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trlProps/ctrlProp13.xml" ContentType="application/vnd.ms-excel.controlproperties+xml"/>
  <Override PartName="/xl/ctrlProps/ctrlProp14.xml" ContentType="application/vnd.ms-excel.controlpropertie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9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10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3A18E5-3A2E-49C1-86C7-E33BEAF871A4}" xr6:coauthVersionLast="47" xr6:coauthVersionMax="47" xr10:uidLastSave="{00000000-0000-0000-0000-000000000000}"/>
  <bookViews>
    <workbookView xWindow="-120" yWindow="-120" windowWidth="38640" windowHeight="15720" tabRatio="542"/>
  </bookViews>
  <sheets>
    <sheet name="GenInfo" sheetId="2" r:id="rId1"/>
    <sheet name="ContractPrice" sheetId="49842" state="hidden" r:id="rId2"/>
    <sheet name="InterestRate" sheetId="49840" state="hidden" r:id="rId3"/>
    <sheet name="LoadProfile" sheetId="4" state="hidden" r:id="rId4"/>
    <sheet name="PwrPrice1" sheetId="1600" state="hidden" r:id="rId5"/>
    <sheet name="Power Curves" sheetId="267" state="hidden" r:id="rId6"/>
    <sheet name="Scalar1" sheetId="2826" state="hidden" r:id="rId7"/>
    <sheet name="Covar" sheetId="1" state="hidden" r:id="rId8"/>
    <sheet name="Climate" sheetId="49853" state="hidden" r:id="rId9"/>
    <sheet name="Peak" sheetId="16" state="hidden" r:id="rId10"/>
    <sheet name="OffPeak" sheetId="49852" state="hidden" r:id="rId11"/>
    <sheet name="Strip" sheetId="49851" state="hidden" r:id="rId12"/>
    <sheet name="Option" sheetId="49850" state="hidden" r:id="rId13"/>
  </sheets>
  <externalReferences>
    <externalReference r:id="rId14"/>
  </externalReferences>
  <definedNames>
    <definedName name="BasisIndex">GenInfo!$AS$6:$AS$20</definedName>
    <definedName name="BasisNumber">GenInfo!$AS$4</definedName>
    <definedName name="BidOfferSpread">LoadProfile!$DH$6</definedName>
    <definedName name="binwidth" localSheetId="0">GenInfo!$L$66</definedName>
    <definedName name="CalcIntrinsic">GenInfo!$C$16</definedName>
    <definedName name="compensation">GenInfo!$C$22</definedName>
    <definedName name="ContractFlag">GenInfo!$C$12</definedName>
    <definedName name="ContractPrice" localSheetId="1">ContractPrice!$U$5</definedName>
    <definedName name="correl1">Covar!$C$12</definedName>
    <definedName name="CurveDate">GenInfo!$J$7</definedName>
    <definedName name="CurveRange" localSheetId="2">InterestRate!$H$3</definedName>
    <definedName name="CurveValues" localSheetId="10">fuelv [1]Curves!$A$5:$I$9</definedName>
    <definedName name="CurveValues" localSheetId="12">fuelv [1]Curves!$A$5:$I$9</definedName>
    <definedName name="CurveValues" localSheetId="11">fuelv [1]Curves!$A$5:$I$9</definedName>
    <definedName name="DailyVol">PwrPrice1!$Y$6</definedName>
    <definedName name="dealEnd">GenInfo!$C$7</definedName>
    <definedName name="dealStart">GenInfo!$C$6</definedName>
    <definedName name="DebugIter">GenInfo!$C$86</definedName>
    <definedName name="discountRate">InterestRate!$C$7</definedName>
    <definedName name="dLoad">LoadProfile!$M$10</definedName>
    <definedName name="DownJumps">PwrPrice1!$AA$6</definedName>
    <definedName name="downjumpsize">PwrPrice1!$AE$6</definedName>
    <definedName name="downjumpvariance">PwrPrice1!$AF$6</definedName>
    <definedName name="dTemp">LoadProfile!$L$10</definedName>
    <definedName name="dweather">Climate!$I$10</definedName>
    <definedName name="fA">Climate!$B$5</definedName>
    <definedName name="fB">Climate!$B$6</definedName>
    <definedName name="FDecay">Climate!$B$4</definedName>
    <definedName name="FilePath">GenInfo!$C$4</definedName>
    <definedName name="fOff">Climate!$B$7</definedName>
    <definedName name="Forecastedload">LoadProfile!$DG$6</definedName>
    <definedName name="ForecastedStdDev">LoadProfile!$D$6</definedName>
    <definedName name="GrowthRate">LoadProfile!$N$3</definedName>
    <definedName name="hedgeflag">GenInfo!$C$17</definedName>
    <definedName name="idimL">Covar!$E$4</definedName>
    <definedName name="idimS">Covar!$E$5</definedName>
    <definedName name="interuplength">GenInfo!$C$21</definedName>
    <definedName name="Interuptions">PwrPrice1!$AB$6</definedName>
    <definedName name="IRFirstMonth">'Power Curves'!$BT$4</definedName>
    <definedName name="Load1">LoadProfile!$M$26</definedName>
    <definedName name="loadbasis">LoadProfile!$N$21</definedName>
    <definedName name="loadbound">LoadProfile!$I$6</definedName>
    <definedName name="loadcap">LoadProfile!$I$7</definedName>
    <definedName name="loadfloor">LoadProfile!$I$8</definedName>
    <definedName name="LoadGroup">GenInfo!$C$66</definedName>
    <definedName name="loadMargin">GenInfo!$C$10</definedName>
    <definedName name="lowerbound">LoadProfile!$E$6</definedName>
    <definedName name="lowerPenulty">LoadProfile!$I$10</definedName>
    <definedName name="marketflag">GenInfo!$C$19</definedName>
    <definedName name="nativeload">GenInfo!$C$12</definedName>
    <definedName name="nmonths">GenInfo!$BD$3</definedName>
    <definedName name="normtemp">Climate!$B$12</definedName>
    <definedName name="nRun">GenInfo!$C$8</definedName>
    <definedName name="Number_of_Iterations">GenInfo!$C$8</definedName>
    <definedName name="offPeak">PwrPrice1!$T$6</definedName>
    <definedName name="offpeakv">PwrPrice1!$V$6</definedName>
    <definedName name="OffPeakVolFlag">GenInfo!$C$11</definedName>
    <definedName name="Offsets">LoadProfile!$N$6</definedName>
    <definedName name="ophedge">OffPeak!$C$7</definedName>
    <definedName name="ophedgecount">OffPeak!$D$3</definedName>
    <definedName name="optionhedge">Option!$C$7</definedName>
    <definedName name="optionhedgecount">Option!$D$3</definedName>
    <definedName name="peak">PwrPrice1!$S$6</definedName>
    <definedName name="peakhedge">Peak!$C$7</definedName>
    <definedName name="peakhedgecount">Peak!$D$3</definedName>
    <definedName name="peakv">PwrPrice1!$U$6</definedName>
    <definedName name="PositionBasis">'Power Curves'!$BM$4</definedName>
    <definedName name="PositionRegion">'Power Curves'!$B$3</definedName>
    <definedName name="PowerDir">GenInfo!$AB$3</definedName>
    <definedName name="PowerUpdate">GenInfo!$H$8</definedName>
    <definedName name="PriceCap">GenInfo!$C$14</definedName>
    <definedName name="priceElasticity">GenInfo!$C$9</definedName>
    <definedName name="PriceFloor">GenInfo!$C$15</definedName>
    <definedName name="_xlnm.Print_Area" localSheetId="7">Covar!$B$2:$K$31</definedName>
    <definedName name="_xlnm.Print_Area" localSheetId="0">GenInfo!$B$4:$C$22</definedName>
    <definedName name="RegionIndex">GenInfo!$AN$4:$AN$40</definedName>
    <definedName name="RegionNumber">GenInfo!$AP$1</definedName>
    <definedName name="SatPrice">PwrPrice1!$W$6</definedName>
    <definedName name="Scalar">Scalar1!$B$6</definedName>
    <definedName name="ScalarSS">Scalar1!$B$30</definedName>
    <definedName name="scorrel">Covar!$C$27</definedName>
    <definedName name="striphedge">Strip!$C$7</definedName>
    <definedName name="striphedgecount">Strip!$D$3</definedName>
    <definedName name="stype">Covar!$B$25</definedName>
    <definedName name="SunPrice">PwrPrice1!$X$6</definedName>
    <definedName name="suppinterrup">GenInfo!$C$20</definedName>
    <definedName name="svol">Covar!$C$26</definedName>
    <definedName name="type1">Covar!$B$10</definedName>
    <definedName name="UpJumps">PwrPrice1!$Z$6</definedName>
    <definedName name="upjumpsize">PwrPrice1!$AC$6</definedName>
    <definedName name="upjumpvariance">PwrPrice1!$AD$6</definedName>
    <definedName name="upperbound">LoadProfile!$F$6</definedName>
    <definedName name="upperPenulty">LoadProfile!$I$9</definedName>
    <definedName name="ValDate">GenInfo!$C$5</definedName>
    <definedName name="_vol1">Covar!$C$11</definedName>
    <definedName name="weatherflag">GenInfo!$C$18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9842" l="1"/>
  <c r="T5" i="49842"/>
  <c r="U5" i="49842"/>
  <c r="A6" i="49842"/>
  <c r="T6" i="49842"/>
  <c r="U6" i="49842"/>
  <c r="A7" i="49842"/>
  <c r="T7" i="49842"/>
  <c r="U7" i="49842"/>
  <c r="A8" i="49842"/>
  <c r="T8" i="49842"/>
  <c r="U8" i="49842"/>
  <c r="A9" i="49842"/>
  <c r="T9" i="49842"/>
  <c r="U9" i="49842"/>
  <c r="A10" i="49842"/>
  <c r="T10" i="49842"/>
  <c r="U10" i="49842"/>
  <c r="A11" i="49842"/>
  <c r="T11" i="49842"/>
  <c r="U11" i="49842"/>
  <c r="A12" i="49842"/>
  <c r="T12" i="49842"/>
  <c r="U12" i="49842"/>
  <c r="A13" i="49842"/>
  <c r="T13" i="49842"/>
  <c r="U13" i="49842"/>
  <c r="A14" i="49842"/>
  <c r="T14" i="49842"/>
  <c r="U14" i="49842"/>
  <c r="A15" i="49842"/>
  <c r="T15" i="49842"/>
  <c r="U15" i="49842"/>
  <c r="A16" i="49842"/>
  <c r="T16" i="49842"/>
  <c r="U16" i="49842"/>
  <c r="A17" i="49842"/>
  <c r="T17" i="49842"/>
  <c r="U17" i="49842"/>
  <c r="A18" i="49842"/>
  <c r="T18" i="49842"/>
  <c r="U18" i="49842"/>
  <c r="A19" i="49842"/>
  <c r="T19" i="49842"/>
  <c r="U19" i="49842"/>
  <c r="A20" i="49842"/>
  <c r="T20" i="49842"/>
  <c r="U20" i="49842"/>
  <c r="A21" i="49842"/>
  <c r="T21" i="49842"/>
  <c r="U21" i="49842"/>
  <c r="A22" i="49842"/>
  <c r="T22" i="49842"/>
  <c r="U22" i="49842"/>
  <c r="A23" i="49842"/>
  <c r="T23" i="49842"/>
  <c r="U23" i="49842"/>
  <c r="A24" i="49842"/>
  <c r="T24" i="49842"/>
  <c r="U24" i="49842"/>
  <c r="A25" i="49842"/>
  <c r="T25" i="49842"/>
  <c r="U25" i="49842"/>
  <c r="A26" i="49842"/>
  <c r="T26" i="49842"/>
  <c r="U26" i="49842"/>
  <c r="A27" i="49842"/>
  <c r="T27" i="49842"/>
  <c r="U27" i="49842"/>
  <c r="A28" i="49842"/>
  <c r="T28" i="49842"/>
  <c r="U28" i="49842"/>
  <c r="A29" i="49842"/>
  <c r="T29" i="49842"/>
  <c r="U29" i="49842"/>
  <c r="A30" i="49842"/>
  <c r="T30" i="49842"/>
  <c r="U30" i="49842"/>
  <c r="A31" i="49842"/>
  <c r="T31" i="49842"/>
  <c r="U31" i="49842"/>
  <c r="A32" i="49842"/>
  <c r="T32" i="49842"/>
  <c r="U32" i="49842"/>
  <c r="A33" i="49842"/>
  <c r="T33" i="49842"/>
  <c r="U33" i="49842"/>
  <c r="A34" i="49842"/>
  <c r="T34" i="49842"/>
  <c r="U34" i="49842"/>
  <c r="A35" i="49842"/>
  <c r="T35" i="49842"/>
  <c r="U35" i="49842"/>
  <c r="A36" i="49842"/>
  <c r="T36" i="49842"/>
  <c r="U36" i="49842"/>
  <c r="A37" i="49842"/>
  <c r="T37" i="49842"/>
  <c r="U37" i="49842"/>
  <c r="A38" i="49842"/>
  <c r="T38" i="49842"/>
  <c r="U38" i="49842"/>
  <c r="A39" i="49842"/>
  <c r="T39" i="49842"/>
  <c r="U39" i="49842"/>
  <c r="A40" i="49842"/>
  <c r="T40" i="49842"/>
  <c r="U40" i="49842"/>
  <c r="A41" i="49842"/>
  <c r="T41" i="49842"/>
  <c r="U41" i="49842"/>
  <c r="A42" i="49842"/>
  <c r="T42" i="49842"/>
  <c r="U42" i="49842"/>
  <c r="A43" i="49842"/>
  <c r="T43" i="49842"/>
  <c r="U43" i="49842"/>
  <c r="A44" i="49842"/>
  <c r="T44" i="49842"/>
  <c r="U44" i="49842"/>
  <c r="A45" i="49842"/>
  <c r="T45" i="49842"/>
  <c r="U45" i="49842"/>
  <c r="A46" i="49842"/>
  <c r="T46" i="49842"/>
  <c r="U46" i="49842"/>
  <c r="A47" i="49842"/>
  <c r="T47" i="49842"/>
  <c r="U47" i="49842"/>
  <c r="A48" i="49842"/>
  <c r="T48" i="49842"/>
  <c r="U48" i="49842"/>
  <c r="A49" i="49842"/>
  <c r="T49" i="49842"/>
  <c r="U49" i="49842"/>
  <c r="A50" i="49842"/>
  <c r="T50" i="49842"/>
  <c r="U50" i="49842"/>
  <c r="A51" i="49842"/>
  <c r="T51" i="49842"/>
  <c r="U51" i="49842"/>
  <c r="A52" i="49842"/>
  <c r="T52" i="49842"/>
  <c r="U52" i="49842"/>
  <c r="A53" i="49842"/>
  <c r="T53" i="49842"/>
  <c r="U53" i="49842"/>
  <c r="A54" i="49842"/>
  <c r="T54" i="49842"/>
  <c r="U54" i="49842"/>
  <c r="A55" i="49842"/>
  <c r="T55" i="49842"/>
  <c r="U55" i="49842"/>
  <c r="A56" i="49842"/>
  <c r="T56" i="49842"/>
  <c r="U56" i="49842"/>
  <c r="A57" i="49842"/>
  <c r="T57" i="49842"/>
  <c r="U57" i="49842"/>
  <c r="A58" i="49842"/>
  <c r="T58" i="49842"/>
  <c r="U58" i="49842"/>
  <c r="A59" i="49842"/>
  <c r="T59" i="49842"/>
  <c r="U59" i="49842"/>
  <c r="A60" i="49842"/>
  <c r="T60" i="49842"/>
  <c r="U60" i="49842"/>
  <c r="A61" i="49842"/>
  <c r="T61" i="49842"/>
  <c r="U61" i="49842"/>
  <c r="A62" i="49842"/>
  <c r="T62" i="49842"/>
  <c r="U62" i="49842"/>
  <c r="A63" i="49842"/>
  <c r="T63" i="49842"/>
  <c r="U63" i="49842"/>
  <c r="A64" i="49842"/>
  <c r="T64" i="49842"/>
  <c r="U64" i="49842"/>
  <c r="A65" i="49842"/>
  <c r="T65" i="49842"/>
  <c r="U65" i="49842"/>
  <c r="A66" i="49842"/>
  <c r="T66" i="49842"/>
  <c r="U66" i="49842"/>
  <c r="A67" i="49842"/>
  <c r="T67" i="49842"/>
  <c r="U67" i="49842"/>
  <c r="A68" i="49842"/>
  <c r="T68" i="49842"/>
  <c r="U68" i="49842"/>
  <c r="A69" i="49842"/>
  <c r="T69" i="49842"/>
  <c r="U69" i="49842"/>
  <c r="A70" i="49842"/>
  <c r="T70" i="49842"/>
  <c r="U70" i="49842"/>
  <c r="A71" i="49842"/>
  <c r="T71" i="49842"/>
  <c r="U71" i="49842"/>
  <c r="A72" i="49842"/>
  <c r="T72" i="49842"/>
  <c r="U72" i="49842"/>
  <c r="A73" i="49842"/>
  <c r="T73" i="49842"/>
  <c r="U73" i="49842"/>
  <c r="A74" i="49842"/>
  <c r="T74" i="49842"/>
  <c r="U74" i="49842"/>
  <c r="A75" i="49842"/>
  <c r="T75" i="49842"/>
  <c r="U75" i="49842"/>
  <c r="A76" i="49842"/>
  <c r="T76" i="49842"/>
  <c r="U76" i="49842"/>
  <c r="A77" i="49842"/>
  <c r="T77" i="49842"/>
  <c r="U77" i="49842"/>
  <c r="A78" i="49842"/>
  <c r="T78" i="49842"/>
  <c r="U78" i="49842"/>
  <c r="A79" i="49842"/>
  <c r="T79" i="49842"/>
  <c r="U79" i="49842"/>
  <c r="A80" i="49842"/>
  <c r="T80" i="49842"/>
  <c r="U80" i="49842"/>
  <c r="A81" i="49842"/>
  <c r="T81" i="49842"/>
  <c r="U81" i="49842"/>
  <c r="A82" i="49842"/>
  <c r="T82" i="49842"/>
  <c r="U82" i="49842"/>
  <c r="A83" i="49842"/>
  <c r="T83" i="49842"/>
  <c r="U83" i="49842"/>
  <c r="A84" i="49842"/>
  <c r="T84" i="49842"/>
  <c r="U84" i="49842"/>
  <c r="A85" i="49842"/>
  <c r="T85" i="49842"/>
  <c r="U85" i="49842"/>
  <c r="A86" i="49842"/>
  <c r="T86" i="49842"/>
  <c r="U86" i="49842"/>
  <c r="A87" i="49842"/>
  <c r="T87" i="49842"/>
  <c r="U87" i="49842"/>
  <c r="A88" i="49842"/>
  <c r="T88" i="49842"/>
  <c r="U88" i="49842"/>
  <c r="A89" i="49842"/>
  <c r="T89" i="49842"/>
  <c r="U89" i="49842"/>
  <c r="A90" i="49842"/>
  <c r="T90" i="49842"/>
  <c r="U90" i="49842"/>
  <c r="A91" i="49842"/>
  <c r="T91" i="49842"/>
  <c r="U91" i="49842"/>
  <c r="A92" i="49842"/>
  <c r="T92" i="49842"/>
  <c r="U92" i="49842"/>
  <c r="A93" i="49842"/>
  <c r="T93" i="49842"/>
  <c r="U93" i="49842"/>
  <c r="A94" i="49842"/>
  <c r="T94" i="49842"/>
  <c r="U94" i="49842"/>
  <c r="A95" i="49842"/>
  <c r="T95" i="49842"/>
  <c r="U95" i="49842"/>
  <c r="A96" i="49842"/>
  <c r="T96" i="49842"/>
  <c r="U96" i="49842"/>
  <c r="A97" i="49842"/>
  <c r="T97" i="49842"/>
  <c r="U97" i="49842"/>
  <c r="A98" i="49842"/>
  <c r="T98" i="49842"/>
  <c r="U98" i="49842"/>
  <c r="A99" i="49842"/>
  <c r="T99" i="49842"/>
  <c r="U99" i="49842"/>
  <c r="A100" i="49842"/>
  <c r="T100" i="49842"/>
  <c r="U100" i="49842"/>
  <c r="A101" i="49842"/>
  <c r="T101" i="49842"/>
  <c r="U101" i="49842"/>
  <c r="A102" i="49842"/>
  <c r="T102" i="49842"/>
  <c r="U102" i="49842"/>
  <c r="A103" i="49842"/>
  <c r="T103" i="49842"/>
  <c r="U103" i="49842"/>
  <c r="A104" i="49842"/>
  <c r="T104" i="49842"/>
  <c r="U104" i="49842"/>
  <c r="A105" i="49842"/>
  <c r="T105" i="49842"/>
  <c r="U105" i="49842"/>
  <c r="A106" i="49842"/>
  <c r="T106" i="49842"/>
  <c r="U106" i="49842"/>
  <c r="A107" i="49842"/>
  <c r="T107" i="49842"/>
  <c r="U107" i="49842"/>
  <c r="A108" i="49842"/>
  <c r="T108" i="49842"/>
  <c r="U108" i="49842"/>
  <c r="A109" i="49842"/>
  <c r="T109" i="49842"/>
  <c r="U109" i="49842"/>
  <c r="A110" i="49842"/>
  <c r="T110" i="49842"/>
  <c r="U110" i="49842"/>
  <c r="A111" i="49842"/>
  <c r="T111" i="49842"/>
  <c r="U111" i="49842"/>
  <c r="A112" i="49842"/>
  <c r="T112" i="49842"/>
  <c r="U112" i="49842"/>
  <c r="A113" i="49842"/>
  <c r="T113" i="49842"/>
  <c r="U113" i="49842"/>
  <c r="A114" i="49842"/>
  <c r="T114" i="49842"/>
  <c r="U114" i="49842"/>
  <c r="A115" i="49842"/>
  <c r="T115" i="49842"/>
  <c r="U115" i="49842"/>
  <c r="A116" i="49842"/>
  <c r="T116" i="49842"/>
  <c r="U116" i="49842"/>
  <c r="A117" i="49842"/>
  <c r="T117" i="49842"/>
  <c r="U117" i="49842"/>
  <c r="A118" i="49842"/>
  <c r="T118" i="49842"/>
  <c r="U118" i="49842"/>
  <c r="A119" i="49842"/>
  <c r="T119" i="49842"/>
  <c r="U119" i="49842"/>
  <c r="A120" i="49842"/>
  <c r="T120" i="49842"/>
  <c r="U120" i="49842"/>
  <c r="A121" i="49842"/>
  <c r="T121" i="49842"/>
  <c r="U121" i="49842"/>
  <c r="A122" i="49842"/>
  <c r="T122" i="49842"/>
  <c r="U122" i="49842"/>
  <c r="A123" i="49842"/>
  <c r="T123" i="49842"/>
  <c r="U123" i="49842"/>
  <c r="A124" i="49842"/>
  <c r="T124" i="49842"/>
  <c r="U124" i="49842"/>
  <c r="A125" i="49842"/>
  <c r="T125" i="49842"/>
  <c r="U125" i="49842"/>
  <c r="A126" i="49842"/>
  <c r="T126" i="49842"/>
  <c r="U126" i="49842"/>
  <c r="A127" i="49842"/>
  <c r="T127" i="49842"/>
  <c r="U127" i="49842"/>
  <c r="A128" i="49842"/>
  <c r="T128" i="49842"/>
  <c r="U128" i="49842"/>
  <c r="A129" i="49842"/>
  <c r="T129" i="49842"/>
  <c r="U129" i="49842"/>
  <c r="A130" i="49842"/>
  <c r="T130" i="49842"/>
  <c r="U130" i="49842"/>
  <c r="A131" i="49842"/>
  <c r="T131" i="49842"/>
  <c r="U131" i="49842"/>
  <c r="A132" i="49842"/>
  <c r="T132" i="49842"/>
  <c r="U132" i="49842"/>
  <c r="A133" i="49842"/>
  <c r="T133" i="49842"/>
  <c r="U133" i="49842"/>
  <c r="A134" i="49842"/>
  <c r="T134" i="49842"/>
  <c r="U134" i="49842"/>
  <c r="A135" i="49842"/>
  <c r="T135" i="49842"/>
  <c r="U135" i="49842"/>
  <c r="A136" i="49842"/>
  <c r="T136" i="49842"/>
  <c r="U136" i="49842"/>
  <c r="A137" i="49842"/>
  <c r="T137" i="49842"/>
  <c r="U137" i="49842"/>
  <c r="A138" i="49842"/>
  <c r="T138" i="49842"/>
  <c r="U138" i="49842"/>
  <c r="A139" i="49842"/>
  <c r="T139" i="49842"/>
  <c r="U139" i="49842"/>
  <c r="A140" i="49842"/>
  <c r="T140" i="49842"/>
  <c r="U140" i="49842"/>
  <c r="A141" i="49842"/>
  <c r="T141" i="49842"/>
  <c r="U141" i="49842"/>
  <c r="A142" i="49842"/>
  <c r="T142" i="49842"/>
  <c r="U142" i="49842"/>
  <c r="A143" i="49842"/>
  <c r="T143" i="49842"/>
  <c r="U143" i="49842"/>
  <c r="A144" i="49842"/>
  <c r="T144" i="49842"/>
  <c r="U144" i="49842"/>
  <c r="A145" i="49842"/>
  <c r="T145" i="49842"/>
  <c r="U145" i="49842"/>
  <c r="A146" i="49842"/>
  <c r="T146" i="49842"/>
  <c r="U146" i="49842"/>
  <c r="A147" i="49842"/>
  <c r="T147" i="49842"/>
  <c r="U147" i="49842"/>
  <c r="A148" i="49842"/>
  <c r="T148" i="49842"/>
  <c r="U148" i="49842"/>
  <c r="A149" i="49842"/>
  <c r="T149" i="49842"/>
  <c r="U149" i="49842"/>
  <c r="A150" i="49842"/>
  <c r="T150" i="49842"/>
  <c r="U150" i="49842"/>
  <c r="A151" i="49842"/>
  <c r="T151" i="49842"/>
  <c r="U151" i="49842"/>
  <c r="A152" i="49842"/>
  <c r="T152" i="49842"/>
  <c r="U152" i="49842"/>
  <c r="A153" i="49842"/>
  <c r="T153" i="49842"/>
  <c r="U153" i="49842"/>
  <c r="A154" i="49842"/>
  <c r="T154" i="49842"/>
  <c r="U154" i="49842"/>
  <c r="A155" i="49842"/>
  <c r="T155" i="49842"/>
  <c r="U155" i="49842"/>
  <c r="A156" i="49842"/>
  <c r="T156" i="49842"/>
  <c r="U156" i="49842"/>
  <c r="A157" i="49842"/>
  <c r="T157" i="49842"/>
  <c r="U157" i="49842"/>
  <c r="A158" i="49842"/>
  <c r="T158" i="49842"/>
  <c r="U158" i="49842"/>
  <c r="A159" i="49842"/>
  <c r="T159" i="49842"/>
  <c r="U159" i="49842"/>
  <c r="A160" i="49842"/>
  <c r="T160" i="49842"/>
  <c r="U160" i="49842"/>
  <c r="A161" i="49842"/>
  <c r="T161" i="49842"/>
  <c r="U161" i="49842"/>
  <c r="A162" i="49842"/>
  <c r="T162" i="49842"/>
  <c r="U162" i="49842"/>
  <c r="A163" i="49842"/>
  <c r="T163" i="49842"/>
  <c r="U163" i="49842"/>
  <c r="A164" i="49842"/>
  <c r="T164" i="49842"/>
  <c r="U164" i="49842"/>
  <c r="A165" i="49842"/>
  <c r="T165" i="49842"/>
  <c r="U165" i="49842"/>
  <c r="A166" i="49842"/>
  <c r="T166" i="49842"/>
  <c r="U166" i="49842"/>
  <c r="A167" i="49842"/>
  <c r="T167" i="49842"/>
  <c r="U167" i="49842"/>
  <c r="A168" i="49842"/>
  <c r="T168" i="49842"/>
  <c r="U168" i="49842"/>
  <c r="A169" i="49842"/>
  <c r="T169" i="49842"/>
  <c r="U169" i="49842"/>
  <c r="A170" i="49842"/>
  <c r="T170" i="49842"/>
  <c r="U170" i="49842"/>
  <c r="A171" i="49842"/>
  <c r="T171" i="49842"/>
  <c r="U171" i="49842"/>
  <c r="A172" i="49842"/>
  <c r="T172" i="49842"/>
  <c r="U172" i="49842"/>
  <c r="A173" i="49842"/>
  <c r="T173" i="49842"/>
  <c r="U173" i="49842"/>
  <c r="A174" i="49842"/>
  <c r="T174" i="49842"/>
  <c r="U174" i="49842"/>
  <c r="A175" i="49842"/>
  <c r="T175" i="49842"/>
  <c r="U175" i="49842"/>
  <c r="A176" i="49842"/>
  <c r="T176" i="49842"/>
  <c r="U176" i="49842"/>
  <c r="A177" i="49842"/>
  <c r="T177" i="49842"/>
  <c r="U177" i="49842"/>
  <c r="A178" i="49842"/>
  <c r="T178" i="49842"/>
  <c r="U178" i="49842"/>
  <c r="A179" i="49842"/>
  <c r="T179" i="49842"/>
  <c r="U179" i="49842"/>
  <c r="A180" i="49842"/>
  <c r="T180" i="49842"/>
  <c r="U180" i="49842"/>
  <c r="A181" i="49842"/>
  <c r="T181" i="49842"/>
  <c r="U181" i="49842"/>
  <c r="A182" i="49842"/>
  <c r="T182" i="49842"/>
  <c r="U182" i="49842"/>
  <c r="A183" i="49842"/>
  <c r="T183" i="49842"/>
  <c r="U183" i="49842"/>
  <c r="A184" i="49842"/>
  <c r="T184" i="49842"/>
  <c r="U184" i="49842"/>
  <c r="A185" i="49842"/>
  <c r="T185" i="49842"/>
  <c r="U185" i="49842"/>
  <c r="A186" i="49842"/>
  <c r="T186" i="49842"/>
  <c r="U186" i="49842"/>
  <c r="A187" i="49842"/>
  <c r="T187" i="49842"/>
  <c r="U187" i="49842"/>
  <c r="A188" i="49842"/>
  <c r="T188" i="49842"/>
  <c r="U188" i="49842"/>
  <c r="A189" i="49842"/>
  <c r="T189" i="49842"/>
  <c r="U189" i="49842"/>
  <c r="A190" i="49842"/>
  <c r="T190" i="49842"/>
  <c r="U190" i="49842"/>
  <c r="A191" i="49842"/>
  <c r="T191" i="49842"/>
  <c r="U191" i="49842"/>
  <c r="A192" i="49842"/>
  <c r="T192" i="49842"/>
  <c r="U192" i="49842"/>
  <c r="A193" i="49842"/>
  <c r="T193" i="49842"/>
  <c r="U193" i="49842"/>
  <c r="A194" i="49842"/>
  <c r="T194" i="49842"/>
  <c r="U194" i="49842"/>
  <c r="A195" i="49842"/>
  <c r="T195" i="49842"/>
  <c r="U195" i="49842"/>
  <c r="A196" i="49842"/>
  <c r="T196" i="49842"/>
  <c r="U196" i="49842"/>
  <c r="A197" i="49842"/>
  <c r="T197" i="49842"/>
  <c r="U197" i="49842"/>
  <c r="A198" i="49842"/>
  <c r="T198" i="49842"/>
  <c r="U198" i="49842"/>
  <c r="A199" i="49842"/>
  <c r="T199" i="49842"/>
  <c r="U199" i="49842"/>
  <c r="A200" i="49842"/>
  <c r="T200" i="49842"/>
  <c r="U200" i="49842"/>
  <c r="A201" i="49842"/>
  <c r="T201" i="49842"/>
  <c r="U201" i="49842"/>
  <c r="A202" i="49842"/>
  <c r="T202" i="49842"/>
  <c r="U202" i="49842"/>
  <c r="A203" i="49842"/>
  <c r="T203" i="49842"/>
  <c r="U203" i="49842"/>
  <c r="A204" i="49842"/>
  <c r="T204" i="49842"/>
  <c r="U204" i="49842"/>
  <c r="A205" i="49842"/>
  <c r="T205" i="49842"/>
  <c r="U205" i="49842"/>
  <c r="A206" i="49842"/>
  <c r="T206" i="49842"/>
  <c r="U206" i="49842"/>
  <c r="A207" i="49842"/>
  <c r="T207" i="49842"/>
  <c r="U207" i="49842"/>
  <c r="A208" i="49842"/>
  <c r="T208" i="49842"/>
  <c r="U208" i="49842"/>
  <c r="A209" i="49842"/>
  <c r="T209" i="49842"/>
  <c r="U209" i="49842"/>
  <c r="A210" i="49842"/>
  <c r="T210" i="49842"/>
  <c r="U210" i="49842"/>
  <c r="A211" i="49842"/>
  <c r="T211" i="49842"/>
  <c r="U211" i="49842"/>
  <c r="A212" i="49842"/>
  <c r="T212" i="49842"/>
  <c r="U212" i="49842"/>
  <c r="A213" i="49842"/>
  <c r="T213" i="49842"/>
  <c r="U213" i="49842"/>
  <c r="A214" i="49842"/>
  <c r="T214" i="49842"/>
  <c r="U214" i="49842"/>
  <c r="A215" i="49842"/>
  <c r="T215" i="49842"/>
  <c r="U215" i="49842"/>
  <c r="A216" i="49842"/>
  <c r="T216" i="49842"/>
  <c r="U216" i="49842"/>
  <c r="A217" i="49842"/>
  <c r="T217" i="49842"/>
  <c r="U217" i="49842"/>
  <c r="A218" i="49842"/>
  <c r="T218" i="49842"/>
  <c r="U218" i="49842"/>
  <c r="A219" i="49842"/>
  <c r="T219" i="49842"/>
  <c r="U219" i="49842"/>
  <c r="A220" i="49842"/>
  <c r="T220" i="49842"/>
  <c r="U220" i="49842"/>
  <c r="A221" i="49842"/>
  <c r="T221" i="49842"/>
  <c r="U221" i="49842"/>
  <c r="A222" i="49842"/>
  <c r="T222" i="49842"/>
  <c r="U222" i="49842"/>
  <c r="A223" i="49842"/>
  <c r="T223" i="49842"/>
  <c r="U223" i="49842"/>
  <c r="A224" i="49842"/>
  <c r="T224" i="49842"/>
  <c r="U224" i="49842"/>
  <c r="A225" i="49842"/>
  <c r="T225" i="49842"/>
  <c r="U225" i="49842"/>
  <c r="A226" i="49842"/>
  <c r="T226" i="49842"/>
  <c r="U226" i="49842"/>
  <c r="A227" i="49842"/>
  <c r="T227" i="49842"/>
  <c r="U227" i="49842"/>
  <c r="A228" i="49842"/>
  <c r="T228" i="49842"/>
  <c r="U228" i="49842"/>
  <c r="A229" i="49842"/>
  <c r="T229" i="49842"/>
  <c r="U229" i="49842"/>
  <c r="A230" i="49842"/>
  <c r="T230" i="49842"/>
  <c r="U230" i="49842"/>
  <c r="A231" i="49842"/>
  <c r="T231" i="49842"/>
  <c r="U231" i="49842"/>
  <c r="A232" i="49842"/>
  <c r="T232" i="49842"/>
  <c r="U232" i="49842"/>
  <c r="A233" i="49842"/>
  <c r="T233" i="49842"/>
  <c r="U233" i="49842"/>
  <c r="A234" i="49842"/>
  <c r="T234" i="49842"/>
  <c r="U234" i="49842"/>
  <c r="A235" i="49842"/>
  <c r="T235" i="49842"/>
  <c r="U235" i="49842"/>
  <c r="A236" i="49842"/>
  <c r="T236" i="49842"/>
  <c r="U236" i="49842"/>
  <c r="A237" i="49842"/>
  <c r="T237" i="49842"/>
  <c r="U237" i="49842"/>
  <c r="A238" i="49842"/>
  <c r="T238" i="49842"/>
  <c r="U238" i="49842"/>
  <c r="A239" i="49842"/>
  <c r="T239" i="49842"/>
  <c r="U239" i="49842"/>
  <c r="A240" i="49842"/>
  <c r="T240" i="49842"/>
  <c r="U240" i="49842"/>
  <c r="A241" i="49842"/>
  <c r="T241" i="49842"/>
  <c r="U241" i="49842"/>
  <c r="A242" i="49842"/>
  <c r="T242" i="49842"/>
  <c r="U242" i="49842"/>
  <c r="A243" i="49842"/>
  <c r="T243" i="49842"/>
  <c r="U243" i="49842"/>
  <c r="A244" i="49842"/>
  <c r="T244" i="49842"/>
  <c r="U244" i="49842"/>
  <c r="A245" i="49842"/>
  <c r="T245" i="49842"/>
  <c r="U245" i="49842"/>
  <c r="A246" i="49842"/>
  <c r="T246" i="49842"/>
  <c r="U246" i="49842"/>
  <c r="A247" i="49842"/>
  <c r="T247" i="49842"/>
  <c r="U247" i="49842"/>
  <c r="A248" i="49842"/>
  <c r="T248" i="49842"/>
  <c r="U248" i="49842"/>
  <c r="A249" i="49842"/>
  <c r="T249" i="49842"/>
  <c r="U249" i="49842"/>
  <c r="A250" i="49842"/>
  <c r="T250" i="49842"/>
  <c r="U250" i="49842"/>
  <c r="A251" i="49842"/>
  <c r="T251" i="49842"/>
  <c r="U251" i="49842"/>
  <c r="A252" i="49842"/>
  <c r="T252" i="49842"/>
  <c r="U252" i="49842"/>
  <c r="A253" i="49842"/>
  <c r="T253" i="49842"/>
  <c r="U253" i="49842"/>
  <c r="A254" i="49842"/>
  <c r="T254" i="49842"/>
  <c r="U254" i="49842"/>
  <c r="A255" i="49842"/>
  <c r="T255" i="49842"/>
  <c r="U255" i="49842"/>
  <c r="A256" i="49842"/>
  <c r="T256" i="49842"/>
  <c r="U256" i="49842"/>
  <c r="A257" i="49842"/>
  <c r="T257" i="49842"/>
  <c r="U257" i="49842"/>
  <c r="A258" i="49842"/>
  <c r="T258" i="49842"/>
  <c r="U258" i="49842"/>
  <c r="A259" i="49842"/>
  <c r="T259" i="49842"/>
  <c r="U259" i="49842"/>
  <c r="A260" i="49842"/>
  <c r="T260" i="49842"/>
  <c r="U260" i="49842"/>
  <c r="A261" i="49842"/>
  <c r="T261" i="49842"/>
  <c r="U261" i="49842"/>
  <c r="A262" i="49842"/>
  <c r="T262" i="49842"/>
  <c r="U262" i="49842"/>
  <c r="A263" i="49842"/>
  <c r="T263" i="49842"/>
  <c r="U263" i="49842"/>
  <c r="A264" i="49842"/>
  <c r="T264" i="49842"/>
  <c r="U264" i="49842"/>
  <c r="A265" i="49842"/>
  <c r="T265" i="49842"/>
  <c r="U265" i="49842"/>
  <c r="A266" i="49842"/>
  <c r="T266" i="49842"/>
  <c r="U266" i="49842"/>
  <c r="A267" i="49842"/>
  <c r="T267" i="49842"/>
  <c r="U267" i="49842"/>
  <c r="A268" i="49842"/>
  <c r="T268" i="49842"/>
  <c r="U268" i="49842"/>
  <c r="A269" i="49842"/>
  <c r="T269" i="49842"/>
  <c r="U269" i="49842"/>
  <c r="A270" i="49842"/>
  <c r="T270" i="49842"/>
  <c r="U270" i="49842"/>
  <c r="A271" i="49842"/>
  <c r="T271" i="49842"/>
  <c r="U271" i="49842"/>
  <c r="A272" i="49842"/>
  <c r="T272" i="49842"/>
  <c r="U272" i="49842"/>
  <c r="A273" i="49842"/>
  <c r="T273" i="49842"/>
  <c r="U273" i="49842"/>
  <c r="A274" i="49842"/>
  <c r="T274" i="49842"/>
  <c r="U274" i="49842"/>
  <c r="A275" i="49842"/>
  <c r="T275" i="49842"/>
  <c r="U275" i="49842"/>
  <c r="A276" i="49842"/>
  <c r="T276" i="49842"/>
  <c r="U276" i="49842"/>
  <c r="A277" i="49842"/>
  <c r="T277" i="49842"/>
  <c r="U277" i="49842"/>
  <c r="A278" i="49842"/>
  <c r="T278" i="49842"/>
  <c r="U278" i="49842"/>
  <c r="A279" i="49842"/>
  <c r="T279" i="49842"/>
  <c r="U279" i="49842"/>
  <c r="A280" i="49842"/>
  <c r="T280" i="49842"/>
  <c r="U280" i="49842"/>
  <c r="A281" i="49842"/>
  <c r="T281" i="49842"/>
  <c r="U281" i="49842"/>
  <c r="A282" i="49842"/>
  <c r="T282" i="49842"/>
  <c r="U282" i="49842"/>
  <c r="A283" i="49842"/>
  <c r="T283" i="49842"/>
  <c r="U283" i="49842"/>
  <c r="A284" i="49842"/>
  <c r="T284" i="49842"/>
  <c r="U284" i="49842"/>
  <c r="A285" i="49842"/>
  <c r="T285" i="49842"/>
  <c r="U285" i="49842"/>
  <c r="A286" i="49842"/>
  <c r="T286" i="49842"/>
  <c r="U286" i="49842"/>
  <c r="A287" i="49842"/>
  <c r="T287" i="49842"/>
  <c r="U287" i="49842"/>
  <c r="A288" i="49842"/>
  <c r="T288" i="49842"/>
  <c r="U288" i="49842"/>
  <c r="B10" i="1"/>
  <c r="B12" i="1"/>
  <c r="B13" i="1"/>
  <c r="B25" i="1"/>
  <c r="G26" i="1"/>
  <c r="BD3" i="2"/>
  <c r="C5" i="2"/>
  <c r="J6" i="2"/>
  <c r="J7" i="2"/>
  <c r="C16" i="2"/>
  <c r="C17" i="2"/>
  <c r="C18" i="2"/>
  <c r="C19" i="2"/>
  <c r="H3" i="49840"/>
  <c r="C4" i="49840"/>
  <c r="A7" i="49840"/>
  <c r="B7" i="49840"/>
  <c r="C7" i="49840"/>
  <c r="D7" i="49840"/>
  <c r="G7" i="49840"/>
  <c r="H7" i="49840"/>
  <c r="I7" i="49840"/>
  <c r="A8" i="49840"/>
  <c r="B8" i="49840"/>
  <c r="C8" i="49840"/>
  <c r="D8" i="49840"/>
  <c r="G8" i="49840"/>
  <c r="H8" i="49840"/>
  <c r="A9" i="49840"/>
  <c r="B9" i="49840"/>
  <c r="C9" i="49840"/>
  <c r="D9" i="49840"/>
  <c r="G9" i="49840"/>
  <c r="H9" i="49840"/>
  <c r="A10" i="49840"/>
  <c r="B10" i="49840"/>
  <c r="C10" i="49840"/>
  <c r="D10" i="49840"/>
  <c r="G10" i="49840"/>
  <c r="H10" i="49840"/>
  <c r="A11" i="49840"/>
  <c r="B11" i="49840"/>
  <c r="C11" i="49840"/>
  <c r="D11" i="49840"/>
  <c r="G11" i="49840"/>
  <c r="H11" i="49840"/>
  <c r="A12" i="49840"/>
  <c r="B12" i="49840"/>
  <c r="C12" i="49840"/>
  <c r="D12" i="49840"/>
  <c r="G12" i="49840"/>
  <c r="H12" i="49840"/>
  <c r="A13" i="49840"/>
  <c r="B13" i="49840"/>
  <c r="C13" i="49840"/>
  <c r="D13" i="49840"/>
  <c r="G13" i="49840"/>
  <c r="H13" i="49840"/>
  <c r="A14" i="49840"/>
  <c r="B14" i="49840"/>
  <c r="C14" i="49840"/>
  <c r="D14" i="49840"/>
  <c r="G14" i="49840"/>
  <c r="H14" i="49840"/>
  <c r="A15" i="49840"/>
  <c r="B15" i="49840"/>
  <c r="C15" i="49840"/>
  <c r="D15" i="49840"/>
  <c r="G15" i="49840"/>
  <c r="H15" i="49840"/>
  <c r="A16" i="49840"/>
  <c r="B16" i="49840"/>
  <c r="C16" i="49840"/>
  <c r="D16" i="49840"/>
  <c r="G16" i="49840"/>
  <c r="H16" i="49840"/>
  <c r="A17" i="49840"/>
  <c r="B17" i="49840"/>
  <c r="C17" i="49840"/>
  <c r="D17" i="49840"/>
  <c r="G17" i="49840"/>
  <c r="H17" i="49840"/>
  <c r="A18" i="49840"/>
  <c r="B18" i="49840"/>
  <c r="C18" i="49840"/>
  <c r="D18" i="49840"/>
  <c r="G18" i="49840"/>
  <c r="H18" i="49840"/>
  <c r="A19" i="49840"/>
  <c r="B19" i="49840"/>
  <c r="C19" i="49840"/>
  <c r="D19" i="49840"/>
  <c r="G19" i="49840"/>
  <c r="H19" i="49840"/>
  <c r="A20" i="49840"/>
  <c r="B20" i="49840"/>
  <c r="C20" i="49840"/>
  <c r="D20" i="49840"/>
  <c r="G20" i="49840"/>
  <c r="H20" i="49840"/>
  <c r="A21" i="49840"/>
  <c r="B21" i="49840"/>
  <c r="C21" i="49840"/>
  <c r="D21" i="49840"/>
  <c r="G21" i="49840"/>
  <c r="H21" i="49840"/>
  <c r="A22" i="49840"/>
  <c r="B22" i="49840"/>
  <c r="C22" i="49840"/>
  <c r="D22" i="49840"/>
  <c r="G22" i="49840"/>
  <c r="H22" i="49840"/>
  <c r="A23" i="49840"/>
  <c r="B23" i="49840"/>
  <c r="C23" i="49840"/>
  <c r="D23" i="49840"/>
  <c r="G23" i="49840"/>
  <c r="H23" i="49840"/>
  <c r="A24" i="49840"/>
  <c r="B24" i="49840"/>
  <c r="C24" i="49840"/>
  <c r="D24" i="49840"/>
  <c r="G24" i="49840"/>
  <c r="H24" i="49840"/>
  <c r="A25" i="49840"/>
  <c r="B25" i="49840"/>
  <c r="C25" i="49840"/>
  <c r="D25" i="49840"/>
  <c r="G25" i="49840"/>
  <c r="H25" i="49840"/>
  <c r="A26" i="49840"/>
  <c r="B26" i="49840"/>
  <c r="C26" i="49840"/>
  <c r="D26" i="49840"/>
  <c r="G26" i="49840"/>
  <c r="H26" i="49840"/>
  <c r="A27" i="49840"/>
  <c r="B27" i="49840"/>
  <c r="C27" i="49840"/>
  <c r="D27" i="49840"/>
  <c r="G27" i="49840"/>
  <c r="H27" i="49840"/>
  <c r="A28" i="49840"/>
  <c r="B28" i="49840"/>
  <c r="C28" i="49840"/>
  <c r="D28" i="49840"/>
  <c r="G28" i="49840"/>
  <c r="H28" i="49840"/>
  <c r="A29" i="49840"/>
  <c r="B29" i="49840"/>
  <c r="C29" i="49840"/>
  <c r="D29" i="49840"/>
  <c r="G29" i="49840"/>
  <c r="H29" i="49840"/>
  <c r="A30" i="49840"/>
  <c r="B30" i="49840"/>
  <c r="C30" i="49840"/>
  <c r="D30" i="49840"/>
  <c r="G30" i="49840"/>
  <c r="H30" i="49840"/>
  <c r="A31" i="49840"/>
  <c r="B31" i="49840"/>
  <c r="C31" i="49840"/>
  <c r="D31" i="49840"/>
  <c r="G31" i="49840"/>
  <c r="H31" i="49840"/>
  <c r="A32" i="49840"/>
  <c r="B32" i="49840"/>
  <c r="C32" i="49840"/>
  <c r="D32" i="49840"/>
  <c r="G32" i="49840"/>
  <c r="H32" i="49840"/>
  <c r="A33" i="49840"/>
  <c r="B33" i="49840"/>
  <c r="C33" i="49840"/>
  <c r="D33" i="49840"/>
  <c r="G33" i="49840"/>
  <c r="H33" i="49840"/>
  <c r="A34" i="49840"/>
  <c r="B34" i="49840"/>
  <c r="C34" i="49840"/>
  <c r="D34" i="49840"/>
  <c r="G34" i="49840"/>
  <c r="H34" i="49840"/>
  <c r="A35" i="49840"/>
  <c r="B35" i="49840"/>
  <c r="C35" i="49840"/>
  <c r="D35" i="49840"/>
  <c r="G35" i="49840"/>
  <c r="H35" i="49840"/>
  <c r="A36" i="49840"/>
  <c r="B36" i="49840"/>
  <c r="C36" i="49840"/>
  <c r="D36" i="49840"/>
  <c r="G36" i="49840"/>
  <c r="H36" i="49840"/>
  <c r="A37" i="49840"/>
  <c r="B37" i="49840"/>
  <c r="C37" i="49840"/>
  <c r="D37" i="49840"/>
  <c r="G37" i="49840"/>
  <c r="H37" i="49840"/>
  <c r="A38" i="49840"/>
  <c r="B38" i="49840"/>
  <c r="C38" i="49840"/>
  <c r="D38" i="49840"/>
  <c r="G38" i="49840"/>
  <c r="H38" i="49840"/>
  <c r="A39" i="49840"/>
  <c r="B39" i="49840"/>
  <c r="C39" i="49840"/>
  <c r="D39" i="49840"/>
  <c r="G39" i="49840"/>
  <c r="H39" i="49840"/>
  <c r="A40" i="49840"/>
  <c r="B40" i="49840"/>
  <c r="C40" i="49840"/>
  <c r="D40" i="49840"/>
  <c r="G40" i="49840"/>
  <c r="H40" i="49840"/>
  <c r="A41" i="49840"/>
  <c r="B41" i="49840"/>
  <c r="C41" i="49840"/>
  <c r="D41" i="49840"/>
  <c r="G41" i="49840"/>
  <c r="H41" i="49840"/>
  <c r="A42" i="49840"/>
  <c r="B42" i="49840"/>
  <c r="C42" i="49840"/>
  <c r="D42" i="49840"/>
  <c r="G42" i="49840"/>
  <c r="H42" i="49840"/>
  <c r="A43" i="49840"/>
  <c r="B43" i="49840"/>
  <c r="C43" i="49840"/>
  <c r="D43" i="49840"/>
  <c r="G43" i="49840"/>
  <c r="H43" i="49840"/>
  <c r="A44" i="49840"/>
  <c r="B44" i="49840"/>
  <c r="C44" i="49840"/>
  <c r="D44" i="49840"/>
  <c r="G44" i="49840"/>
  <c r="H44" i="49840"/>
  <c r="A45" i="49840"/>
  <c r="B45" i="49840"/>
  <c r="C45" i="49840"/>
  <c r="D45" i="49840"/>
  <c r="G45" i="49840"/>
  <c r="H45" i="49840"/>
  <c r="A46" i="49840"/>
  <c r="B46" i="49840"/>
  <c r="C46" i="49840"/>
  <c r="D46" i="49840"/>
  <c r="G46" i="49840"/>
  <c r="H46" i="49840"/>
  <c r="A47" i="49840"/>
  <c r="B47" i="49840"/>
  <c r="C47" i="49840"/>
  <c r="D47" i="49840"/>
  <c r="G47" i="49840"/>
  <c r="H47" i="49840"/>
  <c r="A48" i="49840"/>
  <c r="B48" i="49840"/>
  <c r="C48" i="49840"/>
  <c r="D48" i="49840"/>
  <c r="G48" i="49840"/>
  <c r="H48" i="49840"/>
  <c r="A49" i="49840"/>
  <c r="B49" i="49840"/>
  <c r="C49" i="49840"/>
  <c r="D49" i="49840"/>
  <c r="G49" i="49840"/>
  <c r="H49" i="49840"/>
  <c r="A50" i="49840"/>
  <c r="B50" i="49840"/>
  <c r="C50" i="49840"/>
  <c r="D50" i="49840"/>
  <c r="G50" i="49840"/>
  <c r="H50" i="49840"/>
  <c r="A51" i="49840"/>
  <c r="B51" i="49840"/>
  <c r="C51" i="49840"/>
  <c r="D51" i="49840"/>
  <c r="G51" i="49840"/>
  <c r="H51" i="49840"/>
  <c r="A52" i="49840"/>
  <c r="B52" i="49840"/>
  <c r="C52" i="49840"/>
  <c r="D52" i="49840"/>
  <c r="G52" i="49840"/>
  <c r="H52" i="49840"/>
  <c r="A53" i="49840"/>
  <c r="B53" i="49840"/>
  <c r="C53" i="49840"/>
  <c r="D53" i="49840"/>
  <c r="G53" i="49840"/>
  <c r="H53" i="49840"/>
  <c r="A54" i="49840"/>
  <c r="B54" i="49840"/>
  <c r="C54" i="49840"/>
  <c r="D54" i="49840"/>
  <c r="G54" i="49840"/>
  <c r="H54" i="49840"/>
  <c r="A55" i="49840"/>
  <c r="B55" i="49840"/>
  <c r="C55" i="49840"/>
  <c r="D55" i="49840"/>
  <c r="G55" i="49840"/>
  <c r="H55" i="49840"/>
  <c r="A56" i="49840"/>
  <c r="B56" i="49840"/>
  <c r="C56" i="49840"/>
  <c r="D56" i="49840"/>
  <c r="G56" i="49840"/>
  <c r="H56" i="49840"/>
  <c r="A57" i="49840"/>
  <c r="B57" i="49840"/>
  <c r="C57" i="49840"/>
  <c r="D57" i="49840"/>
  <c r="G57" i="49840"/>
  <c r="H57" i="49840"/>
  <c r="A58" i="49840"/>
  <c r="B58" i="49840"/>
  <c r="C58" i="49840"/>
  <c r="D58" i="49840"/>
  <c r="G58" i="49840"/>
  <c r="H58" i="49840"/>
  <c r="A59" i="49840"/>
  <c r="B59" i="49840"/>
  <c r="C59" i="49840"/>
  <c r="D59" i="49840"/>
  <c r="G59" i="49840"/>
  <c r="H59" i="49840"/>
  <c r="A60" i="49840"/>
  <c r="B60" i="49840"/>
  <c r="C60" i="49840"/>
  <c r="D60" i="49840"/>
  <c r="G60" i="49840"/>
  <c r="H60" i="49840"/>
  <c r="A61" i="49840"/>
  <c r="B61" i="49840"/>
  <c r="C61" i="49840"/>
  <c r="D61" i="49840"/>
  <c r="G61" i="49840"/>
  <c r="H61" i="49840"/>
  <c r="A62" i="49840"/>
  <c r="B62" i="49840"/>
  <c r="C62" i="49840"/>
  <c r="D62" i="49840"/>
  <c r="G62" i="49840"/>
  <c r="H62" i="49840"/>
  <c r="A63" i="49840"/>
  <c r="B63" i="49840"/>
  <c r="C63" i="49840"/>
  <c r="D63" i="49840"/>
  <c r="G63" i="49840"/>
  <c r="H63" i="49840"/>
  <c r="A64" i="49840"/>
  <c r="B64" i="49840"/>
  <c r="C64" i="49840"/>
  <c r="D64" i="49840"/>
  <c r="G64" i="49840"/>
  <c r="H64" i="49840"/>
  <c r="A65" i="49840"/>
  <c r="B65" i="49840"/>
  <c r="C65" i="49840"/>
  <c r="D65" i="49840"/>
  <c r="G65" i="49840"/>
  <c r="H65" i="49840"/>
  <c r="A66" i="49840"/>
  <c r="B66" i="49840"/>
  <c r="C66" i="49840"/>
  <c r="D66" i="49840"/>
  <c r="G66" i="49840"/>
  <c r="H66" i="49840"/>
  <c r="A67" i="49840"/>
  <c r="B67" i="49840"/>
  <c r="C67" i="49840"/>
  <c r="D67" i="49840"/>
  <c r="G67" i="49840"/>
  <c r="H67" i="49840"/>
  <c r="A68" i="49840"/>
  <c r="B68" i="49840"/>
  <c r="C68" i="49840"/>
  <c r="D68" i="49840"/>
  <c r="G68" i="49840"/>
  <c r="H68" i="49840"/>
  <c r="A69" i="49840"/>
  <c r="B69" i="49840"/>
  <c r="C69" i="49840"/>
  <c r="D69" i="49840"/>
  <c r="G69" i="49840"/>
  <c r="H69" i="49840"/>
  <c r="A70" i="49840"/>
  <c r="B70" i="49840"/>
  <c r="C70" i="49840"/>
  <c r="D70" i="49840"/>
  <c r="G70" i="49840"/>
  <c r="H70" i="49840"/>
  <c r="A71" i="49840"/>
  <c r="B71" i="49840"/>
  <c r="C71" i="49840"/>
  <c r="D71" i="49840"/>
  <c r="G71" i="49840"/>
  <c r="H71" i="49840"/>
  <c r="A72" i="49840"/>
  <c r="B72" i="49840"/>
  <c r="C72" i="49840"/>
  <c r="D72" i="49840"/>
  <c r="G72" i="49840"/>
  <c r="H72" i="49840"/>
  <c r="A73" i="49840"/>
  <c r="B73" i="49840"/>
  <c r="C73" i="49840"/>
  <c r="D73" i="49840"/>
  <c r="G73" i="49840"/>
  <c r="H73" i="49840"/>
  <c r="A74" i="49840"/>
  <c r="B74" i="49840"/>
  <c r="C74" i="49840"/>
  <c r="D74" i="49840"/>
  <c r="G74" i="49840"/>
  <c r="H74" i="49840"/>
  <c r="A75" i="49840"/>
  <c r="B75" i="49840"/>
  <c r="C75" i="49840"/>
  <c r="D75" i="49840"/>
  <c r="G75" i="49840"/>
  <c r="H75" i="49840"/>
  <c r="A76" i="49840"/>
  <c r="B76" i="49840"/>
  <c r="C76" i="49840"/>
  <c r="D76" i="49840"/>
  <c r="G76" i="49840"/>
  <c r="H76" i="49840"/>
  <c r="A77" i="49840"/>
  <c r="B77" i="49840"/>
  <c r="C77" i="49840"/>
  <c r="D77" i="49840"/>
  <c r="G77" i="49840"/>
  <c r="H77" i="49840"/>
  <c r="A78" i="49840"/>
  <c r="B78" i="49840"/>
  <c r="C78" i="49840"/>
  <c r="D78" i="49840"/>
  <c r="G78" i="49840"/>
  <c r="H78" i="49840"/>
  <c r="A79" i="49840"/>
  <c r="B79" i="49840"/>
  <c r="C79" i="49840"/>
  <c r="D79" i="49840"/>
  <c r="G79" i="49840"/>
  <c r="H79" i="49840"/>
  <c r="A80" i="49840"/>
  <c r="B80" i="49840"/>
  <c r="C80" i="49840"/>
  <c r="D80" i="49840"/>
  <c r="G80" i="49840"/>
  <c r="H80" i="49840"/>
  <c r="A81" i="49840"/>
  <c r="B81" i="49840"/>
  <c r="C81" i="49840"/>
  <c r="D81" i="49840"/>
  <c r="G81" i="49840"/>
  <c r="H81" i="49840"/>
  <c r="A82" i="49840"/>
  <c r="B82" i="49840"/>
  <c r="C82" i="49840"/>
  <c r="D82" i="49840"/>
  <c r="G82" i="49840"/>
  <c r="H82" i="49840"/>
  <c r="A83" i="49840"/>
  <c r="B83" i="49840"/>
  <c r="C83" i="49840"/>
  <c r="D83" i="49840"/>
  <c r="G83" i="49840"/>
  <c r="H83" i="49840"/>
  <c r="A84" i="49840"/>
  <c r="B84" i="49840"/>
  <c r="C84" i="49840"/>
  <c r="D84" i="49840"/>
  <c r="G84" i="49840"/>
  <c r="H84" i="49840"/>
  <c r="A85" i="49840"/>
  <c r="B85" i="49840"/>
  <c r="C85" i="49840"/>
  <c r="D85" i="49840"/>
  <c r="G85" i="49840"/>
  <c r="H85" i="49840"/>
  <c r="A86" i="49840"/>
  <c r="B86" i="49840"/>
  <c r="C86" i="49840"/>
  <c r="D86" i="49840"/>
  <c r="G86" i="49840"/>
  <c r="H86" i="49840"/>
  <c r="A87" i="49840"/>
  <c r="B87" i="49840"/>
  <c r="C87" i="49840"/>
  <c r="D87" i="49840"/>
  <c r="G87" i="49840"/>
  <c r="H87" i="49840"/>
  <c r="A88" i="49840"/>
  <c r="B88" i="49840"/>
  <c r="C88" i="49840"/>
  <c r="D88" i="49840"/>
  <c r="G88" i="49840"/>
  <c r="H88" i="49840"/>
  <c r="A89" i="49840"/>
  <c r="B89" i="49840"/>
  <c r="C89" i="49840"/>
  <c r="D89" i="49840"/>
  <c r="G89" i="49840"/>
  <c r="H89" i="49840"/>
  <c r="A90" i="49840"/>
  <c r="B90" i="49840"/>
  <c r="C90" i="49840"/>
  <c r="D90" i="49840"/>
  <c r="G90" i="49840"/>
  <c r="H90" i="49840"/>
  <c r="A91" i="49840"/>
  <c r="B91" i="49840"/>
  <c r="C91" i="49840"/>
  <c r="D91" i="49840"/>
  <c r="G91" i="49840"/>
  <c r="H91" i="49840"/>
  <c r="A92" i="49840"/>
  <c r="B92" i="49840"/>
  <c r="C92" i="49840"/>
  <c r="D92" i="49840"/>
  <c r="G92" i="49840"/>
  <c r="H92" i="49840"/>
  <c r="A93" i="49840"/>
  <c r="B93" i="49840"/>
  <c r="C93" i="49840"/>
  <c r="D93" i="49840"/>
  <c r="G93" i="49840"/>
  <c r="H93" i="49840"/>
  <c r="A94" i="49840"/>
  <c r="B94" i="49840"/>
  <c r="C94" i="49840"/>
  <c r="D94" i="49840"/>
  <c r="G94" i="49840"/>
  <c r="H94" i="49840"/>
  <c r="A95" i="49840"/>
  <c r="B95" i="49840"/>
  <c r="C95" i="49840"/>
  <c r="D95" i="49840"/>
  <c r="G95" i="49840"/>
  <c r="H95" i="49840"/>
  <c r="A96" i="49840"/>
  <c r="B96" i="49840"/>
  <c r="C96" i="49840"/>
  <c r="D96" i="49840"/>
  <c r="G96" i="49840"/>
  <c r="H96" i="49840"/>
  <c r="A97" i="49840"/>
  <c r="B97" i="49840"/>
  <c r="C97" i="49840"/>
  <c r="D97" i="49840"/>
  <c r="G97" i="49840"/>
  <c r="H97" i="49840"/>
  <c r="A98" i="49840"/>
  <c r="B98" i="49840"/>
  <c r="C98" i="49840"/>
  <c r="D98" i="49840"/>
  <c r="G98" i="49840"/>
  <c r="H98" i="49840"/>
  <c r="A99" i="49840"/>
  <c r="B99" i="49840"/>
  <c r="C99" i="49840"/>
  <c r="D99" i="49840"/>
  <c r="G99" i="49840"/>
  <c r="H99" i="49840"/>
  <c r="A100" i="49840"/>
  <c r="B100" i="49840"/>
  <c r="C100" i="49840"/>
  <c r="D100" i="49840"/>
  <c r="G100" i="49840"/>
  <c r="H100" i="49840"/>
  <c r="A101" i="49840"/>
  <c r="B101" i="49840"/>
  <c r="C101" i="49840"/>
  <c r="D101" i="49840"/>
  <c r="G101" i="49840"/>
  <c r="H101" i="49840"/>
  <c r="A102" i="49840"/>
  <c r="B102" i="49840"/>
  <c r="C102" i="49840"/>
  <c r="D102" i="49840"/>
  <c r="G102" i="49840"/>
  <c r="H102" i="49840"/>
  <c r="A103" i="49840"/>
  <c r="B103" i="49840"/>
  <c r="C103" i="49840"/>
  <c r="D103" i="49840"/>
  <c r="G103" i="49840"/>
  <c r="H103" i="49840"/>
  <c r="A104" i="49840"/>
  <c r="B104" i="49840"/>
  <c r="C104" i="49840"/>
  <c r="D104" i="49840"/>
  <c r="G104" i="49840"/>
  <c r="H104" i="49840"/>
  <c r="A105" i="49840"/>
  <c r="B105" i="49840"/>
  <c r="C105" i="49840"/>
  <c r="D105" i="49840"/>
  <c r="G105" i="49840"/>
  <c r="H105" i="49840"/>
  <c r="A106" i="49840"/>
  <c r="B106" i="49840"/>
  <c r="C106" i="49840"/>
  <c r="D106" i="49840"/>
  <c r="G106" i="49840"/>
  <c r="H106" i="49840"/>
  <c r="A107" i="49840"/>
  <c r="B107" i="49840"/>
  <c r="C107" i="49840"/>
  <c r="D107" i="49840"/>
  <c r="G107" i="49840"/>
  <c r="H107" i="49840"/>
  <c r="A108" i="49840"/>
  <c r="B108" i="49840"/>
  <c r="C108" i="49840"/>
  <c r="D108" i="49840"/>
  <c r="G108" i="49840"/>
  <c r="H108" i="49840"/>
  <c r="A109" i="49840"/>
  <c r="B109" i="49840"/>
  <c r="C109" i="49840"/>
  <c r="D109" i="49840"/>
  <c r="G109" i="49840"/>
  <c r="H109" i="49840"/>
  <c r="A110" i="49840"/>
  <c r="B110" i="49840"/>
  <c r="C110" i="49840"/>
  <c r="D110" i="49840"/>
  <c r="G110" i="49840"/>
  <c r="H110" i="49840"/>
  <c r="A111" i="49840"/>
  <c r="B111" i="49840"/>
  <c r="C111" i="49840"/>
  <c r="D111" i="49840"/>
  <c r="G111" i="49840"/>
  <c r="H111" i="49840"/>
  <c r="A112" i="49840"/>
  <c r="B112" i="49840"/>
  <c r="C112" i="49840"/>
  <c r="D112" i="49840"/>
  <c r="G112" i="49840"/>
  <c r="H112" i="49840"/>
  <c r="A113" i="49840"/>
  <c r="B113" i="49840"/>
  <c r="C113" i="49840"/>
  <c r="D113" i="49840"/>
  <c r="G113" i="49840"/>
  <c r="H113" i="49840"/>
  <c r="A114" i="49840"/>
  <c r="B114" i="49840"/>
  <c r="C114" i="49840"/>
  <c r="D114" i="49840"/>
  <c r="G114" i="49840"/>
  <c r="H114" i="49840"/>
  <c r="A115" i="49840"/>
  <c r="B115" i="49840"/>
  <c r="C115" i="49840"/>
  <c r="D115" i="49840"/>
  <c r="G115" i="49840"/>
  <c r="H115" i="49840"/>
  <c r="A116" i="49840"/>
  <c r="B116" i="49840"/>
  <c r="C116" i="49840"/>
  <c r="D116" i="49840"/>
  <c r="G116" i="49840"/>
  <c r="H116" i="49840"/>
  <c r="A117" i="49840"/>
  <c r="B117" i="49840"/>
  <c r="C117" i="49840"/>
  <c r="D117" i="49840"/>
  <c r="G117" i="49840"/>
  <c r="H117" i="49840"/>
  <c r="A118" i="49840"/>
  <c r="B118" i="49840"/>
  <c r="C118" i="49840"/>
  <c r="D118" i="49840"/>
  <c r="G118" i="49840"/>
  <c r="H118" i="49840"/>
  <c r="A119" i="49840"/>
  <c r="B119" i="49840"/>
  <c r="C119" i="49840"/>
  <c r="D119" i="49840"/>
  <c r="G119" i="49840"/>
  <c r="H119" i="49840"/>
  <c r="A120" i="49840"/>
  <c r="B120" i="49840"/>
  <c r="C120" i="49840"/>
  <c r="D120" i="49840"/>
  <c r="G120" i="49840"/>
  <c r="H120" i="49840"/>
  <c r="A121" i="49840"/>
  <c r="B121" i="49840"/>
  <c r="C121" i="49840"/>
  <c r="D121" i="49840"/>
  <c r="G121" i="49840"/>
  <c r="H121" i="49840"/>
  <c r="A122" i="49840"/>
  <c r="B122" i="49840"/>
  <c r="C122" i="49840"/>
  <c r="D122" i="49840"/>
  <c r="G122" i="49840"/>
  <c r="H122" i="49840"/>
  <c r="A123" i="49840"/>
  <c r="B123" i="49840"/>
  <c r="C123" i="49840"/>
  <c r="D123" i="49840"/>
  <c r="G123" i="49840"/>
  <c r="H123" i="49840"/>
  <c r="A124" i="49840"/>
  <c r="B124" i="49840"/>
  <c r="C124" i="49840"/>
  <c r="D124" i="49840"/>
  <c r="G124" i="49840"/>
  <c r="H124" i="49840"/>
  <c r="A125" i="49840"/>
  <c r="B125" i="49840"/>
  <c r="C125" i="49840"/>
  <c r="D125" i="49840"/>
  <c r="G125" i="49840"/>
  <c r="H125" i="49840"/>
  <c r="A126" i="49840"/>
  <c r="B126" i="49840"/>
  <c r="C126" i="49840"/>
  <c r="D126" i="49840"/>
  <c r="G126" i="49840"/>
  <c r="H126" i="49840"/>
  <c r="A127" i="49840"/>
  <c r="B127" i="49840"/>
  <c r="C127" i="49840"/>
  <c r="D127" i="49840"/>
  <c r="G127" i="49840"/>
  <c r="H127" i="49840"/>
  <c r="A128" i="49840"/>
  <c r="B128" i="49840"/>
  <c r="C128" i="49840"/>
  <c r="D128" i="49840"/>
  <c r="G128" i="49840"/>
  <c r="H128" i="49840"/>
  <c r="A129" i="49840"/>
  <c r="B129" i="49840"/>
  <c r="C129" i="49840"/>
  <c r="D129" i="49840"/>
  <c r="G129" i="49840"/>
  <c r="H129" i="49840"/>
  <c r="A130" i="49840"/>
  <c r="B130" i="49840"/>
  <c r="C130" i="49840"/>
  <c r="D130" i="49840"/>
  <c r="G130" i="49840"/>
  <c r="H130" i="49840"/>
  <c r="A131" i="49840"/>
  <c r="B131" i="49840"/>
  <c r="C131" i="49840"/>
  <c r="D131" i="49840"/>
  <c r="G131" i="49840"/>
  <c r="H131" i="49840"/>
  <c r="A132" i="49840"/>
  <c r="B132" i="49840"/>
  <c r="C132" i="49840"/>
  <c r="D132" i="49840"/>
  <c r="G132" i="49840"/>
  <c r="H132" i="49840"/>
  <c r="A133" i="49840"/>
  <c r="B133" i="49840"/>
  <c r="C133" i="49840"/>
  <c r="D133" i="49840"/>
  <c r="G133" i="49840"/>
  <c r="H133" i="49840"/>
  <c r="A134" i="49840"/>
  <c r="B134" i="49840"/>
  <c r="C134" i="49840"/>
  <c r="D134" i="49840"/>
  <c r="G134" i="49840"/>
  <c r="H134" i="49840"/>
  <c r="A135" i="49840"/>
  <c r="B135" i="49840"/>
  <c r="C135" i="49840"/>
  <c r="D135" i="49840"/>
  <c r="G135" i="49840"/>
  <c r="H135" i="49840"/>
  <c r="A136" i="49840"/>
  <c r="B136" i="49840"/>
  <c r="C136" i="49840"/>
  <c r="D136" i="49840"/>
  <c r="G136" i="49840"/>
  <c r="H136" i="49840"/>
  <c r="A137" i="49840"/>
  <c r="B137" i="49840"/>
  <c r="C137" i="49840"/>
  <c r="D137" i="49840"/>
  <c r="G137" i="49840"/>
  <c r="H137" i="49840"/>
  <c r="A138" i="49840"/>
  <c r="B138" i="49840"/>
  <c r="C138" i="49840"/>
  <c r="D138" i="49840"/>
  <c r="G138" i="49840"/>
  <c r="H138" i="49840"/>
  <c r="A139" i="49840"/>
  <c r="B139" i="49840"/>
  <c r="C139" i="49840"/>
  <c r="D139" i="49840"/>
  <c r="G139" i="49840"/>
  <c r="H139" i="49840"/>
  <c r="A140" i="49840"/>
  <c r="B140" i="49840"/>
  <c r="C140" i="49840"/>
  <c r="D140" i="49840"/>
  <c r="G140" i="49840"/>
  <c r="H140" i="49840"/>
  <c r="A141" i="49840"/>
  <c r="B141" i="49840"/>
  <c r="C141" i="49840"/>
  <c r="D141" i="49840"/>
  <c r="G141" i="49840"/>
  <c r="H141" i="49840"/>
  <c r="A142" i="49840"/>
  <c r="B142" i="49840"/>
  <c r="C142" i="49840"/>
  <c r="D142" i="49840"/>
  <c r="G142" i="49840"/>
  <c r="H142" i="49840"/>
  <c r="A143" i="49840"/>
  <c r="B143" i="49840"/>
  <c r="C143" i="49840"/>
  <c r="D143" i="49840"/>
  <c r="G143" i="49840"/>
  <c r="H143" i="49840"/>
  <c r="A144" i="49840"/>
  <c r="B144" i="49840"/>
  <c r="C144" i="49840"/>
  <c r="D144" i="49840"/>
  <c r="G144" i="49840"/>
  <c r="H144" i="49840"/>
  <c r="A145" i="49840"/>
  <c r="B145" i="49840"/>
  <c r="C145" i="49840"/>
  <c r="D145" i="49840"/>
  <c r="G145" i="49840"/>
  <c r="H145" i="49840"/>
  <c r="A146" i="49840"/>
  <c r="B146" i="49840"/>
  <c r="C146" i="49840"/>
  <c r="D146" i="49840"/>
  <c r="G146" i="49840"/>
  <c r="H146" i="49840"/>
  <c r="A147" i="49840"/>
  <c r="B147" i="49840"/>
  <c r="C147" i="49840"/>
  <c r="D147" i="49840"/>
  <c r="G147" i="49840"/>
  <c r="H147" i="49840"/>
  <c r="A148" i="49840"/>
  <c r="B148" i="49840"/>
  <c r="C148" i="49840"/>
  <c r="D148" i="49840"/>
  <c r="G148" i="49840"/>
  <c r="H148" i="49840"/>
  <c r="A149" i="49840"/>
  <c r="B149" i="49840"/>
  <c r="C149" i="49840"/>
  <c r="D149" i="49840"/>
  <c r="G149" i="49840"/>
  <c r="H149" i="49840"/>
  <c r="A150" i="49840"/>
  <c r="B150" i="49840"/>
  <c r="C150" i="49840"/>
  <c r="D150" i="49840"/>
  <c r="G150" i="49840"/>
  <c r="H150" i="49840"/>
  <c r="A151" i="49840"/>
  <c r="B151" i="49840"/>
  <c r="C151" i="49840"/>
  <c r="D151" i="49840"/>
  <c r="G151" i="49840"/>
  <c r="H151" i="49840"/>
  <c r="A152" i="49840"/>
  <c r="B152" i="49840"/>
  <c r="C152" i="49840"/>
  <c r="D152" i="49840"/>
  <c r="G152" i="49840"/>
  <c r="H152" i="49840"/>
  <c r="A153" i="49840"/>
  <c r="B153" i="49840"/>
  <c r="C153" i="49840"/>
  <c r="D153" i="49840"/>
  <c r="G153" i="49840"/>
  <c r="H153" i="49840"/>
  <c r="A154" i="49840"/>
  <c r="B154" i="49840"/>
  <c r="C154" i="49840"/>
  <c r="D154" i="49840"/>
  <c r="G154" i="49840"/>
  <c r="H154" i="49840"/>
  <c r="A155" i="49840"/>
  <c r="B155" i="49840"/>
  <c r="C155" i="49840"/>
  <c r="D155" i="49840"/>
  <c r="G155" i="49840"/>
  <c r="H155" i="49840"/>
  <c r="A156" i="49840"/>
  <c r="B156" i="49840"/>
  <c r="C156" i="49840"/>
  <c r="D156" i="49840"/>
  <c r="G156" i="49840"/>
  <c r="H156" i="49840"/>
  <c r="A157" i="49840"/>
  <c r="B157" i="49840"/>
  <c r="C157" i="49840"/>
  <c r="D157" i="49840"/>
  <c r="G157" i="49840"/>
  <c r="H157" i="49840"/>
  <c r="A158" i="49840"/>
  <c r="B158" i="49840"/>
  <c r="C158" i="49840"/>
  <c r="D158" i="49840"/>
  <c r="G158" i="49840"/>
  <c r="H158" i="49840"/>
  <c r="A159" i="49840"/>
  <c r="B159" i="49840"/>
  <c r="C159" i="49840"/>
  <c r="D159" i="49840"/>
  <c r="G159" i="49840"/>
  <c r="H159" i="49840"/>
  <c r="A160" i="49840"/>
  <c r="B160" i="49840"/>
  <c r="C160" i="49840"/>
  <c r="D160" i="49840"/>
  <c r="G160" i="49840"/>
  <c r="H160" i="49840"/>
  <c r="A161" i="49840"/>
  <c r="B161" i="49840"/>
  <c r="C161" i="49840"/>
  <c r="D161" i="49840"/>
  <c r="G161" i="49840"/>
  <c r="H161" i="49840"/>
  <c r="A162" i="49840"/>
  <c r="B162" i="49840"/>
  <c r="C162" i="49840"/>
  <c r="D162" i="49840"/>
  <c r="G162" i="49840"/>
  <c r="H162" i="49840"/>
  <c r="A163" i="49840"/>
  <c r="B163" i="49840"/>
  <c r="C163" i="49840"/>
  <c r="D163" i="49840"/>
  <c r="G163" i="49840"/>
  <c r="H163" i="49840"/>
  <c r="A164" i="49840"/>
  <c r="B164" i="49840"/>
  <c r="C164" i="49840"/>
  <c r="D164" i="49840"/>
  <c r="G164" i="49840"/>
  <c r="H164" i="49840"/>
  <c r="A165" i="49840"/>
  <c r="B165" i="49840"/>
  <c r="C165" i="49840"/>
  <c r="D165" i="49840"/>
  <c r="G165" i="49840"/>
  <c r="H165" i="49840"/>
  <c r="A166" i="49840"/>
  <c r="B166" i="49840"/>
  <c r="C166" i="49840"/>
  <c r="D166" i="49840"/>
  <c r="G166" i="49840"/>
  <c r="H166" i="49840"/>
  <c r="A167" i="49840"/>
  <c r="B167" i="49840"/>
  <c r="C167" i="49840"/>
  <c r="D167" i="49840"/>
  <c r="G167" i="49840"/>
  <c r="H167" i="49840"/>
  <c r="A168" i="49840"/>
  <c r="B168" i="49840"/>
  <c r="C168" i="49840"/>
  <c r="D168" i="49840"/>
  <c r="G168" i="49840"/>
  <c r="H168" i="49840"/>
  <c r="A169" i="49840"/>
  <c r="B169" i="49840"/>
  <c r="C169" i="49840"/>
  <c r="D169" i="49840"/>
  <c r="G169" i="49840"/>
  <c r="H169" i="49840"/>
  <c r="A170" i="49840"/>
  <c r="B170" i="49840"/>
  <c r="C170" i="49840"/>
  <c r="D170" i="49840"/>
  <c r="G170" i="49840"/>
  <c r="H170" i="49840"/>
  <c r="A171" i="49840"/>
  <c r="B171" i="49840"/>
  <c r="C171" i="49840"/>
  <c r="D171" i="49840"/>
  <c r="G171" i="49840"/>
  <c r="H171" i="49840"/>
  <c r="A172" i="49840"/>
  <c r="B172" i="49840"/>
  <c r="C172" i="49840"/>
  <c r="D172" i="49840"/>
  <c r="G172" i="49840"/>
  <c r="H172" i="49840"/>
  <c r="A173" i="49840"/>
  <c r="B173" i="49840"/>
  <c r="C173" i="49840"/>
  <c r="D173" i="49840"/>
  <c r="G173" i="49840"/>
  <c r="H173" i="49840"/>
  <c r="A174" i="49840"/>
  <c r="B174" i="49840"/>
  <c r="C174" i="49840"/>
  <c r="D174" i="49840"/>
  <c r="G174" i="49840"/>
  <c r="H174" i="49840"/>
  <c r="A175" i="49840"/>
  <c r="B175" i="49840"/>
  <c r="C175" i="49840"/>
  <c r="D175" i="49840"/>
  <c r="G175" i="49840"/>
  <c r="H175" i="49840"/>
  <c r="A176" i="49840"/>
  <c r="B176" i="49840"/>
  <c r="C176" i="49840"/>
  <c r="D176" i="49840"/>
  <c r="G176" i="49840"/>
  <c r="H176" i="49840"/>
  <c r="A177" i="49840"/>
  <c r="B177" i="49840"/>
  <c r="C177" i="49840"/>
  <c r="D177" i="49840"/>
  <c r="G177" i="49840"/>
  <c r="H177" i="49840"/>
  <c r="A178" i="49840"/>
  <c r="B178" i="49840"/>
  <c r="C178" i="49840"/>
  <c r="D178" i="49840"/>
  <c r="G178" i="49840"/>
  <c r="H178" i="49840"/>
  <c r="A179" i="49840"/>
  <c r="B179" i="49840"/>
  <c r="C179" i="49840"/>
  <c r="D179" i="49840"/>
  <c r="G179" i="49840"/>
  <c r="H179" i="49840"/>
  <c r="A180" i="49840"/>
  <c r="B180" i="49840"/>
  <c r="C180" i="49840"/>
  <c r="D180" i="49840"/>
  <c r="G180" i="49840"/>
  <c r="H180" i="49840"/>
  <c r="A181" i="49840"/>
  <c r="B181" i="49840"/>
  <c r="C181" i="49840"/>
  <c r="D181" i="49840"/>
  <c r="G181" i="49840"/>
  <c r="H181" i="49840"/>
  <c r="A182" i="49840"/>
  <c r="B182" i="49840"/>
  <c r="C182" i="49840"/>
  <c r="D182" i="49840"/>
  <c r="G182" i="49840"/>
  <c r="H182" i="49840"/>
  <c r="A183" i="49840"/>
  <c r="B183" i="49840"/>
  <c r="C183" i="49840"/>
  <c r="D183" i="49840"/>
  <c r="G183" i="49840"/>
  <c r="H183" i="49840"/>
  <c r="A184" i="49840"/>
  <c r="B184" i="49840"/>
  <c r="C184" i="49840"/>
  <c r="D184" i="49840"/>
  <c r="G184" i="49840"/>
  <c r="H184" i="49840"/>
  <c r="A185" i="49840"/>
  <c r="B185" i="49840"/>
  <c r="C185" i="49840"/>
  <c r="D185" i="49840"/>
  <c r="G185" i="49840"/>
  <c r="H185" i="49840"/>
  <c r="A186" i="49840"/>
  <c r="B186" i="49840"/>
  <c r="C186" i="49840"/>
  <c r="D186" i="49840"/>
  <c r="G186" i="49840"/>
  <c r="H186" i="49840"/>
  <c r="A187" i="49840"/>
  <c r="B187" i="49840"/>
  <c r="C187" i="49840"/>
  <c r="D187" i="49840"/>
  <c r="G187" i="49840"/>
  <c r="H187" i="49840"/>
  <c r="A188" i="49840"/>
  <c r="B188" i="49840"/>
  <c r="C188" i="49840"/>
  <c r="D188" i="49840"/>
  <c r="G188" i="49840"/>
  <c r="H188" i="49840"/>
  <c r="A189" i="49840"/>
  <c r="B189" i="49840"/>
  <c r="C189" i="49840"/>
  <c r="D189" i="49840"/>
  <c r="G189" i="49840"/>
  <c r="H189" i="49840"/>
  <c r="A190" i="49840"/>
  <c r="B190" i="49840"/>
  <c r="C190" i="49840"/>
  <c r="D190" i="49840"/>
  <c r="G190" i="49840"/>
  <c r="H190" i="49840"/>
  <c r="A191" i="49840"/>
  <c r="B191" i="49840"/>
  <c r="C191" i="49840"/>
  <c r="D191" i="49840"/>
  <c r="G191" i="49840"/>
  <c r="H191" i="49840"/>
  <c r="A192" i="49840"/>
  <c r="B192" i="49840"/>
  <c r="C192" i="49840"/>
  <c r="D192" i="49840"/>
  <c r="G192" i="49840"/>
  <c r="H192" i="49840"/>
  <c r="A193" i="49840"/>
  <c r="B193" i="49840"/>
  <c r="C193" i="49840"/>
  <c r="D193" i="49840"/>
  <c r="G193" i="49840"/>
  <c r="H193" i="49840"/>
  <c r="A194" i="49840"/>
  <c r="B194" i="49840"/>
  <c r="C194" i="49840"/>
  <c r="D194" i="49840"/>
  <c r="G194" i="49840"/>
  <c r="H194" i="49840"/>
  <c r="A195" i="49840"/>
  <c r="B195" i="49840"/>
  <c r="C195" i="49840"/>
  <c r="D195" i="49840"/>
  <c r="G195" i="49840"/>
  <c r="H195" i="49840"/>
  <c r="A196" i="49840"/>
  <c r="B196" i="49840"/>
  <c r="C196" i="49840"/>
  <c r="D196" i="49840"/>
  <c r="G196" i="49840"/>
  <c r="H196" i="49840"/>
  <c r="A197" i="49840"/>
  <c r="B197" i="49840"/>
  <c r="C197" i="49840"/>
  <c r="D197" i="49840"/>
  <c r="G197" i="49840"/>
  <c r="H197" i="49840"/>
  <c r="A198" i="49840"/>
  <c r="B198" i="49840"/>
  <c r="C198" i="49840"/>
  <c r="D198" i="49840"/>
  <c r="G198" i="49840"/>
  <c r="H198" i="49840"/>
  <c r="A199" i="49840"/>
  <c r="B199" i="49840"/>
  <c r="C199" i="49840"/>
  <c r="D199" i="49840"/>
  <c r="G199" i="49840"/>
  <c r="H199" i="49840"/>
  <c r="A200" i="49840"/>
  <c r="B200" i="49840"/>
  <c r="C200" i="49840"/>
  <c r="D200" i="49840"/>
  <c r="G200" i="49840"/>
  <c r="H200" i="49840"/>
  <c r="A201" i="49840"/>
  <c r="B201" i="49840"/>
  <c r="C201" i="49840"/>
  <c r="D201" i="49840"/>
  <c r="G201" i="49840"/>
  <c r="H201" i="49840"/>
  <c r="A202" i="49840"/>
  <c r="B202" i="49840"/>
  <c r="C202" i="49840"/>
  <c r="D202" i="49840"/>
  <c r="G202" i="49840"/>
  <c r="H202" i="49840"/>
  <c r="A203" i="49840"/>
  <c r="B203" i="49840"/>
  <c r="C203" i="49840"/>
  <c r="D203" i="49840"/>
  <c r="G203" i="49840"/>
  <c r="H203" i="49840"/>
  <c r="A204" i="49840"/>
  <c r="B204" i="49840"/>
  <c r="C204" i="49840"/>
  <c r="D204" i="49840"/>
  <c r="G204" i="49840"/>
  <c r="H204" i="49840"/>
  <c r="A205" i="49840"/>
  <c r="B205" i="49840"/>
  <c r="C205" i="49840"/>
  <c r="D205" i="49840"/>
  <c r="G205" i="49840"/>
  <c r="H205" i="49840"/>
  <c r="A206" i="49840"/>
  <c r="B206" i="49840"/>
  <c r="C206" i="49840"/>
  <c r="D206" i="49840"/>
  <c r="G206" i="49840"/>
  <c r="H206" i="49840"/>
  <c r="A207" i="49840"/>
  <c r="B207" i="49840"/>
  <c r="C207" i="49840"/>
  <c r="D207" i="49840"/>
  <c r="G207" i="49840"/>
  <c r="H207" i="49840"/>
  <c r="A208" i="49840"/>
  <c r="B208" i="49840"/>
  <c r="C208" i="49840"/>
  <c r="D208" i="49840"/>
  <c r="G208" i="49840"/>
  <c r="H208" i="49840"/>
  <c r="A209" i="49840"/>
  <c r="B209" i="49840"/>
  <c r="C209" i="49840"/>
  <c r="D209" i="49840"/>
  <c r="G209" i="49840"/>
  <c r="H209" i="49840"/>
  <c r="A210" i="49840"/>
  <c r="B210" i="49840"/>
  <c r="C210" i="49840"/>
  <c r="D210" i="49840"/>
  <c r="G210" i="49840"/>
  <c r="H210" i="49840"/>
  <c r="A211" i="49840"/>
  <c r="B211" i="49840"/>
  <c r="C211" i="49840"/>
  <c r="D211" i="49840"/>
  <c r="G211" i="49840"/>
  <c r="H211" i="49840"/>
  <c r="A212" i="49840"/>
  <c r="B212" i="49840"/>
  <c r="C212" i="49840"/>
  <c r="D212" i="49840"/>
  <c r="G212" i="49840"/>
  <c r="H212" i="49840"/>
  <c r="A213" i="49840"/>
  <c r="B213" i="49840"/>
  <c r="C213" i="49840"/>
  <c r="D213" i="49840"/>
  <c r="G213" i="49840"/>
  <c r="H213" i="49840"/>
  <c r="A214" i="49840"/>
  <c r="B214" i="49840"/>
  <c r="C214" i="49840"/>
  <c r="D214" i="49840"/>
  <c r="G214" i="49840"/>
  <c r="H214" i="49840"/>
  <c r="A215" i="49840"/>
  <c r="B215" i="49840"/>
  <c r="C215" i="49840"/>
  <c r="D215" i="49840"/>
  <c r="G215" i="49840"/>
  <c r="H215" i="49840"/>
  <c r="A216" i="49840"/>
  <c r="B216" i="49840"/>
  <c r="C216" i="49840"/>
  <c r="D216" i="49840"/>
  <c r="G216" i="49840"/>
  <c r="H216" i="49840"/>
  <c r="A217" i="49840"/>
  <c r="B217" i="49840"/>
  <c r="C217" i="49840"/>
  <c r="D217" i="49840"/>
  <c r="G217" i="49840"/>
  <c r="H217" i="49840"/>
  <c r="A218" i="49840"/>
  <c r="B218" i="49840"/>
  <c r="C218" i="49840"/>
  <c r="D218" i="49840"/>
  <c r="G218" i="49840"/>
  <c r="H218" i="49840"/>
  <c r="A219" i="49840"/>
  <c r="B219" i="49840"/>
  <c r="C219" i="49840"/>
  <c r="D219" i="49840"/>
  <c r="G219" i="49840"/>
  <c r="H219" i="49840"/>
  <c r="A220" i="49840"/>
  <c r="B220" i="49840"/>
  <c r="C220" i="49840"/>
  <c r="D220" i="49840"/>
  <c r="G220" i="49840"/>
  <c r="H220" i="49840"/>
  <c r="A221" i="49840"/>
  <c r="B221" i="49840"/>
  <c r="C221" i="49840"/>
  <c r="D221" i="49840"/>
  <c r="G221" i="49840"/>
  <c r="H221" i="49840"/>
  <c r="A222" i="49840"/>
  <c r="B222" i="49840"/>
  <c r="C222" i="49840"/>
  <c r="D222" i="49840"/>
  <c r="G222" i="49840"/>
  <c r="H222" i="49840"/>
  <c r="A223" i="49840"/>
  <c r="B223" i="49840"/>
  <c r="C223" i="49840"/>
  <c r="D223" i="49840"/>
  <c r="G223" i="49840"/>
  <c r="H223" i="49840"/>
  <c r="A224" i="49840"/>
  <c r="B224" i="49840"/>
  <c r="C224" i="49840"/>
  <c r="D224" i="49840"/>
  <c r="G224" i="49840"/>
  <c r="H224" i="49840"/>
  <c r="A225" i="49840"/>
  <c r="B225" i="49840"/>
  <c r="C225" i="49840"/>
  <c r="D225" i="49840"/>
  <c r="G225" i="49840"/>
  <c r="H225" i="49840"/>
  <c r="A226" i="49840"/>
  <c r="B226" i="49840"/>
  <c r="C226" i="49840"/>
  <c r="D226" i="49840"/>
  <c r="G226" i="49840"/>
  <c r="H226" i="49840"/>
  <c r="A227" i="49840"/>
  <c r="B227" i="49840"/>
  <c r="C227" i="49840"/>
  <c r="D227" i="49840"/>
  <c r="G227" i="49840"/>
  <c r="H227" i="49840"/>
  <c r="A228" i="49840"/>
  <c r="B228" i="49840"/>
  <c r="C228" i="49840"/>
  <c r="D228" i="49840"/>
  <c r="G228" i="49840"/>
  <c r="H228" i="49840"/>
  <c r="A229" i="49840"/>
  <c r="B229" i="49840"/>
  <c r="C229" i="49840"/>
  <c r="D229" i="49840"/>
  <c r="G229" i="49840"/>
  <c r="H229" i="49840"/>
  <c r="A230" i="49840"/>
  <c r="B230" i="49840"/>
  <c r="C230" i="49840"/>
  <c r="D230" i="49840"/>
  <c r="G230" i="49840"/>
  <c r="H230" i="49840"/>
  <c r="A231" i="49840"/>
  <c r="B231" i="49840"/>
  <c r="C231" i="49840"/>
  <c r="D231" i="49840"/>
  <c r="G231" i="49840"/>
  <c r="H231" i="49840"/>
  <c r="A232" i="49840"/>
  <c r="B232" i="49840"/>
  <c r="C232" i="49840"/>
  <c r="D232" i="49840"/>
  <c r="G232" i="49840"/>
  <c r="H232" i="49840"/>
  <c r="A233" i="49840"/>
  <c r="B233" i="49840"/>
  <c r="C233" i="49840"/>
  <c r="D233" i="49840"/>
  <c r="G233" i="49840"/>
  <c r="H233" i="49840"/>
  <c r="A234" i="49840"/>
  <c r="B234" i="49840"/>
  <c r="C234" i="49840"/>
  <c r="D234" i="49840"/>
  <c r="G234" i="49840"/>
  <c r="H234" i="49840"/>
  <c r="A235" i="49840"/>
  <c r="B235" i="49840"/>
  <c r="C235" i="49840"/>
  <c r="D235" i="49840"/>
  <c r="G235" i="49840"/>
  <c r="H235" i="49840"/>
  <c r="A236" i="49840"/>
  <c r="B236" i="49840"/>
  <c r="C236" i="49840"/>
  <c r="D236" i="49840"/>
  <c r="G236" i="49840"/>
  <c r="H236" i="49840"/>
  <c r="A237" i="49840"/>
  <c r="B237" i="49840"/>
  <c r="C237" i="49840"/>
  <c r="D237" i="49840"/>
  <c r="G237" i="49840"/>
  <c r="H237" i="49840"/>
  <c r="A238" i="49840"/>
  <c r="B238" i="49840"/>
  <c r="C238" i="49840"/>
  <c r="D238" i="49840"/>
  <c r="G238" i="49840"/>
  <c r="H238" i="49840"/>
  <c r="A239" i="49840"/>
  <c r="B239" i="49840"/>
  <c r="C239" i="49840"/>
  <c r="D239" i="49840"/>
  <c r="G239" i="49840"/>
  <c r="H239" i="49840"/>
  <c r="A240" i="49840"/>
  <c r="B240" i="49840"/>
  <c r="C240" i="49840"/>
  <c r="D240" i="49840"/>
  <c r="G240" i="49840"/>
  <c r="H240" i="49840"/>
  <c r="A241" i="49840"/>
  <c r="B241" i="49840"/>
  <c r="C241" i="49840"/>
  <c r="D241" i="49840"/>
  <c r="G241" i="49840"/>
  <c r="H241" i="49840"/>
  <c r="A242" i="49840"/>
  <c r="B242" i="49840"/>
  <c r="C242" i="49840"/>
  <c r="D242" i="49840"/>
  <c r="G242" i="49840"/>
  <c r="H242" i="49840"/>
  <c r="A243" i="49840"/>
  <c r="B243" i="49840"/>
  <c r="C243" i="49840"/>
  <c r="D243" i="49840"/>
  <c r="G243" i="49840"/>
  <c r="H243" i="49840"/>
  <c r="A244" i="49840"/>
  <c r="B244" i="49840"/>
  <c r="C244" i="49840"/>
  <c r="D244" i="49840"/>
  <c r="G244" i="49840"/>
  <c r="H244" i="49840"/>
  <c r="A245" i="49840"/>
  <c r="B245" i="49840"/>
  <c r="C245" i="49840"/>
  <c r="D245" i="49840"/>
  <c r="G245" i="49840"/>
  <c r="H245" i="49840"/>
  <c r="A246" i="49840"/>
  <c r="B246" i="49840"/>
  <c r="C246" i="49840"/>
  <c r="D246" i="49840"/>
  <c r="G246" i="49840"/>
  <c r="H246" i="49840"/>
  <c r="A247" i="49840"/>
  <c r="B247" i="49840"/>
  <c r="C247" i="49840"/>
  <c r="D247" i="49840"/>
  <c r="G247" i="49840"/>
  <c r="H247" i="49840"/>
  <c r="A248" i="49840"/>
  <c r="B248" i="49840"/>
  <c r="C248" i="49840"/>
  <c r="D248" i="49840"/>
  <c r="G248" i="49840"/>
  <c r="H248" i="49840"/>
  <c r="A249" i="49840"/>
  <c r="B249" i="49840"/>
  <c r="C249" i="49840"/>
  <c r="D249" i="49840"/>
  <c r="G249" i="49840"/>
  <c r="H249" i="49840"/>
  <c r="A250" i="49840"/>
  <c r="B250" i="49840"/>
  <c r="C250" i="49840"/>
  <c r="D250" i="49840"/>
  <c r="G250" i="49840"/>
  <c r="H250" i="49840"/>
  <c r="A251" i="49840"/>
  <c r="B251" i="49840"/>
  <c r="C251" i="49840"/>
  <c r="D251" i="49840"/>
  <c r="G251" i="49840"/>
  <c r="H251" i="49840"/>
  <c r="A252" i="49840"/>
  <c r="B252" i="49840"/>
  <c r="C252" i="49840"/>
  <c r="D252" i="49840"/>
  <c r="G252" i="49840"/>
  <c r="H252" i="49840"/>
  <c r="A253" i="49840"/>
  <c r="B253" i="49840"/>
  <c r="C253" i="49840"/>
  <c r="D253" i="49840"/>
  <c r="G253" i="49840"/>
  <c r="H253" i="49840"/>
  <c r="A254" i="49840"/>
  <c r="B254" i="49840"/>
  <c r="C254" i="49840"/>
  <c r="D254" i="49840"/>
  <c r="G254" i="49840"/>
  <c r="H254" i="49840"/>
  <c r="A255" i="49840"/>
  <c r="B255" i="49840"/>
  <c r="C255" i="49840"/>
  <c r="D255" i="49840"/>
  <c r="G255" i="49840"/>
  <c r="H255" i="49840"/>
  <c r="A256" i="49840"/>
  <c r="B256" i="49840"/>
  <c r="C256" i="49840"/>
  <c r="D256" i="49840"/>
  <c r="G256" i="49840"/>
  <c r="H256" i="49840"/>
  <c r="A257" i="49840"/>
  <c r="B257" i="49840"/>
  <c r="C257" i="49840"/>
  <c r="D257" i="49840"/>
  <c r="G257" i="49840"/>
  <c r="H257" i="49840"/>
  <c r="A258" i="49840"/>
  <c r="B258" i="49840"/>
  <c r="C258" i="49840"/>
  <c r="D258" i="49840"/>
  <c r="G258" i="49840"/>
  <c r="H258" i="49840"/>
  <c r="A259" i="49840"/>
  <c r="B259" i="49840"/>
  <c r="C259" i="49840"/>
  <c r="D259" i="49840"/>
  <c r="G259" i="49840"/>
  <c r="H259" i="49840"/>
  <c r="A260" i="49840"/>
  <c r="B260" i="49840"/>
  <c r="C260" i="49840"/>
  <c r="D260" i="49840"/>
  <c r="G260" i="49840"/>
  <c r="H260" i="49840"/>
  <c r="A261" i="49840"/>
  <c r="B261" i="49840"/>
  <c r="C261" i="49840"/>
  <c r="D261" i="49840"/>
  <c r="G261" i="49840"/>
  <c r="H261" i="49840"/>
  <c r="A262" i="49840"/>
  <c r="B262" i="49840"/>
  <c r="C262" i="49840"/>
  <c r="D262" i="49840"/>
  <c r="G262" i="49840"/>
  <c r="H262" i="49840"/>
  <c r="A263" i="49840"/>
  <c r="B263" i="49840"/>
  <c r="C263" i="49840"/>
  <c r="D263" i="49840"/>
  <c r="G263" i="49840"/>
  <c r="H263" i="49840"/>
  <c r="A264" i="49840"/>
  <c r="B264" i="49840"/>
  <c r="C264" i="49840"/>
  <c r="D264" i="49840"/>
  <c r="G264" i="49840"/>
  <c r="H264" i="49840"/>
  <c r="A265" i="49840"/>
  <c r="B265" i="49840"/>
  <c r="C265" i="49840"/>
  <c r="D265" i="49840"/>
  <c r="G265" i="49840"/>
  <c r="H265" i="49840"/>
  <c r="A266" i="49840"/>
  <c r="B266" i="49840"/>
  <c r="C266" i="49840"/>
  <c r="D266" i="49840"/>
  <c r="G266" i="49840"/>
  <c r="H266" i="49840"/>
  <c r="A267" i="49840"/>
  <c r="B267" i="49840"/>
  <c r="C267" i="49840"/>
  <c r="D267" i="49840"/>
  <c r="G267" i="49840"/>
  <c r="H267" i="49840"/>
  <c r="A268" i="49840"/>
  <c r="B268" i="49840"/>
  <c r="C268" i="49840"/>
  <c r="D268" i="49840"/>
  <c r="G268" i="49840"/>
  <c r="H268" i="49840"/>
  <c r="A269" i="49840"/>
  <c r="B269" i="49840"/>
  <c r="C269" i="49840"/>
  <c r="D269" i="49840"/>
  <c r="G269" i="49840"/>
  <c r="H269" i="49840"/>
  <c r="A270" i="49840"/>
  <c r="B270" i="49840"/>
  <c r="C270" i="49840"/>
  <c r="D270" i="49840"/>
  <c r="G270" i="49840"/>
  <c r="H270" i="49840"/>
  <c r="A271" i="49840"/>
  <c r="B271" i="49840"/>
  <c r="C271" i="49840"/>
  <c r="D271" i="49840"/>
  <c r="G271" i="49840"/>
  <c r="H271" i="49840"/>
  <c r="A272" i="49840"/>
  <c r="B272" i="49840"/>
  <c r="C272" i="49840"/>
  <c r="D272" i="49840"/>
  <c r="G272" i="49840"/>
  <c r="H272" i="49840"/>
  <c r="A273" i="49840"/>
  <c r="B273" i="49840"/>
  <c r="C273" i="49840"/>
  <c r="D273" i="49840"/>
  <c r="G273" i="49840"/>
  <c r="H273" i="49840"/>
  <c r="A274" i="49840"/>
  <c r="B274" i="49840"/>
  <c r="C274" i="49840"/>
  <c r="D274" i="49840"/>
  <c r="G274" i="49840"/>
  <c r="H274" i="49840"/>
  <c r="A275" i="49840"/>
  <c r="B275" i="49840"/>
  <c r="C275" i="49840"/>
  <c r="D275" i="49840"/>
  <c r="G275" i="49840"/>
  <c r="H275" i="49840"/>
  <c r="A276" i="49840"/>
  <c r="B276" i="49840"/>
  <c r="C276" i="49840"/>
  <c r="D276" i="49840"/>
  <c r="G276" i="49840"/>
  <c r="H276" i="49840"/>
  <c r="A277" i="49840"/>
  <c r="B277" i="49840"/>
  <c r="C277" i="49840"/>
  <c r="D277" i="49840"/>
  <c r="G277" i="49840"/>
  <c r="H277" i="49840"/>
  <c r="A278" i="49840"/>
  <c r="B278" i="49840"/>
  <c r="C278" i="49840"/>
  <c r="D278" i="49840"/>
  <c r="G278" i="49840"/>
  <c r="H278" i="49840"/>
  <c r="A279" i="49840"/>
  <c r="B279" i="49840"/>
  <c r="C279" i="49840"/>
  <c r="D279" i="49840"/>
  <c r="G279" i="49840"/>
  <c r="H279" i="49840"/>
  <c r="G280" i="49840"/>
  <c r="H280" i="49840"/>
  <c r="G281" i="49840"/>
  <c r="H281" i="49840"/>
  <c r="G282" i="49840"/>
  <c r="H282" i="49840"/>
  <c r="G283" i="49840"/>
  <c r="H283" i="49840"/>
  <c r="G284" i="49840"/>
  <c r="H284" i="49840"/>
  <c r="G285" i="49840"/>
  <c r="H285" i="49840"/>
  <c r="G286" i="49840"/>
  <c r="H286" i="49840"/>
  <c r="G287" i="49840"/>
  <c r="H287" i="49840"/>
  <c r="G288" i="49840"/>
  <c r="H288" i="49840"/>
  <c r="G289" i="49840"/>
  <c r="H289" i="49840"/>
  <c r="G290" i="49840"/>
  <c r="H290" i="49840"/>
  <c r="G291" i="49840"/>
  <c r="H291" i="49840"/>
  <c r="G292" i="49840"/>
  <c r="H292" i="49840"/>
  <c r="G293" i="49840"/>
  <c r="H293" i="49840"/>
  <c r="G294" i="49840"/>
  <c r="H294" i="49840"/>
  <c r="G295" i="49840"/>
  <c r="H295" i="49840"/>
  <c r="G296" i="49840"/>
  <c r="H296" i="49840"/>
  <c r="G297" i="49840"/>
  <c r="H297" i="49840"/>
  <c r="G298" i="49840"/>
  <c r="H298" i="49840"/>
  <c r="G299" i="49840"/>
  <c r="H299" i="49840"/>
  <c r="G300" i="49840"/>
  <c r="H300" i="49840"/>
  <c r="G301" i="49840"/>
  <c r="H301" i="49840"/>
  <c r="G302" i="49840"/>
  <c r="H302" i="49840"/>
  <c r="G303" i="49840"/>
  <c r="H303" i="49840"/>
  <c r="G304" i="49840"/>
  <c r="H304" i="49840"/>
  <c r="G305" i="49840"/>
  <c r="H305" i="49840"/>
  <c r="G306" i="49840"/>
  <c r="H306" i="49840"/>
  <c r="G307" i="49840"/>
  <c r="H307" i="49840"/>
  <c r="G308" i="49840"/>
  <c r="H308" i="49840"/>
  <c r="G309" i="49840"/>
  <c r="H309" i="49840"/>
  <c r="G310" i="49840"/>
  <c r="H310" i="49840"/>
  <c r="G311" i="49840"/>
  <c r="H311" i="49840"/>
  <c r="G312" i="49840"/>
  <c r="H312" i="49840"/>
  <c r="G313" i="49840"/>
  <c r="H313" i="49840"/>
  <c r="G314" i="49840"/>
  <c r="H314" i="49840"/>
  <c r="G315" i="49840"/>
  <c r="H315" i="49840"/>
  <c r="G316" i="49840"/>
  <c r="H316" i="49840"/>
  <c r="G317" i="49840"/>
  <c r="H317" i="49840"/>
  <c r="G318" i="49840"/>
  <c r="H318" i="49840"/>
  <c r="G319" i="49840"/>
  <c r="H319" i="49840"/>
  <c r="G320" i="49840"/>
  <c r="H320" i="49840"/>
  <c r="G321" i="49840"/>
  <c r="H321" i="49840"/>
  <c r="G322" i="49840"/>
  <c r="H322" i="49840"/>
  <c r="G323" i="49840"/>
  <c r="H323" i="49840"/>
  <c r="G324" i="49840"/>
  <c r="H324" i="49840"/>
  <c r="G325" i="49840"/>
  <c r="H325" i="49840"/>
  <c r="G326" i="49840"/>
  <c r="H326" i="49840"/>
  <c r="G327" i="49840"/>
  <c r="H327" i="49840"/>
  <c r="G328" i="49840"/>
  <c r="H328" i="49840"/>
  <c r="G329" i="49840"/>
  <c r="H329" i="49840"/>
  <c r="G330" i="49840"/>
  <c r="H330" i="49840"/>
  <c r="G331" i="49840"/>
  <c r="H331" i="49840"/>
  <c r="G332" i="49840"/>
  <c r="H332" i="49840"/>
  <c r="G333" i="49840"/>
  <c r="H333" i="49840"/>
  <c r="G334" i="49840"/>
  <c r="H334" i="49840"/>
  <c r="G335" i="49840"/>
  <c r="H335" i="49840"/>
  <c r="G336" i="49840"/>
  <c r="H336" i="49840"/>
  <c r="G337" i="49840"/>
  <c r="H337" i="49840"/>
  <c r="G338" i="49840"/>
  <c r="H338" i="49840"/>
  <c r="G339" i="49840"/>
  <c r="H339" i="49840"/>
  <c r="G340" i="49840"/>
  <c r="H340" i="49840"/>
  <c r="G341" i="49840"/>
  <c r="H341" i="49840"/>
  <c r="G342" i="49840"/>
  <c r="H342" i="49840"/>
  <c r="G343" i="49840"/>
  <c r="H343" i="49840"/>
  <c r="G344" i="49840"/>
  <c r="H344" i="49840"/>
  <c r="G345" i="49840"/>
  <c r="H345" i="49840"/>
  <c r="G346" i="49840"/>
  <c r="H346" i="49840"/>
  <c r="G347" i="49840"/>
  <c r="H347" i="49840"/>
  <c r="G348" i="49840"/>
  <c r="H348" i="49840"/>
  <c r="G349" i="49840"/>
  <c r="H349" i="49840"/>
  <c r="G350" i="49840"/>
  <c r="H350" i="49840"/>
  <c r="G351" i="49840"/>
  <c r="H351" i="49840"/>
  <c r="G352" i="49840"/>
  <c r="H352" i="49840"/>
  <c r="G353" i="49840"/>
  <c r="H353" i="49840"/>
  <c r="G354" i="49840"/>
  <c r="H354" i="49840"/>
  <c r="G355" i="49840"/>
  <c r="H355" i="49840"/>
  <c r="G356" i="49840"/>
  <c r="H356" i="49840"/>
  <c r="G357" i="49840"/>
  <c r="H357" i="49840"/>
  <c r="G358" i="49840"/>
  <c r="H358" i="49840"/>
  <c r="G359" i="49840"/>
  <c r="H359" i="49840"/>
  <c r="G360" i="49840"/>
  <c r="H360" i="49840"/>
  <c r="G361" i="49840"/>
  <c r="H361" i="49840"/>
  <c r="G362" i="49840"/>
  <c r="H362" i="49840"/>
  <c r="G363" i="49840"/>
  <c r="H363" i="49840"/>
  <c r="G364" i="49840"/>
  <c r="H364" i="49840"/>
  <c r="G365" i="49840"/>
  <c r="H365" i="49840"/>
  <c r="G366" i="49840"/>
  <c r="H366" i="49840"/>
  <c r="G367" i="49840"/>
  <c r="H367" i="49840"/>
  <c r="G368" i="49840"/>
  <c r="H368" i="49840"/>
  <c r="A6" i="4"/>
  <c r="B6" i="4"/>
  <c r="DF6" i="4"/>
  <c r="DG6" i="4"/>
  <c r="DH6" i="4"/>
  <c r="A7" i="4"/>
  <c r="B7" i="4"/>
  <c r="DF7" i="4"/>
  <c r="DG7" i="4"/>
  <c r="DH7" i="4"/>
  <c r="A8" i="4"/>
  <c r="B8" i="4"/>
  <c r="DF8" i="4"/>
  <c r="DG8" i="4"/>
  <c r="DH8" i="4"/>
  <c r="A9" i="4"/>
  <c r="B9" i="4"/>
  <c r="DF9" i="4"/>
  <c r="DG9" i="4"/>
  <c r="DH9" i="4"/>
  <c r="A10" i="4"/>
  <c r="B10" i="4"/>
  <c r="DF10" i="4"/>
  <c r="DG10" i="4"/>
  <c r="DH10" i="4"/>
  <c r="A11" i="4"/>
  <c r="B11" i="4"/>
  <c r="DF11" i="4"/>
  <c r="DG11" i="4"/>
  <c r="DH11" i="4"/>
  <c r="A12" i="4"/>
  <c r="B12" i="4"/>
  <c r="DF12" i="4"/>
  <c r="DG12" i="4"/>
  <c r="DH12" i="4"/>
  <c r="A13" i="4"/>
  <c r="B13" i="4"/>
  <c r="DF13" i="4"/>
  <c r="DG13" i="4"/>
  <c r="DH13" i="4"/>
  <c r="A14" i="4"/>
  <c r="B14" i="4"/>
  <c r="DF14" i="4"/>
  <c r="DG14" i="4"/>
  <c r="DH14" i="4"/>
  <c r="A15" i="4"/>
  <c r="B15" i="4"/>
  <c r="H15" i="4"/>
  <c r="DF15" i="4"/>
  <c r="DG15" i="4"/>
  <c r="DH15" i="4"/>
  <c r="A16" i="4"/>
  <c r="B16" i="4"/>
  <c r="H16" i="4"/>
  <c r="DF16" i="4"/>
  <c r="DG16" i="4"/>
  <c r="DH16" i="4"/>
  <c r="A17" i="4"/>
  <c r="B17" i="4"/>
  <c r="H17" i="4"/>
  <c r="DF17" i="4"/>
  <c r="DG17" i="4"/>
  <c r="DH17" i="4"/>
  <c r="B18" i="4"/>
  <c r="H18" i="4"/>
  <c r="DF18" i="4"/>
  <c r="DG18" i="4"/>
  <c r="DH18" i="4"/>
  <c r="B19" i="4"/>
  <c r="H19" i="4"/>
  <c r="DF19" i="4"/>
  <c r="DG19" i="4"/>
  <c r="DH19" i="4"/>
  <c r="B20" i="4"/>
  <c r="H20" i="4"/>
  <c r="DF20" i="4"/>
  <c r="DG20" i="4"/>
  <c r="DH20" i="4"/>
  <c r="B21" i="4"/>
  <c r="H21" i="4"/>
  <c r="DF21" i="4"/>
  <c r="DG21" i="4"/>
  <c r="DH21" i="4"/>
  <c r="B22" i="4"/>
  <c r="H22" i="4"/>
  <c r="DF22" i="4"/>
  <c r="DG22" i="4"/>
  <c r="DH22" i="4"/>
  <c r="B23" i="4"/>
  <c r="H23" i="4"/>
  <c r="DF23" i="4"/>
  <c r="DG23" i="4"/>
  <c r="DH23" i="4"/>
  <c r="B24" i="4"/>
  <c r="H24" i="4"/>
  <c r="M24" i="4"/>
  <c r="DF24" i="4"/>
  <c r="DG24" i="4"/>
  <c r="DH24" i="4"/>
  <c r="B25" i="4"/>
  <c r="H25" i="4"/>
  <c r="DF25" i="4"/>
  <c r="DG25" i="4"/>
  <c r="DH25" i="4"/>
  <c r="B26" i="4"/>
  <c r="H26" i="4"/>
  <c r="DF26" i="4"/>
  <c r="DG26" i="4"/>
  <c r="DH26" i="4"/>
  <c r="B27" i="4"/>
  <c r="H27" i="4"/>
  <c r="DF27" i="4"/>
  <c r="DG27" i="4"/>
  <c r="DH27" i="4"/>
  <c r="B28" i="4"/>
  <c r="H28" i="4"/>
  <c r="DF28" i="4"/>
  <c r="DG28" i="4"/>
  <c r="DH28" i="4"/>
  <c r="B29" i="4"/>
  <c r="H29" i="4"/>
  <c r="DF29" i="4"/>
  <c r="DG29" i="4"/>
  <c r="DH29" i="4"/>
  <c r="B30" i="4"/>
  <c r="H30" i="4"/>
  <c r="DF30" i="4"/>
  <c r="DG30" i="4"/>
  <c r="DH30" i="4"/>
  <c r="B31" i="4"/>
  <c r="H31" i="4"/>
  <c r="DF31" i="4"/>
  <c r="DG31" i="4"/>
  <c r="DH31" i="4"/>
  <c r="B32" i="4"/>
  <c r="H32" i="4"/>
  <c r="DF32" i="4"/>
  <c r="DG32" i="4"/>
  <c r="DH32" i="4"/>
  <c r="B33" i="4"/>
  <c r="H33" i="4"/>
  <c r="DF33" i="4"/>
  <c r="DG33" i="4"/>
  <c r="DH33" i="4"/>
  <c r="B34" i="4"/>
  <c r="H34" i="4"/>
  <c r="DF34" i="4"/>
  <c r="DG34" i="4"/>
  <c r="DH34" i="4"/>
  <c r="B35" i="4"/>
  <c r="DF35" i="4"/>
  <c r="DG35" i="4"/>
  <c r="DH35" i="4"/>
  <c r="B36" i="4"/>
  <c r="DF36" i="4"/>
  <c r="DG36" i="4"/>
  <c r="DH36" i="4"/>
  <c r="B37" i="4"/>
  <c r="DF37" i="4"/>
  <c r="DG37" i="4"/>
  <c r="DH37" i="4"/>
  <c r="B38" i="4"/>
  <c r="DF38" i="4"/>
  <c r="DG38" i="4"/>
  <c r="DH38" i="4"/>
  <c r="B39" i="4"/>
  <c r="DF39" i="4"/>
  <c r="DG39" i="4"/>
  <c r="DH39" i="4"/>
  <c r="B40" i="4"/>
  <c r="DF40" i="4"/>
  <c r="DG40" i="4"/>
  <c r="DH40" i="4"/>
  <c r="B41" i="4"/>
  <c r="DF41" i="4"/>
  <c r="DG41" i="4"/>
  <c r="DH41" i="4"/>
  <c r="B42" i="4"/>
  <c r="DF42" i="4"/>
  <c r="DG42" i="4"/>
  <c r="DH42" i="4"/>
  <c r="B43" i="4"/>
  <c r="DF43" i="4"/>
  <c r="DG43" i="4"/>
  <c r="DH43" i="4"/>
  <c r="B44" i="4"/>
  <c r="DF44" i="4"/>
  <c r="DG44" i="4"/>
  <c r="DH44" i="4"/>
  <c r="B45" i="4"/>
  <c r="DF45" i="4"/>
  <c r="DG45" i="4"/>
  <c r="DH45" i="4"/>
  <c r="B46" i="4"/>
  <c r="DF46" i="4"/>
  <c r="DG46" i="4"/>
  <c r="DH46" i="4"/>
  <c r="B47" i="4"/>
  <c r="DF47" i="4"/>
  <c r="DG47" i="4"/>
  <c r="DH47" i="4"/>
  <c r="B48" i="4"/>
  <c r="DF48" i="4"/>
  <c r="DG48" i="4"/>
  <c r="DH48" i="4"/>
  <c r="B49" i="4"/>
  <c r="DF49" i="4"/>
  <c r="DG49" i="4"/>
  <c r="DH49" i="4"/>
  <c r="B50" i="4"/>
  <c r="DF50" i="4"/>
  <c r="DG50" i="4"/>
  <c r="DH50" i="4"/>
  <c r="B51" i="4"/>
  <c r="DF51" i="4"/>
  <c r="DG51" i="4"/>
  <c r="DH51" i="4"/>
  <c r="B52" i="4"/>
  <c r="DF52" i="4"/>
  <c r="DG52" i="4"/>
  <c r="DH52" i="4"/>
  <c r="B53" i="4"/>
  <c r="DF53" i="4"/>
  <c r="DG53" i="4"/>
  <c r="DH53" i="4"/>
  <c r="B54" i="4"/>
  <c r="DF54" i="4"/>
  <c r="DG54" i="4"/>
  <c r="DH54" i="4"/>
  <c r="B55" i="4"/>
  <c r="DF55" i="4"/>
  <c r="DG55" i="4"/>
  <c r="DH55" i="4"/>
  <c r="B56" i="4"/>
  <c r="DF56" i="4"/>
  <c r="DG56" i="4"/>
  <c r="DH56" i="4"/>
  <c r="B57" i="4"/>
  <c r="DF57" i="4"/>
  <c r="DG57" i="4"/>
  <c r="DH57" i="4"/>
  <c r="B58" i="4"/>
  <c r="DF58" i="4"/>
  <c r="DG58" i="4"/>
  <c r="DH58" i="4"/>
  <c r="B59" i="4"/>
  <c r="DF59" i="4"/>
  <c r="DG59" i="4"/>
  <c r="DH59" i="4"/>
  <c r="B60" i="4"/>
  <c r="DF60" i="4"/>
  <c r="DG60" i="4"/>
  <c r="DH60" i="4"/>
  <c r="B61" i="4"/>
  <c r="DF61" i="4"/>
  <c r="DG61" i="4"/>
  <c r="DH61" i="4"/>
  <c r="B62" i="4"/>
  <c r="DF62" i="4"/>
  <c r="DG62" i="4"/>
  <c r="DH62" i="4"/>
  <c r="B63" i="4"/>
  <c r="DF63" i="4"/>
  <c r="DG63" i="4"/>
  <c r="DH63" i="4"/>
  <c r="B64" i="4"/>
  <c r="DF64" i="4"/>
  <c r="DG64" i="4"/>
  <c r="DH64" i="4"/>
  <c r="B65" i="4"/>
  <c r="DF65" i="4"/>
  <c r="DG65" i="4"/>
  <c r="DH65" i="4"/>
  <c r="B66" i="4"/>
  <c r="DF66" i="4"/>
  <c r="DG66" i="4"/>
  <c r="DH66" i="4"/>
  <c r="B67" i="4"/>
  <c r="DF67" i="4"/>
  <c r="DG67" i="4"/>
  <c r="DH67" i="4"/>
  <c r="B68" i="4"/>
  <c r="DF68" i="4"/>
  <c r="DG68" i="4"/>
  <c r="DH68" i="4"/>
  <c r="B69" i="4"/>
  <c r="DF69" i="4"/>
  <c r="DG69" i="4"/>
  <c r="DH69" i="4"/>
  <c r="B70" i="4"/>
  <c r="DF70" i="4"/>
  <c r="DG70" i="4"/>
  <c r="DH70" i="4"/>
  <c r="B71" i="4"/>
  <c r="DF71" i="4"/>
  <c r="DG71" i="4"/>
  <c r="DH71" i="4"/>
  <c r="B72" i="4"/>
  <c r="DF72" i="4"/>
  <c r="DG72" i="4"/>
  <c r="DH72" i="4"/>
  <c r="B73" i="4"/>
  <c r="DF73" i="4"/>
  <c r="DG73" i="4"/>
  <c r="DH73" i="4"/>
  <c r="B74" i="4"/>
  <c r="DF74" i="4"/>
  <c r="DG74" i="4"/>
  <c r="DH74" i="4"/>
  <c r="B75" i="4"/>
  <c r="DF75" i="4"/>
  <c r="DG75" i="4"/>
  <c r="DH75" i="4"/>
  <c r="B76" i="4"/>
  <c r="DF76" i="4"/>
  <c r="DG76" i="4"/>
  <c r="DH76" i="4"/>
  <c r="B77" i="4"/>
  <c r="DF77" i="4"/>
  <c r="DG77" i="4"/>
  <c r="DH77" i="4"/>
  <c r="B78" i="4"/>
  <c r="DF78" i="4"/>
  <c r="DG78" i="4"/>
  <c r="DH78" i="4"/>
  <c r="B79" i="4"/>
  <c r="DF79" i="4"/>
  <c r="DG79" i="4"/>
  <c r="DH79" i="4"/>
  <c r="B80" i="4"/>
  <c r="DF80" i="4"/>
  <c r="DG80" i="4"/>
  <c r="DH80" i="4"/>
  <c r="B81" i="4"/>
  <c r="DF81" i="4"/>
  <c r="DG81" i="4"/>
  <c r="DH81" i="4"/>
  <c r="B82" i="4"/>
  <c r="DF82" i="4"/>
  <c r="DG82" i="4"/>
  <c r="DH82" i="4"/>
  <c r="B83" i="4"/>
  <c r="DF83" i="4"/>
  <c r="DG83" i="4"/>
  <c r="DH83" i="4"/>
  <c r="B84" i="4"/>
  <c r="DF84" i="4"/>
  <c r="DG84" i="4"/>
  <c r="DH84" i="4"/>
  <c r="B85" i="4"/>
  <c r="DF85" i="4"/>
  <c r="DG85" i="4"/>
  <c r="DH85" i="4"/>
  <c r="B86" i="4"/>
  <c r="DF86" i="4"/>
  <c r="DG86" i="4"/>
  <c r="DH86" i="4"/>
  <c r="B87" i="4"/>
  <c r="DF87" i="4"/>
  <c r="DG87" i="4"/>
  <c r="DH87" i="4"/>
  <c r="B88" i="4"/>
  <c r="DF88" i="4"/>
  <c r="DG88" i="4"/>
  <c r="DH88" i="4"/>
  <c r="B89" i="4"/>
  <c r="DF89" i="4"/>
  <c r="DG89" i="4"/>
  <c r="DH89" i="4"/>
  <c r="B90" i="4"/>
  <c r="DF90" i="4"/>
  <c r="DG90" i="4"/>
  <c r="DH90" i="4"/>
  <c r="B91" i="4"/>
  <c r="DF91" i="4"/>
  <c r="DG91" i="4"/>
  <c r="DH91" i="4"/>
  <c r="B92" i="4"/>
  <c r="DF92" i="4"/>
  <c r="DG92" i="4"/>
  <c r="DH92" i="4"/>
  <c r="B93" i="4"/>
  <c r="DF93" i="4"/>
  <c r="DG93" i="4"/>
  <c r="DH93" i="4"/>
  <c r="B94" i="4"/>
  <c r="DF94" i="4"/>
  <c r="DG94" i="4"/>
  <c r="DH94" i="4"/>
  <c r="B95" i="4"/>
  <c r="DF95" i="4"/>
  <c r="DG95" i="4"/>
  <c r="DH95" i="4"/>
  <c r="B96" i="4"/>
  <c r="DF96" i="4"/>
  <c r="DG96" i="4"/>
  <c r="DH96" i="4"/>
  <c r="B97" i="4"/>
  <c r="DF97" i="4"/>
  <c r="DG97" i="4"/>
  <c r="DH97" i="4"/>
  <c r="B98" i="4"/>
  <c r="DF98" i="4"/>
  <c r="DG98" i="4"/>
  <c r="DH98" i="4"/>
  <c r="B99" i="4"/>
  <c r="DF99" i="4"/>
  <c r="DG99" i="4"/>
  <c r="DH99" i="4"/>
  <c r="B100" i="4"/>
  <c r="DF100" i="4"/>
  <c r="DG100" i="4"/>
  <c r="DH100" i="4"/>
  <c r="B101" i="4"/>
  <c r="DF101" i="4"/>
  <c r="DG101" i="4"/>
  <c r="DH101" i="4"/>
  <c r="B102" i="4"/>
  <c r="DF102" i="4"/>
  <c r="DG102" i="4"/>
  <c r="DH102" i="4"/>
  <c r="B103" i="4"/>
  <c r="DF103" i="4"/>
  <c r="DG103" i="4"/>
  <c r="DH103" i="4"/>
  <c r="B104" i="4"/>
  <c r="DF104" i="4"/>
  <c r="DG104" i="4"/>
  <c r="DH104" i="4"/>
  <c r="B105" i="4"/>
  <c r="DF105" i="4"/>
  <c r="DG105" i="4"/>
  <c r="DH105" i="4"/>
  <c r="B106" i="4"/>
  <c r="DF106" i="4"/>
  <c r="DG106" i="4"/>
  <c r="DH106" i="4"/>
  <c r="B107" i="4"/>
  <c r="DF107" i="4"/>
  <c r="DG107" i="4"/>
  <c r="DH107" i="4"/>
  <c r="B108" i="4"/>
  <c r="DF108" i="4"/>
  <c r="DG108" i="4"/>
  <c r="DH108" i="4"/>
  <c r="B109" i="4"/>
  <c r="DF109" i="4"/>
  <c r="DG109" i="4"/>
  <c r="DH109" i="4"/>
  <c r="B110" i="4"/>
  <c r="DF110" i="4"/>
  <c r="DG110" i="4"/>
  <c r="DH110" i="4"/>
  <c r="B111" i="4"/>
  <c r="DF111" i="4"/>
  <c r="DG111" i="4"/>
  <c r="DH111" i="4"/>
  <c r="B112" i="4"/>
  <c r="DF112" i="4"/>
  <c r="DG112" i="4"/>
  <c r="DH112" i="4"/>
  <c r="B113" i="4"/>
  <c r="DF113" i="4"/>
  <c r="DG113" i="4"/>
  <c r="DH113" i="4"/>
  <c r="B114" i="4"/>
  <c r="DF114" i="4"/>
  <c r="DG114" i="4"/>
  <c r="DH114" i="4"/>
  <c r="B115" i="4"/>
  <c r="DF115" i="4"/>
  <c r="DG115" i="4"/>
  <c r="DH115" i="4"/>
  <c r="B116" i="4"/>
  <c r="DF116" i="4"/>
  <c r="DG116" i="4"/>
  <c r="DH116" i="4"/>
  <c r="B117" i="4"/>
  <c r="DF117" i="4"/>
  <c r="DG117" i="4"/>
  <c r="DH117" i="4"/>
  <c r="B118" i="4"/>
  <c r="DF118" i="4"/>
  <c r="DG118" i="4"/>
  <c r="DH118" i="4"/>
  <c r="B119" i="4"/>
  <c r="DF119" i="4"/>
  <c r="DG119" i="4"/>
  <c r="DH119" i="4"/>
  <c r="B120" i="4"/>
  <c r="DF120" i="4"/>
  <c r="DG120" i="4"/>
  <c r="DH120" i="4"/>
  <c r="B121" i="4"/>
  <c r="DF121" i="4"/>
  <c r="DG121" i="4"/>
  <c r="DH121" i="4"/>
  <c r="B122" i="4"/>
  <c r="DF122" i="4"/>
  <c r="DG122" i="4"/>
  <c r="DH122" i="4"/>
  <c r="B123" i="4"/>
  <c r="DF123" i="4"/>
  <c r="DG123" i="4"/>
  <c r="DH123" i="4"/>
  <c r="B124" i="4"/>
  <c r="DF124" i="4"/>
  <c r="DG124" i="4"/>
  <c r="DH124" i="4"/>
  <c r="B125" i="4"/>
  <c r="DF125" i="4"/>
  <c r="DG125" i="4"/>
  <c r="DH125" i="4"/>
  <c r="B126" i="4"/>
  <c r="DF126" i="4"/>
  <c r="DG126" i="4"/>
  <c r="DH126" i="4"/>
  <c r="B127" i="4"/>
  <c r="DF127" i="4"/>
  <c r="DG127" i="4"/>
  <c r="DH127" i="4"/>
  <c r="B128" i="4"/>
  <c r="DF128" i="4"/>
  <c r="DG128" i="4"/>
  <c r="DH128" i="4"/>
  <c r="B129" i="4"/>
  <c r="DF129" i="4"/>
  <c r="DG129" i="4"/>
  <c r="DH129" i="4"/>
  <c r="B130" i="4"/>
  <c r="DF130" i="4"/>
  <c r="DG130" i="4"/>
  <c r="DH130" i="4"/>
  <c r="B131" i="4"/>
  <c r="DF131" i="4"/>
  <c r="DG131" i="4"/>
  <c r="DH131" i="4"/>
  <c r="B132" i="4"/>
  <c r="DF132" i="4"/>
  <c r="DG132" i="4"/>
  <c r="DH132" i="4"/>
  <c r="B133" i="4"/>
  <c r="DF133" i="4"/>
  <c r="DG133" i="4"/>
  <c r="DH133" i="4"/>
  <c r="B134" i="4"/>
  <c r="DF134" i="4"/>
  <c r="DG134" i="4"/>
  <c r="DH134" i="4"/>
  <c r="B135" i="4"/>
  <c r="DF135" i="4"/>
  <c r="DG135" i="4"/>
  <c r="DH135" i="4"/>
  <c r="B136" i="4"/>
  <c r="DF136" i="4"/>
  <c r="DG136" i="4"/>
  <c r="DH136" i="4"/>
  <c r="B137" i="4"/>
  <c r="DF137" i="4"/>
  <c r="DG137" i="4"/>
  <c r="DH137" i="4"/>
  <c r="B138" i="4"/>
  <c r="DF138" i="4"/>
  <c r="DG138" i="4"/>
  <c r="DH138" i="4"/>
  <c r="B139" i="4"/>
  <c r="DF139" i="4"/>
  <c r="DG139" i="4"/>
  <c r="DH139" i="4"/>
  <c r="B140" i="4"/>
  <c r="DF140" i="4"/>
  <c r="DG140" i="4"/>
  <c r="DH140" i="4"/>
  <c r="B141" i="4"/>
  <c r="DF141" i="4"/>
  <c r="DG141" i="4"/>
  <c r="DH141" i="4"/>
  <c r="B142" i="4"/>
  <c r="DF142" i="4"/>
  <c r="DG142" i="4"/>
  <c r="DH142" i="4"/>
  <c r="B143" i="4"/>
  <c r="DF143" i="4"/>
  <c r="DG143" i="4"/>
  <c r="DH143" i="4"/>
  <c r="B144" i="4"/>
  <c r="DF144" i="4"/>
  <c r="DG144" i="4"/>
  <c r="DH144" i="4"/>
  <c r="B145" i="4"/>
  <c r="DF145" i="4"/>
  <c r="DG145" i="4"/>
  <c r="DH145" i="4"/>
  <c r="B146" i="4"/>
  <c r="DF146" i="4"/>
  <c r="DG146" i="4"/>
  <c r="DH146" i="4"/>
  <c r="B147" i="4"/>
  <c r="DF147" i="4"/>
  <c r="DG147" i="4"/>
  <c r="DH147" i="4"/>
  <c r="B148" i="4"/>
  <c r="DF148" i="4"/>
  <c r="DG148" i="4"/>
  <c r="DH148" i="4"/>
  <c r="B149" i="4"/>
  <c r="DF149" i="4"/>
  <c r="DG149" i="4"/>
  <c r="DH149" i="4"/>
  <c r="B150" i="4"/>
  <c r="DF150" i="4"/>
  <c r="DG150" i="4"/>
  <c r="DH150" i="4"/>
  <c r="B151" i="4"/>
  <c r="DF151" i="4"/>
  <c r="DG151" i="4"/>
  <c r="DH151" i="4"/>
  <c r="B152" i="4"/>
  <c r="DF152" i="4"/>
  <c r="DG152" i="4"/>
  <c r="DH152" i="4"/>
  <c r="B153" i="4"/>
  <c r="DF153" i="4"/>
  <c r="DG153" i="4"/>
  <c r="DH153" i="4"/>
  <c r="B154" i="4"/>
  <c r="DF154" i="4"/>
  <c r="DG154" i="4"/>
  <c r="DH154" i="4"/>
  <c r="B155" i="4"/>
  <c r="DF155" i="4"/>
  <c r="DG155" i="4"/>
  <c r="DH155" i="4"/>
  <c r="B156" i="4"/>
  <c r="DF156" i="4"/>
  <c r="DG156" i="4"/>
  <c r="DH156" i="4"/>
  <c r="B157" i="4"/>
  <c r="DF157" i="4"/>
  <c r="DG157" i="4"/>
  <c r="DH157" i="4"/>
  <c r="B158" i="4"/>
  <c r="DF158" i="4"/>
  <c r="DG158" i="4"/>
  <c r="DH158" i="4"/>
  <c r="B159" i="4"/>
  <c r="DF159" i="4"/>
  <c r="DG159" i="4"/>
  <c r="DH159" i="4"/>
  <c r="B160" i="4"/>
  <c r="DF160" i="4"/>
  <c r="DG160" i="4"/>
  <c r="DH160" i="4"/>
  <c r="B161" i="4"/>
  <c r="DF161" i="4"/>
  <c r="DG161" i="4"/>
  <c r="DH161" i="4"/>
  <c r="B162" i="4"/>
  <c r="DF162" i="4"/>
  <c r="DG162" i="4"/>
  <c r="DH162" i="4"/>
  <c r="B163" i="4"/>
  <c r="DF163" i="4"/>
  <c r="DG163" i="4"/>
  <c r="DH163" i="4"/>
  <c r="B164" i="4"/>
  <c r="DF164" i="4"/>
  <c r="DG164" i="4"/>
  <c r="DH164" i="4"/>
  <c r="B165" i="4"/>
  <c r="DF165" i="4"/>
  <c r="DG165" i="4"/>
  <c r="DH165" i="4"/>
  <c r="B166" i="4"/>
  <c r="DF166" i="4"/>
  <c r="DG166" i="4"/>
  <c r="DH166" i="4"/>
  <c r="B167" i="4"/>
  <c r="DF167" i="4"/>
  <c r="DG167" i="4"/>
  <c r="DH167" i="4"/>
  <c r="B168" i="4"/>
  <c r="DF168" i="4"/>
  <c r="DG168" i="4"/>
  <c r="DH168" i="4"/>
  <c r="B169" i="4"/>
  <c r="DF169" i="4"/>
  <c r="DG169" i="4"/>
  <c r="DH169" i="4"/>
  <c r="B170" i="4"/>
  <c r="DF170" i="4"/>
  <c r="DG170" i="4"/>
  <c r="DH170" i="4"/>
  <c r="B171" i="4"/>
  <c r="DF171" i="4"/>
  <c r="DG171" i="4"/>
  <c r="DH171" i="4"/>
  <c r="B172" i="4"/>
  <c r="DF172" i="4"/>
  <c r="DG172" i="4"/>
  <c r="DH172" i="4"/>
  <c r="B173" i="4"/>
  <c r="DF173" i="4"/>
  <c r="DG173" i="4"/>
  <c r="DH173" i="4"/>
  <c r="B174" i="4"/>
  <c r="DF174" i="4"/>
  <c r="DG174" i="4"/>
  <c r="DH174" i="4"/>
  <c r="B175" i="4"/>
  <c r="DF175" i="4"/>
  <c r="DG175" i="4"/>
  <c r="DH175" i="4"/>
  <c r="B176" i="4"/>
  <c r="DF176" i="4"/>
  <c r="DG176" i="4"/>
  <c r="DH176" i="4"/>
  <c r="B177" i="4"/>
  <c r="DF177" i="4"/>
  <c r="DG177" i="4"/>
  <c r="DH177" i="4"/>
  <c r="B178" i="4"/>
  <c r="DF178" i="4"/>
  <c r="DG178" i="4"/>
  <c r="DH178" i="4"/>
  <c r="B179" i="4"/>
  <c r="DF179" i="4"/>
  <c r="DG179" i="4"/>
  <c r="DH179" i="4"/>
  <c r="B180" i="4"/>
  <c r="DF180" i="4"/>
  <c r="DG180" i="4"/>
  <c r="DH180" i="4"/>
  <c r="B181" i="4"/>
  <c r="DF181" i="4"/>
  <c r="DG181" i="4"/>
  <c r="DH181" i="4"/>
  <c r="B182" i="4"/>
  <c r="DF182" i="4"/>
  <c r="DG182" i="4"/>
  <c r="DH182" i="4"/>
  <c r="B183" i="4"/>
  <c r="DF183" i="4"/>
  <c r="DG183" i="4"/>
  <c r="DH183" i="4"/>
  <c r="B184" i="4"/>
  <c r="DF184" i="4"/>
  <c r="DG184" i="4"/>
  <c r="DH184" i="4"/>
  <c r="B185" i="4"/>
  <c r="DF185" i="4"/>
  <c r="DG185" i="4"/>
  <c r="DH185" i="4"/>
  <c r="B186" i="4"/>
  <c r="DF186" i="4"/>
  <c r="DG186" i="4"/>
  <c r="DH186" i="4"/>
  <c r="B187" i="4"/>
  <c r="DF187" i="4"/>
  <c r="DG187" i="4"/>
  <c r="DH187" i="4"/>
  <c r="B188" i="4"/>
  <c r="DF188" i="4"/>
  <c r="DG188" i="4"/>
  <c r="DH188" i="4"/>
  <c r="B189" i="4"/>
  <c r="DF189" i="4"/>
  <c r="DG189" i="4"/>
  <c r="DH189" i="4"/>
  <c r="B190" i="4"/>
  <c r="DF190" i="4"/>
  <c r="DG190" i="4"/>
  <c r="DH190" i="4"/>
  <c r="B191" i="4"/>
  <c r="DF191" i="4"/>
  <c r="DG191" i="4"/>
  <c r="DH191" i="4"/>
  <c r="B192" i="4"/>
  <c r="DF192" i="4"/>
  <c r="DG192" i="4"/>
  <c r="DH192" i="4"/>
  <c r="B193" i="4"/>
  <c r="DF193" i="4"/>
  <c r="DG193" i="4"/>
  <c r="DH193" i="4"/>
  <c r="B194" i="4"/>
  <c r="DF194" i="4"/>
  <c r="DG194" i="4"/>
  <c r="DH194" i="4"/>
  <c r="B195" i="4"/>
  <c r="DF195" i="4"/>
  <c r="DG195" i="4"/>
  <c r="DH195" i="4"/>
  <c r="B196" i="4"/>
  <c r="DF196" i="4"/>
  <c r="DG196" i="4"/>
  <c r="DH196" i="4"/>
  <c r="B197" i="4"/>
  <c r="DF197" i="4"/>
  <c r="DG197" i="4"/>
  <c r="DH197" i="4"/>
  <c r="B198" i="4"/>
  <c r="DF198" i="4"/>
  <c r="DG198" i="4"/>
  <c r="DH198" i="4"/>
  <c r="B199" i="4"/>
  <c r="DF199" i="4"/>
  <c r="DG199" i="4"/>
  <c r="DH199" i="4"/>
  <c r="B200" i="4"/>
  <c r="DF200" i="4"/>
  <c r="DG200" i="4"/>
  <c r="DH200" i="4"/>
  <c r="B201" i="4"/>
  <c r="DF201" i="4"/>
  <c r="DG201" i="4"/>
  <c r="DH201" i="4"/>
  <c r="B202" i="4"/>
  <c r="DF202" i="4"/>
  <c r="DG202" i="4"/>
  <c r="DH202" i="4"/>
  <c r="B203" i="4"/>
  <c r="DF203" i="4"/>
  <c r="DG203" i="4"/>
  <c r="DH203" i="4"/>
  <c r="B204" i="4"/>
  <c r="DF204" i="4"/>
  <c r="DG204" i="4"/>
  <c r="DH204" i="4"/>
  <c r="B205" i="4"/>
  <c r="DF205" i="4"/>
  <c r="DG205" i="4"/>
  <c r="DH205" i="4"/>
  <c r="B206" i="4"/>
  <c r="DF206" i="4"/>
  <c r="DG206" i="4"/>
  <c r="DH206" i="4"/>
  <c r="B207" i="4"/>
  <c r="DF207" i="4"/>
  <c r="DG207" i="4"/>
  <c r="DH207" i="4"/>
  <c r="B208" i="4"/>
  <c r="DF208" i="4"/>
  <c r="DG208" i="4"/>
  <c r="DH208" i="4"/>
  <c r="B209" i="4"/>
  <c r="DF209" i="4"/>
  <c r="DG209" i="4"/>
  <c r="DH209" i="4"/>
  <c r="B210" i="4"/>
  <c r="DF210" i="4"/>
  <c r="DG210" i="4"/>
  <c r="DH210" i="4"/>
  <c r="B211" i="4"/>
  <c r="DF211" i="4"/>
  <c r="DG211" i="4"/>
  <c r="DH211" i="4"/>
  <c r="B212" i="4"/>
  <c r="DF212" i="4"/>
  <c r="DG212" i="4"/>
  <c r="DH212" i="4"/>
  <c r="B213" i="4"/>
  <c r="DF213" i="4"/>
  <c r="DG213" i="4"/>
  <c r="DH213" i="4"/>
  <c r="B214" i="4"/>
  <c r="DF214" i="4"/>
  <c r="DG214" i="4"/>
  <c r="DH214" i="4"/>
  <c r="B215" i="4"/>
  <c r="DF215" i="4"/>
  <c r="DG215" i="4"/>
  <c r="DH215" i="4"/>
  <c r="B216" i="4"/>
  <c r="DF216" i="4"/>
  <c r="DG216" i="4"/>
  <c r="DH216" i="4"/>
  <c r="B217" i="4"/>
  <c r="DF217" i="4"/>
  <c r="DG217" i="4"/>
  <c r="DH217" i="4"/>
  <c r="B218" i="4"/>
  <c r="DF218" i="4"/>
  <c r="DG218" i="4"/>
  <c r="DH218" i="4"/>
  <c r="B219" i="4"/>
  <c r="DF219" i="4"/>
  <c r="DG219" i="4"/>
  <c r="DH219" i="4"/>
  <c r="B220" i="4"/>
  <c r="DF220" i="4"/>
  <c r="DG220" i="4"/>
  <c r="DH220" i="4"/>
  <c r="B221" i="4"/>
  <c r="DF221" i="4"/>
  <c r="DG221" i="4"/>
  <c r="DH221" i="4"/>
  <c r="B222" i="4"/>
  <c r="DF222" i="4"/>
  <c r="DG222" i="4"/>
  <c r="DH222" i="4"/>
  <c r="B223" i="4"/>
  <c r="DF223" i="4"/>
  <c r="DG223" i="4"/>
  <c r="DH223" i="4"/>
  <c r="B224" i="4"/>
  <c r="DF224" i="4"/>
  <c r="DG224" i="4"/>
  <c r="DH224" i="4"/>
  <c r="B225" i="4"/>
  <c r="DF225" i="4"/>
  <c r="DG225" i="4"/>
  <c r="DH225" i="4"/>
  <c r="B226" i="4"/>
  <c r="DF226" i="4"/>
  <c r="DG226" i="4"/>
  <c r="DH226" i="4"/>
  <c r="B227" i="4"/>
  <c r="DF227" i="4"/>
  <c r="DG227" i="4"/>
  <c r="DH227" i="4"/>
  <c r="B228" i="4"/>
  <c r="DF228" i="4"/>
  <c r="DG228" i="4"/>
  <c r="DH228" i="4"/>
  <c r="B229" i="4"/>
  <c r="DF229" i="4"/>
  <c r="DG229" i="4"/>
  <c r="DH229" i="4"/>
  <c r="B230" i="4"/>
  <c r="DF230" i="4"/>
  <c r="DG230" i="4"/>
  <c r="DH230" i="4"/>
  <c r="B231" i="4"/>
  <c r="DF231" i="4"/>
  <c r="DG231" i="4"/>
  <c r="DH231" i="4"/>
  <c r="B232" i="4"/>
  <c r="DF232" i="4"/>
  <c r="DG232" i="4"/>
  <c r="DH232" i="4"/>
  <c r="B233" i="4"/>
  <c r="DF233" i="4"/>
  <c r="DG233" i="4"/>
  <c r="DH233" i="4"/>
  <c r="B234" i="4"/>
  <c r="DF234" i="4"/>
  <c r="DG234" i="4"/>
  <c r="DH234" i="4"/>
  <c r="B235" i="4"/>
  <c r="DF235" i="4"/>
  <c r="DG235" i="4"/>
  <c r="DH235" i="4"/>
  <c r="B236" i="4"/>
  <c r="DF236" i="4"/>
  <c r="DG236" i="4"/>
  <c r="DH236" i="4"/>
  <c r="B237" i="4"/>
  <c r="DF237" i="4"/>
  <c r="DG237" i="4"/>
  <c r="DH237" i="4"/>
  <c r="B238" i="4"/>
  <c r="DF238" i="4"/>
  <c r="DG238" i="4"/>
  <c r="DH238" i="4"/>
  <c r="B239" i="4"/>
  <c r="DF239" i="4"/>
  <c r="DG239" i="4"/>
  <c r="DH239" i="4"/>
  <c r="B240" i="4"/>
  <c r="DF240" i="4"/>
  <c r="DG240" i="4"/>
  <c r="DH240" i="4"/>
  <c r="B241" i="4"/>
  <c r="DF241" i="4"/>
  <c r="DG241" i="4"/>
  <c r="DH241" i="4"/>
  <c r="B242" i="4"/>
  <c r="DF242" i="4"/>
  <c r="DG242" i="4"/>
  <c r="DH242" i="4"/>
  <c r="B243" i="4"/>
  <c r="DF243" i="4"/>
  <c r="DG243" i="4"/>
  <c r="DH243" i="4"/>
  <c r="B244" i="4"/>
  <c r="DF244" i="4"/>
  <c r="DG244" i="4"/>
  <c r="DH244" i="4"/>
  <c r="B245" i="4"/>
  <c r="DF245" i="4"/>
  <c r="DG245" i="4"/>
  <c r="DH245" i="4"/>
  <c r="B246" i="4"/>
  <c r="DF246" i="4"/>
  <c r="DG246" i="4"/>
  <c r="DH246" i="4"/>
  <c r="B247" i="4"/>
  <c r="DF247" i="4"/>
  <c r="DG247" i="4"/>
  <c r="DH247" i="4"/>
  <c r="B248" i="4"/>
  <c r="DF248" i="4"/>
  <c r="DG248" i="4"/>
  <c r="DH248" i="4"/>
  <c r="B249" i="4"/>
  <c r="DF249" i="4"/>
  <c r="DG249" i="4"/>
  <c r="DH249" i="4"/>
  <c r="B250" i="4"/>
  <c r="DF250" i="4"/>
  <c r="DG250" i="4"/>
  <c r="DH250" i="4"/>
  <c r="B251" i="4"/>
  <c r="DF251" i="4"/>
  <c r="DG251" i="4"/>
  <c r="DH251" i="4"/>
  <c r="B252" i="4"/>
  <c r="DF252" i="4"/>
  <c r="DG252" i="4"/>
  <c r="DH252" i="4"/>
  <c r="B253" i="4"/>
  <c r="DF253" i="4"/>
  <c r="DG253" i="4"/>
  <c r="DH253" i="4"/>
  <c r="B254" i="4"/>
  <c r="DF254" i="4"/>
  <c r="DG254" i="4"/>
  <c r="DH254" i="4"/>
  <c r="B255" i="4"/>
  <c r="DF255" i="4"/>
  <c r="DG255" i="4"/>
  <c r="DH255" i="4"/>
  <c r="B256" i="4"/>
  <c r="DF256" i="4"/>
  <c r="DG256" i="4"/>
  <c r="DH256" i="4"/>
  <c r="B257" i="4"/>
  <c r="DF257" i="4"/>
  <c r="DG257" i="4"/>
  <c r="DH257" i="4"/>
  <c r="B258" i="4"/>
  <c r="DF258" i="4"/>
  <c r="DG258" i="4"/>
  <c r="DH258" i="4"/>
  <c r="B259" i="4"/>
  <c r="DF259" i="4"/>
  <c r="DG259" i="4"/>
  <c r="DH259" i="4"/>
  <c r="B260" i="4"/>
  <c r="DF260" i="4"/>
  <c r="DG260" i="4"/>
  <c r="DH260" i="4"/>
  <c r="B261" i="4"/>
  <c r="DF261" i="4"/>
  <c r="DG261" i="4"/>
  <c r="DH261" i="4"/>
  <c r="B262" i="4"/>
  <c r="DF262" i="4"/>
  <c r="DG262" i="4"/>
  <c r="DH262" i="4"/>
  <c r="B263" i="4"/>
  <c r="DF263" i="4"/>
  <c r="DG263" i="4"/>
  <c r="DH263" i="4"/>
  <c r="B264" i="4"/>
  <c r="DF264" i="4"/>
  <c r="DG264" i="4"/>
  <c r="DH264" i="4"/>
  <c r="B265" i="4"/>
  <c r="DF265" i="4"/>
  <c r="DG265" i="4"/>
  <c r="DH265" i="4"/>
  <c r="B266" i="4"/>
  <c r="DF266" i="4"/>
  <c r="DG266" i="4"/>
  <c r="DH266" i="4"/>
  <c r="B267" i="4"/>
  <c r="DF267" i="4"/>
  <c r="DG267" i="4"/>
  <c r="DH267" i="4"/>
  <c r="B268" i="4"/>
  <c r="DF268" i="4"/>
  <c r="DG268" i="4"/>
  <c r="DH268" i="4"/>
  <c r="B269" i="4"/>
  <c r="DF269" i="4"/>
  <c r="DG269" i="4"/>
  <c r="DH269" i="4"/>
  <c r="B270" i="4"/>
  <c r="DF270" i="4"/>
  <c r="DG270" i="4"/>
  <c r="DH270" i="4"/>
  <c r="B271" i="4"/>
  <c r="DF271" i="4"/>
  <c r="DG271" i="4"/>
  <c r="DH271" i="4"/>
  <c r="B272" i="4"/>
  <c r="DF272" i="4"/>
  <c r="DG272" i="4"/>
  <c r="DH272" i="4"/>
  <c r="B273" i="4"/>
  <c r="DF273" i="4"/>
  <c r="DG273" i="4"/>
  <c r="DH273" i="4"/>
  <c r="B274" i="4"/>
  <c r="DF274" i="4"/>
  <c r="DG274" i="4"/>
  <c r="DH274" i="4"/>
  <c r="B275" i="4"/>
  <c r="DF275" i="4"/>
  <c r="DG275" i="4"/>
  <c r="DH275" i="4"/>
  <c r="B276" i="4"/>
  <c r="DF276" i="4"/>
  <c r="DG276" i="4"/>
  <c r="DH276" i="4"/>
  <c r="B277" i="4"/>
  <c r="DF277" i="4"/>
  <c r="DG277" i="4"/>
  <c r="DH277" i="4"/>
  <c r="B278" i="4"/>
  <c r="DF278" i="4"/>
  <c r="DG278" i="4"/>
  <c r="DH278" i="4"/>
  <c r="B279" i="4"/>
  <c r="DF279" i="4"/>
  <c r="DG279" i="4"/>
  <c r="DH279" i="4"/>
  <c r="B280" i="4"/>
  <c r="DF280" i="4"/>
  <c r="DG280" i="4"/>
  <c r="DH280" i="4"/>
  <c r="B281" i="4"/>
  <c r="DF281" i="4"/>
  <c r="DG281" i="4"/>
  <c r="DH281" i="4"/>
  <c r="B282" i="4"/>
  <c r="DF282" i="4"/>
  <c r="DG282" i="4"/>
  <c r="DH282" i="4"/>
  <c r="B283" i="4"/>
  <c r="DF283" i="4"/>
  <c r="DG283" i="4"/>
  <c r="DH283" i="4"/>
  <c r="B284" i="4"/>
  <c r="DF284" i="4"/>
  <c r="DG284" i="4"/>
  <c r="DH284" i="4"/>
  <c r="B285" i="4"/>
  <c r="DF285" i="4"/>
  <c r="DG285" i="4"/>
  <c r="DH285" i="4"/>
  <c r="B286" i="4"/>
  <c r="DF286" i="4"/>
  <c r="DG286" i="4"/>
  <c r="DH286" i="4"/>
  <c r="B287" i="4"/>
  <c r="DF287" i="4"/>
  <c r="DG287" i="4"/>
  <c r="DH287" i="4"/>
  <c r="B288" i="4"/>
  <c r="DF288" i="4"/>
  <c r="DG288" i="4"/>
  <c r="DH288" i="4"/>
  <c r="B289" i="4"/>
  <c r="DF289" i="4"/>
  <c r="DG289" i="4"/>
  <c r="DH289" i="4"/>
  <c r="AI391" i="4"/>
  <c r="AI392" i="4"/>
  <c r="B7" i="49852"/>
  <c r="B8" i="49852"/>
  <c r="B9" i="49852"/>
  <c r="B10" i="49852"/>
  <c r="B11" i="49852"/>
  <c r="B12" i="49852"/>
  <c r="B13" i="49852"/>
  <c r="B14" i="49852"/>
  <c r="B15" i="49852"/>
  <c r="B16" i="49852"/>
  <c r="B17" i="49852"/>
  <c r="B18" i="49852"/>
  <c r="B19" i="49852"/>
  <c r="B20" i="49852"/>
  <c r="B21" i="49852"/>
  <c r="B22" i="49852"/>
  <c r="B23" i="49852"/>
  <c r="B24" i="49852"/>
  <c r="B25" i="49852"/>
  <c r="B26" i="49852"/>
  <c r="B27" i="49852"/>
  <c r="B28" i="49852"/>
  <c r="B29" i="49852"/>
  <c r="B30" i="49852"/>
  <c r="B31" i="49852"/>
  <c r="B32" i="49852"/>
  <c r="B33" i="49852"/>
  <c r="B34" i="49852"/>
  <c r="B35" i="49852"/>
  <c r="B36" i="49852"/>
  <c r="B37" i="49852"/>
  <c r="B38" i="49852"/>
  <c r="B39" i="49852"/>
  <c r="B40" i="49852"/>
  <c r="B41" i="49852"/>
  <c r="B42" i="49852"/>
  <c r="B43" i="49852"/>
  <c r="B44" i="49852"/>
  <c r="B45" i="49852"/>
  <c r="B46" i="49852"/>
  <c r="B47" i="49852"/>
  <c r="B48" i="49852"/>
  <c r="B49" i="49852"/>
  <c r="B50" i="49852"/>
  <c r="B51" i="49852"/>
  <c r="B52" i="49852"/>
  <c r="B53" i="49852"/>
  <c r="B54" i="49852"/>
  <c r="B55" i="49852"/>
  <c r="B56" i="49852"/>
  <c r="B57" i="49852"/>
  <c r="B58" i="49852"/>
  <c r="B59" i="49852"/>
  <c r="B60" i="49852"/>
  <c r="B61" i="49852"/>
  <c r="B62" i="49852"/>
  <c r="B63" i="49852"/>
  <c r="B64" i="49852"/>
  <c r="B65" i="49852"/>
  <c r="B66" i="49852"/>
  <c r="B67" i="49852"/>
  <c r="B68" i="49852"/>
  <c r="B69" i="49852"/>
  <c r="B70" i="49852"/>
  <c r="B71" i="49852"/>
  <c r="B72" i="49852"/>
  <c r="B73" i="49852"/>
  <c r="B74" i="49852"/>
  <c r="B75" i="49852"/>
  <c r="B76" i="49852"/>
  <c r="B77" i="49852"/>
  <c r="B78" i="49852"/>
  <c r="B79" i="49852"/>
  <c r="B80" i="49852"/>
  <c r="B81" i="49852"/>
  <c r="B82" i="49852"/>
  <c r="B83" i="49852"/>
  <c r="B84" i="49852"/>
  <c r="B85" i="49852"/>
  <c r="B86" i="49852"/>
  <c r="B87" i="49852"/>
  <c r="B88" i="49852"/>
  <c r="B89" i="49852"/>
  <c r="B90" i="49852"/>
  <c r="B91" i="49852"/>
  <c r="B92" i="49852"/>
  <c r="B93" i="49852"/>
  <c r="B94" i="49852"/>
  <c r="B95" i="49852"/>
  <c r="B96" i="49852"/>
  <c r="B97" i="49852"/>
  <c r="B98" i="49852"/>
  <c r="B99" i="49852"/>
  <c r="B100" i="49852"/>
  <c r="B101" i="49852"/>
  <c r="B102" i="49852"/>
  <c r="B103" i="49852"/>
  <c r="B104" i="49852"/>
  <c r="B105" i="49852"/>
  <c r="B106" i="49852"/>
  <c r="B107" i="49852"/>
  <c r="B108" i="49852"/>
  <c r="B109" i="49852"/>
  <c r="B110" i="49852"/>
  <c r="B111" i="49852"/>
  <c r="B112" i="49852"/>
  <c r="B113" i="49852"/>
  <c r="B114" i="49852"/>
  <c r="B115" i="49852"/>
  <c r="B116" i="49852"/>
  <c r="B117" i="49852"/>
  <c r="B118" i="49852"/>
  <c r="B119" i="49852"/>
  <c r="B120" i="49852"/>
  <c r="B121" i="49852"/>
  <c r="B122" i="49852"/>
  <c r="B123" i="49852"/>
  <c r="B124" i="49852"/>
  <c r="B125" i="49852"/>
  <c r="B126" i="49852"/>
  <c r="B127" i="49852"/>
  <c r="B128" i="49852"/>
  <c r="B129" i="49852"/>
  <c r="B130" i="49852"/>
  <c r="B131" i="49852"/>
  <c r="B132" i="49852"/>
  <c r="B133" i="49852"/>
  <c r="B134" i="49852"/>
  <c r="B135" i="49852"/>
  <c r="B136" i="49852"/>
  <c r="B137" i="49852"/>
  <c r="B138" i="49852"/>
  <c r="B139" i="49852"/>
  <c r="B140" i="49852"/>
  <c r="B141" i="49852"/>
  <c r="B142" i="49852"/>
  <c r="B143" i="49852"/>
  <c r="B144" i="49852"/>
  <c r="B145" i="49852"/>
  <c r="B146" i="49852"/>
  <c r="B147" i="49852"/>
  <c r="B148" i="49852"/>
  <c r="B149" i="49852"/>
  <c r="B150" i="49852"/>
  <c r="B151" i="49852"/>
  <c r="B152" i="49852"/>
  <c r="B153" i="49852"/>
  <c r="B154" i="49852"/>
  <c r="B155" i="49852"/>
  <c r="B156" i="49852"/>
  <c r="B157" i="49852"/>
  <c r="B158" i="49852"/>
  <c r="B159" i="49852"/>
  <c r="B160" i="49852"/>
  <c r="B161" i="49852"/>
  <c r="B162" i="49852"/>
  <c r="B163" i="49852"/>
  <c r="B164" i="49852"/>
  <c r="B165" i="49852"/>
  <c r="B166" i="49852"/>
  <c r="B167" i="49852"/>
  <c r="B168" i="49852"/>
  <c r="B169" i="49852"/>
  <c r="B170" i="49852"/>
  <c r="B171" i="49852"/>
  <c r="B172" i="49852"/>
  <c r="B173" i="49852"/>
  <c r="B174" i="49852"/>
  <c r="B175" i="49852"/>
  <c r="B176" i="49852"/>
  <c r="B177" i="49852"/>
  <c r="B178" i="49852"/>
  <c r="B179" i="49852"/>
  <c r="B180" i="49852"/>
  <c r="B181" i="49852"/>
  <c r="B182" i="49852"/>
  <c r="B183" i="49852"/>
  <c r="B184" i="49852"/>
  <c r="B185" i="49852"/>
  <c r="B186" i="49852"/>
  <c r="B187" i="49852"/>
  <c r="B188" i="49852"/>
  <c r="B189" i="49852"/>
  <c r="B190" i="49852"/>
  <c r="B191" i="49852"/>
  <c r="B192" i="49852"/>
  <c r="B193" i="49852"/>
  <c r="B194" i="49852"/>
  <c r="B195" i="49852"/>
  <c r="B196" i="49852"/>
  <c r="B197" i="49852"/>
  <c r="B198" i="49852"/>
  <c r="B199" i="49852"/>
  <c r="B200" i="49852"/>
  <c r="B201" i="49852"/>
  <c r="B202" i="49852"/>
  <c r="B203" i="49852"/>
  <c r="B204" i="49852"/>
  <c r="B205" i="49852"/>
  <c r="B206" i="49852"/>
  <c r="B207" i="49852"/>
  <c r="B208" i="49852"/>
  <c r="B209" i="49852"/>
  <c r="B210" i="49852"/>
  <c r="B211" i="49852"/>
  <c r="B212" i="49852"/>
  <c r="B213" i="49852"/>
  <c r="B214" i="49852"/>
  <c r="B215" i="49852"/>
  <c r="B216" i="49852"/>
  <c r="B217" i="49852"/>
  <c r="B218" i="49852"/>
  <c r="B219" i="49852"/>
  <c r="B220" i="49852"/>
  <c r="B221" i="49852"/>
  <c r="B222" i="49852"/>
  <c r="B223" i="49852"/>
  <c r="B224" i="49852"/>
  <c r="B225" i="49852"/>
  <c r="B226" i="49852"/>
  <c r="B227" i="49852"/>
  <c r="B228" i="49852"/>
  <c r="B229" i="49852"/>
  <c r="B230" i="49852"/>
  <c r="B231" i="49852"/>
  <c r="B232" i="49852"/>
  <c r="B233" i="49852"/>
  <c r="B234" i="49852"/>
  <c r="B235" i="49852"/>
  <c r="B236" i="49852"/>
  <c r="B237" i="49852"/>
  <c r="B238" i="49852"/>
  <c r="B239" i="49852"/>
  <c r="B240" i="49852"/>
  <c r="B241" i="49852"/>
  <c r="B242" i="49852"/>
  <c r="B243" i="49852"/>
  <c r="B244" i="49852"/>
  <c r="B245" i="49852"/>
  <c r="B246" i="49852"/>
  <c r="B247" i="49852"/>
  <c r="B248" i="49852"/>
  <c r="B249" i="49852"/>
  <c r="B250" i="49852"/>
  <c r="B251" i="49852"/>
  <c r="B252" i="49852"/>
  <c r="B253" i="49852"/>
  <c r="B254" i="49852"/>
  <c r="B255" i="49852"/>
  <c r="B256" i="49852"/>
  <c r="B257" i="49852"/>
  <c r="B258" i="49852"/>
  <c r="B259" i="49852"/>
  <c r="B260" i="49852"/>
  <c r="B261" i="49852"/>
  <c r="B262" i="49852"/>
  <c r="B263" i="49852"/>
  <c r="B264" i="49852"/>
  <c r="B265" i="49852"/>
  <c r="B266" i="49852"/>
  <c r="B267" i="49852"/>
  <c r="B268" i="49852"/>
  <c r="B269" i="49852"/>
  <c r="B270" i="49852"/>
  <c r="B271" i="49852"/>
  <c r="B272" i="49852"/>
  <c r="B273" i="49852"/>
  <c r="B274" i="49852"/>
  <c r="B275" i="49852"/>
  <c r="B276" i="49852"/>
  <c r="B277" i="49852"/>
  <c r="B278" i="49852"/>
  <c r="B279" i="49852"/>
  <c r="B280" i="49852"/>
  <c r="B281" i="49852"/>
  <c r="B282" i="49852"/>
  <c r="B283" i="49852"/>
  <c r="B284" i="49852"/>
  <c r="B285" i="49852"/>
  <c r="B286" i="49852"/>
  <c r="B287" i="49852"/>
  <c r="B288" i="49852"/>
  <c r="B289" i="49852"/>
  <c r="B290" i="49852"/>
  <c r="B291" i="49852"/>
  <c r="B292" i="49852"/>
  <c r="B293" i="49852"/>
  <c r="B294" i="49852"/>
  <c r="B295" i="49852"/>
  <c r="B296" i="49852"/>
  <c r="B297" i="49852"/>
  <c r="B298" i="49852"/>
  <c r="B299" i="49852"/>
  <c r="B300" i="49852"/>
  <c r="B301" i="49852"/>
  <c r="B302" i="49852"/>
  <c r="B303" i="49852"/>
  <c r="B304" i="49852"/>
  <c r="B305" i="49852"/>
  <c r="B306" i="49852"/>
  <c r="B307" i="49852"/>
  <c r="B308" i="49852"/>
  <c r="B309" i="49852"/>
  <c r="B310" i="49852"/>
  <c r="B311" i="49852"/>
  <c r="B312" i="49852"/>
  <c r="B313" i="49852"/>
  <c r="B314" i="49852"/>
  <c r="B315" i="49852"/>
  <c r="B316" i="49852"/>
  <c r="B317" i="49852"/>
  <c r="B318" i="49852"/>
  <c r="B319" i="49852"/>
  <c r="B320" i="49852"/>
  <c r="B321" i="49852"/>
  <c r="B322" i="49852"/>
  <c r="B323" i="49852"/>
  <c r="B324" i="49852"/>
  <c r="B325" i="49852"/>
  <c r="B326" i="49852"/>
  <c r="B327" i="49852"/>
  <c r="B328" i="49852"/>
  <c r="B329" i="49852"/>
  <c r="B330" i="49852"/>
  <c r="B331" i="49852"/>
  <c r="B332" i="49852"/>
  <c r="B333" i="49852"/>
  <c r="B334" i="49852"/>
  <c r="B335" i="49852"/>
  <c r="B336" i="49852"/>
  <c r="B337" i="49852"/>
  <c r="B338" i="49852"/>
  <c r="B339" i="49852"/>
  <c r="B340" i="49852"/>
  <c r="B341" i="49852"/>
  <c r="B342" i="49852"/>
  <c r="B343" i="49852"/>
  <c r="B344" i="49852"/>
  <c r="B345" i="49852"/>
  <c r="B346" i="49852"/>
  <c r="B347" i="49852"/>
  <c r="B348" i="49852"/>
  <c r="B349" i="49852"/>
  <c r="B350" i="49852"/>
  <c r="B351" i="49852"/>
  <c r="B352" i="49852"/>
  <c r="B353" i="49852"/>
  <c r="B354" i="49852"/>
  <c r="B355" i="49852"/>
  <c r="B356" i="49852"/>
  <c r="B357" i="49852"/>
  <c r="B358" i="49852"/>
  <c r="B359" i="49852"/>
  <c r="B360" i="49852"/>
  <c r="B361" i="49852"/>
  <c r="B362" i="49852"/>
  <c r="B363" i="49852"/>
  <c r="B364" i="49852"/>
  <c r="B365" i="49852"/>
  <c r="B366" i="49852"/>
  <c r="B7" i="49850"/>
  <c r="F7" i="49850"/>
  <c r="K7" i="49850"/>
  <c r="P7" i="49850"/>
  <c r="B8" i="49850"/>
  <c r="F8" i="49850"/>
  <c r="K8" i="49850"/>
  <c r="P8" i="49850"/>
  <c r="B9" i="49850"/>
  <c r="F9" i="49850"/>
  <c r="K9" i="49850"/>
  <c r="P9" i="49850"/>
  <c r="B10" i="49850"/>
  <c r="F10" i="49850"/>
  <c r="K10" i="49850"/>
  <c r="P10" i="49850"/>
  <c r="B11" i="49850"/>
  <c r="F11" i="49850"/>
  <c r="K11" i="49850"/>
  <c r="P11" i="49850"/>
  <c r="B12" i="49850"/>
  <c r="F12" i="49850"/>
  <c r="K12" i="49850"/>
  <c r="P12" i="49850"/>
  <c r="B13" i="49850"/>
  <c r="F13" i="49850"/>
  <c r="K13" i="49850"/>
  <c r="P13" i="49850"/>
  <c r="B14" i="49850"/>
  <c r="F14" i="49850"/>
  <c r="K14" i="49850"/>
  <c r="P14" i="49850"/>
  <c r="B15" i="49850"/>
  <c r="F15" i="49850"/>
  <c r="K15" i="49850"/>
  <c r="P15" i="49850"/>
  <c r="B16" i="49850"/>
  <c r="F16" i="49850"/>
  <c r="K16" i="49850"/>
  <c r="P16" i="49850"/>
  <c r="B17" i="49850"/>
  <c r="F17" i="49850"/>
  <c r="K17" i="49850"/>
  <c r="P17" i="49850"/>
  <c r="B18" i="49850"/>
  <c r="F18" i="49850"/>
  <c r="K18" i="49850"/>
  <c r="P18" i="49850"/>
  <c r="B19" i="49850"/>
  <c r="F19" i="49850"/>
  <c r="K19" i="49850"/>
  <c r="P19" i="49850"/>
  <c r="B20" i="49850"/>
  <c r="F20" i="49850"/>
  <c r="K20" i="49850"/>
  <c r="P20" i="49850"/>
  <c r="B21" i="49850"/>
  <c r="F21" i="49850"/>
  <c r="K21" i="49850"/>
  <c r="P21" i="49850"/>
  <c r="B22" i="49850"/>
  <c r="F22" i="49850"/>
  <c r="K22" i="49850"/>
  <c r="P22" i="49850"/>
  <c r="B23" i="49850"/>
  <c r="F23" i="49850"/>
  <c r="K23" i="49850"/>
  <c r="P23" i="49850"/>
  <c r="B24" i="49850"/>
  <c r="F24" i="49850"/>
  <c r="K24" i="49850"/>
  <c r="P24" i="49850"/>
  <c r="B25" i="49850"/>
  <c r="F25" i="49850"/>
  <c r="K25" i="49850"/>
  <c r="P25" i="49850"/>
  <c r="B26" i="49850"/>
  <c r="F26" i="49850"/>
  <c r="K26" i="49850"/>
  <c r="P26" i="49850"/>
  <c r="B27" i="49850"/>
  <c r="F27" i="49850"/>
  <c r="K27" i="49850"/>
  <c r="P27" i="49850"/>
  <c r="B28" i="49850"/>
  <c r="F28" i="49850"/>
  <c r="K28" i="49850"/>
  <c r="P28" i="49850"/>
  <c r="B29" i="49850"/>
  <c r="F29" i="49850"/>
  <c r="K29" i="49850"/>
  <c r="P29" i="49850"/>
  <c r="B30" i="49850"/>
  <c r="F30" i="49850"/>
  <c r="K30" i="49850"/>
  <c r="P30" i="49850"/>
  <c r="B31" i="49850"/>
  <c r="F31" i="49850"/>
  <c r="K31" i="49850"/>
  <c r="P31" i="49850"/>
  <c r="B32" i="49850"/>
  <c r="F32" i="49850"/>
  <c r="K32" i="49850"/>
  <c r="P32" i="49850"/>
  <c r="B33" i="49850"/>
  <c r="F33" i="49850"/>
  <c r="K33" i="49850"/>
  <c r="P33" i="49850"/>
  <c r="B34" i="49850"/>
  <c r="F34" i="49850"/>
  <c r="K34" i="49850"/>
  <c r="P34" i="49850"/>
  <c r="B35" i="49850"/>
  <c r="F35" i="49850"/>
  <c r="K35" i="49850"/>
  <c r="P35" i="49850"/>
  <c r="B36" i="49850"/>
  <c r="F36" i="49850"/>
  <c r="K36" i="49850"/>
  <c r="P36" i="49850"/>
  <c r="B37" i="49850"/>
  <c r="F37" i="49850"/>
  <c r="K37" i="49850"/>
  <c r="P37" i="49850"/>
  <c r="B38" i="49850"/>
  <c r="F38" i="49850"/>
  <c r="K38" i="49850"/>
  <c r="P38" i="49850"/>
  <c r="B39" i="49850"/>
  <c r="F39" i="49850"/>
  <c r="K39" i="49850"/>
  <c r="P39" i="49850"/>
  <c r="B40" i="49850"/>
  <c r="F40" i="49850"/>
  <c r="K40" i="49850"/>
  <c r="P40" i="49850"/>
  <c r="B41" i="49850"/>
  <c r="F41" i="49850"/>
  <c r="K41" i="49850"/>
  <c r="P41" i="49850"/>
  <c r="B42" i="49850"/>
  <c r="F42" i="49850"/>
  <c r="K42" i="49850"/>
  <c r="P42" i="49850"/>
  <c r="B43" i="49850"/>
  <c r="F43" i="49850"/>
  <c r="K43" i="49850"/>
  <c r="P43" i="49850"/>
  <c r="B44" i="49850"/>
  <c r="F44" i="49850"/>
  <c r="K44" i="49850"/>
  <c r="P44" i="49850"/>
  <c r="B45" i="49850"/>
  <c r="F45" i="49850"/>
  <c r="K45" i="49850"/>
  <c r="P45" i="49850"/>
  <c r="B46" i="49850"/>
  <c r="F46" i="49850"/>
  <c r="K46" i="49850"/>
  <c r="P46" i="49850"/>
  <c r="B47" i="49850"/>
  <c r="F47" i="49850"/>
  <c r="K47" i="49850"/>
  <c r="P47" i="49850"/>
  <c r="B48" i="49850"/>
  <c r="F48" i="49850"/>
  <c r="K48" i="49850"/>
  <c r="P48" i="49850"/>
  <c r="B49" i="49850"/>
  <c r="F49" i="49850"/>
  <c r="K49" i="49850"/>
  <c r="P49" i="49850"/>
  <c r="B50" i="49850"/>
  <c r="F50" i="49850"/>
  <c r="K50" i="49850"/>
  <c r="P50" i="49850"/>
  <c r="B51" i="49850"/>
  <c r="F51" i="49850"/>
  <c r="K51" i="49850"/>
  <c r="P51" i="49850"/>
  <c r="B52" i="49850"/>
  <c r="F52" i="49850"/>
  <c r="K52" i="49850"/>
  <c r="P52" i="49850"/>
  <c r="B53" i="49850"/>
  <c r="F53" i="49850"/>
  <c r="K53" i="49850"/>
  <c r="P53" i="49850"/>
  <c r="B54" i="49850"/>
  <c r="F54" i="49850"/>
  <c r="K54" i="49850"/>
  <c r="P54" i="49850"/>
  <c r="B55" i="49850"/>
  <c r="F55" i="49850"/>
  <c r="K55" i="49850"/>
  <c r="P55" i="49850"/>
  <c r="B56" i="49850"/>
  <c r="F56" i="49850"/>
  <c r="K56" i="49850"/>
  <c r="P56" i="49850"/>
  <c r="B57" i="49850"/>
  <c r="F57" i="49850"/>
  <c r="K57" i="49850"/>
  <c r="P57" i="49850"/>
  <c r="B58" i="49850"/>
  <c r="F58" i="49850"/>
  <c r="K58" i="49850"/>
  <c r="P58" i="49850"/>
  <c r="B59" i="49850"/>
  <c r="F59" i="49850"/>
  <c r="K59" i="49850"/>
  <c r="P59" i="49850"/>
  <c r="B60" i="49850"/>
  <c r="F60" i="49850"/>
  <c r="K60" i="49850"/>
  <c r="P60" i="49850"/>
  <c r="B61" i="49850"/>
  <c r="F61" i="49850"/>
  <c r="K61" i="49850"/>
  <c r="P61" i="49850"/>
  <c r="B62" i="49850"/>
  <c r="F62" i="49850"/>
  <c r="K62" i="49850"/>
  <c r="P62" i="49850"/>
  <c r="B63" i="49850"/>
  <c r="F63" i="49850"/>
  <c r="K63" i="49850"/>
  <c r="P63" i="49850"/>
  <c r="B64" i="49850"/>
  <c r="F64" i="49850"/>
  <c r="K64" i="49850"/>
  <c r="P64" i="49850"/>
  <c r="B65" i="49850"/>
  <c r="F65" i="49850"/>
  <c r="K65" i="49850"/>
  <c r="P65" i="49850"/>
  <c r="B66" i="49850"/>
  <c r="F66" i="49850"/>
  <c r="K66" i="49850"/>
  <c r="P66" i="49850"/>
  <c r="B67" i="49850"/>
  <c r="F67" i="49850"/>
  <c r="K67" i="49850"/>
  <c r="P67" i="49850"/>
  <c r="B68" i="49850"/>
  <c r="F68" i="49850"/>
  <c r="K68" i="49850"/>
  <c r="P68" i="49850"/>
  <c r="B69" i="49850"/>
  <c r="F69" i="49850"/>
  <c r="K69" i="49850"/>
  <c r="P69" i="49850"/>
  <c r="B70" i="49850"/>
  <c r="F70" i="49850"/>
  <c r="K70" i="49850"/>
  <c r="P70" i="49850"/>
  <c r="B71" i="49850"/>
  <c r="F71" i="49850"/>
  <c r="K71" i="49850"/>
  <c r="P71" i="49850"/>
  <c r="B72" i="49850"/>
  <c r="F72" i="49850"/>
  <c r="K72" i="49850"/>
  <c r="P72" i="49850"/>
  <c r="B73" i="49850"/>
  <c r="F73" i="49850"/>
  <c r="K73" i="49850"/>
  <c r="P73" i="49850"/>
  <c r="B74" i="49850"/>
  <c r="F74" i="49850"/>
  <c r="K74" i="49850"/>
  <c r="P74" i="49850"/>
  <c r="B75" i="49850"/>
  <c r="F75" i="49850"/>
  <c r="K75" i="49850"/>
  <c r="P75" i="49850"/>
  <c r="B76" i="49850"/>
  <c r="F76" i="49850"/>
  <c r="K76" i="49850"/>
  <c r="P76" i="49850"/>
  <c r="B77" i="49850"/>
  <c r="F77" i="49850"/>
  <c r="K77" i="49850"/>
  <c r="P77" i="49850"/>
  <c r="B78" i="49850"/>
  <c r="F78" i="49850"/>
  <c r="K78" i="49850"/>
  <c r="P78" i="49850"/>
  <c r="B79" i="49850"/>
  <c r="F79" i="49850"/>
  <c r="K79" i="49850"/>
  <c r="P79" i="49850"/>
  <c r="B80" i="49850"/>
  <c r="F80" i="49850"/>
  <c r="K80" i="49850"/>
  <c r="P80" i="49850"/>
  <c r="B81" i="49850"/>
  <c r="F81" i="49850"/>
  <c r="K81" i="49850"/>
  <c r="P81" i="49850"/>
  <c r="B82" i="49850"/>
  <c r="F82" i="49850"/>
  <c r="K82" i="49850"/>
  <c r="P82" i="49850"/>
  <c r="B83" i="49850"/>
  <c r="F83" i="49850"/>
  <c r="K83" i="49850"/>
  <c r="P83" i="49850"/>
  <c r="B84" i="49850"/>
  <c r="F84" i="49850"/>
  <c r="K84" i="49850"/>
  <c r="P84" i="49850"/>
  <c r="B85" i="49850"/>
  <c r="F85" i="49850"/>
  <c r="K85" i="49850"/>
  <c r="P85" i="49850"/>
  <c r="B86" i="49850"/>
  <c r="F86" i="49850"/>
  <c r="K86" i="49850"/>
  <c r="P86" i="49850"/>
  <c r="B87" i="49850"/>
  <c r="F87" i="49850"/>
  <c r="K87" i="49850"/>
  <c r="P87" i="49850"/>
  <c r="B88" i="49850"/>
  <c r="F88" i="49850"/>
  <c r="K88" i="49850"/>
  <c r="P88" i="49850"/>
  <c r="B89" i="49850"/>
  <c r="F89" i="49850"/>
  <c r="K89" i="49850"/>
  <c r="P89" i="49850"/>
  <c r="B90" i="49850"/>
  <c r="F90" i="49850"/>
  <c r="K90" i="49850"/>
  <c r="P90" i="49850"/>
  <c r="B91" i="49850"/>
  <c r="F91" i="49850"/>
  <c r="K91" i="49850"/>
  <c r="P91" i="49850"/>
  <c r="B92" i="49850"/>
  <c r="F92" i="49850"/>
  <c r="K92" i="49850"/>
  <c r="P92" i="49850"/>
  <c r="B93" i="49850"/>
  <c r="F93" i="49850"/>
  <c r="K93" i="49850"/>
  <c r="P93" i="49850"/>
  <c r="B94" i="49850"/>
  <c r="F94" i="49850"/>
  <c r="K94" i="49850"/>
  <c r="P94" i="49850"/>
  <c r="B95" i="49850"/>
  <c r="F95" i="49850"/>
  <c r="K95" i="49850"/>
  <c r="P95" i="49850"/>
  <c r="B96" i="49850"/>
  <c r="F96" i="49850"/>
  <c r="K96" i="49850"/>
  <c r="P96" i="49850"/>
  <c r="B97" i="49850"/>
  <c r="F97" i="49850"/>
  <c r="K97" i="49850"/>
  <c r="P97" i="49850"/>
  <c r="B98" i="49850"/>
  <c r="F98" i="49850"/>
  <c r="K98" i="49850"/>
  <c r="P98" i="49850"/>
  <c r="B99" i="49850"/>
  <c r="F99" i="49850"/>
  <c r="K99" i="49850"/>
  <c r="P99" i="49850"/>
  <c r="B100" i="49850"/>
  <c r="F100" i="49850"/>
  <c r="K100" i="49850"/>
  <c r="P100" i="49850"/>
  <c r="B101" i="49850"/>
  <c r="F101" i="49850"/>
  <c r="K101" i="49850"/>
  <c r="P101" i="49850"/>
  <c r="B102" i="49850"/>
  <c r="F102" i="49850"/>
  <c r="K102" i="49850"/>
  <c r="P102" i="49850"/>
  <c r="B103" i="49850"/>
  <c r="F103" i="49850"/>
  <c r="K103" i="49850"/>
  <c r="P103" i="49850"/>
  <c r="B104" i="49850"/>
  <c r="F104" i="49850"/>
  <c r="K104" i="49850"/>
  <c r="P104" i="49850"/>
  <c r="B105" i="49850"/>
  <c r="F105" i="49850"/>
  <c r="K105" i="49850"/>
  <c r="P105" i="49850"/>
  <c r="B106" i="49850"/>
  <c r="F106" i="49850"/>
  <c r="K106" i="49850"/>
  <c r="P106" i="49850"/>
  <c r="B107" i="49850"/>
  <c r="F107" i="49850"/>
  <c r="K107" i="49850"/>
  <c r="P107" i="49850"/>
  <c r="B108" i="49850"/>
  <c r="F108" i="49850"/>
  <c r="K108" i="49850"/>
  <c r="P108" i="49850"/>
  <c r="B109" i="49850"/>
  <c r="F109" i="49850"/>
  <c r="K109" i="49850"/>
  <c r="P109" i="49850"/>
  <c r="B110" i="49850"/>
  <c r="F110" i="49850"/>
  <c r="K110" i="49850"/>
  <c r="P110" i="49850"/>
  <c r="B111" i="49850"/>
  <c r="F111" i="49850"/>
  <c r="K111" i="49850"/>
  <c r="P111" i="49850"/>
  <c r="B112" i="49850"/>
  <c r="F112" i="49850"/>
  <c r="K112" i="49850"/>
  <c r="P112" i="49850"/>
  <c r="B113" i="49850"/>
  <c r="F113" i="49850"/>
  <c r="K113" i="49850"/>
  <c r="P113" i="49850"/>
  <c r="B114" i="49850"/>
  <c r="F114" i="49850"/>
  <c r="K114" i="49850"/>
  <c r="P114" i="49850"/>
  <c r="B115" i="49850"/>
  <c r="F115" i="49850"/>
  <c r="K115" i="49850"/>
  <c r="P115" i="49850"/>
  <c r="B116" i="49850"/>
  <c r="F116" i="49850"/>
  <c r="K116" i="49850"/>
  <c r="P116" i="49850"/>
  <c r="B117" i="49850"/>
  <c r="F117" i="49850"/>
  <c r="K117" i="49850"/>
  <c r="P117" i="49850"/>
  <c r="B118" i="49850"/>
  <c r="F118" i="49850"/>
  <c r="K118" i="49850"/>
  <c r="P118" i="49850"/>
  <c r="B119" i="49850"/>
  <c r="F119" i="49850"/>
  <c r="K119" i="49850"/>
  <c r="P119" i="49850"/>
  <c r="B120" i="49850"/>
  <c r="F120" i="49850"/>
  <c r="K120" i="49850"/>
  <c r="P120" i="49850"/>
  <c r="B121" i="49850"/>
  <c r="F121" i="49850"/>
  <c r="K121" i="49850"/>
  <c r="P121" i="49850"/>
  <c r="B122" i="49850"/>
  <c r="F122" i="49850"/>
  <c r="K122" i="49850"/>
  <c r="P122" i="49850"/>
  <c r="B123" i="49850"/>
  <c r="F123" i="49850"/>
  <c r="K123" i="49850"/>
  <c r="P123" i="49850"/>
  <c r="B124" i="49850"/>
  <c r="F124" i="49850"/>
  <c r="K124" i="49850"/>
  <c r="P124" i="49850"/>
  <c r="B125" i="49850"/>
  <c r="F125" i="49850"/>
  <c r="K125" i="49850"/>
  <c r="P125" i="49850"/>
  <c r="B126" i="49850"/>
  <c r="F126" i="49850"/>
  <c r="K126" i="49850"/>
  <c r="P126" i="49850"/>
  <c r="B127" i="49850"/>
  <c r="F127" i="49850"/>
  <c r="K127" i="49850"/>
  <c r="P127" i="49850"/>
  <c r="B128" i="49850"/>
  <c r="F128" i="49850"/>
  <c r="K128" i="49850"/>
  <c r="P128" i="49850"/>
  <c r="B129" i="49850"/>
  <c r="F129" i="49850"/>
  <c r="K129" i="49850"/>
  <c r="P129" i="49850"/>
  <c r="B130" i="49850"/>
  <c r="F130" i="49850"/>
  <c r="K130" i="49850"/>
  <c r="P130" i="49850"/>
  <c r="B131" i="49850"/>
  <c r="F131" i="49850"/>
  <c r="K131" i="49850"/>
  <c r="P131" i="49850"/>
  <c r="B132" i="49850"/>
  <c r="F132" i="49850"/>
  <c r="K132" i="49850"/>
  <c r="P132" i="49850"/>
  <c r="B133" i="49850"/>
  <c r="F133" i="49850"/>
  <c r="K133" i="49850"/>
  <c r="P133" i="49850"/>
  <c r="B134" i="49850"/>
  <c r="F134" i="49850"/>
  <c r="K134" i="49850"/>
  <c r="P134" i="49850"/>
  <c r="B135" i="49850"/>
  <c r="F135" i="49850"/>
  <c r="K135" i="49850"/>
  <c r="P135" i="49850"/>
  <c r="B136" i="49850"/>
  <c r="F136" i="49850"/>
  <c r="K136" i="49850"/>
  <c r="P136" i="49850"/>
  <c r="B137" i="49850"/>
  <c r="F137" i="49850"/>
  <c r="K137" i="49850"/>
  <c r="P137" i="49850"/>
  <c r="B138" i="49850"/>
  <c r="F138" i="49850"/>
  <c r="K138" i="49850"/>
  <c r="P138" i="49850"/>
  <c r="B139" i="49850"/>
  <c r="F139" i="49850"/>
  <c r="K139" i="49850"/>
  <c r="P139" i="49850"/>
  <c r="B140" i="49850"/>
  <c r="F140" i="49850"/>
  <c r="K140" i="49850"/>
  <c r="P140" i="49850"/>
  <c r="B141" i="49850"/>
  <c r="F141" i="49850"/>
  <c r="K141" i="49850"/>
  <c r="P141" i="49850"/>
  <c r="B142" i="49850"/>
  <c r="F142" i="49850"/>
  <c r="K142" i="49850"/>
  <c r="P142" i="49850"/>
  <c r="B143" i="49850"/>
  <c r="F143" i="49850"/>
  <c r="K143" i="49850"/>
  <c r="P143" i="49850"/>
  <c r="B144" i="49850"/>
  <c r="F144" i="49850"/>
  <c r="K144" i="49850"/>
  <c r="P144" i="49850"/>
  <c r="B145" i="49850"/>
  <c r="F145" i="49850"/>
  <c r="K145" i="49850"/>
  <c r="P145" i="49850"/>
  <c r="B146" i="49850"/>
  <c r="F146" i="49850"/>
  <c r="K146" i="49850"/>
  <c r="P146" i="49850"/>
  <c r="B147" i="49850"/>
  <c r="F147" i="49850"/>
  <c r="K147" i="49850"/>
  <c r="P147" i="49850"/>
  <c r="B148" i="49850"/>
  <c r="F148" i="49850"/>
  <c r="K148" i="49850"/>
  <c r="P148" i="49850"/>
  <c r="B149" i="49850"/>
  <c r="F149" i="49850"/>
  <c r="K149" i="49850"/>
  <c r="P149" i="49850"/>
  <c r="B150" i="49850"/>
  <c r="F150" i="49850"/>
  <c r="K150" i="49850"/>
  <c r="P150" i="49850"/>
  <c r="B151" i="49850"/>
  <c r="F151" i="49850"/>
  <c r="K151" i="49850"/>
  <c r="P151" i="49850"/>
  <c r="B152" i="49850"/>
  <c r="F152" i="49850"/>
  <c r="K152" i="49850"/>
  <c r="P152" i="49850"/>
  <c r="B153" i="49850"/>
  <c r="F153" i="49850"/>
  <c r="K153" i="49850"/>
  <c r="P153" i="49850"/>
  <c r="B154" i="49850"/>
  <c r="F154" i="49850"/>
  <c r="K154" i="49850"/>
  <c r="P154" i="49850"/>
  <c r="B155" i="49850"/>
  <c r="F155" i="49850"/>
  <c r="K155" i="49850"/>
  <c r="P155" i="49850"/>
  <c r="B156" i="49850"/>
  <c r="F156" i="49850"/>
  <c r="K156" i="49850"/>
  <c r="P156" i="49850"/>
  <c r="B157" i="49850"/>
  <c r="F157" i="49850"/>
  <c r="K157" i="49850"/>
  <c r="P157" i="49850"/>
  <c r="B158" i="49850"/>
  <c r="F158" i="49850"/>
  <c r="K158" i="49850"/>
  <c r="P158" i="49850"/>
  <c r="B159" i="49850"/>
  <c r="F159" i="49850"/>
  <c r="K159" i="49850"/>
  <c r="P159" i="49850"/>
  <c r="B160" i="49850"/>
  <c r="F160" i="49850"/>
  <c r="K160" i="49850"/>
  <c r="P160" i="49850"/>
  <c r="B161" i="49850"/>
  <c r="F161" i="49850"/>
  <c r="K161" i="49850"/>
  <c r="P161" i="49850"/>
  <c r="B162" i="49850"/>
  <c r="F162" i="49850"/>
  <c r="K162" i="49850"/>
  <c r="P162" i="49850"/>
  <c r="B163" i="49850"/>
  <c r="F163" i="49850"/>
  <c r="K163" i="49850"/>
  <c r="P163" i="49850"/>
  <c r="B164" i="49850"/>
  <c r="F164" i="49850"/>
  <c r="K164" i="49850"/>
  <c r="P164" i="49850"/>
  <c r="B165" i="49850"/>
  <c r="F165" i="49850"/>
  <c r="K165" i="49850"/>
  <c r="P165" i="49850"/>
  <c r="B166" i="49850"/>
  <c r="F166" i="49850"/>
  <c r="K166" i="49850"/>
  <c r="P166" i="49850"/>
  <c r="B167" i="49850"/>
  <c r="F167" i="49850"/>
  <c r="K167" i="49850"/>
  <c r="P167" i="49850"/>
  <c r="B168" i="49850"/>
  <c r="F168" i="49850"/>
  <c r="K168" i="49850"/>
  <c r="P168" i="49850"/>
  <c r="B169" i="49850"/>
  <c r="F169" i="49850"/>
  <c r="K169" i="49850"/>
  <c r="P169" i="49850"/>
  <c r="B170" i="49850"/>
  <c r="F170" i="49850"/>
  <c r="K170" i="49850"/>
  <c r="P170" i="49850"/>
  <c r="B171" i="49850"/>
  <c r="F171" i="49850"/>
  <c r="K171" i="49850"/>
  <c r="P171" i="49850"/>
  <c r="B172" i="49850"/>
  <c r="F172" i="49850"/>
  <c r="K172" i="49850"/>
  <c r="P172" i="49850"/>
  <c r="B173" i="49850"/>
  <c r="F173" i="49850"/>
  <c r="K173" i="49850"/>
  <c r="P173" i="49850"/>
  <c r="B174" i="49850"/>
  <c r="F174" i="49850"/>
  <c r="K174" i="49850"/>
  <c r="P174" i="49850"/>
  <c r="B175" i="49850"/>
  <c r="F175" i="49850"/>
  <c r="K175" i="49850"/>
  <c r="P175" i="49850"/>
  <c r="B176" i="49850"/>
  <c r="F176" i="49850"/>
  <c r="K176" i="49850"/>
  <c r="P176" i="49850"/>
  <c r="B177" i="49850"/>
  <c r="F177" i="49850"/>
  <c r="K177" i="49850"/>
  <c r="P177" i="49850"/>
  <c r="B178" i="49850"/>
  <c r="F178" i="49850"/>
  <c r="K178" i="49850"/>
  <c r="P178" i="49850"/>
  <c r="B179" i="49850"/>
  <c r="F179" i="49850"/>
  <c r="K179" i="49850"/>
  <c r="P179" i="49850"/>
  <c r="B180" i="49850"/>
  <c r="F180" i="49850"/>
  <c r="K180" i="49850"/>
  <c r="P180" i="49850"/>
  <c r="B181" i="49850"/>
  <c r="F181" i="49850"/>
  <c r="K181" i="49850"/>
  <c r="P181" i="49850"/>
  <c r="B182" i="49850"/>
  <c r="F182" i="49850"/>
  <c r="K182" i="49850"/>
  <c r="P182" i="49850"/>
  <c r="B183" i="49850"/>
  <c r="F183" i="49850"/>
  <c r="K183" i="49850"/>
  <c r="P183" i="49850"/>
  <c r="B184" i="49850"/>
  <c r="F184" i="49850"/>
  <c r="K184" i="49850"/>
  <c r="P184" i="49850"/>
  <c r="B185" i="49850"/>
  <c r="F185" i="49850"/>
  <c r="K185" i="49850"/>
  <c r="P185" i="49850"/>
  <c r="B186" i="49850"/>
  <c r="F186" i="49850"/>
  <c r="K186" i="49850"/>
  <c r="P186" i="49850"/>
  <c r="B187" i="49850"/>
  <c r="F187" i="49850"/>
  <c r="K187" i="49850"/>
  <c r="P187" i="49850"/>
  <c r="B188" i="49850"/>
  <c r="F188" i="49850"/>
  <c r="K188" i="49850"/>
  <c r="P188" i="49850"/>
  <c r="B189" i="49850"/>
  <c r="F189" i="49850"/>
  <c r="K189" i="49850"/>
  <c r="P189" i="49850"/>
  <c r="B190" i="49850"/>
  <c r="F190" i="49850"/>
  <c r="K190" i="49850"/>
  <c r="P190" i="49850"/>
  <c r="B191" i="49850"/>
  <c r="F191" i="49850"/>
  <c r="K191" i="49850"/>
  <c r="P191" i="49850"/>
  <c r="B192" i="49850"/>
  <c r="F192" i="49850"/>
  <c r="K192" i="49850"/>
  <c r="P192" i="49850"/>
  <c r="B193" i="49850"/>
  <c r="F193" i="49850"/>
  <c r="K193" i="49850"/>
  <c r="P193" i="49850"/>
  <c r="B194" i="49850"/>
  <c r="F194" i="49850"/>
  <c r="K194" i="49850"/>
  <c r="P194" i="49850"/>
  <c r="B195" i="49850"/>
  <c r="F195" i="49850"/>
  <c r="K195" i="49850"/>
  <c r="P195" i="49850"/>
  <c r="B196" i="49850"/>
  <c r="F196" i="49850"/>
  <c r="K196" i="49850"/>
  <c r="P196" i="49850"/>
  <c r="B197" i="49850"/>
  <c r="F197" i="49850"/>
  <c r="K197" i="49850"/>
  <c r="P197" i="49850"/>
  <c r="B198" i="49850"/>
  <c r="F198" i="49850"/>
  <c r="K198" i="49850"/>
  <c r="P198" i="49850"/>
  <c r="B199" i="49850"/>
  <c r="F199" i="49850"/>
  <c r="K199" i="49850"/>
  <c r="P199" i="49850"/>
  <c r="B200" i="49850"/>
  <c r="F200" i="49850"/>
  <c r="K200" i="49850"/>
  <c r="P200" i="49850"/>
  <c r="B201" i="49850"/>
  <c r="F201" i="49850"/>
  <c r="K201" i="49850"/>
  <c r="P201" i="49850"/>
  <c r="B202" i="49850"/>
  <c r="F202" i="49850"/>
  <c r="K202" i="49850"/>
  <c r="P202" i="49850"/>
  <c r="B203" i="49850"/>
  <c r="F203" i="49850"/>
  <c r="K203" i="49850"/>
  <c r="P203" i="49850"/>
  <c r="B204" i="49850"/>
  <c r="F204" i="49850"/>
  <c r="K204" i="49850"/>
  <c r="P204" i="49850"/>
  <c r="B205" i="49850"/>
  <c r="F205" i="49850"/>
  <c r="K205" i="49850"/>
  <c r="P205" i="49850"/>
  <c r="B206" i="49850"/>
  <c r="F206" i="49850"/>
  <c r="K206" i="49850"/>
  <c r="P206" i="49850"/>
  <c r="B207" i="49850"/>
  <c r="F207" i="49850"/>
  <c r="K207" i="49850"/>
  <c r="P207" i="49850"/>
  <c r="B208" i="49850"/>
  <c r="F208" i="49850"/>
  <c r="K208" i="49850"/>
  <c r="P208" i="49850"/>
  <c r="B209" i="49850"/>
  <c r="F209" i="49850"/>
  <c r="K209" i="49850"/>
  <c r="P209" i="49850"/>
  <c r="B210" i="49850"/>
  <c r="F210" i="49850"/>
  <c r="K210" i="49850"/>
  <c r="P210" i="49850"/>
  <c r="B211" i="49850"/>
  <c r="F211" i="49850"/>
  <c r="K211" i="49850"/>
  <c r="P211" i="49850"/>
  <c r="B212" i="49850"/>
  <c r="F212" i="49850"/>
  <c r="K212" i="49850"/>
  <c r="P212" i="49850"/>
  <c r="B213" i="49850"/>
  <c r="F213" i="49850"/>
  <c r="K213" i="49850"/>
  <c r="P213" i="49850"/>
  <c r="B214" i="49850"/>
  <c r="F214" i="49850"/>
  <c r="K214" i="49850"/>
  <c r="P214" i="49850"/>
  <c r="B215" i="49850"/>
  <c r="F215" i="49850"/>
  <c r="K215" i="49850"/>
  <c r="P215" i="49850"/>
  <c r="B216" i="49850"/>
  <c r="F216" i="49850"/>
  <c r="K216" i="49850"/>
  <c r="P216" i="49850"/>
  <c r="B217" i="49850"/>
  <c r="F217" i="49850"/>
  <c r="K217" i="49850"/>
  <c r="P217" i="49850"/>
  <c r="B218" i="49850"/>
  <c r="F218" i="49850"/>
  <c r="K218" i="49850"/>
  <c r="P218" i="49850"/>
  <c r="B219" i="49850"/>
  <c r="F219" i="49850"/>
  <c r="K219" i="49850"/>
  <c r="P219" i="49850"/>
  <c r="B220" i="49850"/>
  <c r="F220" i="49850"/>
  <c r="K220" i="49850"/>
  <c r="P220" i="49850"/>
  <c r="B221" i="49850"/>
  <c r="F221" i="49850"/>
  <c r="K221" i="49850"/>
  <c r="P221" i="49850"/>
  <c r="B222" i="49850"/>
  <c r="F222" i="49850"/>
  <c r="K222" i="49850"/>
  <c r="P222" i="49850"/>
  <c r="B223" i="49850"/>
  <c r="F223" i="49850"/>
  <c r="K223" i="49850"/>
  <c r="P223" i="49850"/>
  <c r="B224" i="49850"/>
  <c r="F224" i="49850"/>
  <c r="K224" i="49850"/>
  <c r="P224" i="49850"/>
  <c r="B225" i="49850"/>
  <c r="F225" i="49850"/>
  <c r="K225" i="49850"/>
  <c r="P225" i="49850"/>
  <c r="B226" i="49850"/>
  <c r="F226" i="49850"/>
  <c r="K226" i="49850"/>
  <c r="P226" i="49850"/>
  <c r="B227" i="49850"/>
  <c r="F227" i="49850"/>
  <c r="K227" i="49850"/>
  <c r="P227" i="49850"/>
  <c r="B228" i="49850"/>
  <c r="F228" i="49850"/>
  <c r="K228" i="49850"/>
  <c r="P228" i="49850"/>
  <c r="B229" i="49850"/>
  <c r="F229" i="49850"/>
  <c r="K229" i="49850"/>
  <c r="P229" i="49850"/>
  <c r="B230" i="49850"/>
  <c r="F230" i="49850"/>
  <c r="K230" i="49850"/>
  <c r="P230" i="49850"/>
  <c r="B231" i="49850"/>
  <c r="F231" i="49850"/>
  <c r="K231" i="49850"/>
  <c r="P231" i="49850"/>
  <c r="B232" i="49850"/>
  <c r="F232" i="49850"/>
  <c r="K232" i="49850"/>
  <c r="P232" i="49850"/>
  <c r="B233" i="49850"/>
  <c r="F233" i="49850"/>
  <c r="K233" i="49850"/>
  <c r="P233" i="49850"/>
  <c r="B234" i="49850"/>
  <c r="F234" i="49850"/>
  <c r="K234" i="49850"/>
  <c r="P234" i="49850"/>
  <c r="B235" i="49850"/>
  <c r="F235" i="49850"/>
  <c r="K235" i="49850"/>
  <c r="P235" i="49850"/>
  <c r="B236" i="49850"/>
  <c r="F236" i="49850"/>
  <c r="K236" i="49850"/>
  <c r="P236" i="49850"/>
  <c r="B237" i="49850"/>
  <c r="F237" i="49850"/>
  <c r="K237" i="49850"/>
  <c r="P237" i="49850"/>
  <c r="B238" i="49850"/>
  <c r="F238" i="49850"/>
  <c r="K238" i="49850"/>
  <c r="P238" i="49850"/>
  <c r="B239" i="49850"/>
  <c r="F239" i="49850"/>
  <c r="K239" i="49850"/>
  <c r="P239" i="49850"/>
  <c r="B240" i="49850"/>
  <c r="F240" i="49850"/>
  <c r="K240" i="49850"/>
  <c r="P240" i="49850"/>
  <c r="B241" i="49850"/>
  <c r="F241" i="49850"/>
  <c r="K241" i="49850"/>
  <c r="P241" i="49850"/>
  <c r="B242" i="49850"/>
  <c r="F242" i="49850"/>
  <c r="K242" i="49850"/>
  <c r="P242" i="49850"/>
  <c r="B243" i="49850"/>
  <c r="F243" i="49850"/>
  <c r="K243" i="49850"/>
  <c r="P243" i="49850"/>
  <c r="B244" i="49850"/>
  <c r="F244" i="49850"/>
  <c r="K244" i="49850"/>
  <c r="P244" i="49850"/>
  <c r="B245" i="49850"/>
  <c r="F245" i="49850"/>
  <c r="K245" i="49850"/>
  <c r="P245" i="49850"/>
  <c r="B246" i="49850"/>
  <c r="F246" i="49850"/>
  <c r="K246" i="49850"/>
  <c r="P246" i="49850"/>
  <c r="B247" i="49850"/>
  <c r="F247" i="49850"/>
  <c r="K247" i="49850"/>
  <c r="P247" i="49850"/>
  <c r="B248" i="49850"/>
  <c r="F248" i="49850"/>
  <c r="K248" i="49850"/>
  <c r="P248" i="49850"/>
  <c r="B249" i="49850"/>
  <c r="F249" i="49850"/>
  <c r="K249" i="49850"/>
  <c r="P249" i="49850"/>
  <c r="B250" i="49850"/>
  <c r="F250" i="49850"/>
  <c r="K250" i="49850"/>
  <c r="P250" i="49850"/>
  <c r="B251" i="49850"/>
  <c r="F251" i="49850"/>
  <c r="K251" i="49850"/>
  <c r="P251" i="49850"/>
  <c r="B252" i="49850"/>
  <c r="F252" i="49850"/>
  <c r="K252" i="49850"/>
  <c r="P252" i="49850"/>
  <c r="B253" i="49850"/>
  <c r="F253" i="49850"/>
  <c r="K253" i="49850"/>
  <c r="P253" i="49850"/>
  <c r="B254" i="49850"/>
  <c r="F254" i="49850"/>
  <c r="K254" i="49850"/>
  <c r="P254" i="49850"/>
  <c r="B255" i="49850"/>
  <c r="F255" i="49850"/>
  <c r="K255" i="49850"/>
  <c r="P255" i="49850"/>
  <c r="B256" i="49850"/>
  <c r="F256" i="49850"/>
  <c r="K256" i="49850"/>
  <c r="P256" i="49850"/>
  <c r="B257" i="49850"/>
  <c r="F257" i="49850"/>
  <c r="K257" i="49850"/>
  <c r="P257" i="49850"/>
  <c r="B258" i="49850"/>
  <c r="F258" i="49850"/>
  <c r="K258" i="49850"/>
  <c r="P258" i="49850"/>
  <c r="B259" i="49850"/>
  <c r="F259" i="49850"/>
  <c r="K259" i="49850"/>
  <c r="P259" i="49850"/>
  <c r="B260" i="49850"/>
  <c r="F260" i="49850"/>
  <c r="K260" i="49850"/>
  <c r="P260" i="49850"/>
  <c r="B261" i="49850"/>
  <c r="F261" i="49850"/>
  <c r="K261" i="49850"/>
  <c r="P261" i="49850"/>
  <c r="B262" i="49850"/>
  <c r="F262" i="49850"/>
  <c r="K262" i="49850"/>
  <c r="P262" i="49850"/>
  <c r="B263" i="49850"/>
  <c r="F263" i="49850"/>
  <c r="K263" i="49850"/>
  <c r="P263" i="49850"/>
  <c r="B264" i="49850"/>
  <c r="F264" i="49850"/>
  <c r="K264" i="49850"/>
  <c r="P264" i="49850"/>
  <c r="B265" i="49850"/>
  <c r="F265" i="49850"/>
  <c r="K265" i="49850"/>
  <c r="P265" i="49850"/>
  <c r="B266" i="49850"/>
  <c r="F266" i="49850"/>
  <c r="K266" i="49850"/>
  <c r="P266" i="49850"/>
  <c r="B267" i="49850"/>
  <c r="F267" i="49850"/>
  <c r="K267" i="49850"/>
  <c r="P267" i="49850"/>
  <c r="B268" i="49850"/>
  <c r="F268" i="49850"/>
  <c r="K268" i="49850"/>
  <c r="P268" i="49850"/>
  <c r="B269" i="49850"/>
  <c r="F269" i="49850"/>
  <c r="K269" i="49850"/>
  <c r="P269" i="49850"/>
  <c r="B270" i="49850"/>
  <c r="F270" i="49850"/>
  <c r="K270" i="49850"/>
  <c r="P270" i="49850"/>
  <c r="B271" i="49850"/>
  <c r="F271" i="49850"/>
  <c r="K271" i="49850"/>
  <c r="P271" i="49850"/>
  <c r="B272" i="49850"/>
  <c r="F272" i="49850"/>
  <c r="K272" i="49850"/>
  <c r="P272" i="49850"/>
  <c r="B273" i="49850"/>
  <c r="F273" i="49850"/>
  <c r="K273" i="49850"/>
  <c r="P273" i="49850"/>
  <c r="B274" i="49850"/>
  <c r="F274" i="49850"/>
  <c r="K274" i="49850"/>
  <c r="P274" i="49850"/>
  <c r="B275" i="49850"/>
  <c r="F275" i="49850"/>
  <c r="K275" i="49850"/>
  <c r="P275" i="49850"/>
  <c r="B276" i="49850"/>
  <c r="F276" i="49850"/>
  <c r="K276" i="49850"/>
  <c r="P276" i="49850"/>
  <c r="B277" i="49850"/>
  <c r="F277" i="49850"/>
  <c r="K277" i="49850"/>
  <c r="P277" i="49850"/>
  <c r="B278" i="49850"/>
  <c r="F278" i="49850"/>
  <c r="K278" i="49850"/>
  <c r="P278" i="49850"/>
  <c r="B279" i="49850"/>
  <c r="F279" i="49850"/>
  <c r="K279" i="49850"/>
  <c r="P279" i="49850"/>
  <c r="B280" i="49850"/>
  <c r="F280" i="49850"/>
  <c r="K280" i="49850"/>
  <c r="P280" i="49850"/>
  <c r="B281" i="49850"/>
  <c r="F281" i="49850"/>
  <c r="K281" i="49850"/>
  <c r="P281" i="49850"/>
  <c r="B282" i="49850"/>
  <c r="F282" i="49850"/>
  <c r="K282" i="49850"/>
  <c r="P282" i="49850"/>
  <c r="B283" i="49850"/>
  <c r="F283" i="49850"/>
  <c r="K283" i="49850"/>
  <c r="P283" i="49850"/>
  <c r="B284" i="49850"/>
  <c r="F284" i="49850"/>
  <c r="K284" i="49850"/>
  <c r="P284" i="49850"/>
  <c r="B285" i="49850"/>
  <c r="F285" i="49850"/>
  <c r="K285" i="49850"/>
  <c r="P285" i="49850"/>
  <c r="B286" i="49850"/>
  <c r="F286" i="49850"/>
  <c r="K286" i="49850"/>
  <c r="P286" i="49850"/>
  <c r="B287" i="49850"/>
  <c r="F287" i="49850"/>
  <c r="K287" i="49850"/>
  <c r="P287" i="49850"/>
  <c r="B288" i="49850"/>
  <c r="F288" i="49850"/>
  <c r="K288" i="49850"/>
  <c r="P288" i="49850"/>
  <c r="B289" i="49850"/>
  <c r="F289" i="49850"/>
  <c r="K289" i="49850"/>
  <c r="P289" i="49850"/>
  <c r="B290" i="49850"/>
  <c r="F290" i="49850"/>
  <c r="K290" i="49850"/>
  <c r="P290" i="49850"/>
  <c r="B291" i="49850"/>
  <c r="F291" i="49850"/>
  <c r="K291" i="49850"/>
  <c r="P291" i="49850"/>
  <c r="B292" i="49850"/>
  <c r="F292" i="49850"/>
  <c r="K292" i="49850"/>
  <c r="P292" i="49850"/>
  <c r="B293" i="49850"/>
  <c r="F293" i="49850"/>
  <c r="K293" i="49850"/>
  <c r="P293" i="49850"/>
  <c r="B294" i="49850"/>
  <c r="F294" i="49850"/>
  <c r="K294" i="49850"/>
  <c r="P294" i="49850"/>
  <c r="B295" i="49850"/>
  <c r="F295" i="49850"/>
  <c r="K295" i="49850"/>
  <c r="P295" i="49850"/>
  <c r="B296" i="49850"/>
  <c r="F296" i="49850"/>
  <c r="K296" i="49850"/>
  <c r="P296" i="49850"/>
  <c r="B297" i="49850"/>
  <c r="F297" i="49850"/>
  <c r="K297" i="49850"/>
  <c r="P297" i="49850"/>
  <c r="B298" i="49850"/>
  <c r="F298" i="49850"/>
  <c r="K298" i="49850"/>
  <c r="P298" i="49850"/>
  <c r="B299" i="49850"/>
  <c r="F299" i="49850"/>
  <c r="K299" i="49850"/>
  <c r="P299" i="49850"/>
  <c r="B300" i="49850"/>
  <c r="F300" i="49850"/>
  <c r="K300" i="49850"/>
  <c r="P300" i="49850"/>
  <c r="B301" i="49850"/>
  <c r="F301" i="49850"/>
  <c r="K301" i="49850"/>
  <c r="P301" i="49850"/>
  <c r="B302" i="49850"/>
  <c r="F302" i="49850"/>
  <c r="K302" i="49850"/>
  <c r="P302" i="49850"/>
  <c r="B303" i="49850"/>
  <c r="F303" i="49850"/>
  <c r="K303" i="49850"/>
  <c r="P303" i="49850"/>
  <c r="B304" i="49850"/>
  <c r="F304" i="49850"/>
  <c r="K304" i="49850"/>
  <c r="P304" i="49850"/>
  <c r="B305" i="49850"/>
  <c r="F305" i="49850"/>
  <c r="K305" i="49850"/>
  <c r="P305" i="49850"/>
  <c r="B306" i="49850"/>
  <c r="F306" i="49850"/>
  <c r="K306" i="49850"/>
  <c r="P306" i="49850"/>
  <c r="B307" i="49850"/>
  <c r="F307" i="49850"/>
  <c r="K307" i="49850"/>
  <c r="P307" i="49850"/>
  <c r="B308" i="49850"/>
  <c r="F308" i="49850"/>
  <c r="K308" i="49850"/>
  <c r="P308" i="49850"/>
  <c r="B309" i="49850"/>
  <c r="F309" i="49850"/>
  <c r="K309" i="49850"/>
  <c r="P309" i="49850"/>
  <c r="B310" i="49850"/>
  <c r="F310" i="49850"/>
  <c r="K310" i="49850"/>
  <c r="P310" i="49850"/>
  <c r="B311" i="49850"/>
  <c r="F311" i="49850"/>
  <c r="K311" i="49850"/>
  <c r="P311" i="49850"/>
  <c r="B312" i="49850"/>
  <c r="F312" i="49850"/>
  <c r="K312" i="49850"/>
  <c r="P312" i="49850"/>
  <c r="B313" i="49850"/>
  <c r="F313" i="49850"/>
  <c r="K313" i="49850"/>
  <c r="P313" i="49850"/>
  <c r="B314" i="49850"/>
  <c r="F314" i="49850"/>
  <c r="K314" i="49850"/>
  <c r="P314" i="49850"/>
  <c r="B315" i="49850"/>
  <c r="F315" i="49850"/>
  <c r="K315" i="49850"/>
  <c r="P315" i="49850"/>
  <c r="B316" i="49850"/>
  <c r="F316" i="49850"/>
  <c r="K316" i="49850"/>
  <c r="P316" i="49850"/>
  <c r="B317" i="49850"/>
  <c r="F317" i="49850"/>
  <c r="K317" i="49850"/>
  <c r="P317" i="49850"/>
  <c r="B318" i="49850"/>
  <c r="F318" i="49850"/>
  <c r="K318" i="49850"/>
  <c r="P318" i="49850"/>
  <c r="B319" i="49850"/>
  <c r="F319" i="49850"/>
  <c r="K319" i="49850"/>
  <c r="P319" i="49850"/>
  <c r="B320" i="49850"/>
  <c r="F320" i="49850"/>
  <c r="K320" i="49850"/>
  <c r="P320" i="49850"/>
  <c r="B321" i="49850"/>
  <c r="F321" i="49850"/>
  <c r="K321" i="49850"/>
  <c r="P321" i="49850"/>
  <c r="B322" i="49850"/>
  <c r="F322" i="49850"/>
  <c r="K322" i="49850"/>
  <c r="P322" i="49850"/>
  <c r="B323" i="49850"/>
  <c r="F323" i="49850"/>
  <c r="K323" i="49850"/>
  <c r="P323" i="49850"/>
  <c r="B324" i="49850"/>
  <c r="F324" i="49850"/>
  <c r="K324" i="49850"/>
  <c r="P324" i="49850"/>
  <c r="B325" i="49850"/>
  <c r="F325" i="49850"/>
  <c r="K325" i="49850"/>
  <c r="P325" i="49850"/>
  <c r="B326" i="49850"/>
  <c r="F326" i="49850"/>
  <c r="K326" i="49850"/>
  <c r="P326" i="49850"/>
  <c r="B327" i="49850"/>
  <c r="F327" i="49850"/>
  <c r="K327" i="49850"/>
  <c r="P327" i="49850"/>
  <c r="B328" i="49850"/>
  <c r="F328" i="49850"/>
  <c r="K328" i="49850"/>
  <c r="P328" i="49850"/>
  <c r="B329" i="49850"/>
  <c r="F329" i="49850"/>
  <c r="K329" i="49850"/>
  <c r="P329" i="49850"/>
  <c r="B330" i="49850"/>
  <c r="F330" i="49850"/>
  <c r="K330" i="49850"/>
  <c r="P330" i="49850"/>
  <c r="B331" i="49850"/>
  <c r="F331" i="49850"/>
  <c r="K331" i="49850"/>
  <c r="P331" i="49850"/>
  <c r="B332" i="49850"/>
  <c r="F332" i="49850"/>
  <c r="K332" i="49850"/>
  <c r="P332" i="49850"/>
  <c r="B333" i="49850"/>
  <c r="F333" i="49850"/>
  <c r="K333" i="49850"/>
  <c r="P333" i="49850"/>
  <c r="B334" i="49850"/>
  <c r="F334" i="49850"/>
  <c r="K334" i="49850"/>
  <c r="P334" i="49850"/>
  <c r="B335" i="49850"/>
  <c r="F335" i="49850"/>
  <c r="K335" i="49850"/>
  <c r="P335" i="49850"/>
  <c r="B336" i="49850"/>
  <c r="F336" i="49850"/>
  <c r="K336" i="49850"/>
  <c r="P336" i="49850"/>
  <c r="B337" i="49850"/>
  <c r="F337" i="49850"/>
  <c r="K337" i="49850"/>
  <c r="P337" i="49850"/>
  <c r="B338" i="49850"/>
  <c r="F338" i="49850"/>
  <c r="K338" i="49850"/>
  <c r="P338" i="49850"/>
  <c r="B339" i="49850"/>
  <c r="F339" i="49850"/>
  <c r="K339" i="49850"/>
  <c r="P339" i="49850"/>
  <c r="B340" i="49850"/>
  <c r="F340" i="49850"/>
  <c r="K340" i="49850"/>
  <c r="P340" i="49850"/>
  <c r="B341" i="49850"/>
  <c r="F341" i="49850"/>
  <c r="K341" i="49850"/>
  <c r="P341" i="49850"/>
  <c r="B342" i="49850"/>
  <c r="F342" i="49850"/>
  <c r="K342" i="49850"/>
  <c r="P342" i="49850"/>
  <c r="B343" i="49850"/>
  <c r="F343" i="49850"/>
  <c r="K343" i="49850"/>
  <c r="P343" i="49850"/>
  <c r="B344" i="49850"/>
  <c r="F344" i="49850"/>
  <c r="K344" i="49850"/>
  <c r="P344" i="49850"/>
  <c r="B345" i="49850"/>
  <c r="F345" i="49850"/>
  <c r="K345" i="49850"/>
  <c r="P345" i="49850"/>
  <c r="B346" i="49850"/>
  <c r="F346" i="49850"/>
  <c r="K346" i="49850"/>
  <c r="P346" i="49850"/>
  <c r="B347" i="49850"/>
  <c r="F347" i="49850"/>
  <c r="K347" i="49850"/>
  <c r="P347" i="49850"/>
  <c r="B348" i="49850"/>
  <c r="F348" i="49850"/>
  <c r="K348" i="49850"/>
  <c r="P348" i="49850"/>
  <c r="B349" i="49850"/>
  <c r="F349" i="49850"/>
  <c r="K349" i="49850"/>
  <c r="P349" i="49850"/>
  <c r="B350" i="49850"/>
  <c r="F350" i="49850"/>
  <c r="K350" i="49850"/>
  <c r="P350" i="49850"/>
  <c r="B351" i="49850"/>
  <c r="F351" i="49850"/>
  <c r="K351" i="49850"/>
  <c r="P351" i="49850"/>
  <c r="B352" i="49850"/>
  <c r="F352" i="49850"/>
  <c r="K352" i="49850"/>
  <c r="P352" i="49850"/>
  <c r="B353" i="49850"/>
  <c r="F353" i="49850"/>
  <c r="K353" i="49850"/>
  <c r="P353" i="49850"/>
  <c r="B354" i="49850"/>
  <c r="F354" i="49850"/>
  <c r="K354" i="49850"/>
  <c r="P354" i="49850"/>
  <c r="B355" i="49850"/>
  <c r="F355" i="49850"/>
  <c r="K355" i="49850"/>
  <c r="P355" i="49850"/>
  <c r="B356" i="49850"/>
  <c r="F356" i="49850"/>
  <c r="K356" i="49850"/>
  <c r="P356" i="49850"/>
  <c r="B357" i="49850"/>
  <c r="F357" i="49850"/>
  <c r="K357" i="49850"/>
  <c r="P357" i="49850"/>
  <c r="B358" i="49850"/>
  <c r="F358" i="49850"/>
  <c r="K358" i="49850"/>
  <c r="P358" i="49850"/>
  <c r="B359" i="49850"/>
  <c r="F359" i="49850"/>
  <c r="K359" i="49850"/>
  <c r="P359" i="49850"/>
  <c r="B360" i="49850"/>
  <c r="F360" i="49850"/>
  <c r="K360" i="49850"/>
  <c r="P360" i="49850"/>
  <c r="B361" i="49850"/>
  <c r="F361" i="49850"/>
  <c r="K361" i="49850"/>
  <c r="P361" i="49850"/>
  <c r="B362" i="49850"/>
  <c r="F362" i="49850"/>
  <c r="K362" i="49850"/>
  <c r="P362" i="49850"/>
  <c r="B363" i="49850"/>
  <c r="F363" i="49850"/>
  <c r="K363" i="49850"/>
  <c r="P363" i="49850"/>
  <c r="B364" i="49850"/>
  <c r="F364" i="49850"/>
  <c r="K364" i="49850"/>
  <c r="P364" i="49850"/>
  <c r="B365" i="49850"/>
  <c r="F365" i="49850"/>
  <c r="K365" i="49850"/>
  <c r="P365" i="49850"/>
  <c r="B366" i="49850"/>
  <c r="F366" i="49850"/>
  <c r="K366" i="49850"/>
  <c r="P366" i="49850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T5" i="267"/>
  <c r="BT6" i="267"/>
  <c r="BT7" i="267"/>
  <c r="BT8" i="267"/>
  <c r="BT9" i="267"/>
  <c r="BT10" i="267"/>
  <c r="BT11" i="267"/>
  <c r="BT12" i="267"/>
  <c r="BT13" i="267"/>
  <c r="BT14" i="267"/>
  <c r="BT15" i="267"/>
  <c r="BT16" i="267"/>
  <c r="BT17" i="267"/>
  <c r="BT18" i="267"/>
  <c r="BT19" i="267"/>
  <c r="BT20" i="267"/>
  <c r="BT21" i="267"/>
  <c r="BT22" i="267"/>
  <c r="BT23" i="267"/>
  <c r="BT24" i="267"/>
  <c r="BT25" i="267"/>
  <c r="BT26" i="267"/>
  <c r="BT27" i="267"/>
  <c r="BT28" i="267"/>
  <c r="BT29" i="267"/>
  <c r="BT30" i="267"/>
  <c r="BT31" i="267"/>
  <c r="BT32" i="267"/>
  <c r="BT33" i="267"/>
  <c r="BT34" i="267"/>
  <c r="BT35" i="267"/>
  <c r="BT36" i="267"/>
  <c r="BT37" i="267"/>
  <c r="BT38" i="267"/>
  <c r="BT39" i="267"/>
  <c r="BT40" i="267"/>
  <c r="BT41" i="267"/>
  <c r="BT42" i="267"/>
  <c r="BT43" i="267"/>
  <c r="BT44" i="267"/>
  <c r="BT45" i="267"/>
  <c r="BT46" i="267"/>
  <c r="BT47" i="267"/>
  <c r="BT48" i="267"/>
  <c r="BT49" i="267"/>
  <c r="BT50" i="267"/>
  <c r="BT51" i="267"/>
  <c r="BT52" i="267"/>
  <c r="BT53" i="267"/>
  <c r="BT54" i="267"/>
  <c r="BT55" i="267"/>
  <c r="BT56" i="267"/>
  <c r="BT57" i="267"/>
  <c r="BT58" i="267"/>
  <c r="BT59" i="267"/>
  <c r="BT60" i="267"/>
  <c r="BT61" i="267"/>
  <c r="BT62" i="267"/>
  <c r="BT63" i="267"/>
  <c r="BT64" i="267"/>
  <c r="BT65" i="267"/>
  <c r="BT66" i="267"/>
  <c r="BT67" i="267"/>
  <c r="BT68" i="267"/>
  <c r="BT69" i="267"/>
  <c r="BT70" i="267"/>
  <c r="BT71" i="267"/>
  <c r="BT72" i="267"/>
  <c r="BT73" i="267"/>
  <c r="BT74" i="267"/>
  <c r="BT75" i="267"/>
  <c r="BT76" i="267"/>
  <c r="BT77" i="267"/>
  <c r="BT78" i="267"/>
  <c r="BT79" i="267"/>
  <c r="BT80" i="267"/>
  <c r="BT81" i="267"/>
  <c r="BT82" i="267"/>
  <c r="BT83" i="267"/>
  <c r="BT84" i="267"/>
  <c r="BT85" i="267"/>
  <c r="BT86" i="267"/>
  <c r="BT87" i="267"/>
  <c r="BT88" i="267"/>
  <c r="BT89" i="267"/>
  <c r="BT90" i="267"/>
  <c r="BT91" i="267"/>
  <c r="BT92" i="267"/>
  <c r="BT93" i="267"/>
  <c r="BT94" i="267"/>
  <c r="BT95" i="267"/>
  <c r="BT96" i="267"/>
  <c r="BT97" i="267"/>
  <c r="BT98" i="267"/>
  <c r="BT99" i="267"/>
  <c r="BT100" i="267"/>
  <c r="BT101" i="267"/>
  <c r="BT102" i="267"/>
  <c r="BT103" i="267"/>
  <c r="BT104" i="267"/>
  <c r="BT105" i="267"/>
  <c r="BT106" i="267"/>
  <c r="BT107" i="267"/>
  <c r="BT108" i="267"/>
  <c r="BT109" i="267"/>
  <c r="BT110" i="267"/>
  <c r="BT111" i="267"/>
  <c r="BT112" i="267"/>
  <c r="BT113" i="267"/>
  <c r="BT114" i="267"/>
  <c r="BT115" i="267"/>
  <c r="BT116" i="267"/>
  <c r="BT117" i="267"/>
  <c r="BT118" i="267"/>
  <c r="BT119" i="267"/>
  <c r="BT120" i="267"/>
  <c r="BT121" i="267"/>
  <c r="BT122" i="267"/>
  <c r="BT123" i="267"/>
  <c r="BT124" i="267"/>
  <c r="BT125" i="267"/>
  <c r="BT126" i="267"/>
  <c r="BT127" i="267"/>
  <c r="BT128" i="267"/>
  <c r="BT129" i="267"/>
  <c r="BT130" i="267"/>
  <c r="BT131" i="267"/>
  <c r="BT132" i="267"/>
  <c r="BT133" i="267"/>
  <c r="BT134" i="267"/>
  <c r="BT135" i="267"/>
  <c r="BT136" i="267"/>
  <c r="BT137" i="267"/>
  <c r="BT138" i="267"/>
  <c r="BT139" i="267"/>
  <c r="BT140" i="267"/>
  <c r="BT141" i="267"/>
  <c r="BT142" i="267"/>
  <c r="BT143" i="267"/>
  <c r="BT144" i="267"/>
  <c r="BT145" i="267"/>
  <c r="BT146" i="267"/>
  <c r="BT147" i="267"/>
  <c r="BT148" i="267"/>
  <c r="BT149" i="267"/>
  <c r="BT150" i="267"/>
  <c r="BT151" i="267"/>
  <c r="BT152" i="267"/>
  <c r="BT153" i="267"/>
  <c r="BT154" i="267"/>
  <c r="BT155" i="267"/>
  <c r="BT156" i="267"/>
  <c r="BT157" i="267"/>
  <c r="BT158" i="267"/>
  <c r="BT159" i="267"/>
  <c r="BT160" i="267"/>
  <c r="BT161" i="267"/>
  <c r="BT162" i="267"/>
  <c r="BT163" i="267"/>
  <c r="BT164" i="267"/>
  <c r="BT165" i="267"/>
  <c r="BT166" i="267"/>
  <c r="BT167" i="267"/>
  <c r="BT168" i="267"/>
  <c r="BT169" i="267"/>
  <c r="BT170" i="267"/>
  <c r="BT171" i="267"/>
  <c r="BT172" i="267"/>
  <c r="BT173" i="267"/>
  <c r="BT174" i="267"/>
  <c r="BT175" i="267"/>
  <c r="BT176" i="267"/>
  <c r="BT177" i="267"/>
  <c r="BT178" i="267"/>
  <c r="BT179" i="267"/>
  <c r="BT180" i="267"/>
  <c r="BT181" i="267"/>
  <c r="BT182" i="267"/>
  <c r="BT183" i="267"/>
  <c r="BT184" i="267"/>
  <c r="BT185" i="267"/>
  <c r="BT186" i="267"/>
  <c r="BT187" i="267"/>
  <c r="BT188" i="267"/>
  <c r="BT189" i="267"/>
  <c r="BT190" i="267"/>
  <c r="BT191" i="267"/>
  <c r="BT192" i="267"/>
  <c r="BT193" i="267"/>
  <c r="BT194" i="267"/>
  <c r="BT195" i="267"/>
  <c r="BT196" i="267"/>
  <c r="BT197" i="267"/>
  <c r="BT198" i="267"/>
  <c r="BT199" i="267"/>
  <c r="BT200" i="267"/>
  <c r="BT201" i="267"/>
  <c r="BT202" i="267"/>
  <c r="BT203" i="267"/>
  <c r="BT204" i="267"/>
  <c r="BT205" i="267"/>
  <c r="BT206" i="267"/>
  <c r="BT207" i="267"/>
  <c r="BT208" i="267"/>
  <c r="BT209" i="267"/>
  <c r="BT210" i="267"/>
  <c r="BT211" i="267"/>
  <c r="BT212" i="267"/>
  <c r="BT213" i="267"/>
  <c r="BT214" i="267"/>
  <c r="BT215" i="267"/>
  <c r="BT216" i="267"/>
  <c r="BT217" i="267"/>
  <c r="BT218" i="267"/>
  <c r="BT219" i="267"/>
  <c r="BT220" i="267"/>
  <c r="BT221" i="267"/>
  <c r="BT222" i="267"/>
  <c r="BT223" i="267"/>
  <c r="BT224" i="267"/>
  <c r="BT225" i="267"/>
  <c r="BT226" i="267"/>
  <c r="BT227" i="267"/>
  <c r="BT228" i="267"/>
  <c r="BT229" i="267"/>
  <c r="BT230" i="267"/>
  <c r="BT231" i="267"/>
  <c r="BT232" i="267"/>
  <c r="BT233" i="267"/>
  <c r="BT234" i="267"/>
  <c r="BT235" i="267"/>
  <c r="BT236" i="267"/>
  <c r="BT237" i="267"/>
  <c r="BT238" i="267"/>
  <c r="BT239" i="267"/>
  <c r="BT240" i="267"/>
  <c r="BT241" i="267"/>
  <c r="BT242" i="267"/>
  <c r="BT243" i="267"/>
  <c r="BT244" i="267"/>
  <c r="BT245" i="267"/>
  <c r="BT246" i="267"/>
  <c r="BT247" i="267"/>
  <c r="BT248" i="267"/>
  <c r="BT249" i="267"/>
  <c r="BT250" i="267"/>
  <c r="BT251" i="267"/>
  <c r="BT252" i="267"/>
  <c r="BT253" i="267"/>
  <c r="BT254" i="267"/>
  <c r="BT255" i="267"/>
  <c r="BT256" i="267"/>
  <c r="BT257" i="267"/>
  <c r="BT258" i="267"/>
  <c r="BT259" i="267"/>
  <c r="BT260" i="267"/>
  <c r="BT261" i="267"/>
  <c r="BT262" i="267"/>
  <c r="BT263" i="267"/>
  <c r="BT264" i="267"/>
  <c r="BT265" i="267"/>
  <c r="BT266" i="267"/>
  <c r="BT267" i="267"/>
  <c r="BT268" i="267"/>
  <c r="BT269" i="267"/>
  <c r="BT270" i="267"/>
  <c r="BT271" i="267"/>
  <c r="BT272" i="267"/>
  <c r="BT273" i="267"/>
  <c r="BT274" i="267"/>
  <c r="BT275" i="267"/>
  <c r="BT276" i="267"/>
  <c r="BT277" i="267"/>
  <c r="BT278" i="267"/>
  <c r="BT279" i="267"/>
  <c r="BT280" i="267"/>
  <c r="BT281" i="267"/>
  <c r="BT282" i="267"/>
  <c r="BT283" i="267"/>
  <c r="BT284" i="267"/>
  <c r="BT285" i="267"/>
  <c r="BT286" i="267"/>
  <c r="BT287" i="267"/>
  <c r="BT288" i="267"/>
  <c r="BT289" i="267"/>
  <c r="BT290" i="267"/>
  <c r="BT291" i="267"/>
  <c r="BT292" i="267"/>
  <c r="BT293" i="267"/>
  <c r="BT294" i="267"/>
  <c r="BT295" i="267"/>
  <c r="BT296" i="267"/>
  <c r="BT297" i="267"/>
  <c r="BT298" i="267"/>
  <c r="BT299" i="267"/>
  <c r="BT300" i="267"/>
  <c r="BT301" i="267"/>
  <c r="BT302" i="267"/>
  <c r="BT303" i="267"/>
  <c r="BT304" i="267"/>
  <c r="BT305" i="267"/>
  <c r="BT306" i="267"/>
  <c r="BT307" i="267"/>
  <c r="BT308" i="267"/>
  <c r="BT309" i="267"/>
  <c r="BT310" i="267"/>
  <c r="BT311" i="267"/>
  <c r="BT312" i="267"/>
  <c r="BT313" i="267"/>
  <c r="BT314" i="267"/>
  <c r="BT315" i="267"/>
  <c r="BT316" i="267"/>
  <c r="BT317" i="267"/>
  <c r="BT318" i="267"/>
  <c r="BT319" i="267"/>
  <c r="BT320" i="267"/>
  <c r="BT321" i="267"/>
  <c r="BT322" i="267"/>
  <c r="BT323" i="267"/>
  <c r="BT324" i="267"/>
  <c r="BT325" i="267"/>
  <c r="BT326" i="267"/>
  <c r="BT327" i="267"/>
  <c r="BT328" i="267"/>
  <c r="BT329" i="267"/>
  <c r="BT330" i="267"/>
  <c r="BT331" i="267"/>
  <c r="BT332" i="267"/>
  <c r="BT333" i="267"/>
  <c r="BT334" i="267"/>
  <c r="BT335" i="267"/>
  <c r="BT336" i="267"/>
  <c r="BT337" i="267"/>
  <c r="BT338" i="267"/>
  <c r="BT339" i="267"/>
  <c r="BT340" i="267"/>
  <c r="BT341" i="267"/>
  <c r="BT342" i="267"/>
  <c r="BT343" i="267"/>
  <c r="BT344" i="267"/>
  <c r="BT345" i="267"/>
  <c r="BT346" i="267"/>
  <c r="BT347" i="267"/>
  <c r="BT348" i="267"/>
  <c r="BT349" i="267"/>
  <c r="BT350" i="267"/>
  <c r="BT351" i="267"/>
  <c r="BT352" i="267"/>
  <c r="BT353" i="267"/>
  <c r="BT354" i="267"/>
  <c r="BT355" i="267"/>
  <c r="BT356" i="267"/>
  <c r="BT357" i="267"/>
  <c r="BT358" i="267"/>
  <c r="BT359" i="267"/>
  <c r="BT360" i="267"/>
  <c r="BT361" i="267"/>
  <c r="BT362" i="267"/>
  <c r="BT363" i="267"/>
  <c r="B6" i="1600"/>
  <c r="C6" i="1600"/>
  <c r="D6" i="1600"/>
  <c r="E6" i="1600"/>
  <c r="F6" i="1600"/>
  <c r="G6" i="1600"/>
  <c r="H6" i="1600"/>
  <c r="I6" i="1600"/>
  <c r="K6" i="1600"/>
  <c r="S6" i="1600"/>
  <c r="T6" i="1600"/>
  <c r="U6" i="1600"/>
  <c r="V6" i="1600"/>
  <c r="W6" i="1600"/>
  <c r="X6" i="1600"/>
  <c r="Y6" i="1600"/>
  <c r="B7" i="1600"/>
  <c r="C7" i="1600"/>
  <c r="D7" i="1600"/>
  <c r="E7" i="1600"/>
  <c r="F7" i="1600"/>
  <c r="G7" i="1600"/>
  <c r="H7" i="1600"/>
  <c r="I7" i="1600"/>
  <c r="K7" i="1600"/>
  <c r="S7" i="1600"/>
  <c r="T7" i="1600"/>
  <c r="U7" i="1600"/>
  <c r="V7" i="1600"/>
  <c r="W7" i="1600"/>
  <c r="X7" i="1600"/>
  <c r="Y7" i="1600"/>
  <c r="B8" i="1600"/>
  <c r="C8" i="1600"/>
  <c r="D8" i="1600"/>
  <c r="E8" i="1600"/>
  <c r="F8" i="1600"/>
  <c r="G8" i="1600"/>
  <c r="H8" i="1600"/>
  <c r="I8" i="1600"/>
  <c r="K8" i="1600"/>
  <c r="S8" i="1600"/>
  <c r="T8" i="1600"/>
  <c r="U8" i="1600"/>
  <c r="V8" i="1600"/>
  <c r="W8" i="1600"/>
  <c r="X8" i="1600"/>
  <c r="Y8" i="1600"/>
  <c r="B9" i="1600"/>
  <c r="C9" i="1600"/>
  <c r="D9" i="1600"/>
  <c r="E9" i="1600"/>
  <c r="F9" i="1600"/>
  <c r="G9" i="1600"/>
  <c r="H9" i="1600"/>
  <c r="I9" i="1600"/>
  <c r="K9" i="1600"/>
  <c r="S9" i="1600"/>
  <c r="T9" i="1600"/>
  <c r="U9" i="1600"/>
  <c r="V9" i="1600"/>
  <c r="W9" i="1600"/>
  <c r="X9" i="1600"/>
  <c r="Y9" i="1600"/>
  <c r="B10" i="1600"/>
  <c r="C10" i="1600"/>
  <c r="D10" i="1600"/>
  <c r="E10" i="1600"/>
  <c r="F10" i="1600"/>
  <c r="G10" i="1600"/>
  <c r="H10" i="1600"/>
  <c r="I10" i="1600"/>
  <c r="K10" i="1600"/>
  <c r="S10" i="1600"/>
  <c r="T10" i="1600"/>
  <c r="U10" i="1600"/>
  <c r="V10" i="1600"/>
  <c r="W10" i="1600"/>
  <c r="X10" i="1600"/>
  <c r="Y10" i="1600"/>
  <c r="B11" i="1600"/>
  <c r="C11" i="1600"/>
  <c r="D11" i="1600"/>
  <c r="E11" i="1600"/>
  <c r="F11" i="1600"/>
  <c r="G11" i="1600"/>
  <c r="H11" i="1600"/>
  <c r="I11" i="1600"/>
  <c r="K11" i="1600"/>
  <c r="S11" i="1600"/>
  <c r="T11" i="1600"/>
  <c r="U11" i="1600"/>
  <c r="V11" i="1600"/>
  <c r="W11" i="1600"/>
  <c r="X11" i="1600"/>
  <c r="Y11" i="1600"/>
  <c r="B12" i="1600"/>
  <c r="C12" i="1600"/>
  <c r="D12" i="1600"/>
  <c r="E12" i="1600"/>
  <c r="F12" i="1600"/>
  <c r="G12" i="1600"/>
  <c r="H12" i="1600"/>
  <c r="I12" i="1600"/>
  <c r="K12" i="1600"/>
  <c r="S12" i="1600"/>
  <c r="T12" i="1600"/>
  <c r="U12" i="1600"/>
  <c r="V12" i="1600"/>
  <c r="W12" i="1600"/>
  <c r="X12" i="1600"/>
  <c r="Y12" i="1600"/>
  <c r="B13" i="1600"/>
  <c r="C13" i="1600"/>
  <c r="D13" i="1600"/>
  <c r="E13" i="1600"/>
  <c r="F13" i="1600"/>
  <c r="G13" i="1600"/>
  <c r="H13" i="1600"/>
  <c r="I13" i="1600"/>
  <c r="K13" i="1600"/>
  <c r="S13" i="1600"/>
  <c r="T13" i="1600"/>
  <c r="U13" i="1600"/>
  <c r="V13" i="1600"/>
  <c r="W13" i="1600"/>
  <c r="X13" i="1600"/>
  <c r="Y13" i="1600"/>
  <c r="B14" i="1600"/>
  <c r="C14" i="1600"/>
  <c r="D14" i="1600"/>
  <c r="E14" i="1600"/>
  <c r="F14" i="1600"/>
  <c r="G14" i="1600"/>
  <c r="H14" i="1600"/>
  <c r="I14" i="1600"/>
  <c r="K14" i="1600"/>
  <c r="S14" i="1600"/>
  <c r="T14" i="1600"/>
  <c r="U14" i="1600"/>
  <c r="V14" i="1600"/>
  <c r="W14" i="1600"/>
  <c r="X14" i="1600"/>
  <c r="Y14" i="1600"/>
  <c r="B15" i="1600"/>
  <c r="C15" i="1600"/>
  <c r="D15" i="1600"/>
  <c r="E15" i="1600"/>
  <c r="F15" i="1600"/>
  <c r="G15" i="1600"/>
  <c r="H15" i="1600"/>
  <c r="I15" i="1600"/>
  <c r="K15" i="1600"/>
  <c r="S15" i="1600"/>
  <c r="T15" i="1600"/>
  <c r="U15" i="1600"/>
  <c r="V15" i="1600"/>
  <c r="W15" i="1600"/>
  <c r="X15" i="1600"/>
  <c r="Y15" i="1600"/>
  <c r="B16" i="1600"/>
  <c r="C16" i="1600"/>
  <c r="D16" i="1600"/>
  <c r="E16" i="1600"/>
  <c r="F16" i="1600"/>
  <c r="G16" i="1600"/>
  <c r="H16" i="1600"/>
  <c r="I16" i="1600"/>
  <c r="K16" i="1600"/>
  <c r="S16" i="1600"/>
  <c r="T16" i="1600"/>
  <c r="U16" i="1600"/>
  <c r="V16" i="1600"/>
  <c r="W16" i="1600"/>
  <c r="X16" i="1600"/>
  <c r="Y16" i="1600"/>
  <c r="B17" i="1600"/>
  <c r="C17" i="1600"/>
  <c r="D17" i="1600"/>
  <c r="E17" i="1600"/>
  <c r="F17" i="1600"/>
  <c r="G17" i="1600"/>
  <c r="H17" i="1600"/>
  <c r="I17" i="1600"/>
  <c r="K17" i="1600"/>
  <c r="S17" i="1600"/>
  <c r="T17" i="1600"/>
  <c r="U17" i="1600"/>
  <c r="V17" i="1600"/>
  <c r="W17" i="1600"/>
  <c r="X17" i="1600"/>
  <c r="Y17" i="1600"/>
  <c r="B18" i="1600"/>
  <c r="C18" i="1600"/>
  <c r="D18" i="1600"/>
  <c r="E18" i="1600"/>
  <c r="F18" i="1600"/>
  <c r="G18" i="1600"/>
  <c r="H18" i="1600"/>
  <c r="I18" i="1600"/>
  <c r="K18" i="1600"/>
  <c r="S18" i="1600"/>
  <c r="T18" i="1600"/>
  <c r="U18" i="1600"/>
  <c r="V18" i="1600"/>
  <c r="W18" i="1600"/>
  <c r="X18" i="1600"/>
  <c r="Y18" i="1600"/>
  <c r="B19" i="1600"/>
  <c r="C19" i="1600"/>
  <c r="D19" i="1600"/>
  <c r="E19" i="1600"/>
  <c r="F19" i="1600"/>
  <c r="G19" i="1600"/>
  <c r="H19" i="1600"/>
  <c r="I19" i="1600"/>
  <c r="K19" i="1600"/>
  <c r="S19" i="1600"/>
  <c r="T19" i="1600"/>
  <c r="U19" i="1600"/>
  <c r="V19" i="1600"/>
  <c r="W19" i="1600"/>
  <c r="X19" i="1600"/>
  <c r="Y19" i="1600"/>
  <c r="B20" i="1600"/>
  <c r="C20" i="1600"/>
  <c r="D20" i="1600"/>
  <c r="E20" i="1600"/>
  <c r="F20" i="1600"/>
  <c r="G20" i="1600"/>
  <c r="H20" i="1600"/>
  <c r="I20" i="1600"/>
  <c r="K20" i="1600"/>
  <c r="S20" i="1600"/>
  <c r="T20" i="1600"/>
  <c r="U20" i="1600"/>
  <c r="V20" i="1600"/>
  <c r="W20" i="1600"/>
  <c r="X20" i="1600"/>
  <c r="Y20" i="1600"/>
  <c r="B21" i="1600"/>
  <c r="C21" i="1600"/>
  <c r="D21" i="1600"/>
  <c r="E21" i="1600"/>
  <c r="F21" i="1600"/>
  <c r="G21" i="1600"/>
  <c r="H21" i="1600"/>
  <c r="I21" i="1600"/>
  <c r="K21" i="1600"/>
  <c r="S21" i="1600"/>
  <c r="T21" i="1600"/>
  <c r="U21" i="1600"/>
  <c r="V21" i="1600"/>
  <c r="W21" i="1600"/>
  <c r="X21" i="1600"/>
  <c r="Y21" i="1600"/>
  <c r="B22" i="1600"/>
  <c r="C22" i="1600"/>
  <c r="D22" i="1600"/>
  <c r="E22" i="1600"/>
  <c r="F22" i="1600"/>
  <c r="G22" i="1600"/>
  <c r="H22" i="1600"/>
  <c r="I22" i="1600"/>
  <c r="K22" i="1600"/>
  <c r="S22" i="1600"/>
  <c r="T22" i="1600"/>
  <c r="U22" i="1600"/>
  <c r="V22" i="1600"/>
  <c r="W22" i="1600"/>
  <c r="X22" i="1600"/>
  <c r="Y22" i="1600"/>
  <c r="B23" i="1600"/>
  <c r="C23" i="1600"/>
  <c r="D23" i="1600"/>
  <c r="E23" i="1600"/>
  <c r="F23" i="1600"/>
  <c r="G23" i="1600"/>
  <c r="H23" i="1600"/>
  <c r="I23" i="1600"/>
  <c r="K23" i="1600"/>
  <c r="S23" i="1600"/>
  <c r="T23" i="1600"/>
  <c r="U23" i="1600"/>
  <c r="V23" i="1600"/>
  <c r="W23" i="1600"/>
  <c r="X23" i="1600"/>
  <c r="Y23" i="1600"/>
  <c r="B24" i="1600"/>
  <c r="C24" i="1600"/>
  <c r="D24" i="1600"/>
  <c r="E24" i="1600"/>
  <c r="F24" i="1600"/>
  <c r="G24" i="1600"/>
  <c r="H24" i="1600"/>
  <c r="I24" i="1600"/>
  <c r="K24" i="1600"/>
  <c r="S24" i="1600"/>
  <c r="T24" i="1600"/>
  <c r="U24" i="1600"/>
  <c r="V24" i="1600"/>
  <c r="W24" i="1600"/>
  <c r="X24" i="1600"/>
  <c r="Y24" i="1600"/>
  <c r="B25" i="1600"/>
  <c r="C25" i="1600"/>
  <c r="D25" i="1600"/>
  <c r="E25" i="1600"/>
  <c r="F25" i="1600"/>
  <c r="G25" i="1600"/>
  <c r="H25" i="1600"/>
  <c r="I25" i="1600"/>
  <c r="K25" i="1600"/>
  <c r="S25" i="1600"/>
  <c r="T25" i="1600"/>
  <c r="U25" i="1600"/>
  <c r="V25" i="1600"/>
  <c r="W25" i="1600"/>
  <c r="X25" i="1600"/>
  <c r="Y25" i="1600"/>
  <c r="B26" i="1600"/>
  <c r="C26" i="1600"/>
  <c r="D26" i="1600"/>
  <c r="E26" i="1600"/>
  <c r="F26" i="1600"/>
  <c r="G26" i="1600"/>
  <c r="H26" i="1600"/>
  <c r="I26" i="1600"/>
  <c r="K26" i="1600"/>
  <c r="S26" i="1600"/>
  <c r="T26" i="1600"/>
  <c r="U26" i="1600"/>
  <c r="V26" i="1600"/>
  <c r="W26" i="1600"/>
  <c r="X26" i="1600"/>
  <c r="Y26" i="1600"/>
  <c r="B27" i="1600"/>
  <c r="C27" i="1600"/>
  <c r="D27" i="1600"/>
  <c r="E27" i="1600"/>
  <c r="F27" i="1600"/>
  <c r="G27" i="1600"/>
  <c r="H27" i="1600"/>
  <c r="I27" i="1600"/>
  <c r="K27" i="1600"/>
  <c r="S27" i="1600"/>
  <c r="T27" i="1600"/>
  <c r="U27" i="1600"/>
  <c r="V27" i="1600"/>
  <c r="W27" i="1600"/>
  <c r="X27" i="1600"/>
  <c r="Y27" i="1600"/>
  <c r="B28" i="1600"/>
  <c r="C28" i="1600"/>
  <c r="D28" i="1600"/>
  <c r="E28" i="1600"/>
  <c r="F28" i="1600"/>
  <c r="G28" i="1600"/>
  <c r="H28" i="1600"/>
  <c r="I28" i="1600"/>
  <c r="K28" i="1600"/>
  <c r="S28" i="1600"/>
  <c r="T28" i="1600"/>
  <c r="U28" i="1600"/>
  <c r="V28" i="1600"/>
  <c r="W28" i="1600"/>
  <c r="X28" i="1600"/>
  <c r="Y28" i="1600"/>
  <c r="B29" i="1600"/>
  <c r="C29" i="1600"/>
  <c r="D29" i="1600"/>
  <c r="E29" i="1600"/>
  <c r="F29" i="1600"/>
  <c r="G29" i="1600"/>
  <c r="H29" i="1600"/>
  <c r="I29" i="1600"/>
  <c r="K29" i="1600"/>
  <c r="S29" i="1600"/>
  <c r="T29" i="1600"/>
  <c r="U29" i="1600"/>
  <c r="V29" i="1600"/>
  <c r="W29" i="1600"/>
  <c r="X29" i="1600"/>
  <c r="Y29" i="1600"/>
  <c r="B30" i="1600"/>
  <c r="C30" i="1600"/>
  <c r="D30" i="1600"/>
  <c r="E30" i="1600"/>
  <c r="F30" i="1600"/>
  <c r="G30" i="1600"/>
  <c r="H30" i="1600"/>
  <c r="I30" i="1600"/>
  <c r="K30" i="1600"/>
  <c r="S30" i="1600"/>
  <c r="T30" i="1600"/>
  <c r="U30" i="1600"/>
  <c r="V30" i="1600"/>
  <c r="W30" i="1600"/>
  <c r="X30" i="1600"/>
  <c r="Y30" i="1600"/>
  <c r="B31" i="1600"/>
  <c r="C31" i="1600"/>
  <c r="D31" i="1600"/>
  <c r="E31" i="1600"/>
  <c r="F31" i="1600"/>
  <c r="G31" i="1600"/>
  <c r="H31" i="1600"/>
  <c r="I31" i="1600"/>
  <c r="K31" i="1600"/>
  <c r="S31" i="1600"/>
  <c r="T31" i="1600"/>
  <c r="U31" i="1600"/>
  <c r="V31" i="1600"/>
  <c r="W31" i="1600"/>
  <c r="X31" i="1600"/>
  <c r="Y31" i="1600"/>
  <c r="B32" i="1600"/>
  <c r="C32" i="1600"/>
  <c r="D32" i="1600"/>
  <c r="E32" i="1600"/>
  <c r="F32" i="1600"/>
  <c r="G32" i="1600"/>
  <c r="H32" i="1600"/>
  <c r="I32" i="1600"/>
  <c r="K32" i="1600"/>
  <c r="S32" i="1600"/>
  <c r="T32" i="1600"/>
  <c r="U32" i="1600"/>
  <c r="V32" i="1600"/>
  <c r="W32" i="1600"/>
  <c r="X32" i="1600"/>
  <c r="Y32" i="1600"/>
  <c r="B33" i="1600"/>
  <c r="C33" i="1600"/>
  <c r="D33" i="1600"/>
  <c r="E33" i="1600"/>
  <c r="F33" i="1600"/>
  <c r="G33" i="1600"/>
  <c r="H33" i="1600"/>
  <c r="I33" i="1600"/>
  <c r="K33" i="1600"/>
  <c r="S33" i="1600"/>
  <c r="T33" i="1600"/>
  <c r="U33" i="1600"/>
  <c r="V33" i="1600"/>
  <c r="W33" i="1600"/>
  <c r="X33" i="1600"/>
  <c r="Y33" i="1600"/>
  <c r="B34" i="1600"/>
  <c r="C34" i="1600"/>
  <c r="D34" i="1600"/>
  <c r="E34" i="1600"/>
  <c r="F34" i="1600"/>
  <c r="G34" i="1600"/>
  <c r="H34" i="1600"/>
  <c r="I34" i="1600"/>
  <c r="K34" i="1600"/>
  <c r="S34" i="1600"/>
  <c r="T34" i="1600"/>
  <c r="U34" i="1600"/>
  <c r="V34" i="1600"/>
  <c r="W34" i="1600"/>
  <c r="X34" i="1600"/>
  <c r="Y34" i="1600"/>
  <c r="B35" i="1600"/>
  <c r="C35" i="1600"/>
  <c r="D35" i="1600"/>
  <c r="E35" i="1600"/>
  <c r="F35" i="1600"/>
  <c r="G35" i="1600"/>
  <c r="H35" i="1600"/>
  <c r="I35" i="1600"/>
  <c r="K35" i="1600"/>
  <c r="S35" i="1600"/>
  <c r="T35" i="1600"/>
  <c r="U35" i="1600"/>
  <c r="V35" i="1600"/>
  <c r="W35" i="1600"/>
  <c r="X35" i="1600"/>
  <c r="Y35" i="1600"/>
  <c r="B36" i="1600"/>
  <c r="C36" i="1600"/>
  <c r="D36" i="1600"/>
  <c r="E36" i="1600"/>
  <c r="F36" i="1600"/>
  <c r="G36" i="1600"/>
  <c r="H36" i="1600"/>
  <c r="I36" i="1600"/>
  <c r="K36" i="1600"/>
  <c r="S36" i="1600"/>
  <c r="T36" i="1600"/>
  <c r="U36" i="1600"/>
  <c r="V36" i="1600"/>
  <c r="W36" i="1600"/>
  <c r="X36" i="1600"/>
  <c r="Y36" i="1600"/>
  <c r="B37" i="1600"/>
  <c r="C37" i="1600"/>
  <c r="D37" i="1600"/>
  <c r="E37" i="1600"/>
  <c r="F37" i="1600"/>
  <c r="G37" i="1600"/>
  <c r="H37" i="1600"/>
  <c r="I37" i="1600"/>
  <c r="K37" i="1600"/>
  <c r="S37" i="1600"/>
  <c r="T37" i="1600"/>
  <c r="U37" i="1600"/>
  <c r="V37" i="1600"/>
  <c r="W37" i="1600"/>
  <c r="X37" i="1600"/>
  <c r="Y37" i="1600"/>
  <c r="B38" i="1600"/>
  <c r="C38" i="1600"/>
  <c r="D38" i="1600"/>
  <c r="E38" i="1600"/>
  <c r="F38" i="1600"/>
  <c r="G38" i="1600"/>
  <c r="H38" i="1600"/>
  <c r="I38" i="1600"/>
  <c r="K38" i="1600"/>
  <c r="S38" i="1600"/>
  <c r="T38" i="1600"/>
  <c r="U38" i="1600"/>
  <c r="V38" i="1600"/>
  <c r="W38" i="1600"/>
  <c r="X38" i="1600"/>
  <c r="Y38" i="1600"/>
  <c r="B39" i="1600"/>
  <c r="C39" i="1600"/>
  <c r="D39" i="1600"/>
  <c r="E39" i="1600"/>
  <c r="F39" i="1600"/>
  <c r="G39" i="1600"/>
  <c r="H39" i="1600"/>
  <c r="I39" i="1600"/>
  <c r="K39" i="1600"/>
  <c r="S39" i="1600"/>
  <c r="T39" i="1600"/>
  <c r="U39" i="1600"/>
  <c r="V39" i="1600"/>
  <c r="W39" i="1600"/>
  <c r="X39" i="1600"/>
  <c r="Y39" i="1600"/>
  <c r="B40" i="1600"/>
  <c r="C40" i="1600"/>
  <c r="D40" i="1600"/>
  <c r="E40" i="1600"/>
  <c r="F40" i="1600"/>
  <c r="G40" i="1600"/>
  <c r="H40" i="1600"/>
  <c r="I40" i="1600"/>
  <c r="K40" i="1600"/>
  <c r="S40" i="1600"/>
  <c r="T40" i="1600"/>
  <c r="U40" i="1600"/>
  <c r="V40" i="1600"/>
  <c r="W40" i="1600"/>
  <c r="X40" i="1600"/>
  <c r="Y40" i="1600"/>
  <c r="B41" i="1600"/>
  <c r="C41" i="1600"/>
  <c r="D41" i="1600"/>
  <c r="E41" i="1600"/>
  <c r="F41" i="1600"/>
  <c r="G41" i="1600"/>
  <c r="H41" i="1600"/>
  <c r="I41" i="1600"/>
  <c r="K41" i="1600"/>
  <c r="S41" i="1600"/>
  <c r="T41" i="1600"/>
  <c r="U41" i="1600"/>
  <c r="V41" i="1600"/>
  <c r="W41" i="1600"/>
  <c r="X41" i="1600"/>
  <c r="Y41" i="1600"/>
  <c r="B42" i="1600"/>
  <c r="C42" i="1600"/>
  <c r="D42" i="1600"/>
  <c r="E42" i="1600"/>
  <c r="F42" i="1600"/>
  <c r="G42" i="1600"/>
  <c r="H42" i="1600"/>
  <c r="I42" i="1600"/>
  <c r="K42" i="1600"/>
  <c r="S42" i="1600"/>
  <c r="T42" i="1600"/>
  <c r="U42" i="1600"/>
  <c r="V42" i="1600"/>
  <c r="W42" i="1600"/>
  <c r="X42" i="1600"/>
  <c r="Y42" i="1600"/>
  <c r="B43" i="1600"/>
  <c r="C43" i="1600"/>
  <c r="D43" i="1600"/>
  <c r="E43" i="1600"/>
  <c r="F43" i="1600"/>
  <c r="G43" i="1600"/>
  <c r="H43" i="1600"/>
  <c r="I43" i="1600"/>
  <c r="K43" i="1600"/>
  <c r="S43" i="1600"/>
  <c r="T43" i="1600"/>
  <c r="U43" i="1600"/>
  <c r="V43" i="1600"/>
  <c r="W43" i="1600"/>
  <c r="X43" i="1600"/>
  <c r="Y43" i="1600"/>
  <c r="B44" i="1600"/>
  <c r="C44" i="1600"/>
  <c r="D44" i="1600"/>
  <c r="E44" i="1600"/>
  <c r="F44" i="1600"/>
  <c r="G44" i="1600"/>
  <c r="H44" i="1600"/>
  <c r="I44" i="1600"/>
  <c r="K44" i="1600"/>
  <c r="S44" i="1600"/>
  <c r="T44" i="1600"/>
  <c r="U44" i="1600"/>
  <c r="V44" i="1600"/>
  <c r="W44" i="1600"/>
  <c r="X44" i="1600"/>
  <c r="Y44" i="1600"/>
  <c r="B45" i="1600"/>
  <c r="C45" i="1600"/>
  <c r="D45" i="1600"/>
  <c r="E45" i="1600"/>
  <c r="F45" i="1600"/>
  <c r="G45" i="1600"/>
  <c r="H45" i="1600"/>
  <c r="I45" i="1600"/>
  <c r="K45" i="1600"/>
  <c r="S45" i="1600"/>
  <c r="T45" i="1600"/>
  <c r="U45" i="1600"/>
  <c r="V45" i="1600"/>
  <c r="W45" i="1600"/>
  <c r="X45" i="1600"/>
  <c r="Y45" i="1600"/>
  <c r="B46" i="1600"/>
  <c r="C46" i="1600"/>
  <c r="D46" i="1600"/>
  <c r="E46" i="1600"/>
  <c r="F46" i="1600"/>
  <c r="G46" i="1600"/>
  <c r="H46" i="1600"/>
  <c r="I46" i="1600"/>
  <c r="K46" i="1600"/>
  <c r="S46" i="1600"/>
  <c r="T46" i="1600"/>
  <c r="U46" i="1600"/>
  <c r="V46" i="1600"/>
  <c r="W46" i="1600"/>
  <c r="X46" i="1600"/>
  <c r="Y46" i="1600"/>
  <c r="B47" i="1600"/>
  <c r="C47" i="1600"/>
  <c r="D47" i="1600"/>
  <c r="E47" i="1600"/>
  <c r="F47" i="1600"/>
  <c r="G47" i="1600"/>
  <c r="H47" i="1600"/>
  <c r="I47" i="1600"/>
  <c r="K47" i="1600"/>
  <c r="S47" i="1600"/>
  <c r="T47" i="1600"/>
  <c r="U47" i="1600"/>
  <c r="V47" i="1600"/>
  <c r="W47" i="1600"/>
  <c r="X47" i="1600"/>
  <c r="Y47" i="1600"/>
  <c r="B48" i="1600"/>
  <c r="C48" i="1600"/>
  <c r="D48" i="1600"/>
  <c r="E48" i="1600"/>
  <c r="F48" i="1600"/>
  <c r="G48" i="1600"/>
  <c r="H48" i="1600"/>
  <c r="I48" i="1600"/>
  <c r="K48" i="1600"/>
  <c r="S48" i="1600"/>
  <c r="T48" i="1600"/>
  <c r="U48" i="1600"/>
  <c r="V48" i="1600"/>
  <c r="W48" i="1600"/>
  <c r="X48" i="1600"/>
  <c r="Y48" i="1600"/>
  <c r="B49" i="1600"/>
  <c r="C49" i="1600"/>
  <c r="D49" i="1600"/>
  <c r="E49" i="1600"/>
  <c r="F49" i="1600"/>
  <c r="G49" i="1600"/>
  <c r="H49" i="1600"/>
  <c r="I49" i="1600"/>
  <c r="K49" i="1600"/>
  <c r="S49" i="1600"/>
  <c r="T49" i="1600"/>
  <c r="U49" i="1600"/>
  <c r="V49" i="1600"/>
  <c r="W49" i="1600"/>
  <c r="X49" i="1600"/>
  <c r="Y49" i="1600"/>
  <c r="B50" i="1600"/>
  <c r="C50" i="1600"/>
  <c r="D50" i="1600"/>
  <c r="E50" i="1600"/>
  <c r="F50" i="1600"/>
  <c r="G50" i="1600"/>
  <c r="H50" i="1600"/>
  <c r="I50" i="1600"/>
  <c r="K50" i="1600"/>
  <c r="S50" i="1600"/>
  <c r="T50" i="1600"/>
  <c r="U50" i="1600"/>
  <c r="V50" i="1600"/>
  <c r="W50" i="1600"/>
  <c r="X50" i="1600"/>
  <c r="Y50" i="1600"/>
  <c r="B51" i="1600"/>
  <c r="C51" i="1600"/>
  <c r="D51" i="1600"/>
  <c r="E51" i="1600"/>
  <c r="F51" i="1600"/>
  <c r="G51" i="1600"/>
  <c r="H51" i="1600"/>
  <c r="I51" i="1600"/>
  <c r="K51" i="1600"/>
  <c r="S51" i="1600"/>
  <c r="T51" i="1600"/>
  <c r="U51" i="1600"/>
  <c r="V51" i="1600"/>
  <c r="W51" i="1600"/>
  <c r="X51" i="1600"/>
  <c r="Y51" i="1600"/>
  <c r="B52" i="1600"/>
  <c r="C52" i="1600"/>
  <c r="D52" i="1600"/>
  <c r="E52" i="1600"/>
  <c r="F52" i="1600"/>
  <c r="G52" i="1600"/>
  <c r="H52" i="1600"/>
  <c r="I52" i="1600"/>
  <c r="K52" i="1600"/>
  <c r="S52" i="1600"/>
  <c r="T52" i="1600"/>
  <c r="U52" i="1600"/>
  <c r="V52" i="1600"/>
  <c r="W52" i="1600"/>
  <c r="X52" i="1600"/>
  <c r="Y52" i="1600"/>
  <c r="B53" i="1600"/>
  <c r="C53" i="1600"/>
  <c r="D53" i="1600"/>
  <c r="E53" i="1600"/>
  <c r="F53" i="1600"/>
  <c r="G53" i="1600"/>
  <c r="H53" i="1600"/>
  <c r="I53" i="1600"/>
  <c r="K53" i="1600"/>
  <c r="S53" i="1600"/>
  <c r="T53" i="1600"/>
  <c r="U53" i="1600"/>
  <c r="V53" i="1600"/>
  <c r="W53" i="1600"/>
  <c r="X53" i="1600"/>
  <c r="Y53" i="1600"/>
  <c r="B54" i="1600"/>
  <c r="C54" i="1600"/>
  <c r="D54" i="1600"/>
  <c r="E54" i="1600"/>
  <c r="F54" i="1600"/>
  <c r="G54" i="1600"/>
  <c r="H54" i="1600"/>
  <c r="I54" i="1600"/>
  <c r="K54" i="1600"/>
  <c r="S54" i="1600"/>
  <c r="T54" i="1600"/>
  <c r="U54" i="1600"/>
  <c r="V54" i="1600"/>
  <c r="W54" i="1600"/>
  <c r="X54" i="1600"/>
  <c r="Y54" i="1600"/>
  <c r="B55" i="1600"/>
  <c r="C55" i="1600"/>
  <c r="D55" i="1600"/>
  <c r="E55" i="1600"/>
  <c r="F55" i="1600"/>
  <c r="G55" i="1600"/>
  <c r="H55" i="1600"/>
  <c r="I55" i="1600"/>
  <c r="K55" i="1600"/>
  <c r="S55" i="1600"/>
  <c r="T55" i="1600"/>
  <c r="U55" i="1600"/>
  <c r="V55" i="1600"/>
  <c r="W55" i="1600"/>
  <c r="X55" i="1600"/>
  <c r="Y55" i="1600"/>
  <c r="B56" i="1600"/>
  <c r="C56" i="1600"/>
  <c r="D56" i="1600"/>
  <c r="E56" i="1600"/>
  <c r="F56" i="1600"/>
  <c r="G56" i="1600"/>
  <c r="H56" i="1600"/>
  <c r="I56" i="1600"/>
  <c r="K56" i="1600"/>
  <c r="S56" i="1600"/>
  <c r="T56" i="1600"/>
  <c r="U56" i="1600"/>
  <c r="V56" i="1600"/>
  <c r="W56" i="1600"/>
  <c r="X56" i="1600"/>
  <c r="Y56" i="1600"/>
  <c r="B57" i="1600"/>
  <c r="C57" i="1600"/>
  <c r="D57" i="1600"/>
  <c r="E57" i="1600"/>
  <c r="F57" i="1600"/>
  <c r="G57" i="1600"/>
  <c r="H57" i="1600"/>
  <c r="I57" i="1600"/>
  <c r="K57" i="1600"/>
  <c r="S57" i="1600"/>
  <c r="T57" i="1600"/>
  <c r="U57" i="1600"/>
  <c r="V57" i="1600"/>
  <c r="W57" i="1600"/>
  <c r="X57" i="1600"/>
  <c r="Y57" i="1600"/>
  <c r="B58" i="1600"/>
  <c r="C58" i="1600"/>
  <c r="D58" i="1600"/>
  <c r="E58" i="1600"/>
  <c r="F58" i="1600"/>
  <c r="G58" i="1600"/>
  <c r="H58" i="1600"/>
  <c r="I58" i="1600"/>
  <c r="K58" i="1600"/>
  <c r="S58" i="1600"/>
  <c r="T58" i="1600"/>
  <c r="U58" i="1600"/>
  <c r="V58" i="1600"/>
  <c r="W58" i="1600"/>
  <c r="X58" i="1600"/>
  <c r="Y58" i="1600"/>
  <c r="B59" i="1600"/>
  <c r="C59" i="1600"/>
  <c r="D59" i="1600"/>
  <c r="E59" i="1600"/>
  <c r="F59" i="1600"/>
  <c r="G59" i="1600"/>
  <c r="H59" i="1600"/>
  <c r="I59" i="1600"/>
  <c r="K59" i="1600"/>
  <c r="S59" i="1600"/>
  <c r="T59" i="1600"/>
  <c r="U59" i="1600"/>
  <c r="V59" i="1600"/>
  <c r="W59" i="1600"/>
  <c r="X59" i="1600"/>
  <c r="Y59" i="1600"/>
  <c r="B60" i="1600"/>
  <c r="C60" i="1600"/>
  <c r="D60" i="1600"/>
  <c r="E60" i="1600"/>
  <c r="F60" i="1600"/>
  <c r="G60" i="1600"/>
  <c r="H60" i="1600"/>
  <c r="I60" i="1600"/>
  <c r="K60" i="1600"/>
  <c r="S60" i="1600"/>
  <c r="T60" i="1600"/>
  <c r="U60" i="1600"/>
  <c r="V60" i="1600"/>
  <c r="W60" i="1600"/>
  <c r="X60" i="1600"/>
  <c r="Y60" i="1600"/>
  <c r="B61" i="1600"/>
  <c r="C61" i="1600"/>
  <c r="D61" i="1600"/>
  <c r="E61" i="1600"/>
  <c r="F61" i="1600"/>
  <c r="G61" i="1600"/>
  <c r="H61" i="1600"/>
  <c r="I61" i="1600"/>
  <c r="K61" i="1600"/>
  <c r="S61" i="1600"/>
  <c r="T61" i="1600"/>
  <c r="U61" i="1600"/>
  <c r="V61" i="1600"/>
  <c r="W61" i="1600"/>
  <c r="X61" i="1600"/>
  <c r="Y61" i="1600"/>
  <c r="B62" i="1600"/>
  <c r="C62" i="1600"/>
  <c r="D62" i="1600"/>
  <c r="E62" i="1600"/>
  <c r="F62" i="1600"/>
  <c r="G62" i="1600"/>
  <c r="H62" i="1600"/>
  <c r="I62" i="1600"/>
  <c r="K62" i="1600"/>
  <c r="S62" i="1600"/>
  <c r="T62" i="1600"/>
  <c r="U62" i="1600"/>
  <c r="V62" i="1600"/>
  <c r="W62" i="1600"/>
  <c r="X62" i="1600"/>
  <c r="Y62" i="1600"/>
  <c r="B63" i="1600"/>
  <c r="C63" i="1600"/>
  <c r="D63" i="1600"/>
  <c r="E63" i="1600"/>
  <c r="F63" i="1600"/>
  <c r="G63" i="1600"/>
  <c r="H63" i="1600"/>
  <c r="I63" i="1600"/>
  <c r="K63" i="1600"/>
  <c r="S63" i="1600"/>
  <c r="T63" i="1600"/>
  <c r="U63" i="1600"/>
  <c r="V63" i="1600"/>
  <c r="W63" i="1600"/>
  <c r="X63" i="1600"/>
  <c r="Y63" i="1600"/>
  <c r="B64" i="1600"/>
  <c r="C64" i="1600"/>
  <c r="D64" i="1600"/>
  <c r="E64" i="1600"/>
  <c r="F64" i="1600"/>
  <c r="G64" i="1600"/>
  <c r="H64" i="1600"/>
  <c r="I64" i="1600"/>
  <c r="K64" i="1600"/>
  <c r="S64" i="1600"/>
  <c r="T64" i="1600"/>
  <c r="U64" i="1600"/>
  <c r="V64" i="1600"/>
  <c r="W64" i="1600"/>
  <c r="X64" i="1600"/>
  <c r="Y64" i="1600"/>
  <c r="B65" i="1600"/>
  <c r="C65" i="1600"/>
  <c r="D65" i="1600"/>
  <c r="E65" i="1600"/>
  <c r="F65" i="1600"/>
  <c r="G65" i="1600"/>
  <c r="H65" i="1600"/>
  <c r="I65" i="1600"/>
  <c r="K65" i="1600"/>
  <c r="S65" i="1600"/>
  <c r="T65" i="1600"/>
  <c r="U65" i="1600"/>
  <c r="V65" i="1600"/>
  <c r="W65" i="1600"/>
  <c r="X65" i="1600"/>
  <c r="Y65" i="1600"/>
  <c r="B66" i="1600"/>
  <c r="C66" i="1600"/>
  <c r="D66" i="1600"/>
  <c r="E66" i="1600"/>
  <c r="F66" i="1600"/>
  <c r="G66" i="1600"/>
  <c r="H66" i="1600"/>
  <c r="I66" i="1600"/>
  <c r="K66" i="1600"/>
  <c r="S66" i="1600"/>
  <c r="T66" i="1600"/>
  <c r="U66" i="1600"/>
  <c r="V66" i="1600"/>
  <c r="W66" i="1600"/>
  <c r="X66" i="1600"/>
  <c r="Y66" i="1600"/>
  <c r="B67" i="1600"/>
  <c r="C67" i="1600"/>
  <c r="D67" i="1600"/>
  <c r="E67" i="1600"/>
  <c r="F67" i="1600"/>
  <c r="G67" i="1600"/>
  <c r="H67" i="1600"/>
  <c r="I67" i="1600"/>
  <c r="K67" i="1600"/>
  <c r="S67" i="1600"/>
  <c r="T67" i="1600"/>
  <c r="U67" i="1600"/>
  <c r="V67" i="1600"/>
  <c r="W67" i="1600"/>
  <c r="X67" i="1600"/>
  <c r="Y67" i="1600"/>
  <c r="B68" i="1600"/>
  <c r="C68" i="1600"/>
  <c r="D68" i="1600"/>
  <c r="E68" i="1600"/>
  <c r="F68" i="1600"/>
  <c r="G68" i="1600"/>
  <c r="H68" i="1600"/>
  <c r="I68" i="1600"/>
  <c r="K68" i="1600"/>
  <c r="S68" i="1600"/>
  <c r="T68" i="1600"/>
  <c r="U68" i="1600"/>
  <c r="V68" i="1600"/>
  <c r="W68" i="1600"/>
  <c r="X68" i="1600"/>
  <c r="Y68" i="1600"/>
  <c r="B69" i="1600"/>
  <c r="C69" i="1600"/>
  <c r="D69" i="1600"/>
  <c r="E69" i="1600"/>
  <c r="F69" i="1600"/>
  <c r="G69" i="1600"/>
  <c r="H69" i="1600"/>
  <c r="I69" i="1600"/>
  <c r="K69" i="1600"/>
  <c r="S69" i="1600"/>
  <c r="T69" i="1600"/>
  <c r="U69" i="1600"/>
  <c r="V69" i="1600"/>
  <c r="W69" i="1600"/>
  <c r="X69" i="1600"/>
  <c r="Y69" i="1600"/>
  <c r="B70" i="1600"/>
  <c r="C70" i="1600"/>
  <c r="D70" i="1600"/>
  <c r="E70" i="1600"/>
  <c r="F70" i="1600"/>
  <c r="G70" i="1600"/>
  <c r="H70" i="1600"/>
  <c r="I70" i="1600"/>
  <c r="K70" i="1600"/>
  <c r="S70" i="1600"/>
  <c r="T70" i="1600"/>
  <c r="U70" i="1600"/>
  <c r="V70" i="1600"/>
  <c r="W70" i="1600"/>
  <c r="X70" i="1600"/>
  <c r="Y70" i="1600"/>
  <c r="B71" i="1600"/>
  <c r="C71" i="1600"/>
  <c r="D71" i="1600"/>
  <c r="E71" i="1600"/>
  <c r="F71" i="1600"/>
  <c r="G71" i="1600"/>
  <c r="H71" i="1600"/>
  <c r="I71" i="1600"/>
  <c r="K71" i="1600"/>
  <c r="S71" i="1600"/>
  <c r="T71" i="1600"/>
  <c r="U71" i="1600"/>
  <c r="V71" i="1600"/>
  <c r="W71" i="1600"/>
  <c r="X71" i="1600"/>
  <c r="Y71" i="1600"/>
  <c r="B72" i="1600"/>
  <c r="C72" i="1600"/>
  <c r="D72" i="1600"/>
  <c r="E72" i="1600"/>
  <c r="F72" i="1600"/>
  <c r="G72" i="1600"/>
  <c r="H72" i="1600"/>
  <c r="I72" i="1600"/>
  <c r="K72" i="1600"/>
  <c r="S72" i="1600"/>
  <c r="T72" i="1600"/>
  <c r="U72" i="1600"/>
  <c r="V72" i="1600"/>
  <c r="W72" i="1600"/>
  <c r="X72" i="1600"/>
  <c r="Y72" i="1600"/>
  <c r="B73" i="1600"/>
  <c r="C73" i="1600"/>
  <c r="D73" i="1600"/>
  <c r="E73" i="1600"/>
  <c r="F73" i="1600"/>
  <c r="G73" i="1600"/>
  <c r="H73" i="1600"/>
  <c r="I73" i="1600"/>
  <c r="K73" i="1600"/>
  <c r="S73" i="1600"/>
  <c r="T73" i="1600"/>
  <c r="U73" i="1600"/>
  <c r="V73" i="1600"/>
  <c r="W73" i="1600"/>
  <c r="X73" i="1600"/>
  <c r="Y73" i="1600"/>
  <c r="B74" i="1600"/>
  <c r="C74" i="1600"/>
  <c r="D74" i="1600"/>
  <c r="E74" i="1600"/>
  <c r="F74" i="1600"/>
  <c r="G74" i="1600"/>
  <c r="H74" i="1600"/>
  <c r="I74" i="1600"/>
  <c r="K74" i="1600"/>
  <c r="S74" i="1600"/>
  <c r="T74" i="1600"/>
  <c r="U74" i="1600"/>
  <c r="V74" i="1600"/>
  <c r="W74" i="1600"/>
  <c r="X74" i="1600"/>
  <c r="Y74" i="1600"/>
  <c r="B75" i="1600"/>
  <c r="C75" i="1600"/>
  <c r="D75" i="1600"/>
  <c r="E75" i="1600"/>
  <c r="F75" i="1600"/>
  <c r="G75" i="1600"/>
  <c r="H75" i="1600"/>
  <c r="I75" i="1600"/>
  <c r="K75" i="1600"/>
  <c r="S75" i="1600"/>
  <c r="T75" i="1600"/>
  <c r="U75" i="1600"/>
  <c r="V75" i="1600"/>
  <c r="W75" i="1600"/>
  <c r="X75" i="1600"/>
  <c r="Y75" i="1600"/>
  <c r="B76" i="1600"/>
  <c r="C76" i="1600"/>
  <c r="D76" i="1600"/>
  <c r="E76" i="1600"/>
  <c r="F76" i="1600"/>
  <c r="G76" i="1600"/>
  <c r="H76" i="1600"/>
  <c r="I76" i="1600"/>
  <c r="K76" i="1600"/>
  <c r="S76" i="1600"/>
  <c r="T76" i="1600"/>
  <c r="U76" i="1600"/>
  <c r="V76" i="1600"/>
  <c r="W76" i="1600"/>
  <c r="X76" i="1600"/>
  <c r="Y76" i="1600"/>
  <c r="B77" i="1600"/>
  <c r="C77" i="1600"/>
  <c r="D77" i="1600"/>
  <c r="E77" i="1600"/>
  <c r="F77" i="1600"/>
  <c r="G77" i="1600"/>
  <c r="H77" i="1600"/>
  <c r="I77" i="1600"/>
  <c r="K77" i="1600"/>
  <c r="S77" i="1600"/>
  <c r="T77" i="1600"/>
  <c r="U77" i="1600"/>
  <c r="V77" i="1600"/>
  <c r="W77" i="1600"/>
  <c r="X77" i="1600"/>
  <c r="Y77" i="1600"/>
  <c r="B78" i="1600"/>
  <c r="C78" i="1600"/>
  <c r="D78" i="1600"/>
  <c r="E78" i="1600"/>
  <c r="F78" i="1600"/>
  <c r="G78" i="1600"/>
  <c r="H78" i="1600"/>
  <c r="I78" i="1600"/>
  <c r="K78" i="1600"/>
  <c r="S78" i="1600"/>
  <c r="T78" i="1600"/>
  <c r="U78" i="1600"/>
  <c r="V78" i="1600"/>
  <c r="W78" i="1600"/>
  <c r="X78" i="1600"/>
  <c r="Y78" i="1600"/>
  <c r="B79" i="1600"/>
  <c r="C79" i="1600"/>
  <c r="D79" i="1600"/>
  <c r="E79" i="1600"/>
  <c r="F79" i="1600"/>
  <c r="G79" i="1600"/>
  <c r="H79" i="1600"/>
  <c r="I79" i="1600"/>
  <c r="K79" i="1600"/>
  <c r="S79" i="1600"/>
  <c r="T79" i="1600"/>
  <c r="U79" i="1600"/>
  <c r="V79" i="1600"/>
  <c r="W79" i="1600"/>
  <c r="X79" i="1600"/>
  <c r="Y79" i="1600"/>
  <c r="B80" i="1600"/>
  <c r="C80" i="1600"/>
  <c r="D80" i="1600"/>
  <c r="E80" i="1600"/>
  <c r="F80" i="1600"/>
  <c r="G80" i="1600"/>
  <c r="H80" i="1600"/>
  <c r="I80" i="1600"/>
  <c r="K80" i="1600"/>
  <c r="S80" i="1600"/>
  <c r="T80" i="1600"/>
  <c r="U80" i="1600"/>
  <c r="V80" i="1600"/>
  <c r="W80" i="1600"/>
  <c r="X80" i="1600"/>
  <c r="Y80" i="1600"/>
  <c r="B81" i="1600"/>
  <c r="C81" i="1600"/>
  <c r="D81" i="1600"/>
  <c r="E81" i="1600"/>
  <c r="F81" i="1600"/>
  <c r="G81" i="1600"/>
  <c r="H81" i="1600"/>
  <c r="I81" i="1600"/>
  <c r="K81" i="1600"/>
  <c r="S81" i="1600"/>
  <c r="T81" i="1600"/>
  <c r="U81" i="1600"/>
  <c r="V81" i="1600"/>
  <c r="W81" i="1600"/>
  <c r="X81" i="1600"/>
  <c r="Y81" i="1600"/>
  <c r="B82" i="1600"/>
  <c r="C82" i="1600"/>
  <c r="D82" i="1600"/>
  <c r="E82" i="1600"/>
  <c r="F82" i="1600"/>
  <c r="G82" i="1600"/>
  <c r="H82" i="1600"/>
  <c r="I82" i="1600"/>
  <c r="K82" i="1600"/>
  <c r="S82" i="1600"/>
  <c r="T82" i="1600"/>
  <c r="U82" i="1600"/>
  <c r="V82" i="1600"/>
  <c r="W82" i="1600"/>
  <c r="X82" i="1600"/>
  <c r="Y82" i="1600"/>
  <c r="B83" i="1600"/>
  <c r="C83" i="1600"/>
  <c r="D83" i="1600"/>
  <c r="E83" i="1600"/>
  <c r="F83" i="1600"/>
  <c r="G83" i="1600"/>
  <c r="H83" i="1600"/>
  <c r="I83" i="1600"/>
  <c r="K83" i="1600"/>
  <c r="S83" i="1600"/>
  <c r="T83" i="1600"/>
  <c r="U83" i="1600"/>
  <c r="V83" i="1600"/>
  <c r="W83" i="1600"/>
  <c r="X83" i="1600"/>
  <c r="Y83" i="1600"/>
  <c r="B84" i="1600"/>
  <c r="C84" i="1600"/>
  <c r="D84" i="1600"/>
  <c r="E84" i="1600"/>
  <c r="F84" i="1600"/>
  <c r="G84" i="1600"/>
  <c r="H84" i="1600"/>
  <c r="I84" i="1600"/>
  <c r="K84" i="1600"/>
  <c r="S84" i="1600"/>
  <c r="T84" i="1600"/>
  <c r="U84" i="1600"/>
  <c r="V84" i="1600"/>
  <c r="W84" i="1600"/>
  <c r="X84" i="1600"/>
  <c r="Y84" i="1600"/>
  <c r="B85" i="1600"/>
  <c r="C85" i="1600"/>
  <c r="D85" i="1600"/>
  <c r="E85" i="1600"/>
  <c r="F85" i="1600"/>
  <c r="G85" i="1600"/>
  <c r="H85" i="1600"/>
  <c r="I85" i="1600"/>
  <c r="K85" i="1600"/>
  <c r="S85" i="1600"/>
  <c r="T85" i="1600"/>
  <c r="U85" i="1600"/>
  <c r="V85" i="1600"/>
  <c r="W85" i="1600"/>
  <c r="X85" i="1600"/>
  <c r="Y85" i="1600"/>
  <c r="B86" i="1600"/>
  <c r="C86" i="1600"/>
  <c r="D86" i="1600"/>
  <c r="E86" i="1600"/>
  <c r="F86" i="1600"/>
  <c r="G86" i="1600"/>
  <c r="H86" i="1600"/>
  <c r="I86" i="1600"/>
  <c r="K86" i="1600"/>
  <c r="S86" i="1600"/>
  <c r="T86" i="1600"/>
  <c r="U86" i="1600"/>
  <c r="V86" i="1600"/>
  <c r="W86" i="1600"/>
  <c r="X86" i="1600"/>
  <c r="Y86" i="1600"/>
  <c r="B87" i="1600"/>
  <c r="C87" i="1600"/>
  <c r="D87" i="1600"/>
  <c r="E87" i="1600"/>
  <c r="F87" i="1600"/>
  <c r="G87" i="1600"/>
  <c r="H87" i="1600"/>
  <c r="I87" i="1600"/>
  <c r="K87" i="1600"/>
  <c r="S87" i="1600"/>
  <c r="T87" i="1600"/>
  <c r="U87" i="1600"/>
  <c r="V87" i="1600"/>
  <c r="W87" i="1600"/>
  <c r="X87" i="1600"/>
  <c r="Y87" i="1600"/>
  <c r="B88" i="1600"/>
  <c r="C88" i="1600"/>
  <c r="D88" i="1600"/>
  <c r="E88" i="1600"/>
  <c r="F88" i="1600"/>
  <c r="G88" i="1600"/>
  <c r="H88" i="1600"/>
  <c r="I88" i="1600"/>
  <c r="K88" i="1600"/>
  <c r="S88" i="1600"/>
  <c r="T88" i="1600"/>
  <c r="U88" i="1600"/>
  <c r="V88" i="1600"/>
  <c r="W88" i="1600"/>
  <c r="X88" i="1600"/>
  <c r="Y88" i="1600"/>
  <c r="B89" i="1600"/>
  <c r="C89" i="1600"/>
  <c r="D89" i="1600"/>
  <c r="E89" i="1600"/>
  <c r="F89" i="1600"/>
  <c r="G89" i="1600"/>
  <c r="H89" i="1600"/>
  <c r="I89" i="1600"/>
  <c r="K89" i="1600"/>
  <c r="S89" i="1600"/>
  <c r="T89" i="1600"/>
  <c r="U89" i="1600"/>
  <c r="V89" i="1600"/>
  <c r="W89" i="1600"/>
  <c r="X89" i="1600"/>
  <c r="Y89" i="1600"/>
  <c r="B90" i="1600"/>
  <c r="C90" i="1600"/>
  <c r="D90" i="1600"/>
  <c r="E90" i="1600"/>
  <c r="F90" i="1600"/>
  <c r="G90" i="1600"/>
  <c r="H90" i="1600"/>
  <c r="I90" i="1600"/>
  <c r="K90" i="1600"/>
  <c r="S90" i="1600"/>
  <c r="T90" i="1600"/>
  <c r="U90" i="1600"/>
  <c r="V90" i="1600"/>
  <c r="W90" i="1600"/>
  <c r="X90" i="1600"/>
  <c r="Y90" i="1600"/>
  <c r="B91" i="1600"/>
  <c r="C91" i="1600"/>
  <c r="D91" i="1600"/>
  <c r="E91" i="1600"/>
  <c r="F91" i="1600"/>
  <c r="G91" i="1600"/>
  <c r="H91" i="1600"/>
  <c r="I91" i="1600"/>
  <c r="K91" i="1600"/>
  <c r="S91" i="1600"/>
  <c r="T91" i="1600"/>
  <c r="U91" i="1600"/>
  <c r="V91" i="1600"/>
  <c r="W91" i="1600"/>
  <c r="X91" i="1600"/>
  <c r="Y91" i="1600"/>
  <c r="B92" i="1600"/>
  <c r="C92" i="1600"/>
  <c r="D92" i="1600"/>
  <c r="E92" i="1600"/>
  <c r="F92" i="1600"/>
  <c r="G92" i="1600"/>
  <c r="H92" i="1600"/>
  <c r="I92" i="1600"/>
  <c r="K92" i="1600"/>
  <c r="S92" i="1600"/>
  <c r="T92" i="1600"/>
  <c r="U92" i="1600"/>
  <c r="V92" i="1600"/>
  <c r="W92" i="1600"/>
  <c r="X92" i="1600"/>
  <c r="Y92" i="1600"/>
  <c r="B93" i="1600"/>
  <c r="C93" i="1600"/>
  <c r="D93" i="1600"/>
  <c r="E93" i="1600"/>
  <c r="F93" i="1600"/>
  <c r="G93" i="1600"/>
  <c r="H93" i="1600"/>
  <c r="I93" i="1600"/>
  <c r="K93" i="1600"/>
  <c r="S93" i="1600"/>
  <c r="T93" i="1600"/>
  <c r="U93" i="1600"/>
  <c r="V93" i="1600"/>
  <c r="W93" i="1600"/>
  <c r="X93" i="1600"/>
  <c r="Y93" i="1600"/>
  <c r="B94" i="1600"/>
  <c r="C94" i="1600"/>
  <c r="D94" i="1600"/>
  <c r="E94" i="1600"/>
  <c r="F94" i="1600"/>
  <c r="G94" i="1600"/>
  <c r="H94" i="1600"/>
  <c r="I94" i="1600"/>
  <c r="K94" i="1600"/>
  <c r="S94" i="1600"/>
  <c r="T94" i="1600"/>
  <c r="U94" i="1600"/>
  <c r="V94" i="1600"/>
  <c r="W94" i="1600"/>
  <c r="X94" i="1600"/>
  <c r="Y94" i="1600"/>
  <c r="B95" i="1600"/>
  <c r="C95" i="1600"/>
  <c r="D95" i="1600"/>
  <c r="E95" i="1600"/>
  <c r="F95" i="1600"/>
  <c r="G95" i="1600"/>
  <c r="H95" i="1600"/>
  <c r="I95" i="1600"/>
  <c r="K95" i="1600"/>
  <c r="S95" i="1600"/>
  <c r="T95" i="1600"/>
  <c r="U95" i="1600"/>
  <c r="V95" i="1600"/>
  <c r="W95" i="1600"/>
  <c r="X95" i="1600"/>
  <c r="Y95" i="1600"/>
  <c r="B96" i="1600"/>
  <c r="C96" i="1600"/>
  <c r="D96" i="1600"/>
  <c r="E96" i="1600"/>
  <c r="F96" i="1600"/>
  <c r="G96" i="1600"/>
  <c r="H96" i="1600"/>
  <c r="I96" i="1600"/>
  <c r="K96" i="1600"/>
  <c r="S96" i="1600"/>
  <c r="T96" i="1600"/>
  <c r="U96" i="1600"/>
  <c r="V96" i="1600"/>
  <c r="W96" i="1600"/>
  <c r="X96" i="1600"/>
  <c r="Y96" i="1600"/>
  <c r="B97" i="1600"/>
  <c r="C97" i="1600"/>
  <c r="D97" i="1600"/>
  <c r="E97" i="1600"/>
  <c r="F97" i="1600"/>
  <c r="G97" i="1600"/>
  <c r="H97" i="1600"/>
  <c r="I97" i="1600"/>
  <c r="K97" i="1600"/>
  <c r="S97" i="1600"/>
  <c r="T97" i="1600"/>
  <c r="U97" i="1600"/>
  <c r="V97" i="1600"/>
  <c r="W97" i="1600"/>
  <c r="X97" i="1600"/>
  <c r="Y97" i="1600"/>
  <c r="B98" i="1600"/>
  <c r="C98" i="1600"/>
  <c r="D98" i="1600"/>
  <c r="E98" i="1600"/>
  <c r="F98" i="1600"/>
  <c r="G98" i="1600"/>
  <c r="H98" i="1600"/>
  <c r="I98" i="1600"/>
  <c r="K98" i="1600"/>
  <c r="S98" i="1600"/>
  <c r="T98" i="1600"/>
  <c r="U98" i="1600"/>
  <c r="V98" i="1600"/>
  <c r="W98" i="1600"/>
  <c r="X98" i="1600"/>
  <c r="Y98" i="1600"/>
  <c r="B99" i="1600"/>
  <c r="C99" i="1600"/>
  <c r="D99" i="1600"/>
  <c r="E99" i="1600"/>
  <c r="F99" i="1600"/>
  <c r="G99" i="1600"/>
  <c r="H99" i="1600"/>
  <c r="I99" i="1600"/>
  <c r="K99" i="1600"/>
  <c r="S99" i="1600"/>
  <c r="T99" i="1600"/>
  <c r="U99" i="1600"/>
  <c r="V99" i="1600"/>
  <c r="W99" i="1600"/>
  <c r="X99" i="1600"/>
  <c r="Y99" i="1600"/>
  <c r="B100" i="1600"/>
  <c r="C100" i="1600"/>
  <c r="D100" i="1600"/>
  <c r="E100" i="1600"/>
  <c r="F100" i="1600"/>
  <c r="G100" i="1600"/>
  <c r="H100" i="1600"/>
  <c r="I100" i="1600"/>
  <c r="K100" i="1600"/>
  <c r="S100" i="1600"/>
  <c r="T100" i="1600"/>
  <c r="U100" i="1600"/>
  <c r="V100" i="1600"/>
  <c r="W100" i="1600"/>
  <c r="X100" i="1600"/>
  <c r="Y100" i="1600"/>
  <c r="B101" i="1600"/>
  <c r="C101" i="1600"/>
  <c r="D101" i="1600"/>
  <c r="E101" i="1600"/>
  <c r="F101" i="1600"/>
  <c r="G101" i="1600"/>
  <c r="H101" i="1600"/>
  <c r="I101" i="1600"/>
  <c r="K101" i="1600"/>
  <c r="S101" i="1600"/>
  <c r="T101" i="1600"/>
  <c r="U101" i="1600"/>
  <c r="V101" i="1600"/>
  <c r="W101" i="1600"/>
  <c r="X101" i="1600"/>
  <c r="Y101" i="1600"/>
  <c r="B102" i="1600"/>
  <c r="C102" i="1600"/>
  <c r="D102" i="1600"/>
  <c r="E102" i="1600"/>
  <c r="F102" i="1600"/>
  <c r="G102" i="1600"/>
  <c r="H102" i="1600"/>
  <c r="I102" i="1600"/>
  <c r="K102" i="1600"/>
  <c r="S102" i="1600"/>
  <c r="T102" i="1600"/>
  <c r="U102" i="1600"/>
  <c r="V102" i="1600"/>
  <c r="W102" i="1600"/>
  <c r="X102" i="1600"/>
  <c r="Y102" i="1600"/>
  <c r="B103" i="1600"/>
  <c r="C103" i="1600"/>
  <c r="D103" i="1600"/>
  <c r="E103" i="1600"/>
  <c r="F103" i="1600"/>
  <c r="G103" i="1600"/>
  <c r="H103" i="1600"/>
  <c r="I103" i="1600"/>
  <c r="K103" i="1600"/>
  <c r="S103" i="1600"/>
  <c r="T103" i="1600"/>
  <c r="U103" i="1600"/>
  <c r="V103" i="1600"/>
  <c r="W103" i="1600"/>
  <c r="X103" i="1600"/>
  <c r="Y103" i="1600"/>
  <c r="B104" i="1600"/>
  <c r="C104" i="1600"/>
  <c r="D104" i="1600"/>
  <c r="E104" i="1600"/>
  <c r="F104" i="1600"/>
  <c r="G104" i="1600"/>
  <c r="H104" i="1600"/>
  <c r="I104" i="1600"/>
  <c r="K104" i="1600"/>
  <c r="S104" i="1600"/>
  <c r="T104" i="1600"/>
  <c r="U104" i="1600"/>
  <c r="V104" i="1600"/>
  <c r="W104" i="1600"/>
  <c r="X104" i="1600"/>
  <c r="Y104" i="1600"/>
  <c r="B105" i="1600"/>
  <c r="C105" i="1600"/>
  <c r="D105" i="1600"/>
  <c r="E105" i="1600"/>
  <c r="F105" i="1600"/>
  <c r="G105" i="1600"/>
  <c r="H105" i="1600"/>
  <c r="I105" i="1600"/>
  <c r="K105" i="1600"/>
  <c r="S105" i="1600"/>
  <c r="T105" i="1600"/>
  <c r="U105" i="1600"/>
  <c r="V105" i="1600"/>
  <c r="W105" i="1600"/>
  <c r="X105" i="1600"/>
  <c r="Y105" i="1600"/>
  <c r="B106" i="1600"/>
  <c r="C106" i="1600"/>
  <c r="D106" i="1600"/>
  <c r="E106" i="1600"/>
  <c r="F106" i="1600"/>
  <c r="G106" i="1600"/>
  <c r="H106" i="1600"/>
  <c r="I106" i="1600"/>
  <c r="K106" i="1600"/>
  <c r="S106" i="1600"/>
  <c r="T106" i="1600"/>
  <c r="U106" i="1600"/>
  <c r="V106" i="1600"/>
  <c r="W106" i="1600"/>
  <c r="X106" i="1600"/>
  <c r="Y106" i="1600"/>
  <c r="B107" i="1600"/>
  <c r="C107" i="1600"/>
  <c r="D107" i="1600"/>
  <c r="E107" i="1600"/>
  <c r="F107" i="1600"/>
  <c r="G107" i="1600"/>
  <c r="H107" i="1600"/>
  <c r="I107" i="1600"/>
  <c r="K107" i="1600"/>
  <c r="S107" i="1600"/>
  <c r="T107" i="1600"/>
  <c r="U107" i="1600"/>
  <c r="V107" i="1600"/>
  <c r="W107" i="1600"/>
  <c r="X107" i="1600"/>
  <c r="Y107" i="1600"/>
  <c r="B108" i="1600"/>
  <c r="C108" i="1600"/>
  <c r="D108" i="1600"/>
  <c r="E108" i="1600"/>
  <c r="F108" i="1600"/>
  <c r="G108" i="1600"/>
  <c r="H108" i="1600"/>
  <c r="I108" i="1600"/>
  <c r="K108" i="1600"/>
  <c r="S108" i="1600"/>
  <c r="T108" i="1600"/>
  <c r="U108" i="1600"/>
  <c r="V108" i="1600"/>
  <c r="W108" i="1600"/>
  <c r="X108" i="1600"/>
  <c r="Y108" i="1600"/>
  <c r="B109" i="1600"/>
  <c r="C109" i="1600"/>
  <c r="D109" i="1600"/>
  <c r="E109" i="1600"/>
  <c r="F109" i="1600"/>
  <c r="G109" i="1600"/>
  <c r="H109" i="1600"/>
  <c r="I109" i="1600"/>
  <c r="K109" i="1600"/>
  <c r="S109" i="1600"/>
  <c r="T109" i="1600"/>
  <c r="U109" i="1600"/>
  <c r="V109" i="1600"/>
  <c r="W109" i="1600"/>
  <c r="X109" i="1600"/>
  <c r="Y109" i="1600"/>
  <c r="B110" i="1600"/>
  <c r="C110" i="1600"/>
  <c r="D110" i="1600"/>
  <c r="E110" i="1600"/>
  <c r="F110" i="1600"/>
  <c r="G110" i="1600"/>
  <c r="H110" i="1600"/>
  <c r="I110" i="1600"/>
  <c r="K110" i="1600"/>
  <c r="S110" i="1600"/>
  <c r="T110" i="1600"/>
  <c r="U110" i="1600"/>
  <c r="V110" i="1600"/>
  <c r="W110" i="1600"/>
  <c r="X110" i="1600"/>
  <c r="Y110" i="1600"/>
  <c r="B111" i="1600"/>
  <c r="C111" i="1600"/>
  <c r="D111" i="1600"/>
  <c r="E111" i="1600"/>
  <c r="F111" i="1600"/>
  <c r="G111" i="1600"/>
  <c r="H111" i="1600"/>
  <c r="I111" i="1600"/>
  <c r="K111" i="1600"/>
  <c r="S111" i="1600"/>
  <c r="T111" i="1600"/>
  <c r="U111" i="1600"/>
  <c r="V111" i="1600"/>
  <c r="W111" i="1600"/>
  <c r="X111" i="1600"/>
  <c r="Y111" i="1600"/>
  <c r="B112" i="1600"/>
  <c r="C112" i="1600"/>
  <c r="D112" i="1600"/>
  <c r="E112" i="1600"/>
  <c r="F112" i="1600"/>
  <c r="G112" i="1600"/>
  <c r="H112" i="1600"/>
  <c r="I112" i="1600"/>
  <c r="K112" i="1600"/>
  <c r="S112" i="1600"/>
  <c r="T112" i="1600"/>
  <c r="U112" i="1600"/>
  <c r="V112" i="1600"/>
  <c r="W112" i="1600"/>
  <c r="X112" i="1600"/>
  <c r="Y112" i="1600"/>
  <c r="B113" i="1600"/>
  <c r="C113" i="1600"/>
  <c r="D113" i="1600"/>
  <c r="E113" i="1600"/>
  <c r="F113" i="1600"/>
  <c r="G113" i="1600"/>
  <c r="H113" i="1600"/>
  <c r="I113" i="1600"/>
  <c r="K113" i="1600"/>
  <c r="S113" i="1600"/>
  <c r="T113" i="1600"/>
  <c r="U113" i="1600"/>
  <c r="V113" i="1600"/>
  <c r="W113" i="1600"/>
  <c r="X113" i="1600"/>
  <c r="Y113" i="1600"/>
  <c r="B114" i="1600"/>
  <c r="C114" i="1600"/>
  <c r="D114" i="1600"/>
  <c r="E114" i="1600"/>
  <c r="F114" i="1600"/>
  <c r="G114" i="1600"/>
  <c r="H114" i="1600"/>
  <c r="I114" i="1600"/>
  <c r="K114" i="1600"/>
  <c r="S114" i="1600"/>
  <c r="T114" i="1600"/>
  <c r="U114" i="1600"/>
  <c r="V114" i="1600"/>
  <c r="W114" i="1600"/>
  <c r="X114" i="1600"/>
  <c r="Y114" i="1600"/>
  <c r="B115" i="1600"/>
  <c r="C115" i="1600"/>
  <c r="D115" i="1600"/>
  <c r="E115" i="1600"/>
  <c r="F115" i="1600"/>
  <c r="G115" i="1600"/>
  <c r="H115" i="1600"/>
  <c r="I115" i="1600"/>
  <c r="K115" i="1600"/>
  <c r="S115" i="1600"/>
  <c r="T115" i="1600"/>
  <c r="U115" i="1600"/>
  <c r="V115" i="1600"/>
  <c r="W115" i="1600"/>
  <c r="X115" i="1600"/>
  <c r="Y115" i="1600"/>
  <c r="B116" i="1600"/>
  <c r="C116" i="1600"/>
  <c r="D116" i="1600"/>
  <c r="E116" i="1600"/>
  <c r="F116" i="1600"/>
  <c r="G116" i="1600"/>
  <c r="H116" i="1600"/>
  <c r="I116" i="1600"/>
  <c r="K116" i="1600"/>
  <c r="S116" i="1600"/>
  <c r="T116" i="1600"/>
  <c r="U116" i="1600"/>
  <c r="V116" i="1600"/>
  <c r="W116" i="1600"/>
  <c r="X116" i="1600"/>
  <c r="Y116" i="1600"/>
  <c r="B117" i="1600"/>
  <c r="C117" i="1600"/>
  <c r="D117" i="1600"/>
  <c r="E117" i="1600"/>
  <c r="F117" i="1600"/>
  <c r="G117" i="1600"/>
  <c r="H117" i="1600"/>
  <c r="I117" i="1600"/>
  <c r="K117" i="1600"/>
  <c r="S117" i="1600"/>
  <c r="T117" i="1600"/>
  <c r="U117" i="1600"/>
  <c r="V117" i="1600"/>
  <c r="W117" i="1600"/>
  <c r="X117" i="1600"/>
  <c r="Y117" i="1600"/>
  <c r="B118" i="1600"/>
  <c r="C118" i="1600"/>
  <c r="D118" i="1600"/>
  <c r="E118" i="1600"/>
  <c r="F118" i="1600"/>
  <c r="G118" i="1600"/>
  <c r="H118" i="1600"/>
  <c r="I118" i="1600"/>
  <c r="K118" i="1600"/>
  <c r="S118" i="1600"/>
  <c r="T118" i="1600"/>
  <c r="U118" i="1600"/>
  <c r="V118" i="1600"/>
  <c r="W118" i="1600"/>
  <c r="X118" i="1600"/>
  <c r="Y118" i="1600"/>
  <c r="B119" i="1600"/>
  <c r="C119" i="1600"/>
  <c r="D119" i="1600"/>
  <c r="E119" i="1600"/>
  <c r="F119" i="1600"/>
  <c r="G119" i="1600"/>
  <c r="H119" i="1600"/>
  <c r="I119" i="1600"/>
  <c r="K119" i="1600"/>
  <c r="S119" i="1600"/>
  <c r="T119" i="1600"/>
  <c r="U119" i="1600"/>
  <c r="V119" i="1600"/>
  <c r="W119" i="1600"/>
  <c r="X119" i="1600"/>
  <c r="Y119" i="1600"/>
  <c r="B120" i="1600"/>
  <c r="C120" i="1600"/>
  <c r="D120" i="1600"/>
  <c r="E120" i="1600"/>
  <c r="F120" i="1600"/>
  <c r="G120" i="1600"/>
  <c r="H120" i="1600"/>
  <c r="I120" i="1600"/>
  <c r="K120" i="1600"/>
  <c r="S120" i="1600"/>
  <c r="T120" i="1600"/>
  <c r="U120" i="1600"/>
  <c r="V120" i="1600"/>
  <c r="W120" i="1600"/>
  <c r="X120" i="1600"/>
  <c r="Y120" i="1600"/>
  <c r="B121" i="1600"/>
  <c r="C121" i="1600"/>
  <c r="D121" i="1600"/>
  <c r="E121" i="1600"/>
  <c r="F121" i="1600"/>
  <c r="G121" i="1600"/>
  <c r="H121" i="1600"/>
  <c r="I121" i="1600"/>
  <c r="K121" i="1600"/>
  <c r="S121" i="1600"/>
  <c r="T121" i="1600"/>
  <c r="U121" i="1600"/>
  <c r="V121" i="1600"/>
  <c r="W121" i="1600"/>
  <c r="X121" i="1600"/>
  <c r="Y121" i="1600"/>
  <c r="B122" i="1600"/>
  <c r="C122" i="1600"/>
  <c r="D122" i="1600"/>
  <c r="E122" i="1600"/>
  <c r="F122" i="1600"/>
  <c r="G122" i="1600"/>
  <c r="H122" i="1600"/>
  <c r="I122" i="1600"/>
  <c r="K122" i="1600"/>
  <c r="S122" i="1600"/>
  <c r="T122" i="1600"/>
  <c r="U122" i="1600"/>
  <c r="V122" i="1600"/>
  <c r="W122" i="1600"/>
  <c r="X122" i="1600"/>
  <c r="Y122" i="1600"/>
  <c r="B123" i="1600"/>
  <c r="C123" i="1600"/>
  <c r="D123" i="1600"/>
  <c r="E123" i="1600"/>
  <c r="F123" i="1600"/>
  <c r="G123" i="1600"/>
  <c r="H123" i="1600"/>
  <c r="I123" i="1600"/>
  <c r="K123" i="1600"/>
  <c r="S123" i="1600"/>
  <c r="T123" i="1600"/>
  <c r="U123" i="1600"/>
  <c r="V123" i="1600"/>
  <c r="W123" i="1600"/>
  <c r="X123" i="1600"/>
  <c r="Y123" i="1600"/>
  <c r="B124" i="1600"/>
  <c r="C124" i="1600"/>
  <c r="D124" i="1600"/>
  <c r="E124" i="1600"/>
  <c r="F124" i="1600"/>
  <c r="G124" i="1600"/>
  <c r="H124" i="1600"/>
  <c r="I124" i="1600"/>
  <c r="K124" i="1600"/>
  <c r="S124" i="1600"/>
  <c r="T124" i="1600"/>
  <c r="U124" i="1600"/>
  <c r="V124" i="1600"/>
  <c r="W124" i="1600"/>
  <c r="X124" i="1600"/>
  <c r="Y124" i="1600"/>
  <c r="B125" i="1600"/>
  <c r="C125" i="1600"/>
  <c r="D125" i="1600"/>
  <c r="E125" i="1600"/>
  <c r="F125" i="1600"/>
  <c r="G125" i="1600"/>
  <c r="H125" i="1600"/>
  <c r="I125" i="1600"/>
  <c r="K125" i="1600"/>
  <c r="S125" i="1600"/>
  <c r="T125" i="1600"/>
  <c r="U125" i="1600"/>
  <c r="V125" i="1600"/>
  <c r="W125" i="1600"/>
  <c r="X125" i="1600"/>
  <c r="Y125" i="1600"/>
  <c r="B126" i="1600"/>
  <c r="C126" i="1600"/>
  <c r="D126" i="1600"/>
  <c r="E126" i="1600"/>
  <c r="F126" i="1600"/>
  <c r="G126" i="1600"/>
  <c r="H126" i="1600"/>
  <c r="I126" i="1600"/>
  <c r="K126" i="1600"/>
  <c r="S126" i="1600"/>
  <c r="T126" i="1600"/>
  <c r="U126" i="1600"/>
  <c r="V126" i="1600"/>
  <c r="W126" i="1600"/>
  <c r="X126" i="1600"/>
  <c r="Y126" i="1600"/>
  <c r="B127" i="1600"/>
  <c r="C127" i="1600"/>
  <c r="D127" i="1600"/>
  <c r="E127" i="1600"/>
  <c r="F127" i="1600"/>
  <c r="G127" i="1600"/>
  <c r="H127" i="1600"/>
  <c r="I127" i="1600"/>
  <c r="K127" i="1600"/>
  <c r="S127" i="1600"/>
  <c r="T127" i="1600"/>
  <c r="U127" i="1600"/>
  <c r="V127" i="1600"/>
  <c r="W127" i="1600"/>
  <c r="X127" i="1600"/>
  <c r="Y127" i="1600"/>
  <c r="B128" i="1600"/>
  <c r="C128" i="1600"/>
  <c r="D128" i="1600"/>
  <c r="E128" i="1600"/>
  <c r="F128" i="1600"/>
  <c r="G128" i="1600"/>
  <c r="H128" i="1600"/>
  <c r="I128" i="1600"/>
  <c r="K128" i="1600"/>
  <c r="S128" i="1600"/>
  <c r="T128" i="1600"/>
  <c r="U128" i="1600"/>
  <c r="V128" i="1600"/>
  <c r="W128" i="1600"/>
  <c r="X128" i="1600"/>
  <c r="Y128" i="1600"/>
  <c r="B129" i="1600"/>
  <c r="C129" i="1600"/>
  <c r="D129" i="1600"/>
  <c r="E129" i="1600"/>
  <c r="F129" i="1600"/>
  <c r="G129" i="1600"/>
  <c r="H129" i="1600"/>
  <c r="I129" i="1600"/>
  <c r="K129" i="1600"/>
  <c r="S129" i="1600"/>
  <c r="T129" i="1600"/>
  <c r="U129" i="1600"/>
  <c r="V129" i="1600"/>
  <c r="W129" i="1600"/>
  <c r="X129" i="1600"/>
  <c r="Y129" i="1600"/>
  <c r="B130" i="1600"/>
  <c r="C130" i="1600"/>
  <c r="D130" i="1600"/>
  <c r="E130" i="1600"/>
  <c r="F130" i="1600"/>
  <c r="G130" i="1600"/>
  <c r="H130" i="1600"/>
  <c r="I130" i="1600"/>
  <c r="K130" i="1600"/>
  <c r="S130" i="1600"/>
  <c r="T130" i="1600"/>
  <c r="U130" i="1600"/>
  <c r="V130" i="1600"/>
  <c r="W130" i="1600"/>
  <c r="X130" i="1600"/>
  <c r="Y130" i="1600"/>
  <c r="B131" i="1600"/>
  <c r="C131" i="1600"/>
  <c r="D131" i="1600"/>
  <c r="E131" i="1600"/>
  <c r="F131" i="1600"/>
  <c r="G131" i="1600"/>
  <c r="H131" i="1600"/>
  <c r="I131" i="1600"/>
  <c r="K131" i="1600"/>
  <c r="S131" i="1600"/>
  <c r="T131" i="1600"/>
  <c r="U131" i="1600"/>
  <c r="V131" i="1600"/>
  <c r="W131" i="1600"/>
  <c r="X131" i="1600"/>
  <c r="Y131" i="1600"/>
  <c r="B132" i="1600"/>
  <c r="C132" i="1600"/>
  <c r="D132" i="1600"/>
  <c r="E132" i="1600"/>
  <c r="F132" i="1600"/>
  <c r="G132" i="1600"/>
  <c r="H132" i="1600"/>
  <c r="I132" i="1600"/>
  <c r="K132" i="1600"/>
  <c r="S132" i="1600"/>
  <c r="T132" i="1600"/>
  <c r="U132" i="1600"/>
  <c r="V132" i="1600"/>
  <c r="W132" i="1600"/>
  <c r="X132" i="1600"/>
  <c r="Y132" i="1600"/>
  <c r="B133" i="1600"/>
  <c r="C133" i="1600"/>
  <c r="D133" i="1600"/>
  <c r="E133" i="1600"/>
  <c r="F133" i="1600"/>
  <c r="G133" i="1600"/>
  <c r="H133" i="1600"/>
  <c r="I133" i="1600"/>
  <c r="K133" i="1600"/>
  <c r="S133" i="1600"/>
  <c r="T133" i="1600"/>
  <c r="U133" i="1600"/>
  <c r="V133" i="1600"/>
  <c r="W133" i="1600"/>
  <c r="X133" i="1600"/>
  <c r="Y133" i="1600"/>
  <c r="B134" i="1600"/>
  <c r="C134" i="1600"/>
  <c r="D134" i="1600"/>
  <c r="E134" i="1600"/>
  <c r="F134" i="1600"/>
  <c r="G134" i="1600"/>
  <c r="H134" i="1600"/>
  <c r="I134" i="1600"/>
  <c r="K134" i="1600"/>
  <c r="S134" i="1600"/>
  <c r="T134" i="1600"/>
  <c r="U134" i="1600"/>
  <c r="V134" i="1600"/>
  <c r="W134" i="1600"/>
  <c r="X134" i="1600"/>
  <c r="Y134" i="1600"/>
  <c r="B135" i="1600"/>
  <c r="C135" i="1600"/>
  <c r="D135" i="1600"/>
  <c r="E135" i="1600"/>
  <c r="F135" i="1600"/>
  <c r="G135" i="1600"/>
  <c r="H135" i="1600"/>
  <c r="I135" i="1600"/>
  <c r="K135" i="1600"/>
  <c r="S135" i="1600"/>
  <c r="T135" i="1600"/>
  <c r="U135" i="1600"/>
  <c r="V135" i="1600"/>
  <c r="W135" i="1600"/>
  <c r="X135" i="1600"/>
  <c r="Y135" i="1600"/>
  <c r="B136" i="1600"/>
  <c r="C136" i="1600"/>
  <c r="D136" i="1600"/>
  <c r="E136" i="1600"/>
  <c r="F136" i="1600"/>
  <c r="G136" i="1600"/>
  <c r="H136" i="1600"/>
  <c r="I136" i="1600"/>
  <c r="K136" i="1600"/>
  <c r="S136" i="1600"/>
  <c r="T136" i="1600"/>
  <c r="U136" i="1600"/>
  <c r="V136" i="1600"/>
  <c r="W136" i="1600"/>
  <c r="X136" i="1600"/>
  <c r="Y136" i="1600"/>
  <c r="B137" i="1600"/>
  <c r="C137" i="1600"/>
  <c r="D137" i="1600"/>
  <c r="E137" i="1600"/>
  <c r="F137" i="1600"/>
  <c r="G137" i="1600"/>
  <c r="H137" i="1600"/>
  <c r="I137" i="1600"/>
  <c r="K137" i="1600"/>
  <c r="S137" i="1600"/>
  <c r="T137" i="1600"/>
  <c r="U137" i="1600"/>
  <c r="V137" i="1600"/>
  <c r="W137" i="1600"/>
  <c r="X137" i="1600"/>
  <c r="Y137" i="1600"/>
  <c r="B138" i="1600"/>
  <c r="C138" i="1600"/>
  <c r="D138" i="1600"/>
  <c r="E138" i="1600"/>
  <c r="F138" i="1600"/>
  <c r="G138" i="1600"/>
  <c r="H138" i="1600"/>
  <c r="I138" i="1600"/>
  <c r="K138" i="1600"/>
  <c r="S138" i="1600"/>
  <c r="T138" i="1600"/>
  <c r="U138" i="1600"/>
  <c r="V138" i="1600"/>
  <c r="W138" i="1600"/>
  <c r="X138" i="1600"/>
  <c r="Y138" i="1600"/>
  <c r="B139" i="1600"/>
  <c r="C139" i="1600"/>
  <c r="D139" i="1600"/>
  <c r="E139" i="1600"/>
  <c r="F139" i="1600"/>
  <c r="G139" i="1600"/>
  <c r="H139" i="1600"/>
  <c r="I139" i="1600"/>
  <c r="K139" i="1600"/>
  <c r="S139" i="1600"/>
  <c r="T139" i="1600"/>
  <c r="U139" i="1600"/>
  <c r="V139" i="1600"/>
  <c r="W139" i="1600"/>
  <c r="X139" i="1600"/>
  <c r="Y139" i="1600"/>
  <c r="B140" i="1600"/>
  <c r="C140" i="1600"/>
  <c r="D140" i="1600"/>
  <c r="E140" i="1600"/>
  <c r="F140" i="1600"/>
  <c r="G140" i="1600"/>
  <c r="H140" i="1600"/>
  <c r="I140" i="1600"/>
  <c r="K140" i="1600"/>
  <c r="S140" i="1600"/>
  <c r="T140" i="1600"/>
  <c r="U140" i="1600"/>
  <c r="V140" i="1600"/>
  <c r="W140" i="1600"/>
  <c r="X140" i="1600"/>
  <c r="Y140" i="1600"/>
  <c r="B141" i="1600"/>
  <c r="C141" i="1600"/>
  <c r="D141" i="1600"/>
  <c r="E141" i="1600"/>
  <c r="F141" i="1600"/>
  <c r="G141" i="1600"/>
  <c r="H141" i="1600"/>
  <c r="I141" i="1600"/>
  <c r="K141" i="1600"/>
  <c r="S141" i="1600"/>
  <c r="T141" i="1600"/>
  <c r="U141" i="1600"/>
  <c r="V141" i="1600"/>
  <c r="W141" i="1600"/>
  <c r="X141" i="1600"/>
  <c r="Y141" i="1600"/>
  <c r="B142" i="1600"/>
  <c r="C142" i="1600"/>
  <c r="D142" i="1600"/>
  <c r="E142" i="1600"/>
  <c r="F142" i="1600"/>
  <c r="G142" i="1600"/>
  <c r="H142" i="1600"/>
  <c r="I142" i="1600"/>
  <c r="K142" i="1600"/>
  <c r="S142" i="1600"/>
  <c r="T142" i="1600"/>
  <c r="U142" i="1600"/>
  <c r="V142" i="1600"/>
  <c r="W142" i="1600"/>
  <c r="X142" i="1600"/>
  <c r="Y142" i="1600"/>
  <c r="B143" i="1600"/>
  <c r="C143" i="1600"/>
  <c r="D143" i="1600"/>
  <c r="E143" i="1600"/>
  <c r="F143" i="1600"/>
  <c r="G143" i="1600"/>
  <c r="H143" i="1600"/>
  <c r="I143" i="1600"/>
  <c r="K143" i="1600"/>
  <c r="S143" i="1600"/>
  <c r="T143" i="1600"/>
  <c r="U143" i="1600"/>
  <c r="V143" i="1600"/>
  <c r="W143" i="1600"/>
  <c r="X143" i="1600"/>
  <c r="Y143" i="1600"/>
  <c r="B144" i="1600"/>
  <c r="C144" i="1600"/>
  <c r="D144" i="1600"/>
  <c r="E144" i="1600"/>
  <c r="F144" i="1600"/>
  <c r="G144" i="1600"/>
  <c r="H144" i="1600"/>
  <c r="I144" i="1600"/>
  <c r="K144" i="1600"/>
  <c r="S144" i="1600"/>
  <c r="T144" i="1600"/>
  <c r="U144" i="1600"/>
  <c r="V144" i="1600"/>
  <c r="W144" i="1600"/>
  <c r="X144" i="1600"/>
  <c r="Y144" i="1600"/>
  <c r="B145" i="1600"/>
  <c r="C145" i="1600"/>
  <c r="D145" i="1600"/>
  <c r="E145" i="1600"/>
  <c r="F145" i="1600"/>
  <c r="G145" i="1600"/>
  <c r="H145" i="1600"/>
  <c r="I145" i="1600"/>
  <c r="K145" i="1600"/>
  <c r="S145" i="1600"/>
  <c r="T145" i="1600"/>
  <c r="U145" i="1600"/>
  <c r="V145" i="1600"/>
  <c r="W145" i="1600"/>
  <c r="X145" i="1600"/>
  <c r="Y145" i="1600"/>
  <c r="B146" i="1600"/>
  <c r="C146" i="1600"/>
  <c r="D146" i="1600"/>
  <c r="E146" i="1600"/>
  <c r="F146" i="1600"/>
  <c r="G146" i="1600"/>
  <c r="H146" i="1600"/>
  <c r="I146" i="1600"/>
  <c r="K146" i="1600"/>
  <c r="S146" i="1600"/>
  <c r="T146" i="1600"/>
  <c r="U146" i="1600"/>
  <c r="V146" i="1600"/>
  <c r="W146" i="1600"/>
  <c r="X146" i="1600"/>
  <c r="Y146" i="1600"/>
  <c r="B147" i="1600"/>
  <c r="C147" i="1600"/>
  <c r="D147" i="1600"/>
  <c r="E147" i="1600"/>
  <c r="F147" i="1600"/>
  <c r="G147" i="1600"/>
  <c r="H147" i="1600"/>
  <c r="I147" i="1600"/>
  <c r="K147" i="1600"/>
  <c r="S147" i="1600"/>
  <c r="T147" i="1600"/>
  <c r="U147" i="1600"/>
  <c r="V147" i="1600"/>
  <c r="W147" i="1600"/>
  <c r="X147" i="1600"/>
  <c r="Y147" i="1600"/>
  <c r="B148" i="1600"/>
  <c r="C148" i="1600"/>
  <c r="D148" i="1600"/>
  <c r="E148" i="1600"/>
  <c r="F148" i="1600"/>
  <c r="G148" i="1600"/>
  <c r="H148" i="1600"/>
  <c r="I148" i="1600"/>
  <c r="K148" i="1600"/>
  <c r="S148" i="1600"/>
  <c r="T148" i="1600"/>
  <c r="U148" i="1600"/>
  <c r="V148" i="1600"/>
  <c r="W148" i="1600"/>
  <c r="X148" i="1600"/>
  <c r="Y148" i="1600"/>
  <c r="B149" i="1600"/>
  <c r="C149" i="1600"/>
  <c r="D149" i="1600"/>
  <c r="E149" i="1600"/>
  <c r="F149" i="1600"/>
  <c r="G149" i="1600"/>
  <c r="H149" i="1600"/>
  <c r="I149" i="1600"/>
  <c r="K149" i="1600"/>
  <c r="S149" i="1600"/>
  <c r="T149" i="1600"/>
  <c r="U149" i="1600"/>
  <c r="V149" i="1600"/>
  <c r="W149" i="1600"/>
  <c r="X149" i="1600"/>
  <c r="Y149" i="1600"/>
  <c r="B150" i="1600"/>
  <c r="C150" i="1600"/>
  <c r="D150" i="1600"/>
  <c r="E150" i="1600"/>
  <c r="F150" i="1600"/>
  <c r="G150" i="1600"/>
  <c r="H150" i="1600"/>
  <c r="I150" i="1600"/>
  <c r="K150" i="1600"/>
  <c r="S150" i="1600"/>
  <c r="T150" i="1600"/>
  <c r="U150" i="1600"/>
  <c r="V150" i="1600"/>
  <c r="W150" i="1600"/>
  <c r="X150" i="1600"/>
  <c r="Y150" i="1600"/>
  <c r="B151" i="1600"/>
  <c r="C151" i="1600"/>
  <c r="D151" i="1600"/>
  <c r="E151" i="1600"/>
  <c r="F151" i="1600"/>
  <c r="G151" i="1600"/>
  <c r="H151" i="1600"/>
  <c r="I151" i="1600"/>
  <c r="K151" i="1600"/>
  <c r="S151" i="1600"/>
  <c r="T151" i="1600"/>
  <c r="U151" i="1600"/>
  <c r="V151" i="1600"/>
  <c r="W151" i="1600"/>
  <c r="X151" i="1600"/>
  <c r="Y151" i="1600"/>
  <c r="B152" i="1600"/>
  <c r="C152" i="1600"/>
  <c r="D152" i="1600"/>
  <c r="E152" i="1600"/>
  <c r="F152" i="1600"/>
  <c r="G152" i="1600"/>
  <c r="H152" i="1600"/>
  <c r="I152" i="1600"/>
  <c r="K152" i="1600"/>
  <c r="S152" i="1600"/>
  <c r="T152" i="1600"/>
  <c r="U152" i="1600"/>
  <c r="V152" i="1600"/>
  <c r="W152" i="1600"/>
  <c r="X152" i="1600"/>
  <c r="Y152" i="1600"/>
  <c r="B153" i="1600"/>
  <c r="C153" i="1600"/>
  <c r="D153" i="1600"/>
  <c r="E153" i="1600"/>
  <c r="F153" i="1600"/>
  <c r="G153" i="1600"/>
  <c r="H153" i="1600"/>
  <c r="I153" i="1600"/>
  <c r="K153" i="1600"/>
  <c r="S153" i="1600"/>
  <c r="T153" i="1600"/>
  <c r="U153" i="1600"/>
  <c r="V153" i="1600"/>
  <c r="W153" i="1600"/>
  <c r="X153" i="1600"/>
  <c r="Y153" i="1600"/>
  <c r="B154" i="1600"/>
  <c r="C154" i="1600"/>
  <c r="D154" i="1600"/>
  <c r="E154" i="1600"/>
  <c r="F154" i="1600"/>
  <c r="G154" i="1600"/>
  <c r="H154" i="1600"/>
  <c r="I154" i="1600"/>
  <c r="K154" i="1600"/>
  <c r="S154" i="1600"/>
  <c r="T154" i="1600"/>
  <c r="U154" i="1600"/>
  <c r="V154" i="1600"/>
  <c r="W154" i="1600"/>
  <c r="X154" i="1600"/>
  <c r="Y154" i="1600"/>
  <c r="B155" i="1600"/>
  <c r="C155" i="1600"/>
  <c r="D155" i="1600"/>
  <c r="E155" i="1600"/>
  <c r="F155" i="1600"/>
  <c r="G155" i="1600"/>
  <c r="H155" i="1600"/>
  <c r="I155" i="1600"/>
  <c r="K155" i="1600"/>
  <c r="S155" i="1600"/>
  <c r="T155" i="1600"/>
  <c r="U155" i="1600"/>
  <c r="V155" i="1600"/>
  <c r="W155" i="1600"/>
  <c r="X155" i="1600"/>
  <c r="Y155" i="1600"/>
  <c r="B156" i="1600"/>
  <c r="C156" i="1600"/>
  <c r="D156" i="1600"/>
  <c r="E156" i="1600"/>
  <c r="F156" i="1600"/>
  <c r="G156" i="1600"/>
  <c r="H156" i="1600"/>
  <c r="I156" i="1600"/>
  <c r="K156" i="1600"/>
  <c r="S156" i="1600"/>
  <c r="T156" i="1600"/>
  <c r="U156" i="1600"/>
  <c r="V156" i="1600"/>
  <c r="W156" i="1600"/>
  <c r="X156" i="1600"/>
  <c r="Y156" i="1600"/>
  <c r="B157" i="1600"/>
  <c r="C157" i="1600"/>
  <c r="D157" i="1600"/>
  <c r="E157" i="1600"/>
  <c r="F157" i="1600"/>
  <c r="G157" i="1600"/>
  <c r="H157" i="1600"/>
  <c r="I157" i="1600"/>
  <c r="K157" i="1600"/>
  <c r="S157" i="1600"/>
  <c r="T157" i="1600"/>
  <c r="U157" i="1600"/>
  <c r="V157" i="1600"/>
  <c r="W157" i="1600"/>
  <c r="X157" i="1600"/>
  <c r="Y157" i="1600"/>
  <c r="B158" i="1600"/>
  <c r="C158" i="1600"/>
  <c r="D158" i="1600"/>
  <c r="E158" i="1600"/>
  <c r="F158" i="1600"/>
  <c r="G158" i="1600"/>
  <c r="H158" i="1600"/>
  <c r="I158" i="1600"/>
  <c r="K158" i="1600"/>
  <c r="S158" i="1600"/>
  <c r="T158" i="1600"/>
  <c r="U158" i="1600"/>
  <c r="V158" i="1600"/>
  <c r="W158" i="1600"/>
  <c r="X158" i="1600"/>
  <c r="Y158" i="1600"/>
  <c r="B159" i="1600"/>
  <c r="C159" i="1600"/>
  <c r="D159" i="1600"/>
  <c r="E159" i="1600"/>
  <c r="F159" i="1600"/>
  <c r="G159" i="1600"/>
  <c r="H159" i="1600"/>
  <c r="I159" i="1600"/>
  <c r="K159" i="1600"/>
  <c r="S159" i="1600"/>
  <c r="T159" i="1600"/>
  <c r="U159" i="1600"/>
  <c r="V159" i="1600"/>
  <c r="W159" i="1600"/>
  <c r="X159" i="1600"/>
  <c r="Y159" i="1600"/>
  <c r="B160" i="1600"/>
  <c r="C160" i="1600"/>
  <c r="D160" i="1600"/>
  <c r="E160" i="1600"/>
  <c r="F160" i="1600"/>
  <c r="G160" i="1600"/>
  <c r="H160" i="1600"/>
  <c r="I160" i="1600"/>
  <c r="K160" i="1600"/>
  <c r="S160" i="1600"/>
  <c r="T160" i="1600"/>
  <c r="U160" i="1600"/>
  <c r="V160" i="1600"/>
  <c r="W160" i="1600"/>
  <c r="X160" i="1600"/>
  <c r="Y160" i="1600"/>
  <c r="B161" i="1600"/>
  <c r="C161" i="1600"/>
  <c r="D161" i="1600"/>
  <c r="E161" i="1600"/>
  <c r="F161" i="1600"/>
  <c r="G161" i="1600"/>
  <c r="H161" i="1600"/>
  <c r="I161" i="1600"/>
  <c r="K161" i="1600"/>
  <c r="S161" i="1600"/>
  <c r="T161" i="1600"/>
  <c r="U161" i="1600"/>
  <c r="V161" i="1600"/>
  <c r="W161" i="1600"/>
  <c r="X161" i="1600"/>
  <c r="Y161" i="1600"/>
  <c r="B162" i="1600"/>
  <c r="C162" i="1600"/>
  <c r="D162" i="1600"/>
  <c r="E162" i="1600"/>
  <c r="F162" i="1600"/>
  <c r="G162" i="1600"/>
  <c r="H162" i="1600"/>
  <c r="I162" i="1600"/>
  <c r="K162" i="1600"/>
  <c r="S162" i="1600"/>
  <c r="T162" i="1600"/>
  <c r="U162" i="1600"/>
  <c r="V162" i="1600"/>
  <c r="W162" i="1600"/>
  <c r="X162" i="1600"/>
  <c r="Y162" i="1600"/>
  <c r="B163" i="1600"/>
  <c r="C163" i="1600"/>
  <c r="D163" i="1600"/>
  <c r="E163" i="1600"/>
  <c r="F163" i="1600"/>
  <c r="G163" i="1600"/>
  <c r="H163" i="1600"/>
  <c r="I163" i="1600"/>
  <c r="K163" i="1600"/>
  <c r="S163" i="1600"/>
  <c r="T163" i="1600"/>
  <c r="U163" i="1600"/>
  <c r="V163" i="1600"/>
  <c r="W163" i="1600"/>
  <c r="X163" i="1600"/>
  <c r="Y163" i="1600"/>
  <c r="B164" i="1600"/>
  <c r="C164" i="1600"/>
  <c r="D164" i="1600"/>
  <c r="E164" i="1600"/>
  <c r="F164" i="1600"/>
  <c r="G164" i="1600"/>
  <c r="H164" i="1600"/>
  <c r="I164" i="1600"/>
  <c r="K164" i="1600"/>
  <c r="S164" i="1600"/>
  <c r="T164" i="1600"/>
  <c r="U164" i="1600"/>
  <c r="V164" i="1600"/>
  <c r="W164" i="1600"/>
  <c r="X164" i="1600"/>
  <c r="Y164" i="1600"/>
  <c r="B165" i="1600"/>
  <c r="C165" i="1600"/>
  <c r="D165" i="1600"/>
  <c r="E165" i="1600"/>
  <c r="F165" i="1600"/>
  <c r="G165" i="1600"/>
  <c r="H165" i="1600"/>
  <c r="I165" i="1600"/>
  <c r="K165" i="1600"/>
  <c r="S165" i="1600"/>
  <c r="T165" i="1600"/>
  <c r="U165" i="1600"/>
  <c r="V165" i="1600"/>
  <c r="W165" i="1600"/>
  <c r="X165" i="1600"/>
  <c r="Y165" i="1600"/>
  <c r="B166" i="1600"/>
  <c r="C166" i="1600"/>
  <c r="D166" i="1600"/>
  <c r="E166" i="1600"/>
  <c r="F166" i="1600"/>
  <c r="G166" i="1600"/>
  <c r="H166" i="1600"/>
  <c r="I166" i="1600"/>
  <c r="K166" i="1600"/>
  <c r="S166" i="1600"/>
  <c r="T166" i="1600"/>
  <c r="U166" i="1600"/>
  <c r="V166" i="1600"/>
  <c r="W166" i="1600"/>
  <c r="X166" i="1600"/>
  <c r="Y166" i="1600"/>
  <c r="B167" i="1600"/>
  <c r="C167" i="1600"/>
  <c r="D167" i="1600"/>
  <c r="E167" i="1600"/>
  <c r="F167" i="1600"/>
  <c r="G167" i="1600"/>
  <c r="H167" i="1600"/>
  <c r="I167" i="1600"/>
  <c r="K167" i="1600"/>
  <c r="S167" i="1600"/>
  <c r="T167" i="1600"/>
  <c r="U167" i="1600"/>
  <c r="V167" i="1600"/>
  <c r="W167" i="1600"/>
  <c r="X167" i="1600"/>
  <c r="Y167" i="1600"/>
  <c r="B168" i="1600"/>
  <c r="C168" i="1600"/>
  <c r="D168" i="1600"/>
  <c r="E168" i="1600"/>
  <c r="F168" i="1600"/>
  <c r="G168" i="1600"/>
  <c r="H168" i="1600"/>
  <c r="I168" i="1600"/>
  <c r="K168" i="1600"/>
  <c r="S168" i="1600"/>
  <c r="T168" i="1600"/>
  <c r="U168" i="1600"/>
  <c r="V168" i="1600"/>
  <c r="W168" i="1600"/>
  <c r="X168" i="1600"/>
  <c r="Y168" i="1600"/>
  <c r="B169" i="1600"/>
  <c r="C169" i="1600"/>
  <c r="D169" i="1600"/>
  <c r="E169" i="1600"/>
  <c r="F169" i="1600"/>
  <c r="G169" i="1600"/>
  <c r="H169" i="1600"/>
  <c r="I169" i="1600"/>
  <c r="K169" i="1600"/>
  <c r="S169" i="1600"/>
  <c r="T169" i="1600"/>
  <c r="U169" i="1600"/>
  <c r="V169" i="1600"/>
  <c r="W169" i="1600"/>
  <c r="X169" i="1600"/>
  <c r="Y169" i="1600"/>
  <c r="B170" i="1600"/>
  <c r="C170" i="1600"/>
  <c r="D170" i="1600"/>
  <c r="E170" i="1600"/>
  <c r="F170" i="1600"/>
  <c r="G170" i="1600"/>
  <c r="H170" i="1600"/>
  <c r="I170" i="1600"/>
  <c r="K170" i="1600"/>
  <c r="S170" i="1600"/>
  <c r="T170" i="1600"/>
  <c r="U170" i="1600"/>
  <c r="V170" i="1600"/>
  <c r="W170" i="1600"/>
  <c r="X170" i="1600"/>
  <c r="Y170" i="1600"/>
  <c r="B171" i="1600"/>
  <c r="C171" i="1600"/>
  <c r="D171" i="1600"/>
  <c r="E171" i="1600"/>
  <c r="F171" i="1600"/>
  <c r="G171" i="1600"/>
  <c r="H171" i="1600"/>
  <c r="I171" i="1600"/>
  <c r="K171" i="1600"/>
  <c r="S171" i="1600"/>
  <c r="T171" i="1600"/>
  <c r="U171" i="1600"/>
  <c r="V171" i="1600"/>
  <c r="W171" i="1600"/>
  <c r="X171" i="1600"/>
  <c r="Y171" i="1600"/>
  <c r="B172" i="1600"/>
  <c r="C172" i="1600"/>
  <c r="D172" i="1600"/>
  <c r="E172" i="1600"/>
  <c r="F172" i="1600"/>
  <c r="G172" i="1600"/>
  <c r="H172" i="1600"/>
  <c r="I172" i="1600"/>
  <c r="K172" i="1600"/>
  <c r="S172" i="1600"/>
  <c r="T172" i="1600"/>
  <c r="U172" i="1600"/>
  <c r="V172" i="1600"/>
  <c r="W172" i="1600"/>
  <c r="X172" i="1600"/>
  <c r="Y172" i="1600"/>
  <c r="B173" i="1600"/>
  <c r="C173" i="1600"/>
  <c r="D173" i="1600"/>
  <c r="E173" i="1600"/>
  <c r="F173" i="1600"/>
  <c r="G173" i="1600"/>
  <c r="H173" i="1600"/>
  <c r="I173" i="1600"/>
  <c r="K173" i="1600"/>
  <c r="S173" i="1600"/>
  <c r="T173" i="1600"/>
  <c r="U173" i="1600"/>
  <c r="V173" i="1600"/>
  <c r="W173" i="1600"/>
  <c r="X173" i="1600"/>
  <c r="Y173" i="1600"/>
  <c r="B174" i="1600"/>
  <c r="C174" i="1600"/>
  <c r="D174" i="1600"/>
  <c r="E174" i="1600"/>
  <c r="F174" i="1600"/>
  <c r="G174" i="1600"/>
  <c r="H174" i="1600"/>
  <c r="I174" i="1600"/>
  <c r="K174" i="1600"/>
  <c r="S174" i="1600"/>
  <c r="T174" i="1600"/>
  <c r="U174" i="1600"/>
  <c r="V174" i="1600"/>
  <c r="W174" i="1600"/>
  <c r="X174" i="1600"/>
  <c r="Y174" i="1600"/>
  <c r="B175" i="1600"/>
  <c r="C175" i="1600"/>
  <c r="D175" i="1600"/>
  <c r="E175" i="1600"/>
  <c r="F175" i="1600"/>
  <c r="G175" i="1600"/>
  <c r="H175" i="1600"/>
  <c r="I175" i="1600"/>
  <c r="K175" i="1600"/>
  <c r="S175" i="1600"/>
  <c r="T175" i="1600"/>
  <c r="U175" i="1600"/>
  <c r="V175" i="1600"/>
  <c r="W175" i="1600"/>
  <c r="X175" i="1600"/>
  <c r="Y175" i="1600"/>
  <c r="B176" i="1600"/>
  <c r="C176" i="1600"/>
  <c r="D176" i="1600"/>
  <c r="E176" i="1600"/>
  <c r="F176" i="1600"/>
  <c r="G176" i="1600"/>
  <c r="H176" i="1600"/>
  <c r="I176" i="1600"/>
  <c r="K176" i="1600"/>
  <c r="S176" i="1600"/>
  <c r="T176" i="1600"/>
  <c r="U176" i="1600"/>
  <c r="V176" i="1600"/>
  <c r="W176" i="1600"/>
  <c r="X176" i="1600"/>
  <c r="Y176" i="1600"/>
  <c r="B177" i="1600"/>
  <c r="C177" i="1600"/>
  <c r="D177" i="1600"/>
  <c r="E177" i="1600"/>
  <c r="F177" i="1600"/>
  <c r="G177" i="1600"/>
  <c r="H177" i="1600"/>
  <c r="I177" i="1600"/>
  <c r="K177" i="1600"/>
  <c r="S177" i="1600"/>
  <c r="T177" i="1600"/>
  <c r="U177" i="1600"/>
  <c r="V177" i="1600"/>
  <c r="W177" i="1600"/>
  <c r="X177" i="1600"/>
  <c r="Y177" i="1600"/>
  <c r="B178" i="1600"/>
  <c r="C178" i="1600"/>
  <c r="D178" i="1600"/>
  <c r="E178" i="1600"/>
  <c r="F178" i="1600"/>
  <c r="G178" i="1600"/>
  <c r="H178" i="1600"/>
  <c r="I178" i="1600"/>
  <c r="K178" i="1600"/>
  <c r="S178" i="1600"/>
  <c r="T178" i="1600"/>
  <c r="U178" i="1600"/>
  <c r="V178" i="1600"/>
  <c r="W178" i="1600"/>
  <c r="X178" i="1600"/>
  <c r="Y178" i="1600"/>
  <c r="B179" i="1600"/>
  <c r="C179" i="1600"/>
  <c r="D179" i="1600"/>
  <c r="E179" i="1600"/>
  <c r="F179" i="1600"/>
  <c r="G179" i="1600"/>
  <c r="H179" i="1600"/>
  <c r="I179" i="1600"/>
  <c r="K179" i="1600"/>
  <c r="S179" i="1600"/>
  <c r="T179" i="1600"/>
  <c r="U179" i="1600"/>
  <c r="V179" i="1600"/>
  <c r="W179" i="1600"/>
  <c r="X179" i="1600"/>
  <c r="Y179" i="1600"/>
  <c r="B180" i="1600"/>
  <c r="C180" i="1600"/>
  <c r="D180" i="1600"/>
  <c r="E180" i="1600"/>
  <c r="F180" i="1600"/>
  <c r="G180" i="1600"/>
  <c r="H180" i="1600"/>
  <c r="I180" i="1600"/>
  <c r="K180" i="1600"/>
  <c r="S180" i="1600"/>
  <c r="T180" i="1600"/>
  <c r="U180" i="1600"/>
  <c r="V180" i="1600"/>
  <c r="W180" i="1600"/>
  <c r="X180" i="1600"/>
  <c r="Y180" i="1600"/>
  <c r="B181" i="1600"/>
  <c r="C181" i="1600"/>
  <c r="D181" i="1600"/>
  <c r="E181" i="1600"/>
  <c r="F181" i="1600"/>
  <c r="G181" i="1600"/>
  <c r="H181" i="1600"/>
  <c r="I181" i="1600"/>
  <c r="K181" i="1600"/>
  <c r="S181" i="1600"/>
  <c r="T181" i="1600"/>
  <c r="U181" i="1600"/>
  <c r="V181" i="1600"/>
  <c r="W181" i="1600"/>
  <c r="X181" i="1600"/>
  <c r="Y181" i="1600"/>
  <c r="B182" i="1600"/>
  <c r="C182" i="1600"/>
  <c r="D182" i="1600"/>
  <c r="E182" i="1600"/>
  <c r="F182" i="1600"/>
  <c r="G182" i="1600"/>
  <c r="H182" i="1600"/>
  <c r="I182" i="1600"/>
  <c r="K182" i="1600"/>
  <c r="S182" i="1600"/>
  <c r="T182" i="1600"/>
  <c r="U182" i="1600"/>
  <c r="V182" i="1600"/>
  <c r="W182" i="1600"/>
  <c r="X182" i="1600"/>
  <c r="Y182" i="1600"/>
  <c r="B183" i="1600"/>
  <c r="C183" i="1600"/>
  <c r="D183" i="1600"/>
  <c r="E183" i="1600"/>
  <c r="F183" i="1600"/>
  <c r="G183" i="1600"/>
  <c r="H183" i="1600"/>
  <c r="I183" i="1600"/>
  <c r="K183" i="1600"/>
  <c r="S183" i="1600"/>
  <c r="T183" i="1600"/>
  <c r="U183" i="1600"/>
  <c r="V183" i="1600"/>
  <c r="W183" i="1600"/>
  <c r="X183" i="1600"/>
  <c r="Y183" i="1600"/>
  <c r="B184" i="1600"/>
  <c r="C184" i="1600"/>
  <c r="D184" i="1600"/>
  <c r="E184" i="1600"/>
  <c r="F184" i="1600"/>
  <c r="G184" i="1600"/>
  <c r="H184" i="1600"/>
  <c r="I184" i="1600"/>
  <c r="K184" i="1600"/>
  <c r="S184" i="1600"/>
  <c r="T184" i="1600"/>
  <c r="U184" i="1600"/>
  <c r="V184" i="1600"/>
  <c r="W184" i="1600"/>
  <c r="X184" i="1600"/>
  <c r="Y184" i="1600"/>
  <c r="B185" i="1600"/>
  <c r="C185" i="1600"/>
  <c r="D185" i="1600"/>
  <c r="E185" i="1600"/>
  <c r="F185" i="1600"/>
  <c r="G185" i="1600"/>
  <c r="H185" i="1600"/>
  <c r="I185" i="1600"/>
  <c r="K185" i="1600"/>
  <c r="S185" i="1600"/>
  <c r="T185" i="1600"/>
  <c r="U185" i="1600"/>
  <c r="V185" i="1600"/>
  <c r="W185" i="1600"/>
  <c r="X185" i="1600"/>
  <c r="Y185" i="1600"/>
  <c r="B186" i="1600"/>
  <c r="C186" i="1600"/>
  <c r="D186" i="1600"/>
  <c r="E186" i="1600"/>
  <c r="F186" i="1600"/>
  <c r="G186" i="1600"/>
  <c r="H186" i="1600"/>
  <c r="I186" i="1600"/>
  <c r="K186" i="1600"/>
  <c r="S186" i="1600"/>
  <c r="T186" i="1600"/>
  <c r="U186" i="1600"/>
  <c r="V186" i="1600"/>
  <c r="W186" i="1600"/>
  <c r="X186" i="1600"/>
  <c r="Y186" i="1600"/>
  <c r="B187" i="1600"/>
  <c r="C187" i="1600"/>
  <c r="D187" i="1600"/>
  <c r="E187" i="1600"/>
  <c r="F187" i="1600"/>
  <c r="G187" i="1600"/>
  <c r="H187" i="1600"/>
  <c r="I187" i="1600"/>
  <c r="K187" i="1600"/>
  <c r="S187" i="1600"/>
  <c r="T187" i="1600"/>
  <c r="U187" i="1600"/>
  <c r="V187" i="1600"/>
  <c r="W187" i="1600"/>
  <c r="X187" i="1600"/>
  <c r="Y187" i="1600"/>
  <c r="B188" i="1600"/>
  <c r="C188" i="1600"/>
  <c r="D188" i="1600"/>
  <c r="E188" i="1600"/>
  <c r="F188" i="1600"/>
  <c r="G188" i="1600"/>
  <c r="H188" i="1600"/>
  <c r="I188" i="1600"/>
  <c r="K188" i="1600"/>
  <c r="S188" i="1600"/>
  <c r="T188" i="1600"/>
  <c r="U188" i="1600"/>
  <c r="V188" i="1600"/>
  <c r="W188" i="1600"/>
  <c r="X188" i="1600"/>
  <c r="Y188" i="1600"/>
  <c r="B189" i="1600"/>
  <c r="C189" i="1600"/>
  <c r="D189" i="1600"/>
  <c r="E189" i="1600"/>
  <c r="F189" i="1600"/>
  <c r="G189" i="1600"/>
  <c r="H189" i="1600"/>
  <c r="I189" i="1600"/>
  <c r="K189" i="1600"/>
  <c r="S189" i="1600"/>
  <c r="T189" i="1600"/>
  <c r="U189" i="1600"/>
  <c r="V189" i="1600"/>
  <c r="W189" i="1600"/>
  <c r="X189" i="1600"/>
  <c r="Y189" i="1600"/>
  <c r="B190" i="1600"/>
  <c r="C190" i="1600"/>
  <c r="D190" i="1600"/>
  <c r="E190" i="1600"/>
  <c r="F190" i="1600"/>
  <c r="G190" i="1600"/>
  <c r="H190" i="1600"/>
  <c r="I190" i="1600"/>
  <c r="K190" i="1600"/>
  <c r="S190" i="1600"/>
  <c r="T190" i="1600"/>
  <c r="U190" i="1600"/>
  <c r="V190" i="1600"/>
  <c r="W190" i="1600"/>
  <c r="X190" i="1600"/>
  <c r="Y190" i="1600"/>
  <c r="B191" i="1600"/>
  <c r="C191" i="1600"/>
  <c r="D191" i="1600"/>
  <c r="E191" i="1600"/>
  <c r="F191" i="1600"/>
  <c r="G191" i="1600"/>
  <c r="H191" i="1600"/>
  <c r="I191" i="1600"/>
  <c r="K191" i="1600"/>
  <c r="S191" i="1600"/>
  <c r="T191" i="1600"/>
  <c r="U191" i="1600"/>
  <c r="V191" i="1600"/>
  <c r="W191" i="1600"/>
  <c r="X191" i="1600"/>
  <c r="Y191" i="1600"/>
  <c r="B192" i="1600"/>
  <c r="C192" i="1600"/>
  <c r="D192" i="1600"/>
  <c r="E192" i="1600"/>
  <c r="F192" i="1600"/>
  <c r="G192" i="1600"/>
  <c r="H192" i="1600"/>
  <c r="I192" i="1600"/>
  <c r="K192" i="1600"/>
  <c r="S192" i="1600"/>
  <c r="T192" i="1600"/>
  <c r="U192" i="1600"/>
  <c r="V192" i="1600"/>
  <c r="W192" i="1600"/>
  <c r="X192" i="1600"/>
  <c r="Y192" i="1600"/>
  <c r="B193" i="1600"/>
  <c r="C193" i="1600"/>
  <c r="D193" i="1600"/>
  <c r="E193" i="1600"/>
  <c r="F193" i="1600"/>
  <c r="G193" i="1600"/>
  <c r="H193" i="1600"/>
  <c r="I193" i="1600"/>
  <c r="K193" i="1600"/>
  <c r="S193" i="1600"/>
  <c r="T193" i="1600"/>
  <c r="U193" i="1600"/>
  <c r="V193" i="1600"/>
  <c r="W193" i="1600"/>
  <c r="X193" i="1600"/>
  <c r="Y193" i="1600"/>
  <c r="B194" i="1600"/>
  <c r="C194" i="1600"/>
  <c r="D194" i="1600"/>
  <c r="E194" i="1600"/>
  <c r="F194" i="1600"/>
  <c r="G194" i="1600"/>
  <c r="H194" i="1600"/>
  <c r="I194" i="1600"/>
  <c r="K194" i="1600"/>
  <c r="S194" i="1600"/>
  <c r="T194" i="1600"/>
  <c r="U194" i="1600"/>
  <c r="V194" i="1600"/>
  <c r="W194" i="1600"/>
  <c r="X194" i="1600"/>
  <c r="Y194" i="1600"/>
  <c r="B195" i="1600"/>
  <c r="C195" i="1600"/>
  <c r="D195" i="1600"/>
  <c r="E195" i="1600"/>
  <c r="F195" i="1600"/>
  <c r="G195" i="1600"/>
  <c r="H195" i="1600"/>
  <c r="I195" i="1600"/>
  <c r="K195" i="1600"/>
  <c r="S195" i="1600"/>
  <c r="T195" i="1600"/>
  <c r="U195" i="1600"/>
  <c r="V195" i="1600"/>
  <c r="W195" i="1600"/>
  <c r="X195" i="1600"/>
  <c r="Y195" i="1600"/>
  <c r="B196" i="1600"/>
  <c r="C196" i="1600"/>
  <c r="D196" i="1600"/>
  <c r="E196" i="1600"/>
  <c r="F196" i="1600"/>
  <c r="G196" i="1600"/>
  <c r="H196" i="1600"/>
  <c r="I196" i="1600"/>
  <c r="K196" i="1600"/>
  <c r="S196" i="1600"/>
  <c r="T196" i="1600"/>
  <c r="U196" i="1600"/>
  <c r="V196" i="1600"/>
  <c r="W196" i="1600"/>
  <c r="X196" i="1600"/>
  <c r="Y196" i="1600"/>
  <c r="B197" i="1600"/>
  <c r="C197" i="1600"/>
  <c r="D197" i="1600"/>
  <c r="E197" i="1600"/>
  <c r="F197" i="1600"/>
  <c r="G197" i="1600"/>
  <c r="H197" i="1600"/>
  <c r="I197" i="1600"/>
  <c r="K197" i="1600"/>
  <c r="S197" i="1600"/>
  <c r="T197" i="1600"/>
  <c r="U197" i="1600"/>
  <c r="V197" i="1600"/>
  <c r="W197" i="1600"/>
  <c r="X197" i="1600"/>
  <c r="Y197" i="1600"/>
  <c r="B198" i="1600"/>
  <c r="C198" i="1600"/>
  <c r="D198" i="1600"/>
  <c r="E198" i="1600"/>
  <c r="F198" i="1600"/>
  <c r="G198" i="1600"/>
  <c r="H198" i="1600"/>
  <c r="I198" i="1600"/>
  <c r="K198" i="1600"/>
  <c r="S198" i="1600"/>
  <c r="T198" i="1600"/>
  <c r="U198" i="1600"/>
  <c r="V198" i="1600"/>
  <c r="W198" i="1600"/>
  <c r="X198" i="1600"/>
  <c r="Y198" i="1600"/>
  <c r="B199" i="1600"/>
  <c r="C199" i="1600"/>
  <c r="D199" i="1600"/>
  <c r="E199" i="1600"/>
  <c r="F199" i="1600"/>
  <c r="G199" i="1600"/>
  <c r="H199" i="1600"/>
  <c r="I199" i="1600"/>
  <c r="K199" i="1600"/>
  <c r="S199" i="1600"/>
  <c r="T199" i="1600"/>
  <c r="U199" i="1600"/>
  <c r="V199" i="1600"/>
  <c r="W199" i="1600"/>
  <c r="X199" i="1600"/>
  <c r="Y199" i="1600"/>
  <c r="B200" i="1600"/>
  <c r="C200" i="1600"/>
  <c r="D200" i="1600"/>
  <c r="E200" i="1600"/>
  <c r="F200" i="1600"/>
  <c r="G200" i="1600"/>
  <c r="H200" i="1600"/>
  <c r="I200" i="1600"/>
  <c r="K200" i="1600"/>
  <c r="S200" i="1600"/>
  <c r="T200" i="1600"/>
  <c r="U200" i="1600"/>
  <c r="V200" i="1600"/>
  <c r="W200" i="1600"/>
  <c r="X200" i="1600"/>
  <c r="Y200" i="1600"/>
  <c r="B201" i="1600"/>
  <c r="C201" i="1600"/>
  <c r="D201" i="1600"/>
  <c r="E201" i="1600"/>
  <c r="F201" i="1600"/>
  <c r="G201" i="1600"/>
  <c r="H201" i="1600"/>
  <c r="I201" i="1600"/>
  <c r="K201" i="1600"/>
  <c r="S201" i="1600"/>
  <c r="T201" i="1600"/>
  <c r="U201" i="1600"/>
  <c r="V201" i="1600"/>
  <c r="W201" i="1600"/>
  <c r="X201" i="1600"/>
  <c r="Y201" i="1600"/>
  <c r="B202" i="1600"/>
  <c r="C202" i="1600"/>
  <c r="D202" i="1600"/>
  <c r="E202" i="1600"/>
  <c r="F202" i="1600"/>
  <c r="G202" i="1600"/>
  <c r="H202" i="1600"/>
  <c r="I202" i="1600"/>
  <c r="K202" i="1600"/>
  <c r="S202" i="1600"/>
  <c r="T202" i="1600"/>
  <c r="U202" i="1600"/>
  <c r="V202" i="1600"/>
  <c r="W202" i="1600"/>
  <c r="X202" i="1600"/>
  <c r="Y202" i="1600"/>
  <c r="B203" i="1600"/>
  <c r="C203" i="1600"/>
  <c r="D203" i="1600"/>
  <c r="E203" i="1600"/>
  <c r="F203" i="1600"/>
  <c r="G203" i="1600"/>
  <c r="H203" i="1600"/>
  <c r="I203" i="1600"/>
  <c r="K203" i="1600"/>
  <c r="S203" i="1600"/>
  <c r="T203" i="1600"/>
  <c r="U203" i="1600"/>
  <c r="V203" i="1600"/>
  <c r="W203" i="1600"/>
  <c r="X203" i="1600"/>
  <c r="Y203" i="1600"/>
  <c r="B204" i="1600"/>
  <c r="C204" i="1600"/>
  <c r="D204" i="1600"/>
  <c r="E204" i="1600"/>
  <c r="F204" i="1600"/>
  <c r="G204" i="1600"/>
  <c r="H204" i="1600"/>
  <c r="I204" i="1600"/>
  <c r="K204" i="1600"/>
  <c r="S204" i="1600"/>
  <c r="T204" i="1600"/>
  <c r="U204" i="1600"/>
  <c r="V204" i="1600"/>
  <c r="W204" i="1600"/>
  <c r="X204" i="1600"/>
  <c r="Y204" i="1600"/>
  <c r="B205" i="1600"/>
  <c r="C205" i="1600"/>
  <c r="D205" i="1600"/>
  <c r="E205" i="1600"/>
  <c r="F205" i="1600"/>
  <c r="G205" i="1600"/>
  <c r="H205" i="1600"/>
  <c r="I205" i="1600"/>
  <c r="K205" i="1600"/>
  <c r="S205" i="1600"/>
  <c r="T205" i="1600"/>
  <c r="U205" i="1600"/>
  <c r="V205" i="1600"/>
  <c r="W205" i="1600"/>
  <c r="X205" i="1600"/>
  <c r="Y205" i="1600"/>
  <c r="B206" i="1600"/>
  <c r="C206" i="1600"/>
  <c r="D206" i="1600"/>
  <c r="E206" i="1600"/>
  <c r="F206" i="1600"/>
  <c r="G206" i="1600"/>
  <c r="H206" i="1600"/>
  <c r="I206" i="1600"/>
  <c r="K206" i="1600"/>
  <c r="S206" i="1600"/>
  <c r="T206" i="1600"/>
  <c r="U206" i="1600"/>
  <c r="V206" i="1600"/>
  <c r="W206" i="1600"/>
  <c r="X206" i="1600"/>
  <c r="Y206" i="1600"/>
  <c r="B207" i="1600"/>
  <c r="C207" i="1600"/>
  <c r="D207" i="1600"/>
  <c r="E207" i="1600"/>
  <c r="F207" i="1600"/>
  <c r="G207" i="1600"/>
  <c r="H207" i="1600"/>
  <c r="I207" i="1600"/>
  <c r="K207" i="1600"/>
  <c r="S207" i="1600"/>
  <c r="T207" i="1600"/>
  <c r="U207" i="1600"/>
  <c r="V207" i="1600"/>
  <c r="W207" i="1600"/>
  <c r="X207" i="1600"/>
  <c r="Y207" i="1600"/>
  <c r="B208" i="1600"/>
  <c r="C208" i="1600"/>
  <c r="D208" i="1600"/>
  <c r="E208" i="1600"/>
  <c r="F208" i="1600"/>
  <c r="G208" i="1600"/>
  <c r="H208" i="1600"/>
  <c r="I208" i="1600"/>
  <c r="K208" i="1600"/>
  <c r="S208" i="1600"/>
  <c r="T208" i="1600"/>
  <c r="U208" i="1600"/>
  <c r="V208" i="1600"/>
  <c r="W208" i="1600"/>
  <c r="X208" i="1600"/>
  <c r="Y208" i="1600"/>
  <c r="B209" i="1600"/>
  <c r="C209" i="1600"/>
  <c r="D209" i="1600"/>
  <c r="E209" i="1600"/>
  <c r="F209" i="1600"/>
  <c r="G209" i="1600"/>
  <c r="H209" i="1600"/>
  <c r="I209" i="1600"/>
  <c r="K209" i="1600"/>
  <c r="S209" i="1600"/>
  <c r="T209" i="1600"/>
  <c r="U209" i="1600"/>
  <c r="V209" i="1600"/>
  <c r="W209" i="1600"/>
  <c r="X209" i="1600"/>
  <c r="Y209" i="1600"/>
  <c r="B210" i="1600"/>
  <c r="C210" i="1600"/>
  <c r="D210" i="1600"/>
  <c r="E210" i="1600"/>
  <c r="F210" i="1600"/>
  <c r="G210" i="1600"/>
  <c r="H210" i="1600"/>
  <c r="I210" i="1600"/>
  <c r="K210" i="1600"/>
  <c r="S210" i="1600"/>
  <c r="T210" i="1600"/>
  <c r="U210" i="1600"/>
  <c r="V210" i="1600"/>
  <c r="W210" i="1600"/>
  <c r="X210" i="1600"/>
  <c r="Y210" i="1600"/>
  <c r="B211" i="1600"/>
  <c r="C211" i="1600"/>
  <c r="D211" i="1600"/>
  <c r="E211" i="1600"/>
  <c r="F211" i="1600"/>
  <c r="G211" i="1600"/>
  <c r="H211" i="1600"/>
  <c r="I211" i="1600"/>
  <c r="K211" i="1600"/>
  <c r="S211" i="1600"/>
  <c r="T211" i="1600"/>
  <c r="U211" i="1600"/>
  <c r="V211" i="1600"/>
  <c r="W211" i="1600"/>
  <c r="X211" i="1600"/>
  <c r="Y211" i="1600"/>
  <c r="B212" i="1600"/>
  <c r="C212" i="1600"/>
  <c r="D212" i="1600"/>
  <c r="E212" i="1600"/>
  <c r="F212" i="1600"/>
  <c r="G212" i="1600"/>
  <c r="H212" i="1600"/>
  <c r="I212" i="1600"/>
  <c r="K212" i="1600"/>
  <c r="S212" i="1600"/>
  <c r="T212" i="1600"/>
  <c r="U212" i="1600"/>
  <c r="V212" i="1600"/>
  <c r="W212" i="1600"/>
  <c r="X212" i="1600"/>
  <c r="Y212" i="1600"/>
  <c r="B213" i="1600"/>
  <c r="C213" i="1600"/>
  <c r="D213" i="1600"/>
  <c r="E213" i="1600"/>
  <c r="F213" i="1600"/>
  <c r="G213" i="1600"/>
  <c r="H213" i="1600"/>
  <c r="I213" i="1600"/>
  <c r="K213" i="1600"/>
  <c r="S213" i="1600"/>
  <c r="T213" i="1600"/>
  <c r="U213" i="1600"/>
  <c r="V213" i="1600"/>
  <c r="W213" i="1600"/>
  <c r="X213" i="1600"/>
  <c r="Y213" i="1600"/>
  <c r="B214" i="1600"/>
  <c r="C214" i="1600"/>
  <c r="D214" i="1600"/>
  <c r="E214" i="1600"/>
  <c r="F214" i="1600"/>
  <c r="G214" i="1600"/>
  <c r="H214" i="1600"/>
  <c r="I214" i="1600"/>
  <c r="K214" i="1600"/>
  <c r="S214" i="1600"/>
  <c r="T214" i="1600"/>
  <c r="U214" i="1600"/>
  <c r="V214" i="1600"/>
  <c r="W214" i="1600"/>
  <c r="X214" i="1600"/>
  <c r="Y214" i="1600"/>
  <c r="B215" i="1600"/>
  <c r="C215" i="1600"/>
  <c r="D215" i="1600"/>
  <c r="E215" i="1600"/>
  <c r="F215" i="1600"/>
  <c r="G215" i="1600"/>
  <c r="H215" i="1600"/>
  <c r="I215" i="1600"/>
  <c r="K215" i="1600"/>
  <c r="S215" i="1600"/>
  <c r="T215" i="1600"/>
  <c r="U215" i="1600"/>
  <c r="V215" i="1600"/>
  <c r="W215" i="1600"/>
  <c r="X215" i="1600"/>
  <c r="Y215" i="1600"/>
  <c r="B216" i="1600"/>
  <c r="C216" i="1600"/>
  <c r="D216" i="1600"/>
  <c r="E216" i="1600"/>
  <c r="F216" i="1600"/>
  <c r="G216" i="1600"/>
  <c r="H216" i="1600"/>
  <c r="I216" i="1600"/>
  <c r="K216" i="1600"/>
  <c r="S216" i="1600"/>
  <c r="T216" i="1600"/>
  <c r="U216" i="1600"/>
  <c r="V216" i="1600"/>
  <c r="W216" i="1600"/>
  <c r="X216" i="1600"/>
  <c r="Y216" i="1600"/>
  <c r="B217" i="1600"/>
  <c r="C217" i="1600"/>
  <c r="D217" i="1600"/>
  <c r="E217" i="1600"/>
  <c r="F217" i="1600"/>
  <c r="G217" i="1600"/>
  <c r="H217" i="1600"/>
  <c r="I217" i="1600"/>
  <c r="K217" i="1600"/>
  <c r="S217" i="1600"/>
  <c r="T217" i="1600"/>
  <c r="U217" i="1600"/>
  <c r="V217" i="1600"/>
  <c r="W217" i="1600"/>
  <c r="X217" i="1600"/>
  <c r="Y217" i="1600"/>
  <c r="B218" i="1600"/>
  <c r="C218" i="1600"/>
  <c r="D218" i="1600"/>
  <c r="E218" i="1600"/>
  <c r="F218" i="1600"/>
  <c r="G218" i="1600"/>
  <c r="H218" i="1600"/>
  <c r="I218" i="1600"/>
  <c r="K218" i="1600"/>
  <c r="S218" i="1600"/>
  <c r="T218" i="1600"/>
  <c r="U218" i="1600"/>
  <c r="V218" i="1600"/>
  <c r="W218" i="1600"/>
  <c r="X218" i="1600"/>
  <c r="Y218" i="1600"/>
  <c r="B219" i="1600"/>
  <c r="C219" i="1600"/>
  <c r="D219" i="1600"/>
  <c r="E219" i="1600"/>
  <c r="F219" i="1600"/>
  <c r="G219" i="1600"/>
  <c r="H219" i="1600"/>
  <c r="I219" i="1600"/>
  <c r="K219" i="1600"/>
  <c r="S219" i="1600"/>
  <c r="T219" i="1600"/>
  <c r="U219" i="1600"/>
  <c r="V219" i="1600"/>
  <c r="W219" i="1600"/>
  <c r="X219" i="1600"/>
  <c r="Y219" i="1600"/>
  <c r="B220" i="1600"/>
  <c r="C220" i="1600"/>
  <c r="D220" i="1600"/>
  <c r="E220" i="1600"/>
  <c r="F220" i="1600"/>
  <c r="G220" i="1600"/>
  <c r="H220" i="1600"/>
  <c r="I220" i="1600"/>
  <c r="K220" i="1600"/>
  <c r="S220" i="1600"/>
  <c r="T220" i="1600"/>
  <c r="U220" i="1600"/>
  <c r="V220" i="1600"/>
  <c r="W220" i="1600"/>
  <c r="X220" i="1600"/>
  <c r="Y220" i="1600"/>
  <c r="B221" i="1600"/>
  <c r="C221" i="1600"/>
  <c r="D221" i="1600"/>
  <c r="E221" i="1600"/>
  <c r="F221" i="1600"/>
  <c r="G221" i="1600"/>
  <c r="H221" i="1600"/>
  <c r="I221" i="1600"/>
  <c r="K221" i="1600"/>
  <c r="S221" i="1600"/>
  <c r="T221" i="1600"/>
  <c r="U221" i="1600"/>
  <c r="V221" i="1600"/>
  <c r="W221" i="1600"/>
  <c r="X221" i="1600"/>
  <c r="Y221" i="1600"/>
  <c r="B222" i="1600"/>
  <c r="C222" i="1600"/>
  <c r="D222" i="1600"/>
  <c r="E222" i="1600"/>
  <c r="F222" i="1600"/>
  <c r="G222" i="1600"/>
  <c r="H222" i="1600"/>
  <c r="I222" i="1600"/>
  <c r="K222" i="1600"/>
  <c r="S222" i="1600"/>
  <c r="T222" i="1600"/>
  <c r="U222" i="1600"/>
  <c r="V222" i="1600"/>
  <c r="W222" i="1600"/>
  <c r="X222" i="1600"/>
  <c r="Y222" i="1600"/>
  <c r="B223" i="1600"/>
  <c r="C223" i="1600"/>
  <c r="D223" i="1600"/>
  <c r="E223" i="1600"/>
  <c r="F223" i="1600"/>
  <c r="G223" i="1600"/>
  <c r="H223" i="1600"/>
  <c r="I223" i="1600"/>
  <c r="K223" i="1600"/>
  <c r="S223" i="1600"/>
  <c r="T223" i="1600"/>
  <c r="U223" i="1600"/>
  <c r="V223" i="1600"/>
  <c r="W223" i="1600"/>
  <c r="X223" i="1600"/>
  <c r="Y223" i="1600"/>
  <c r="B224" i="1600"/>
  <c r="C224" i="1600"/>
  <c r="D224" i="1600"/>
  <c r="E224" i="1600"/>
  <c r="F224" i="1600"/>
  <c r="G224" i="1600"/>
  <c r="H224" i="1600"/>
  <c r="I224" i="1600"/>
  <c r="K224" i="1600"/>
  <c r="S224" i="1600"/>
  <c r="T224" i="1600"/>
  <c r="U224" i="1600"/>
  <c r="V224" i="1600"/>
  <c r="W224" i="1600"/>
  <c r="X224" i="1600"/>
  <c r="Y224" i="1600"/>
  <c r="B225" i="1600"/>
  <c r="C225" i="1600"/>
  <c r="D225" i="1600"/>
  <c r="E225" i="1600"/>
  <c r="F225" i="1600"/>
  <c r="G225" i="1600"/>
  <c r="H225" i="1600"/>
  <c r="I225" i="1600"/>
  <c r="K225" i="1600"/>
  <c r="S225" i="1600"/>
  <c r="T225" i="1600"/>
  <c r="U225" i="1600"/>
  <c r="V225" i="1600"/>
  <c r="W225" i="1600"/>
  <c r="X225" i="1600"/>
  <c r="Y225" i="1600"/>
  <c r="B226" i="1600"/>
  <c r="C226" i="1600"/>
  <c r="D226" i="1600"/>
  <c r="E226" i="1600"/>
  <c r="F226" i="1600"/>
  <c r="G226" i="1600"/>
  <c r="H226" i="1600"/>
  <c r="I226" i="1600"/>
  <c r="K226" i="1600"/>
  <c r="S226" i="1600"/>
  <c r="T226" i="1600"/>
  <c r="U226" i="1600"/>
  <c r="V226" i="1600"/>
  <c r="W226" i="1600"/>
  <c r="X226" i="1600"/>
  <c r="Y226" i="1600"/>
  <c r="B227" i="1600"/>
  <c r="C227" i="1600"/>
  <c r="D227" i="1600"/>
  <c r="E227" i="1600"/>
  <c r="F227" i="1600"/>
  <c r="G227" i="1600"/>
  <c r="H227" i="1600"/>
  <c r="I227" i="1600"/>
  <c r="K227" i="1600"/>
  <c r="S227" i="1600"/>
  <c r="T227" i="1600"/>
  <c r="U227" i="1600"/>
  <c r="V227" i="1600"/>
  <c r="W227" i="1600"/>
  <c r="X227" i="1600"/>
  <c r="Y227" i="1600"/>
  <c r="B228" i="1600"/>
  <c r="C228" i="1600"/>
  <c r="D228" i="1600"/>
  <c r="E228" i="1600"/>
  <c r="F228" i="1600"/>
  <c r="G228" i="1600"/>
  <c r="H228" i="1600"/>
  <c r="I228" i="1600"/>
  <c r="K228" i="1600"/>
  <c r="S228" i="1600"/>
  <c r="T228" i="1600"/>
  <c r="U228" i="1600"/>
  <c r="V228" i="1600"/>
  <c r="W228" i="1600"/>
  <c r="X228" i="1600"/>
  <c r="Y228" i="1600"/>
  <c r="B229" i="1600"/>
  <c r="C229" i="1600"/>
  <c r="D229" i="1600"/>
  <c r="E229" i="1600"/>
  <c r="F229" i="1600"/>
  <c r="G229" i="1600"/>
  <c r="H229" i="1600"/>
  <c r="I229" i="1600"/>
  <c r="K229" i="1600"/>
  <c r="S229" i="1600"/>
  <c r="T229" i="1600"/>
  <c r="U229" i="1600"/>
  <c r="V229" i="1600"/>
  <c r="W229" i="1600"/>
  <c r="X229" i="1600"/>
  <c r="Y229" i="1600"/>
  <c r="B230" i="1600"/>
  <c r="C230" i="1600"/>
  <c r="D230" i="1600"/>
  <c r="E230" i="1600"/>
  <c r="F230" i="1600"/>
  <c r="G230" i="1600"/>
  <c r="H230" i="1600"/>
  <c r="I230" i="1600"/>
  <c r="K230" i="1600"/>
  <c r="S230" i="1600"/>
  <c r="T230" i="1600"/>
  <c r="U230" i="1600"/>
  <c r="V230" i="1600"/>
  <c r="W230" i="1600"/>
  <c r="X230" i="1600"/>
  <c r="Y230" i="1600"/>
  <c r="B231" i="1600"/>
  <c r="C231" i="1600"/>
  <c r="D231" i="1600"/>
  <c r="E231" i="1600"/>
  <c r="F231" i="1600"/>
  <c r="G231" i="1600"/>
  <c r="H231" i="1600"/>
  <c r="I231" i="1600"/>
  <c r="K231" i="1600"/>
  <c r="S231" i="1600"/>
  <c r="T231" i="1600"/>
  <c r="U231" i="1600"/>
  <c r="V231" i="1600"/>
  <c r="W231" i="1600"/>
  <c r="X231" i="1600"/>
  <c r="Y231" i="1600"/>
  <c r="B232" i="1600"/>
  <c r="C232" i="1600"/>
  <c r="D232" i="1600"/>
  <c r="E232" i="1600"/>
  <c r="F232" i="1600"/>
  <c r="G232" i="1600"/>
  <c r="H232" i="1600"/>
  <c r="I232" i="1600"/>
  <c r="K232" i="1600"/>
  <c r="S232" i="1600"/>
  <c r="T232" i="1600"/>
  <c r="U232" i="1600"/>
  <c r="V232" i="1600"/>
  <c r="W232" i="1600"/>
  <c r="X232" i="1600"/>
  <c r="Y232" i="1600"/>
  <c r="B233" i="1600"/>
  <c r="C233" i="1600"/>
  <c r="D233" i="1600"/>
  <c r="E233" i="1600"/>
  <c r="F233" i="1600"/>
  <c r="G233" i="1600"/>
  <c r="H233" i="1600"/>
  <c r="I233" i="1600"/>
  <c r="K233" i="1600"/>
  <c r="S233" i="1600"/>
  <c r="T233" i="1600"/>
  <c r="U233" i="1600"/>
  <c r="V233" i="1600"/>
  <c r="W233" i="1600"/>
  <c r="X233" i="1600"/>
  <c r="Y233" i="1600"/>
  <c r="B234" i="1600"/>
  <c r="C234" i="1600"/>
  <c r="D234" i="1600"/>
  <c r="E234" i="1600"/>
  <c r="F234" i="1600"/>
  <c r="G234" i="1600"/>
  <c r="H234" i="1600"/>
  <c r="I234" i="1600"/>
  <c r="K234" i="1600"/>
  <c r="S234" i="1600"/>
  <c r="T234" i="1600"/>
  <c r="U234" i="1600"/>
  <c r="V234" i="1600"/>
  <c r="W234" i="1600"/>
  <c r="X234" i="1600"/>
  <c r="Y234" i="1600"/>
  <c r="B235" i="1600"/>
  <c r="C235" i="1600"/>
  <c r="D235" i="1600"/>
  <c r="E235" i="1600"/>
  <c r="F235" i="1600"/>
  <c r="G235" i="1600"/>
  <c r="H235" i="1600"/>
  <c r="I235" i="1600"/>
  <c r="K235" i="1600"/>
  <c r="S235" i="1600"/>
  <c r="T235" i="1600"/>
  <c r="U235" i="1600"/>
  <c r="V235" i="1600"/>
  <c r="W235" i="1600"/>
  <c r="X235" i="1600"/>
  <c r="Y235" i="1600"/>
  <c r="B236" i="1600"/>
  <c r="C236" i="1600"/>
  <c r="D236" i="1600"/>
  <c r="E236" i="1600"/>
  <c r="F236" i="1600"/>
  <c r="G236" i="1600"/>
  <c r="H236" i="1600"/>
  <c r="I236" i="1600"/>
  <c r="K236" i="1600"/>
  <c r="S236" i="1600"/>
  <c r="T236" i="1600"/>
  <c r="U236" i="1600"/>
  <c r="V236" i="1600"/>
  <c r="W236" i="1600"/>
  <c r="X236" i="1600"/>
  <c r="Y236" i="1600"/>
  <c r="B237" i="1600"/>
  <c r="C237" i="1600"/>
  <c r="D237" i="1600"/>
  <c r="E237" i="1600"/>
  <c r="F237" i="1600"/>
  <c r="G237" i="1600"/>
  <c r="H237" i="1600"/>
  <c r="I237" i="1600"/>
  <c r="K237" i="1600"/>
  <c r="S237" i="1600"/>
  <c r="T237" i="1600"/>
  <c r="U237" i="1600"/>
  <c r="V237" i="1600"/>
  <c r="W237" i="1600"/>
  <c r="X237" i="1600"/>
  <c r="Y237" i="1600"/>
  <c r="B238" i="1600"/>
  <c r="C238" i="1600"/>
  <c r="D238" i="1600"/>
  <c r="E238" i="1600"/>
  <c r="F238" i="1600"/>
  <c r="G238" i="1600"/>
  <c r="H238" i="1600"/>
  <c r="I238" i="1600"/>
  <c r="K238" i="1600"/>
  <c r="S238" i="1600"/>
  <c r="T238" i="1600"/>
  <c r="U238" i="1600"/>
  <c r="V238" i="1600"/>
  <c r="W238" i="1600"/>
  <c r="X238" i="1600"/>
  <c r="Y238" i="1600"/>
  <c r="B239" i="1600"/>
  <c r="C239" i="1600"/>
  <c r="D239" i="1600"/>
  <c r="E239" i="1600"/>
  <c r="F239" i="1600"/>
  <c r="G239" i="1600"/>
  <c r="H239" i="1600"/>
  <c r="I239" i="1600"/>
  <c r="K239" i="1600"/>
  <c r="S239" i="1600"/>
  <c r="T239" i="1600"/>
  <c r="U239" i="1600"/>
  <c r="V239" i="1600"/>
  <c r="W239" i="1600"/>
  <c r="X239" i="1600"/>
  <c r="Y239" i="1600"/>
  <c r="B240" i="1600"/>
  <c r="C240" i="1600"/>
  <c r="D240" i="1600"/>
  <c r="E240" i="1600"/>
  <c r="F240" i="1600"/>
  <c r="G240" i="1600"/>
  <c r="H240" i="1600"/>
  <c r="I240" i="1600"/>
  <c r="K240" i="1600"/>
  <c r="S240" i="1600"/>
  <c r="T240" i="1600"/>
  <c r="U240" i="1600"/>
  <c r="V240" i="1600"/>
  <c r="W240" i="1600"/>
  <c r="X240" i="1600"/>
  <c r="Y240" i="1600"/>
  <c r="B241" i="1600"/>
  <c r="C241" i="1600"/>
  <c r="D241" i="1600"/>
  <c r="E241" i="1600"/>
  <c r="F241" i="1600"/>
  <c r="G241" i="1600"/>
  <c r="H241" i="1600"/>
  <c r="I241" i="1600"/>
  <c r="K241" i="1600"/>
  <c r="S241" i="1600"/>
  <c r="T241" i="1600"/>
  <c r="U241" i="1600"/>
  <c r="V241" i="1600"/>
  <c r="W241" i="1600"/>
  <c r="X241" i="1600"/>
  <c r="Y241" i="1600"/>
  <c r="B242" i="1600"/>
  <c r="C242" i="1600"/>
  <c r="D242" i="1600"/>
  <c r="E242" i="1600"/>
  <c r="F242" i="1600"/>
  <c r="G242" i="1600"/>
  <c r="H242" i="1600"/>
  <c r="I242" i="1600"/>
  <c r="K242" i="1600"/>
  <c r="S242" i="1600"/>
  <c r="T242" i="1600"/>
  <c r="U242" i="1600"/>
  <c r="V242" i="1600"/>
  <c r="W242" i="1600"/>
  <c r="X242" i="1600"/>
  <c r="Y242" i="1600"/>
  <c r="B243" i="1600"/>
  <c r="C243" i="1600"/>
  <c r="D243" i="1600"/>
  <c r="E243" i="1600"/>
  <c r="F243" i="1600"/>
  <c r="G243" i="1600"/>
  <c r="H243" i="1600"/>
  <c r="I243" i="1600"/>
  <c r="K243" i="1600"/>
  <c r="S243" i="1600"/>
  <c r="T243" i="1600"/>
  <c r="U243" i="1600"/>
  <c r="V243" i="1600"/>
  <c r="W243" i="1600"/>
  <c r="X243" i="1600"/>
  <c r="Y243" i="1600"/>
  <c r="B244" i="1600"/>
  <c r="C244" i="1600"/>
  <c r="D244" i="1600"/>
  <c r="E244" i="1600"/>
  <c r="F244" i="1600"/>
  <c r="G244" i="1600"/>
  <c r="H244" i="1600"/>
  <c r="I244" i="1600"/>
  <c r="K244" i="1600"/>
  <c r="S244" i="1600"/>
  <c r="T244" i="1600"/>
  <c r="U244" i="1600"/>
  <c r="V244" i="1600"/>
  <c r="W244" i="1600"/>
  <c r="X244" i="1600"/>
  <c r="Y244" i="1600"/>
  <c r="B245" i="1600"/>
  <c r="C245" i="1600"/>
  <c r="D245" i="1600"/>
  <c r="E245" i="1600"/>
  <c r="F245" i="1600"/>
  <c r="G245" i="1600"/>
  <c r="H245" i="1600"/>
  <c r="I245" i="1600"/>
  <c r="K245" i="1600"/>
  <c r="S245" i="1600"/>
  <c r="T245" i="1600"/>
  <c r="U245" i="1600"/>
  <c r="V245" i="1600"/>
  <c r="W245" i="1600"/>
  <c r="X245" i="1600"/>
  <c r="Y245" i="1600"/>
  <c r="B246" i="1600"/>
  <c r="C246" i="1600"/>
  <c r="D246" i="1600"/>
  <c r="E246" i="1600"/>
  <c r="F246" i="1600"/>
  <c r="G246" i="1600"/>
  <c r="H246" i="1600"/>
  <c r="I246" i="1600"/>
  <c r="K246" i="1600"/>
  <c r="S246" i="1600"/>
  <c r="T246" i="1600"/>
  <c r="U246" i="1600"/>
  <c r="V246" i="1600"/>
  <c r="W246" i="1600"/>
  <c r="X246" i="1600"/>
  <c r="Y246" i="1600"/>
  <c r="B247" i="1600"/>
  <c r="C247" i="1600"/>
  <c r="D247" i="1600"/>
  <c r="E247" i="1600"/>
  <c r="F247" i="1600"/>
  <c r="G247" i="1600"/>
  <c r="H247" i="1600"/>
  <c r="I247" i="1600"/>
  <c r="K247" i="1600"/>
  <c r="S247" i="1600"/>
  <c r="T247" i="1600"/>
  <c r="U247" i="1600"/>
  <c r="V247" i="1600"/>
  <c r="W247" i="1600"/>
  <c r="X247" i="1600"/>
  <c r="Y247" i="1600"/>
  <c r="B248" i="1600"/>
  <c r="C248" i="1600"/>
  <c r="D248" i="1600"/>
  <c r="E248" i="1600"/>
  <c r="F248" i="1600"/>
  <c r="G248" i="1600"/>
  <c r="H248" i="1600"/>
  <c r="I248" i="1600"/>
  <c r="K248" i="1600"/>
  <c r="S248" i="1600"/>
  <c r="T248" i="1600"/>
  <c r="U248" i="1600"/>
  <c r="V248" i="1600"/>
  <c r="W248" i="1600"/>
  <c r="X248" i="1600"/>
  <c r="Y248" i="1600"/>
  <c r="B249" i="1600"/>
  <c r="C249" i="1600"/>
  <c r="D249" i="1600"/>
  <c r="E249" i="1600"/>
  <c r="F249" i="1600"/>
  <c r="G249" i="1600"/>
  <c r="H249" i="1600"/>
  <c r="I249" i="1600"/>
  <c r="K249" i="1600"/>
  <c r="S249" i="1600"/>
  <c r="T249" i="1600"/>
  <c r="U249" i="1600"/>
  <c r="V249" i="1600"/>
  <c r="W249" i="1600"/>
  <c r="X249" i="1600"/>
  <c r="Y249" i="1600"/>
  <c r="B250" i="1600"/>
  <c r="C250" i="1600"/>
  <c r="D250" i="1600"/>
  <c r="E250" i="1600"/>
  <c r="F250" i="1600"/>
  <c r="G250" i="1600"/>
  <c r="H250" i="1600"/>
  <c r="I250" i="1600"/>
  <c r="K250" i="1600"/>
  <c r="S250" i="1600"/>
  <c r="T250" i="1600"/>
  <c r="U250" i="1600"/>
  <c r="V250" i="1600"/>
  <c r="W250" i="1600"/>
  <c r="X250" i="1600"/>
  <c r="Y250" i="1600"/>
  <c r="B251" i="1600"/>
  <c r="C251" i="1600"/>
  <c r="D251" i="1600"/>
  <c r="E251" i="1600"/>
  <c r="F251" i="1600"/>
  <c r="G251" i="1600"/>
  <c r="H251" i="1600"/>
  <c r="I251" i="1600"/>
  <c r="K251" i="1600"/>
  <c r="S251" i="1600"/>
  <c r="T251" i="1600"/>
  <c r="U251" i="1600"/>
  <c r="V251" i="1600"/>
  <c r="W251" i="1600"/>
  <c r="X251" i="1600"/>
  <c r="Y251" i="1600"/>
  <c r="B252" i="1600"/>
  <c r="C252" i="1600"/>
  <c r="D252" i="1600"/>
  <c r="E252" i="1600"/>
  <c r="F252" i="1600"/>
  <c r="G252" i="1600"/>
  <c r="H252" i="1600"/>
  <c r="I252" i="1600"/>
  <c r="K252" i="1600"/>
  <c r="S252" i="1600"/>
  <c r="T252" i="1600"/>
  <c r="U252" i="1600"/>
  <c r="V252" i="1600"/>
  <c r="W252" i="1600"/>
  <c r="X252" i="1600"/>
  <c r="Y252" i="1600"/>
  <c r="B253" i="1600"/>
  <c r="C253" i="1600"/>
  <c r="D253" i="1600"/>
  <c r="E253" i="1600"/>
  <c r="F253" i="1600"/>
  <c r="G253" i="1600"/>
  <c r="H253" i="1600"/>
  <c r="I253" i="1600"/>
  <c r="K253" i="1600"/>
  <c r="S253" i="1600"/>
  <c r="T253" i="1600"/>
  <c r="U253" i="1600"/>
  <c r="V253" i="1600"/>
  <c r="W253" i="1600"/>
  <c r="X253" i="1600"/>
  <c r="Y253" i="1600"/>
  <c r="B254" i="1600"/>
  <c r="C254" i="1600"/>
  <c r="D254" i="1600"/>
  <c r="E254" i="1600"/>
  <c r="F254" i="1600"/>
  <c r="G254" i="1600"/>
  <c r="H254" i="1600"/>
  <c r="I254" i="1600"/>
  <c r="K254" i="1600"/>
  <c r="S254" i="1600"/>
  <c r="T254" i="1600"/>
  <c r="U254" i="1600"/>
  <c r="V254" i="1600"/>
  <c r="W254" i="1600"/>
  <c r="X254" i="1600"/>
  <c r="Y254" i="1600"/>
  <c r="B255" i="1600"/>
  <c r="C255" i="1600"/>
  <c r="D255" i="1600"/>
  <c r="E255" i="1600"/>
  <c r="F255" i="1600"/>
  <c r="G255" i="1600"/>
  <c r="H255" i="1600"/>
  <c r="I255" i="1600"/>
  <c r="K255" i="1600"/>
  <c r="S255" i="1600"/>
  <c r="T255" i="1600"/>
  <c r="U255" i="1600"/>
  <c r="V255" i="1600"/>
  <c r="W255" i="1600"/>
  <c r="X255" i="1600"/>
  <c r="Y255" i="1600"/>
  <c r="B256" i="1600"/>
  <c r="C256" i="1600"/>
  <c r="D256" i="1600"/>
  <c r="E256" i="1600"/>
  <c r="F256" i="1600"/>
  <c r="G256" i="1600"/>
  <c r="H256" i="1600"/>
  <c r="I256" i="1600"/>
  <c r="K256" i="1600"/>
  <c r="S256" i="1600"/>
  <c r="T256" i="1600"/>
  <c r="U256" i="1600"/>
  <c r="V256" i="1600"/>
  <c r="W256" i="1600"/>
  <c r="X256" i="1600"/>
  <c r="Y256" i="1600"/>
  <c r="B257" i="1600"/>
  <c r="C257" i="1600"/>
  <c r="D257" i="1600"/>
  <c r="E257" i="1600"/>
  <c r="F257" i="1600"/>
  <c r="G257" i="1600"/>
  <c r="H257" i="1600"/>
  <c r="I257" i="1600"/>
  <c r="K257" i="1600"/>
  <c r="S257" i="1600"/>
  <c r="T257" i="1600"/>
  <c r="U257" i="1600"/>
  <c r="V257" i="1600"/>
  <c r="W257" i="1600"/>
  <c r="X257" i="1600"/>
  <c r="Y257" i="1600"/>
  <c r="B258" i="1600"/>
  <c r="C258" i="1600"/>
  <c r="D258" i="1600"/>
  <c r="E258" i="1600"/>
  <c r="F258" i="1600"/>
  <c r="G258" i="1600"/>
  <c r="H258" i="1600"/>
  <c r="I258" i="1600"/>
  <c r="K258" i="1600"/>
  <c r="S258" i="1600"/>
  <c r="T258" i="1600"/>
  <c r="U258" i="1600"/>
  <c r="V258" i="1600"/>
  <c r="W258" i="1600"/>
  <c r="X258" i="1600"/>
  <c r="Y258" i="1600"/>
  <c r="B259" i="1600"/>
  <c r="C259" i="1600"/>
  <c r="D259" i="1600"/>
  <c r="E259" i="1600"/>
  <c r="F259" i="1600"/>
  <c r="G259" i="1600"/>
  <c r="H259" i="1600"/>
  <c r="I259" i="1600"/>
  <c r="K259" i="1600"/>
  <c r="S259" i="1600"/>
  <c r="T259" i="1600"/>
  <c r="U259" i="1600"/>
  <c r="V259" i="1600"/>
  <c r="W259" i="1600"/>
  <c r="X259" i="1600"/>
  <c r="Y259" i="1600"/>
  <c r="B260" i="1600"/>
  <c r="C260" i="1600"/>
  <c r="D260" i="1600"/>
  <c r="E260" i="1600"/>
  <c r="F260" i="1600"/>
  <c r="G260" i="1600"/>
  <c r="H260" i="1600"/>
  <c r="I260" i="1600"/>
  <c r="K260" i="1600"/>
  <c r="S260" i="1600"/>
  <c r="T260" i="1600"/>
  <c r="U260" i="1600"/>
  <c r="V260" i="1600"/>
  <c r="W260" i="1600"/>
  <c r="X260" i="1600"/>
  <c r="Y260" i="1600"/>
  <c r="B261" i="1600"/>
  <c r="C261" i="1600"/>
  <c r="D261" i="1600"/>
  <c r="E261" i="1600"/>
  <c r="F261" i="1600"/>
  <c r="G261" i="1600"/>
  <c r="H261" i="1600"/>
  <c r="I261" i="1600"/>
  <c r="K261" i="1600"/>
  <c r="S261" i="1600"/>
  <c r="T261" i="1600"/>
  <c r="U261" i="1600"/>
  <c r="V261" i="1600"/>
  <c r="W261" i="1600"/>
  <c r="X261" i="1600"/>
  <c r="Y261" i="1600"/>
  <c r="B262" i="1600"/>
  <c r="C262" i="1600"/>
  <c r="D262" i="1600"/>
  <c r="E262" i="1600"/>
  <c r="F262" i="1600"/>
  <c r="G262" i="1600"/>
  <c r="H262" i="1600"/>
  <c r="I262" i="1600"/>
  <c r="K262" i="1600"/>
  <c r="S262" i="1600"/>
  <c r="T262" i="1600"/>
  <c r="U262" i="1600"/>
  <c r="V262" i="1600"/>
  <c r="W262" i="1600"/>
  <c r="X262" i="1600"/>
  <c r="Y262" i="1600"/>
  <c r="B263" i="1600"/>
  <c r="C263" i="1600"/>
  <c r="D263" i="1600"/>
  <c r="E263" i="1600"/>
  <c r="F263" i="1600"/>
  <c r="G263" i="1600"/>
  <c r="H263" i="1600"/>
  <c r="I263" i="1600"/>
  <c r="K263" i="1600"/>
  <c r="S263" i="1600"/>
  <c r="T263" i="1600"/>
  <c r="U263" i="1600"/>
  <c r="V263" i="1600"/>
  <c r="W263" i="1600"/>
  <c r="X263" i="1600"/>
  <c r="Y263" i="1600"/>
  <c r="B264" i="1600"/>
  <c r="C264" i="1600"/>
  <c r="D264" i="1600"/>
  <c r="E264" i="1600"/>
  <c r="F264" i="1600"/>
  <c r="G264" i="1600"/>
  <c r="H264" i="1600"/>
  <c r="I264" i="1600"/>
  <c r="K264" i="1600"/>
  <c r="S264" i="1600"/>
  <c r="T264" i="1600"/>
  <c r="U264" i="1600"/>
  <c r="V264" i="1600"/>
  <c r="W264" i="1600"/>
  <c r="X264" i="1600"/>
  <c r="Y264" i="1600"/>
  <c r="B265" i="1600"/>
  <c r="C265" i="1600"/>
  <c r="D265" i="1600"/>
  <c r="E265" i="1600"/>
  <c r="F265" i="1600"/>
  <c r="G265" i="1600"/>
  <c r="H265" i="1600"/>
  <c r="I265" i="1600"/>
  <c r="K265" i="1600"/>
  <c r="S265" i="1600"/>
  <c r="T265" i="1600"/>
  <c r="U265" i="1600"/>
  <c r="V265" i="1600"/>
  <c r="W265" i="1600"/>
  <c r="X265" i="1600"/>
  <c r="Y265" i="1600"/>
  <c r="B266" i="1600"/>
  <c r="C266" i="1600"/>
  <c r="D266" i="1600"/>
  <c r="E266" i="1600"/>
  <c r="F266" i="1600"/>
  <c r="G266" i="1600"/>
  <c r="H266" i="1600"/>
  <c r="I266" i="1600"/>
  <c r="K266" i="1600"/>
  <c r="S266" i="1600"/>
  <c r="T266" i="1600"/>
  <c r="U266" i="1600"/>
  <c r="V266" i="1600"/>
  <c r="W266" i="1600"/>
  <c r="X266" i="1600"/>
  <c r="Y266" i="1600"/>
  <c r="B267" i="1600"/>
  <c r="C267" i="1600"/>
  <c r="D267" i="1600"/>
  <c r="E267" i="1600"/>
  <c r="F267" i="1600"/>
  <c r="G267" i="1600"/>
  <c r="H267" i="1600"/>
  <c r="I267" i="1600"/>
  <c r="K267" i="1600"/>
  <c r="S267" i="1600"/>
  <c r="T267" i="1600"/>
  <c r="U267" i="1600"/>
  <c r="V267" i="1600"/>
  <c r="W267" i="1600"/>
  <c r="X267" i="1600"/>
  <c r="Y267" i="1600"/>
  <c r="B268" i="1600"/>
  <c r="C268" i="1600"/>
  <c r="D268" i="1600"/>
  <c r="E268" i="1600"/>
  <c r="F268" i="1600"/>
  <c r="G268" i="1600"/>
  <c r="H268" i="1600"/>
  <c r="I268" i="1600"/>
  <c r="K268" i="1600"/>
  <c r="S268" i="1600"/>
  <c r="T268" i="1600"/>
  <c r="U268" i="1600"/>
  <c r="V268" i="1600"/>
  <c r="W268" i="1600"/>
  <c r="X268" i="1600"/>
  <c r="Y268" i="1600"/>
  <c r="B269" i="1600"/>
  <c r="C269" i="1600"/>
  <c r="D269" i="1600"/>
  <c r="E269" i="1600"/>
  <c r="F269" i="1600"/>
  <c r="G269" i="1600"/>
  <c r="H269" i="1600"/>
  <c r="I269" i="1600"/>
  <c r="K269" i="1600"/>
  <c r="S269" i="1600"/>
  <c r="T269" i="1600"/>
  <c r="U269" i="1600"/>
  <c r="V269" i="1600"/>
  <c r="W269" i="1600"/>
  <c r="X269" i="1600"/>
  <c r="Y269" i="1600"/>
  <c r="B270" i="1600"/>
  <c r="C270" i="1600"/>
  <c r="D270" i="1600"/>
  <c r="E270" i="1600"/>
  <c r="F270" i="1600"/>
  <c r="G270" i="1600"/>
  <c r="H270" i="1600"/>
  <c r="I270" i="1600"/>
  <c r="K270" i="1600"/>
  <c r="S270" i="1600"/>
  <c r="T270" i="1600"/>
  <c r="U270" i="1600"/>
  <c r="V270" i="1600"/>
  <c r="W270" i="1600"/>
  <c r="X270" i="1600"/>
  <c r="Y270" i="1600"/>
  <c r="B271" i="1600"/>
  <c r="C271" i="1600"/>
  <c r="D271" i="1600"/>
  <c r="E271" i="1600"/>
  <c r="F271" i="1600"/>
  <c r="G271" i="1600"/>
  <c r="H271" i="1600"/>
  <c r="I271" i="1600"/>
  <c r="K271" i="1600"/>
  <c r="S271" i="1600"/>
  <c r="T271" i="1600"/>
  <c r="U271" i="1600"/>
  <c r="V271" i="1600"/>
  <c r="W271" i="1600"/>
  <c r="X271" i="1600"/>
  <c r="Y271" i="1600"/>
  <c r="B272" i="1600"/>
  <c r="C272" i="1600"/>
  <c r="D272" i="1600"/>
  <c r="E272" i="1600"/>
  <c r="F272" i="1600"/>
  <c r="G272" i="1600"/>
  <c r="H272" i="1600"/>
  <c r="I272" i="1600"/>
  <c r="K272" i="1600"/>
  <c r="S272" i="1600"/>
  <c r="T272" i="1600"/>
  <c r="U272" i="1600"/>
  <c r="V272" i="1600"/>
  <c r="W272" i="1600"/>
  <c r="X272" i="1600"/>
  <c r="Y272" i="1600"/>
  <c r="B273" i="1600"/>
  <c r="C273" i="1600"/>
  <c r="D273" i="1600"/>
  <c r="E273" i="1600"/>
  <c r="F273" i="1600"/>
  <c r="G273" i="1600"/>
  <c r="H273" i="1600"/>
  <c r="I273" i="1600"/>
  <c r="K273" i="1600"/>
  <c r="S273" i="1600"/>
  <c r="T273" i="1600"/>
  <c r="U273" i="1600"/>
  <c r="V273" i="1600"/>
  <c r="W273" i="1600"/>
  <c r="X273" i="1600"/>
  <c r="Y273" i="1600"/>
  <c r="B274" i="1600"/>
  <c r="C274" i="1600"/>
  <c r="D274" i="1600"/>
  <c r="E274" i="1600"/>
  <c r="F274" i="1600"/>
  <c r="G274" i="1600"/>
  <c r="H274" i="1600"/>
  <c r="I274" i="1600"/>
  <c r="K274" i="1600"/>
  <c r="S274" i="1600"/>
  <c r="T274" i="1600"/>
  <c r="U274" i="1600"/>
  <c r="V274" i="1600"/>
  <c r="W274" i="1600"/>
  <c r="X274" i="1600"/>
  <c r="Y274" i="1600"/>
  <c r="B275" i="1600"/>
  <c r="C275" i="1600"/>
  <c r="D275" i="1600"/>
  <c r="E275" i="1600"/>
  <c r="F275" i="1600"/>
  <c r="G275" i="1600"/>
  <c r="H275" i="1600"/>
  <c r="I275" i="1600"/>
  <c r="K275" i="1600"/>
  <c r="S275" i="1600"/>
  <c r="T275" i="1600"/>
  <c r="U275" i="1600"/>
  <c r="V275" i="1600"/>
  <c r="W275" i="1600"/>
  <c r="X275" i="1600"/>
  <c r="Y275" i="1600"/>
  <c r="B276" i="1600"/>
  <c r="C276" i="1600"/>
  <c r="D276" i="1600"/>
  <c r="E276" i="1600"/>
  <c r="F276" i="1600"/>
  <c r="G276" i="1600"/>
  <c r="H276" i="1600"/>
  <c r="I276" i="1600"/>
  <c r="K276" i="1600"/>
  <c r="S276" i="1600"/>
  <c r="T276" i="1600"/>
  <c r="U276" i="1600"/>
  <c r="V276" i="1600"/>
  <c r="W276" i="1600"/>
  <c r="X276" i="1600"/>
  <c r="Y276" i="1600"/>
  <c r="B277" i="1600"/>
  <c r="C277" i="1600"/>
  <c r="D277" i="1600"/>
  <c r="E277" i="1600"/>
  <c r="F277" i="1600"/>
  <c r="G277" i="1600"/>
  <c r="H277" i="1600"/>
  <c r="I277" i="1600"/>
  <c r="K277" i="1600"/>
  <c r="S277" i="1600"/>
  <c r="T277" i="1600"/>
  <c r="U277" i="1600"/>
  <c r="V277" i="1600"/>
  <c r="W277" i="1600"/>
  <c r="X277" i="1600"/>
  <c r="Y277" i="1600"/>
  <c r="B278" i="1600"/>
  <c r="C278" i="1600"/>
  <c r="D278" i="1600"/>
  <c r="E278" i="1600"/>
  <c r="F278" i="1600"/>
  <c r="G278" i="1600"/>
  <c r="H278" i="1600"/>
  <c r="I278" i="1600"/>
  <c r="K278" i="1600"/>
  <c r="S278" i="1600"/>
  <c r="T278" i="1600"/>
  <c r="U278" i="1600"/>
  <c r="V278" i="1600"/>
  <c r="W278" i="1600"/>
  <c r="X278" i="1600"/>
  <c r="Y278" i="1600"/>
  <c r="B279" i="1600"/>
  <c r="C279" i="1600"/>
  <c r="D279" i="1600"/>
  <c r="E279" i="1600"/>
  <c r="F279" i="1600"/>
  <c r="G279" i="1600"/>
  <c r="H279" i="1600"/>
  <c r="I279" i="1600"/>
  <c r="K279" i="1600"/>
  <c r="S279" i="1600"/>
  <c r="T279" i="1600"/>
  <c r="U279" i="1600"/>
  <c r="V279" i="1600"/>
  <c r="W279" i="1600"/>
  <c r="X279" i="1600"/>
  <c r="Y279" i="1600"/>
  <c r="B280" i="1600"/>
  <c r="C280" i="1600"/>
  <c r="D280" i="1600"/>
  <c r="E280" i="1600"/>
  <c r="F280" i="1600"/>
  <c r="G280" i="1600"/>
  <c r="H280" i="1600"/>
  <c r="I280" i="1600"/>
  <c r="K280" i="1600"/>
  <c r="S280" i="1600"/>
  <c r="T280" i="1600"/>
  <c r="U280" i="1600"/>
  <c r="V280" i="1600"/>
  <c r="W280" i="1600"/>
  <c r="X280" i="1600"/>
  <c r="Y280" i="1600"/>
  <c r="B281" i="1600"/>
  <c r="C281" i="1600"/>
  <c r="D281" i="1600"/>
  <c r="E281" i="1600"/>
  <c r="F281" i="1600"/>
  <c r="G281" i="1600"/>
  <c r="H281" i="1600"/>
  <c r="I281" i="1600"/>
  <c r="K281" i="1600"/>
  <c r="S281" i="1600"/>
  <c r="T281" i="1600"/>
  <c r="U281" i="1600"/>
  <c r="V281" i="1600"/>
  <c r="W281" i="1600"/>
  <c r="X281" i="1600"/>
  <c r="Y281" i="1600"/>
  <c r="B282" i="1600"/>
  <c r="C282" i="1600"/>
  <c r="D282" i="1600"/>
  <c r="E282" i="1600"/>
  <c r="F282" i="1600"/>
  <c r="G282" i="1600"/>
  <c r="H282" i="1600"/>
  <c r="I282" i="1600"/>
  <c r="K282" i="1600"/>
  <c r="S282" i="1600"/>
  <c r="T282" i="1600"/>
  <c r="U282" i="1600"/>
  <c r="V282" i="1600"/>
  <c r="W282" i="1600"/>
  <c r="X282" i="1600"/>
  <c r="Y282" i="1600"/>
  <c r="B283" i="1600"/>
  <c r="C283" i="1600"/>
  <c r="D283" i="1600"/>
  <c r="E283" i="1600"/>
  <c r="F283" i="1600"/>
  <c r="G283" i="1600"/>
  <c r="H283" i="1600"/>
  <c r="I283" i="1600"/>
  <c r="K283" i="1600"/>
  <c r="S283" i="1600"/>
  <c r="T283" i="1600"/>
  <c r="U283" i="1600"/>
  <c r="V283" i="1600"/>
  <c r="W283" i="1600"/>
  <c r="X283" i="1600"/>
  <c r="Y283" i="1600"/>
  <c r="B284" i="1600"/>
  <c r="C284" i="1600"/>
  <c r="D284" i="1600"/>
  <c r="E284" i="1600"/>
  <c r="F284" i="1600"/>
  <c r="G284" i="1600"/>
  <c r="H284" i="1600"/>
  <c r="I284" i="1600"/>
  <c r="K284" i="1600"/>
  <c r="S284" i="1600"/>
  <c r="T284" i="1600"/>
  <c r="U284" i="1600"/>
  <c r="V284" i="1600"/>
  <c r="W284" i="1600"/>
  <c r="X284" i="1600"/>
  <c r="Y284" i="1600"/>
  <c r="B285" i="1600"/>
  <c r="C285" i="1600"/>
  <c r="D285" i="1600"/>
  <c r="E285" i="1600"/>
  <c r="F285" i="1600"/>
  <c r="G285" i="1600"/>
  <c r="H285" i="1600"/>
  <c r="I285" i="1600"/>
  <c r="K285" i="1600"/>
  <c r="S285" i="1600"/>
  <c r="T285" i="1600"/>
  <c r="U285" i="1600"/>
  <c r="V285" i="1600"/>
  <c r="W285" i="1600"/>
  <c r="X285" i="1600"/>
  <c r="Y285" i="1600"/>
  <c r="B286" i="1600"/>
  <c r="C286" i="1600"/>
  <c r="D286" i="1600"/>
  <c r="E286" i="1600"/>
  <c r="F286" i="1600"/>
  <c r="G286" i="1600"/>
  <c r="H286" i="1600"/>
  <c r="I286" i="1600"/>
  <c r="K286" i="1600"/>
  <c r="S286" i="1600"/>
  <c r="T286" i="1600"/>
  <c r="U286" i="1600"/>
  <c r="V286" i="1600"/>
  <c r="W286" i="1600"/>
  <c r="X286" i="1600"/>
  <c r="Y286" i="1600"/>
  <c r="B287" i="1600"/>
  <c r="C287" i="1600"/>
  <c r="D287" i="1600"/>
  <c r="E287" i="1600"/>
  <c r="F287" i="1600"/>
  <c r="G287" i="1600"/>
  <c r="H287" i="1600"/>
  <c r="I287" i="1600"/>
  <c r="K287" i="1600"/>
  <c r="S287" i="1600"/>
  <c r="T287" i="1600"/>
  <c r="U287" i="1600"/>
  <c r="V287" i="1600"/>
  <c r="W287" i="1600"/>
  <c r="X287" i="1600"/>
  <c r="Y287" i="1600"/>
  <c r="B288" i="1600"/>
  <c r="C288" i="1600"/>
  <c r="D288" i="1600"/>
  <c r="E288" i="1600"/>
  <c r="F288" i="1600"/>
  <c r="G288" i="1600"/>
  <c r="H288" i="1600"/>
  <c r="I288" i="1600"/>
  <c r="K288" i="1600"/>
  <c r="S288" i="1600"/>
  <c r="T288" i="1600"/>
  <c r="U288" i="1600"/>
  <c r="V288" i="1600"/>
  <c r="W288" i="1600"/>
  <c r="X288" i="1600"/>
  <c r="Y288" i="1600"/>
  <c r="B289" i="1600"/>
  <c r="C289" i="1600"/>
  <c r="D289" i="1600"/>
  <c r="E289" i="1600"/>
  <c r="F289" i="1600"/>
  <c r="G289" i="1600"/>
  <c r="H289" i="1600"/>
  <c r="I289" i="1600"/>
  <c r="K289" i="1600"/>
  <c r="S289" i="1600"/>
  <c r="T289" i="1600"/>
  <c r="U289" i="1600"/>
  <c r="V289" i="1600"/>
  <c r="W289" i="1600"/>
  <c r="X289" i="1600"/>
  <c r="Y289" i="1600"/>
  <c r="B290" i="1600"/>
  <c r="C290" i="1600"/>
  <c r="D290" i="1600"/>
  <c r="E290" i="1600"/>
  <c r="F290" i="1600"/>
  <c r="G290" i="1600"/>
  <c r="H290" i="1600"/>
  <c r="I290" i="1600"/>
  <c r="K290" i="1600"/>
  <c r="S290" i="1600"/>
  <c r="T290" i="1600"/>
  <c r="U290" i="1600"/>
  <c r="V290" i="1600"/>
  <c r="W290" i="1600"/>
  <c r="X290" i="1600"/>
  <c r="Y290" i="1600"/>
  <c r="B291" i="1600"/>
  <c r="C291" i="1600"/>
  <c r="D291" i="1600"/>
  <c r="E291" i="1600"/>
  <c r="F291" i="1600"/>
  <c r="G291" i="1600"/>
  <c r="H291" i="1600"/>
  <c r="I291" i="1600"/>
  <c r="K291" i="1600"/>
  <c r="S291" i="1600"/>
  <c r="T291" i="1600"/>
  <c r="U291" i="1600"/>
  <c r="V291" i="1600"/>
  <c r="W291" i="1600"/>
  <c r="X291" i="1600"/>
  <c r="Y291" i="1600"/>
  <c r="B292" i="1600"/>
  <c r="C292" i="1600"/>
  <c r="D292" i="1600"/>
  <c r="E292" i="1600"/>
  <c r="F292" i="1600"/>
  <c r="G292" i="1600"/>
  <c r="H292" i="1600"/>
  <c r="I292" i="1600"/>
  <c r="K292" i="1600"/>
  <c r="S292" i="1600"/>
  <c r="T292" i="1600"/>
  <c r="U292" i="1600"/>
  <c r="V292" i="1600"/>
  <c r="W292" i="1600"/>
  <c r="X292" i="1600"/>
  <c r="Y292" i="1600"/>
  <c r="B293" i="1600"/>
  <c r="C293" i="1600"/>
  <c r="D293" i="1600"/>
  <c r="E293" i="1600"/>
  <c r="F293" i="1600"/>
  <c r="G293" i="1600"/>
  <c r="H293" i="1600"/>
  <c r="I293" i="1600"/>
  <c r="K293" i="1600"/>
  <c r="S293" i="1600"/>
  <c r="T293" i="1600"/>
  <c r="U293" i="1600"/>
  <c r="V293" i="1600"/>
  <c r="W293" i="1600"/>
  <c r="X293" i="1600"/>
  <c r="Y293" i="1600"/>
  <c r="B294" i="1600"/>
  <c r="C294" i="1600"/>
  <c r="D294" i="1600"/>
  <c r="E294" i="1600"/>
  <c r="F294" i="1600"/>
  <c r="G294" i="1600"/>
  <c r="H294" i="1600"/>
  <c r="I294" i="1600"/>
  <c r="K294" i="1600"/>
  <c r="S294" i="1600"/>
  <c r="T294" i="1600"/>
  <c r="U294" i="1600"/>
  <c r="V294" i="1600"/>
  <c r="W294" i="1600"/>
  <c r="X294" i="1600"/>
  <c r="Y294" i="1600"/>
  <c r="B295" i="1600"/>
  <c r="C295" i="1600"/>
  <c r="D295" i="1600"/>
  <c r="E295" i="1600"/>
  <c r="F295" i="1600"/>
  <c r="G295" i="1600"/>
  <c r="H295" i="1600"/>
  <c r="I295" i="1600"/>
  <c r="K295" i="1600"/>
  <c r="S295" i="1600"/>
  <c r="T295" i="1600"/>
  <c r="U295" i="1600"/>
  <c r="V295" i="1600"/>
  <c r="W295" i="1600"/>
  <c r="X295" i="1600"/>
  <c r="Y295" i="1600"/>
  <c r="B296" i="1600"/>
  <c r="C296" i="1600"/>
  <c r="D296" i="1600"/>
  <c r="E296" i="1600"/>
  <c r="F296" i="1600"/>
  <c r="G296" i="1600"/>
  <c r="H296" i="1600"/>
  <c r="I296" i="1600"/>
  <c r="K296" i="1600"/>
  <c r="S296" i="1600"/>
  <c r="T296" i="1600"/>
  <c r="U296" i="1600"/>
  <c r="V296" i="1600"/>
  <c r="W296" i="1600"/>
  <c r="X296" i="1600"/>
  <c r="Y296" i="1600"/>
  <c r="B297" i="1600"/>
  <c r="C297" i="1600"/>
  <c r="D297" i="1600"/>
  <c r="E297" i="1600"/>
  <c r="F297" i="1600"/>
  <c r="G297" i="1600"/>
  <c r="H297" i="1600"/>
  <c r="I297" i="1600"/>
  <c r="K297" i="1600"/>
  <c r="S297" i="1600"/>
  <c r="T297" i="1600"/>
  <c r="U297" i="1600"/>
  <c r="V297" i="1600"/>
  <c r="W297" i="1600"/>
  <c r="X297" i="1600"/>
  <c r="Y297" i="1600"/>
  <c r="B298" i="1600"/>
  <c r="C298" i="1600"/>
  <c r="D298" i="1600"/>
  <c r="E298" i="1600"/>
  <c r="F298" i="1600"/>
  <c r="G298" i="1600"/>
  <c r="H298" i="1600"/>
  <c r="I298" i="1600"/>
  <c r="K298" i="1600"/>
  <c r="S298" i="1600"/>
  <c r="T298" i="1600"/>
  <c r="U298" i="1600"/>
  <c r="V298" i="1600"/>
  <c r="W298" i="1600"/>
  <c r="X298" i="1600"/>
  <c r="Y298" i="1600"/>
  <c r="B299" i="1600"/>
  <c r="C299" i="1600"/>
  <c r="D299" i="1600"/>
  <c r="E299" i="1600"/>
  <c r="F299" i="1600"/>
  <c r="G299" i="1600"/>
  <c r="H299" i="1600"/>
  <c r="I299" i="1600"/>
  <c r="K299" i="1600"/>
  <c r="S299" i="1600"/>
  <c r="T299" i="1600"/>
  <c r="U299" i="1600"/>
  <c r="V299" i="1600"/>
  <c r="W299" i="1600"/>
  <c r="X299" i="1600"/>
  <c r="Y299" i="1600"/>
  <c r="B300" i="1600"/>
  <c r="C300" i="1600"/>
  <c r="D300" i="1600"/>
  <c r="E300" i="1600"/>
  <c r="F300" i="1600"/>
  <c r="G300" i="1600"/>
  <c r="H300" i="1600"/>
  <c r="I300" i="1600"/>
  <c r="K300" i="1600"/>
  <c r="S300" i="1600"/>
  <c r="T300" i="1600"/>
  <c r="U300" i="1600"/>
  <c r="V300" i="1600"/>
  <c r="W300" i="1600"/>
  <c r="X300" i="1600"/>
  <c r="Y300" i="1600"/>
  <c r="B301" i="1600"/>
  <c r="C301" i="1600"/>
  <c r="D301" i="1600"/>
  <c r="E301" i="1600"/>
  <c r="F301" i="1600"/>
  <c r="G301" i="1600"/>
  <c r="H301" i="1600"/>
  <c r="I301" i="1600"/>
  <c r="K301" i="1600"/>
  <c r="S301" i="1600"/>
  <c r="T301" i="1600"/>
  <c r="U301" i="1600"/>
  <c r="V301" i="1600"/>
  <c r="W301" i="1600"/>
  <c r="X301" i="1600"/>
  <c r="Y301" i="1600"/>
  <c r="B302" i="1600"/>
  <c r="C302" i="1600"/>
  <c r="D302" i="1600"/>
  <c r="E302" i="1600"/>
  <c r="F302" i="1600"/>
  <c r="G302" i="1600"/>
  <c r="H302" i="1600"/>
  <c r="I302" i="1600"/>
  <c r="K302" i="1600"/>
  <c r="S302" i="1600"/>
  <c r="T302" i="1600"/>
  <c r="U302" i="1600"/>
  <c r="V302" i="1600"/>
  <c r="W302" i="1600"/>
  <c r="X302" i="1600"/>
  <c r="Y302" i="1600"/>
  <c r="B303" i="1600"/>
  <c r="C303" i="1600"/>
  <c r="D303" i="1600"/>
  <c r="E303" i="1600"/>
  <c r="F303" i="1600"/>
  <c r="G303" i="1600"/>
  <c r="H303" i="1600"/>
  <c r="I303" i="1600"/>
  <c r="K303" i="1600"/>
  <c r="S303" i="1600"/>
  <c r="T303" i="1600"/>
  <c r="U303" i="1600"/>
  <c r="V303" i="1600"/>
  <c r="W303" i="1600"/>
  <c r="X303" i="1600"/>
  <c r="Y303" i="1600"/>
  <c r="B304" i="1600"/>
  <c r="C304" i="1600"/>
  <c r="D304" i="1600"/>
  <c r="E304" i="1600"/>
  <c r="F304" i="1600"/>
  <c r="G304" i="1600"/>
  <c r="H304" i="1600"/>
  <c r="I304" i="1600"/>
  <c r="K304" i="1600"/>
  <c r="S304" i="1600"/>
  <c r="T304" i="1600"/>
  <c r="U304" i="1600"/>
  <c r="V304" i="1600"/>
  <c r="W304" i="1600"/>
  <c r="X304" i="1600"/>
  <c r="Y304" i="1600"/>
  <c r="B305" i="1600"/>
  <c r="C305" i="1600"/>
  <c r="D305" i="1600"/>
  <c r="E305" i="1600"/>
  <c r="F305" i="1600"/>
  <c r="G305" i="1600"/>
  <c r="H305" i="1600"/>
  <c r="I305" i="1600"/>
  <c r="K305" i="1600"/>
  <c r="S305" i="1600"/>
  <c r="T305" i="1600"/>
  <c r="U305" i="1600"/>
  <c r="V305" i="1600"/>
  <c r="W305" i="1600"/>
  <c r="X305" i="1600"/>
  <c r="Y305" i="1600"/>
  <c r="B306" i="1600"/>
  <c r="C306" i="1600"/>
  <c r="D306" i="1600"/>
  <c r="E306" i="1600"/>
  <c r="F306" i="1600"/>
  <c r="G306" i="1600"/>
  <c r="H306" i="1600"/>
  <c r="I306" i="1600"/>
  <c r="K306" i="1600"/>
  <c r="S306" i="1600"/>
  <c r="T306" i="1600"/>
  <c r="U306" i="1600"/>
  <c r="V306" i="1600"/>
  <c r="W306" i="1600"/>
  <c r="X306" i="1600"/>
  <c r="Y306" i="1600"/>
  <c r="B307" i="1600"/>
  <c r="C307" i="1600"/>
  <c r="D307" i="1600"/>
  <c r="E307" i="1600"/>
  <c r="F307" i="1600"/>
  <c r="G307" i="1600"/>
  <c r="H307" i="1600"/>
  <c r="I307" i="1600"/>
  <c r="K307" i="1600"/>
  <c r="S307" i="1600"/>
  <c r="T307" i="1600"/>
  <c r="U307" i="1600"/>
  <c r="V307" i="1600"/>
  <c r="W307" i="1600"/>
  <c r="X307" i="1600"/>
  <c r="Y307" i="1600"/>
  <c r="B308" i="1600"/>
  <c r="C308" i="1600"/>
  <c r="D308" i="1600"/>
  <c r="E308" i="1600"/>
  <c r="F308" i="1600"/>
  <c r="G308" i="1600"/>
  <c r="H308" i="1600"/>
  <c r="I308" i="1600"/>
  <c r="K308" i="1600"/>
  <c r="S308" i="1600"/>
  <c r="T308" i="1600"/>
  <c r="U308" i="1600"/>
  <c r="V308" i="1600"/>
  <c r="W308" i="1600"/>
  <c r="X308" i="1600"/>
  <c r="Y308" i="1600"/>
  <c r="B309" i="1600"/>
  <c r="C309" i="1600"/>
  <c r="D309" i="1600"/>
  <c r="E309" i="1600"/>
  <c r="F309" i="1600"/>
  <c r="G309" i="1600"/>
  <c r="H309" i="1600"/>
  <c r="I309" i="1600"/>
  <c r="K309" i="1600"/>
  <c r="S309" i="1600"/>
  <c r="T309" i="1600"/>
  <c r="U309" i="1600"/>
  <c r="V309" i="1600"/>
  <c r="W309" i="1600"/>
  <c r="X309" i="1600"/>
  <c r="Y309" i="1600"/>
  <c r="B310" i="1600"/>
  <c r="C310" i="1600"/>
  <c r="D310" i="1600"/>
  <c r="E310" i="1600"/>
  <c r="F310" i="1600"/>
  <c r="G310" i="1600"/>
  <c r="H310" i="1600"/>
  <c r="I310" i="1600"/>
  <c r="K310" i="1600"/>
  <c r="S310" i="1600"/>
  <c r="T310" i="1600"/>
  <c r="U310" i="1600"/>
  <c r="V310" i="1600"/>
  <c r="W310" i="1600"/>
  <c r="X310" i="1600"/>
  <c r="Y310" i="1600"/>
  <c r="B311" i="1600"/>
  <c r="C311" i="1600"/>
  <c r="D311" i="1600"/>
  <c r="E311" i="1600"/>
  <c r="F311" i="1600"/>
  <c r="G311" i="1600"/>
  <c r="H311" i="1600"/>
  <c r="I311" i="1600"/>
  <c r="K311" i="1600"/>
  <c r="S311" i="1600"/>
  <c r="T311" i="1600"/>
  <c r="U311" i="1600"/>
  <c r="V311" i="1600"/>
  <c r="W311" i="1600"/>
  <c r="X311" i="1600"/>
  <c r="Y311" i="1600"/>
  <c r="B312" i="1600"/>
  <c r="C312" i="1600"/>
  <c r="D312" i="1600"/>
  <c r="E312" i="1600"/>
  <c r="F312" i="1600"/>
  <c r="G312" i="1600"/>
  <c r="H312" i="1600"/>
  <c r="I312" i="1600"/>
  <c r="K312" i="1600"/>
  <c r="S312" i="1600"/>
  <c r="T312" i="1600"/>
  <c r="U312" i="1600"/>
  <c r="V312" i="1600"/>
  <c r="W312" i="1600"/>
  <c r="X312" i="1600"/>
  <c r="Y312" i="1600"/>
  <c r="B313" i="1600"/>
  <c r="C313" i="1600"/>
  <c r="D313" i="1600"/>
  <c r="E313" i="1600"/>
  <c r="F313" i="1600"/>
  <c r="G313" i="1600"/>
  <c r="H313" i="1600"/>
  <c r="I313" i="1600"/>
  <c r="K313" i="1600"/>
  <c r="S313" i="1600"/>
  <c r="T313" i="1600"/>
  <c r="U313" i="1600"/>
  <c r="V313" i="1600"/>
  <c r="W313" i="1600"/>
  <c r="X313" i="1600"/>
  <c r="Y313" i="1600"/>
  <c r="B314" i="1600"/>
  <c r="C314" i="1600"/>
  <c r="D314" i="1600"/>
  <c r="E314" i="1600"/>
  <c r="F314" i="1600"/>
  <c r="G314" i="1600"/>
  <c r="H314" i="1600"/>
  <c r="I314" i="1600"/>
  <c r="K314" i="1600"/>
  <c r="S314" i="1600"/>
  <c r="T314" i="1600"/>
  <c r="U314" i="1600"/>
  <c r="V314" i="1600"/>
  <c r="W314" i="1600"/>
  <c r="X314" i="1600"/>
  <c r="Y314" i="1600"/>
  <c r="B315" i="1600"/>
  <c r="C315" i="1600"/>
  <c r="D315" i="1600"/>
  <c r="E315" i="1600"/>
  <c r="F315" i="1600"/>
  <c r="G315" i="1600"/>
  <c r="H315" i="1600"/>
  <c r="I315" i="1600"/>
  <c r="K315" i="1600"/>
  <c r="S315" i="1600"/>
  <c r="T315" i="1600"/>
  <c r="U315" i="1600"/>
  <c r="V315" i="1600"/>
  <c r="W315" i="1600"/>
  <c r="X315" i="1600"/>
  <c r="Y315" i="1600"/>
  <c r="B316" i="1600"/>
  <c r="C316" i="1600"/>
  <c r="D316" i="1600"/>
  <c r="E316" i="1600"/>
  <c r="F316" i="1600"/>
  <c r="G316" i="1600"/>
  <c r="H316" i="1600"/>
  <c r="I316" i="1600"/>
  <c r="K316" i="1600"/>
  <c r="S316" i="1600"/>
  <c r="T316" i="1600"/>
  <c r="U316" i="1600"/>
  <c r="V316" i="1600"/>
  <c r="W316" i="1600"/>
  <c r="X316" i="1600"/>
  <c r="Y316" i="1600"/>
  <c r="B317" i="1600"/>
  <c r="C317" i="1600"/>
  <c r="D317" i="1600"/>
  <c r="E317" i="1600"/>
  <c r="F317" i="1600"/>
  <c r="G317" i="1600"/>
  <c r="H317" i="1600"/>
  <c r="I317" i="1600"/>
  <c r="K317" i="1600"/>
  <c r="S317" i="1600"/>
  <c r="T317" i="1600"/>
  <c r="U317" i="1600"/>
  <c r="V317" i="1600"/>
  <c r="W317" i="1600"/>
  <c r="X317" i="1600"/>
  <c r="Y317" i="1600"/>
  <c r="B318" i="1600"/>
  <c r="C318" i="1600"/>
  <c r="D318" i="1600"/>
  <c r="E318" i="1600"/>
  <c r="F318" i="1600"/>
  <c r="G318" i="1600"/>
  <c r="H318" i="1600"/>
  <c r="I318" i="1600"/>
  <c r="K318" i="1600"/>
  <c r="S318" i="1600"/>
  <c r="T318" i="1600"/>
  <c r="U318" i="1600"/>
  <c r="V318" i="1600"/>
  <c r="W318" i="1600"/>
  <c r="X318" i="1600"/>
  <c r="Y318" i="1600"/>
  <c r="B319" i="1600"/>
  <c r="C319" i="1600"/>
  <c r="D319" i="1600"/>
  <c r="E319" i="1600"/>
  <c r="F319" i="1600"/>
  <c r="G319" i="1600"/>
  <c r="H319" i="1600"/>
  <c r="I319" i="1600"/>
  <c r="K319" i="1600"/>
  <c r="S319" i="1600"/>
  <c r="T319" i="1600"/>
  <c r="U319" i="1600"/>
  <c r="V319" i="1600"/>
  <c r="W319" i="1600"/>
  <c r="X319" i="1600"/>
  <c r="Y319" i="1600"/>
  <c r="B320" i="1600"/>
  <c r="C320" i="1600"/>
  <c r="D320" i="1600"/>
  <c r="E320" i="1600"/>
  <c r="F320" i="1600"/>
  <c r="G320" i="1600"/>
  <c r="H320" i="1600"/>
  <c r="I320" i="1600"/>
  <c r="K320" i="1600"/>
  <c r="S320" i="1600"/>
  <c r="T320" i="1600"/>
  <c r="U320" i="1600"/>
  <c r="V320" i="1600"/>
  <c r="W320" i="1600"/>
  <c r="X320" i="1600"/>
  <c r="Y320" i="1600"/>
  <c r="B321" i="1600"/>
  <c r="C321" i="1600"/>
  <c r="D321" i="1600"/>
  <c r="E321" i="1600"/>
  <c r="F321" i="1600"/>
  <c r="G321" i="1600"/>
  <c r="H321" i="1600"/>
  <c r="I321" i="1600"/>
  <c r="K321" i="1600"/>
  <c r="S321" i="1600"/>
  <c r="T321" i="1600"/>
  <c r="U321" i="1600"/>
  <c r="V321" i="1600"/>
  <c r="W321" i="1600"/>
  <c r="X321" i="1600"/>
  <c r="Y321" i="1600"/>
  <c r="B322" i="1600"/>
  <c r="C322" i="1600"/>
  <c r="D322" i="1600"/>
  <c r="E322" i="1600"/>
  <c r="F322" i="1600"/>
  <c r="G322" i="1600"/>
  <c r="H322" i="1600"/>
  <c r="I322" i="1600"/>
  <c r="K322" i="1600"/>
  <c r="S322" i="1600"/>
  <c r="T322" i="1600"/>
  <c r="U322" i="1600"/>
  <c r="V322" i="1600"/>
  <c r="W322" i="1600"/>
  <c r="X322" i="1600"/>
  <c r="Y322" i="1600"/>
  <c r="B323" i="1600"/>
  <c r="C323" i="1600"/>
  <c r="D323" i="1600"/>
  <c r="E323" i="1600"/>
  <c r="F323" i="1600"/>
  <c r="G323" i="1600"/>
  <c r="H323" i="1600"/>
  <c r="I323" i="1600"/>
  <c r="K323" i="1600"/>
  <c r="S323" i="1600"/>
  <c r="T323" i="1600"/>
  <c r="U323" i="1600"/>
  <c r="V323" i="1600"/>
  <c r="W323" i="1600"/>
  <c r="X323" i="1600"/>
  <c r="Y323" i="1600"/>
  <c r="B324" i="1600"/>
  <c r="C324" i="1600"/>
  <c r="D324" i="1600"/>
  <c r="E324" i="1600"/>
  <c r="F324" i="1600"/>
  <c r="G324" i="1600"/>
  <c r="H324" i="1600"/>
  <c r="I324" i="1600"/>
  <c r="K324" i="1600"/>
  <c r="S324" i="1600"/>
  <c r="T324" i="1600"/>
  <c r="U324" i="1600"/>
  <c r="V324" i="1600"/>
  <c r="W324" i="1600"/>
  <c r="X324" i="1600"/>
  <c r="Y324" i="1600"/>
  <c r="B325" i="1600"/>
  <c r="C325" i="1600"/>
  <c r="D325" i="1600"/>
  <c r="E325" i="1600"/>
  <c r="F325" i="1600"/>
  <c r="G325" i="1600"/>
  <c r="H325" i="1600"/>
  <c r="I325" i="1600"/>
  <c r="K325" i="1600"/>
  <c r="S325" i="1600"/>
  <c r="T325" i="1600"/>
  <c r="U325" i="1600"/>
  <c r="V325" i="1600"/>
  <c r="W325" i="1600"/>
  <c r="X325" i="1600"/>
  <c r="Y325" i="1600"/>
  <c r="B326" i="1600"/>
  <c r="C326" i="1600"/>
  <c r="D326" i="1600"/>
  <c r="E326" i="1600"/>
  <c r="F326" i="1600"/>
  <c r="G326" i="1600"/>
  <c r="H326" i="1600"/>
  <c r="I326" i="1600"/>
  <c r="K326" i="1600"/>
  <c r="S326" i="1600"/>
  <c r="T326" i="1600"/>
  <c r="U326" i="1600"/>
  <c r="V326" i="1600"/>
  <c r="W326" i="1600"/>
  <c r="X326" i="1600"/>
  <c r="Y326" i="1600"/>
  <c r="B327" i="1600"/>
  <c r="C327" i="1600"/>
  <c r="D327" i="1600"/>
  <c r="E327" i="1600"/>
  <c r="F327" i="1600"/>
  <c r="G327" i="1600"/>
  <c r="H327" i="1600"/>
  <c r="I327" i="1600"/>
  <c r="K327" i="1600"/>
  <c r="S327" i="1600"/>
  <c r="T327" i="1600"/>
  <c r="U327" i="1600"/>
  <c r="V327" i="1600"/>
  <c r="W327" i="1600"/>
  <c r="X327" i="1600"/>
  <c r="Y327" i="1600"/>
  <c r="B328" i="1600"/>
  <c r="C328" i="1600"/>
  <c r="D328" i="1600"/>
  <c r="E328" i="1600"/>
  <c r="F328" i="1600"/>
  <c r="G328" i="1600"/>
  <c r="H328" i="1600"/>
  <c r="I328" i="1600"/>
  <c r="K328" i="1600"/>
  <c r="S328" i="1600"/>
  <c r="T328" i="1600"/>
  <c r="U328" i="1600"/>
  <c r="V328" i="1600"/>
  <c r="W328" i="1600"/>
  <c r="X328" i="1600"/>
  <c r="Y328" i="1600"/>
  <c r="B329" i="1600"/>
  <c r="C329" i="1600"/>
  <c r="D329" i="1600"/>
  <c r="E329" i="1600"/>
  <c r="F329" i="1600"/>
  <c r="G329" i="1600"/>
  <c r="H329" i="1600"/>
  <c r="I329" i="1600"/>
  <c r="K329" i="1600"/>
  <c r="S329" i="1600"/>
  <c r="T329" i="1600"/>
  <c r="U329" i="1600"/>
  <c r="V329" i="1600"/>
  <c r="W329" i="1600"/>
  <c r="X329" i="1600"/>
  <c r="Y329" i="1600"/>
  <c r="B330" i="1600"/>
  <c r="C330" i="1600"/>
  <c r="D330" i="1600"/>
  <c r="E330" i="1600"/>
  <c r="F330" i="1600"/>
  <c r="G330" i="1600"/>
  <c r="H330" i="1600"/>
  <c r="I330" i="1600"/>
  <c r="K330" i="1600"/>
  <c r="S330" i="1600"/>
  <c r="T330" i="1600"/>
  <c r="U330" i="1600"/>
  <c r="V330" i="1600"/>
  <c r="W330" i="1600"/>
  <c r="X330" i="1600"/>
  <c r="Y330" i="1600"/>
  <c r="B331" i="1600"/>
  <c r="C331" i="1600"/>
  <c r="D331" i="1600"/>
  <c r="E331" i="1600"/>
  <c r="F331" i="1600"/>
  <c r="G331" i="1600"/>
  <c r="H331" i="1600"/>
  <c r="I331" i="1600"/>
  <c r="K331" i="1600"/>
  <c r="S331" i="1600"/>
  <c r="T331" i="1600"/>
  <c r="U331" i="1600"/>
  <c r="V331" i="1600"/>
  <c r="W331" i="1600"/>
  <c r="X331" i="1600"/>
  <c r="Y331" i="1600"/>
  <c r="B332" i="1600"/>
  <c r="C332" i="1600"/>
  <c r="D332" i="1600"/>
  <c r="E332" i="1600"/>
  <c r="F332" i="1600"/>
  <c r="G332" i="1600"/>
  <c r="H332" i="1600"/>
  <c r="I332" i="1600"/>
  <c r="K332" i="1600"/>
  <c r="S332" i="1600"/>
  <c r="T332" i="1600"/>
  <c r="U332" i="1600"/>
  <c r="V332" i="1600"/>
  <c r="W332" i="1600"/>
  <c r="X332" i="1600"/>
  <c r="Y332" i="1600"/>
  <c r="B333" i="1600"/>
  <c r="C333" i="1600"/>
  <c r="D333" i="1600"/>
  <c r="E333" i="1600"/>
  <c r="F333" i="1600"/>
  <c r="G333" i="1600"/>
  <c r="H333" i="1600"/>
  <c r="I333" i="1600"/>
  <c r="K333" i="1600"/>
  <c r="S333" i="1600"/>
  <c r="T333" i="1600"/>
  <c r="U333" i="1600"/>
  <c r="V333" i="1600"/>
  <c r="W333" i="1600"/>
  <c r="X333" i="1600"/>
  <c r="Y333" i="1600"/>
  <c r="B334" i="1600"/>
  <c r="C334" i="1600"/>
  <c r="D334" i="1600"/>
  <c r="E334" i="1600"/>
  <c r="F334" i="1600"/>
  <c r="G334" i="1600"/>
  <c r="H334" i="1600"/>
  <c r="I334" i="1600"/>
  <c r="K334" i="1600"/>
  <c r="S334" i="1600"/>
  <c r="T334" i="1600"/>
  <c r="U334" i="1600"/>
  <c r="V334" i="1600"/>
  <c r="W334" i="1600"/>
  <c r="X334" i="1600"/>
  <c r="Y334" i="1600"/>
  <c r="B335" i="1600"/>
  <c r="C335" i="1600"/>
  <c r="D335" i="1600"/>
  <c r="E335" i="1600"/>
  <c r="F335" i="1600"/>
  <c r="G335" i="1600"/>
  <c r="H335" i="1600"/>
  <c r="I335" i="1600"/>
  <c r="K335" i="1600"/>
  <c r="S335" i="1600"/>
  <c r="T335" i="1600"/>
  <c r="U335" i="1600"/>
  <c r="V335" i="1600"/>
  <c r="W335" i="1600"/>
  <c r="X335" i="1600"/>
  <c r="Y335" i="1600"/>
  <c r="B336" i="1600"/>
  <c r="C336" i="1600"/>
  <c r="D336" i="1600"/>
  <c r="E336" i="1600"/>
  <c r="F336" i="1600"/>
  <c r="G336" i="1600"/>
  <c r="H336" i="1600"/>
  <c r="I336" i="1600"/>
  <c r="K336" i="1600"/>
  <c r="S336" i="1600"/>
  <c r="T336" i="1600"/>
  <c r="U336" i="1600"/>
  <c r="V336" i="1600"/>
  <c r="W336" i="1600"/>
  <c r="X336" i="1600"/>
  <c r="Y336" i="1600"/>
  <c r="B337" i="1600"/>
  <c r="C337" i="1600"/>
  <c r="D337" i="1600"/>
  <c r="E337" i="1600"/>
  <c r="F337" i="1600"/>
  <c r="G337" i="1600"/>
  <c r="H337" i="1600"/>
  <c r="I337" i="1600"/>
  <c r="K337" i="1600"/>
  <c r="S337" i="1600"/>
  <c r="T337" i="1600"/>
  <c r="U337" i="1600"/>
  <c r="V337" i="1600"/>
  <c r="W337" i="1600"/>
  <c r="X337" i="1600"/>
  <c r="Y337" i="1600"/>
  <c r="B338" i="1600"/>
  <c r="C338" i="1600"/>
  <c r="D338" i="1600"/>
  <c r="E338" i="1600"/>
  <c r="F338" i="1600"/>
  <c r="G338" i="1600"/>
  <c r="H338" i="1600"/>
  <c r="I338" i="1600"/>
  <c r="K338" i="1600"/>
  <c r="S338" i="1600"/>
  <c r="T338" i="1600"/>
  <c r="U338" i="1600"/>
  <c r="V338" i="1600"/>
  <c r="W338" i="1600"/>
  <c r="X338" i="1600"/>
  <c r="Y338" i="1600"/>
  <c r="B339" i="1600"/>
  <c r="C339" i="1600"/>
  <c r="D339" i="1600"/>
  <c r="E339" i="1600"/>
  <c r="F339" i="1600"/>
  <c r="G339" i="1600"/>
  <c r="H339" i="1600"/>
  <c r="I339" i="1600"/>
  <c r="K339" i="1600"/>
  <c r="S339" i="1600"/>
  <c r="T339" i="1600"/>
  <c r="U339" i="1600"/>
  <c r="V339" i="1600"/>
  <c r="W339" i="1600"/>
  <c r="X339" i="1600"/>
  <c r="Y339" i="1600"/>
  <c r="B340" i="1600"/>
  <c r="C340" i="1600"/>
  <c r="D340" i="1600"/>
  <c r="E340" i="1600"/>
  <c r="F340" i="1600"/>
  <c r="G340" i="1600"/>
  <c r="H340" i="1600"/>
  <c r="I340" i="1600"/>
  <c r="K340" i="1600"/>
  <c r="S340" i="1600"/>
  <c r="T340" i="1600"/>
  <c r="U340" i="1600"/>
  <c r="V340" i="1600"/>
  <c r="W340" i="1600"/>
  <c r="X340" i="1600"/>
  <c r="Y340" i="1600"/>
  <c r="B341" i="1600"/>
  <c r="C341" i="1600"/>
  <c r="D341" i="1600"/>
  <c r="E341" i="1600"/>
  <c r="F341" i="1600"/>
  <c r="G341" i="1600"/>
  <c r="H341" i="1600"/>
  <c r="I341" i="1600"/>
  <c r="K341" i="1600"/>
  <c r="S341" i="1600"/>
  <c r="T341" i="1600"/>
  <c r="U341" i="1600"/>
  <c r="V341" i="1600"/>
  <c r="W341" i="1600"/>
  <c r="X341" i="1600"/>
  <c r="Y341" i="1600"/>
  <c r="B342" i="1600"/>
  <c r="C342" i="1600"/>
  <c r="D342" i="1600"/>
  <c r="E342" i="1600"/>
  <c r="F342" i="1600"/>
  <c r="G342" i="1600"/>
  <c r="H342" i="1600"/>
  <c r="I342" i="1600"/>
  <c r="K342" i="1600"/>
  <c r="S342" i="1600"/>
  <c r="T342" i="1600"/>
  <c r="U342" i="1600"/>
  <c r="V342" i="1600"/>
  <c r="W342" i="1600"/>
  <c r="X342" i="1600"/>
  <c r="Y342" i="1600"/>
  <c r="B343" i="1600"/>
  <c r="C343" i="1600"/>
  <c r="D343" i="1600"/>
  <c r="E343" i="1600"/>
  <c r="F343" i="1600"/>
  <c r="G343" i="1600"/>
  <c r="H343" i="1600"/>
  <c r="I343" i="1600"/>
  <c r="K343" i="1600"/>
  <c r="S343" i="1600"/>
  <c r="T343" i="1600"/>
  <c r="U343" i="1600"/>
  <c r="V343" i="1600"/>
  <c r="W343" i="1600"/>
  <c r="X343" i="1600"/>
  <c r="Y343" i="1600"/>
  <c r="B344" i="1600"/>
  <c r="C344" i="1600"/>
  <c r="D344" i="1600"/>
  <c r="E344" i="1600"/>
  <c r="F344" i="1600"/>
  <c r="G344" i="1600"/>
  <c r="H344" i="1600"/>
  <c r="I344" i="1600"/>
  <c r="K344" i="1600"/>
  <c r="S344" i="1600"/>
  <c r="T344" i="1600"/>
  <c r="U344" i="1600"/>
  <c r="V344" i="1600"/>
  <c r="W344" i="1600"/>
  <c r="X344" i="1600"/>
  <c r="Y344" i="1600"/>
  <c r="B345" i="1600"/>
  <c r="C345" i="1600"/>
  <c r="D345" i="1600"/>
  <c r="E345" i="1600"/>
  <c r="F345" i="1600"/>
  <c r="G345" i="1600"/>
  <c r="H345" i="1600"/>
  <c r="I345" i="1600"/>
  <c r="K345" i="1600"/>
  <c r="S345" i="1600"/>
  <c r="T345" i="1600"/>
  <c r="U345" i="1600"/>
  <c r="V345" i="1600"/>
  <c r="W345" i="1600"/>
  <c r="X345" i="1600"/>
  <c r="Y345" i="1600"/>
  <c r="B346" i="1600"/>
  <c r="C346" i="1600"/>
  <c r="D346" i="1600"/>
  <c r="E346" i="1600"/>
  <c r="F346" i="1600"/>
  <c r="G346" i="1600"/>
  <c r="H346" i="1600"/>
  <c r="I346" i="1600"/>
  <c r="K346" i="1600"/>
  <c r="S346" i="1600"/>
  <c r="T346" i="1600"/>
  <c r="U346" i="1600"/>
  <c r="V346" i="1600"/>
  <c r="W346" i="1600"/>
  <c r="X346" i="1600"/>
  <c r="Y346" i="1600"/>
  <c r="B347" i="1600"/>
  <c r="C347" i="1600"/>
  <c r="D347" i="1600"/>
  <c r="E347" i="1600"/>
  <c r="F347" i="1600"/>
  <c r="G347" i="1600"/>
  <c r="H347" i="1600"/>
  <c r="I347" i="1600"/>
  <c r="K347" i="1600"/>
  <c r="S347" i="1600"/>
  <c r="T347" i="1600"/>
  <c r="U347" i="1600"/>
  <c r="V347" i="1600"/>
  <c r="W347" i="1600"/>
  <c r="X347" i="1600"/>
  <c r="Y347" i="1600"/>
  <c r="B348" i="1600"/>
  <c r="C348" i="1600"/>
  <c r="D348" i="1600"/>
  <c r="E348" i="1600"/>
  <c r="F348" i="1600"/>
  <c r="G348" i="1600"/>
  <c r="H348" i="1600"/>
  <c r="I348" i="1600"/>
  <c r="K348" i="1600"/>
  <c r="S348" i="1600"/>
  <c r="T348" i="1600"/>
  <c r="U348" i="1600"/>
  <c r="V348" i="1600"/>
  <c r="W348" i="1600"/>
  <c r="X348" i="1600"/>
  <c r="Y348" i="1600"/>
  <c r="B349" i="1600"/>
  <c r="C349" i="1600"/>
  <c r="D349" i="1600"/>
  <c r="E349" i="1600"/>
  <c r="F349" i="1600"/>
  <c r="G349" i="1600"/>
  <c r="H349" i="1600"/>
  <c r="I349" i="1600"/>
  <c r="K349" i="1600"/>
  <c r="S349" i="1600"/>
  <c r="T349" i="1600"/>
  <c r="U349" i="1600"/>
  <c r="V349" i="1600"/>
  <c r="W349" i="1600"/>
  <c r="X349" i="1600"/>
  <c r="Y349" i="1600"/>
  <c r="B350" i="1600"/>
  <c r="C350" i="1600"/>
  <c r="D350" i="1600"/>
  <c r="E350" i="1600"/>
  <c r="F350" i="1600"/>
  <c r="G350" i="1600"/>
  <c r="H350" i="1600"/>
  <c r="I350" i="1600"/>
  <c r="K350" i="1600"/>
  <c r="S350" i="1600"/>
  <c r="T350" i="1600"/>
  <c r="U350" i="1600"/>
  <c r="V350" i="1600"/>
  <c r="W350" i="1600"/>
  <c r="X350" i="1600"/>
  <c r="Y350" i="1600"/>
  <c r="B351" i="1600"/>
  <c r="C351" i="1600"/>
  <c r="D351" i="1600"/>
  <c r="E351" i="1600"/>
  <c r="F351" i="1600"/>
  <c r="G351" i="1600"/>
  <c r="H351" i="1600"/>
  <c r="I351" i="1600"/>
  <c r="K351" i="1600"/>
  <c r="S351" i="1600"/>
  <c r="T351" i="1600"/>
  <c r="U351" i="1600"/>
  <c r="V351" i="1600"/>
  <c r="W351" i="1600"/>
  <c r="X351" i="1600"/>
  <c r="Y351" i="1600"/>
  <c r="B352" i="1600"/>
  <c r="C352" i="1600"/>
  <c r="D352" i="1600"/>
  <c r="E352" i="1600"/>
  <c r="F352" i="1600"/>
  <c r="G352" i="1600"/>
  <c r="H352" i="1600"/>
  <c r="I352" i="1600"/>
  <c r="K352" i="1600"/>
  <c r="S352" i="1600"/>
  <c r="T352" i="1600"/>
  <c r="U352" i="1600"/>
  <c r="V352" i="1600"/>
  <c r="W352" i="1600"/>
  <c r="X352" i="1600"/>
  <c r="Y352" i="1600"/>
  <c r="B353" i="1600"/>
  <c r="C353" i="1600"/>
  <c r="D353" i="1600"/>
  <c r="E353" i="1600"/>
  <c r="F353" i="1600"/>
  <c r="G353" i="1600"/>
  <c r="H353" i="1600"/>
  <c r="I353" i="1600"/>
  <c r="K353" i="1600"/>
  <c r="S353" i="1600"/>
  <c r="T353" i="1600"/>
  <c r="U353" i="1600"/>
  <c r="V353" i="1600"/>
  <c r="W353" i="1600"/>
  <c r="X353" i="1600"/>
  <c r="Y353" i="1600"/>
  <c r="B354" i="1600"/>
  <c r="C354" i="1600"/>
  <c r="D354" i="1600"/>
  <c r="E354" i="1600"/>
  <c r="F354" i="1600"/>
  <c r="G354" i="1600"/>
  <c r="H354" i="1600"/>
  <c r="I354" i="1600"/>
  <c r="K354" i="1600"/>
  <c r="S354" i="1600"/>
  <c r="T354" i="1600"/>
  <c r="U354" i="1600"/>
  <c r="V354" i="1600"/>
  <c r="W354" i="1600"/>
  <c r="X354" i="1600"/>
  <c r="Y354" i="1600"/>
  <c r="B355" i="1600"/>
  <c r="C355" i="1600"/>
  <c r="D355" i="1600"/>
  <c r="E355" i="1600"/>
  <c r="F355" i="1600"/>
  <c r="G355" i="1600"/>
  <c r="H355" i="1600"/>
  <c r="I355" i="1600"/>
  <c r="K355" i="1600"/>
  <c r="S355" i="1600"/>
  <c r="T355" i="1600"/>
  <c r="U355" i="1600"/>
  <c r="V355" i="1600"/>
  <c r="W355" i="1600"/>
  <c r="X355" i="1600"/>
  <c r="Y355" i="1600"/>
  <c r="B356" i="1600"/>
  <c r="C356" i="1600"/>
  <c r="D356" i="1600"/>
  <c r="E356" i="1600"/>
  <c r="F356" i="1600"/>
  <c r="G356" i="1600"/>
  <c r="H356" i="1600"/>
  <c r="I356" i="1600"/>
  <c r="K356" i="1600"/>
  <c r="S356" i="1600"/>
  <c r="T356" i="1600"/>
  <c r="U356" i="1600"/>
  <c r="V356" i="1600"/>
  <c r="W356" i="1600"/>
  <c r="X356" i="1600"/>
  <c r="Y356" i="1600"/>
  <c r="B357" i="1600"/>
  <c r="C357" i="1600"/>
  <c r="D357" i="1600"/>
  <c r="E357" i="1600"/>
  <c r="F357" i="1600"/>
  <c r="G357" i="1600"/>
  <c r="H357" i="1600"/>
  <c r="I357" i="1600"/>
  <c r="K357" i="1600"/>
  <c r="S357" i="1600"/>
  <c r="T357" i="1600"/>
  <c r="U357" i="1600"/>
  <c r="V357" i="1600"/>
  <c r="W357" i="1600"/>
  <c r="X357" i="1600"/>
  <c r="Y357" i="1600"/>
  <c r="B358" i="1600"/>
  <c r="C358" i="1600"/>
  <c r="D358" i="1600"/>
  <c r="E358" i="1600"/>
  <c r="F358" i="1600"/>
  <c r="G358" i="1600"/>
  <c r="H358" i="1600"/>
  <c r="I358" i="1600"/>
  <c r="K358" i="1600"/>
  <c r="S358" i="1600"/>
  <c r="T358" i="1600"/>
  <c r="U358" i="1600"/>
  <c r="V358" i="1600"/>
  <c r="W358" i="1600"/>
  <c r="X358" i="1600"/>
  <c r="Y358" i="1600"/>
  <c r="B359" i="1600"/>
  <c r="C359" i="1600"/>
  <c r="D359" i="1600"/>
  <c r="E359" i="1600"/>
  <c r="F359" i="1600"/>
  <c r="G359" i="1600"/>
  <c r="H359" i="1600"/>
  <c r="I359" i="1600"/>
  <c r="K359" i="1600"/>
  <c r="S359" i="1600"/>
  <c r="T359" i="1600"/>
  <c r="U359" i="1600"/>
  <c r="V359" i="1600"/>
  <c r="W359" i="1600"/>
  <c r="X359" i="1600"/>
  <c r="Y359" i="1600"/>
  <c r="B360" i="1600"/>
  <c r="C360" i="1600"/>
  <c r="D360" i="1600"/>
  <c r="E360" i="1600"/>
  <c r="F360" i="1600"/>
  <c r="G360" i="1600"/>
  <c r="H360" i="1600"/>
  <c r="I360" i="1600"/>
  <c r="K360" i="1600"/>
  <c r="S360" i="1600"/>
  <c r="T360" i="1600"/>
  <c r="U360" i="1600"/>
  <c r="V360" i="1600"/>
  <c r="W360" i="1600"/>
  <c r="X360" i="1600"/>
  <c r="Y360" i="1600"/>
  <c r="B361" i="1600"/>
  <c r="C361" i="1600"/>
  <c r="D361" i="1600"/>
  <c r="E361" i="1600"/>
  <c r="F361" i="1600"/>
  <c r="G361" i="1600"/>
  <c r="H361" i="1600"/>
  <c r="I361" i="1600"/>
  <c r="K361" i="1600"/>
  <c r="S361" i="1600"/>
  <c r="T361" i="1600"/>
  <c r="U361" i="1600"/>
  <c r="V361" i="1600"/>
  <c r="W361" i="1600"/>
  <c r="X361" i="1600"/>
  <c r="Y361" i="1600"/>
  <c r="B362" i="1600"/>
  <c r="C362" i="1600"/>
  <c r="D362" i="1600"/>
  <c r="E362" i="1600"/>
  <c r="F362" i="1600"/>
  <c r="G362" i="1600"/>
  <c r="H362" i="1600"/>
  <c r="I362" i="1600"/>
  <c r="K362" i="1600"/>
  <c r="S362" i="1600"/>
  <c r="T362" i="1600"/>
  <c r="U362" i="1600"/>
  <c r="V362" i="1600"/>
  <c r="W362" i="1600"/>
  <c r="X362" i="1600"/>
  <c r="Y362" i="1600"/>
  <c r="B363" i="1600"/>
  <c r="C363" i="1600"/>
  <c r="D363" i="1600"/>
  <c r="E363" i="1600"/>
  <c r="F363" i="1600"/>
  <c r="G363" i="1600"/>
  <c r="H363" i="1600"/>
  <c r="I363" i="1600"/>
  <c r="K363" i="1600"/>
  <c r="S363" i="1600"/>
  <c r="T363" i="1600"/>
  <c r="U363" i="1600"/>
  <c r="V363" i="1600"/>
  <c r="W363" i="1600"/>
  <c r="X363" i="1600"/>
  <c r="Y363" i="1600"/>
  <c r="B364" i="1600"/>
  <c r="C364" i="1600"/>
  <c r="D364" i="1600"/>
  <c r="E364" i="1600"/>
  <c r="F364" i="1600"/>
  <c r="G364" i="1600"/>
  <c r="H364" i="1600"/>
  <c r="I364" i="1600"/>
  <c r="K364" i="1600"/>
  <c r="S364" i="1600"/>
  <c r="T364" i="1600"/>
  <c r="U364" i="1600"/>
  <c r="V364" i="1600"/>
  <c r="W364" i="1600"/>
  <c r="X364" i="1600"/>
  <c r="Y364" i="1600"/>
  <c r="B365" i="1600"/>
  <c r="C365" i="1600"/>
  <c r="D365" i="1600"/>
  <c r="E365" i="1600"/>
  <c r="F365" i="1600"/>
  <c r="G365" i="1600"/>
  <c r="H365" i="1600"/>
  <c r="I365" i="1600"/>
  <c r="K365" i="1600"/>
  <c r="S365" i="1600"/>
  <c r="T365" i="1600"/>
  <c r="U365" i="1600"/>
  <c r="V365" i="1600"/>
  <c r="W365" i="1600"/>
  <c r="X365" i="1600"/>
  <c r="Y365" i="1600"/>
  <c r="B6" i="2826"/>
  <c r="C6" i="2826"/>
  <c r="D6" i="2826"/>
  <c r="E6" i="2826"/>
  <c r="F6" i="2826"/>
  <c r="G6" i="2826"/>
  <c r="H6" i="2826"/>
  <c r="I6" i="2826"/>
  <c r="J6" i="2826"/>
  <c r="K6" i="2826"/>
  <c r="L6" i="2826"/>
  <c r="M6" i="2826"/>
  <c r="B7" i="2826"/>
  <c r="C7" i="2826"/>
  <c r="D7" i="2826"/>
  <c r="E7" i="2826"/>
  <c r="F7" i="2826"/>
  <c r="G7" i="2826"/>
  <c r="H7" i="2826"/>
  <c r="I7" i="2826"/>
  <c r="J7" i="2826"/>
  <c r="K7" i="2826"/>
  <c r="L7" i="2826"/>
  <c r="M7" i="2826"/>
  <c r="B8" i="2826"/>
  <c r="C8" i="2826"/>
  <c r="D8" i="2826"/>
  <c r="E8" i="2826"/>
  <c r="F8" i="2826"/>
  <c r="G8" i="2826"/>
  <c r="H8" i="2826"/>
  <c r="I8" i="2826"/>
  <c r="J8" i="2826"/>
  <c r="K8" i="2826"/>
  <c r="L8" i="2826"/>
  <c r="M8" i="2826"/>
  <c r="B9" i="2826"/>
  <c r="C9" i="2826"/>
  <c r="D9" i="2826"/>
  <c r="E9" i="2826"/>
  <c r="F9" i="2826"/>
  <c r="G9" i="2826"/>
  <c r="H9" i="2826"/>
  <c r="I9" i="2826"/>
  <c r="J9" i="2826"/>
  <c r="K9" i="2826"/>
  <c r="L9" i="2826"/>
  <c r="M9" i="2826"/>
  <c r="B10" i="2826"/>
  <c r="C10" i="2826"/>
  <c r="D10" i="2826"/>
  <c r="E10" i="2826"/>
  <c r="F10" i="2826"/>
  <c r="G10" i="2826"/>
  <c r="H10" i="2826"/>
  <c r="I10" i="2826"/>
  <c r="J10" i="2826"/>
  <c r="K10" i="2826"/>
  <c r="L10" i="2826"/>
  <c r="M10" i="2826"/>
  <c r="B11" i="2826"/>
  <c r="C11" i="2826"/>
  <c r="D11" i="2826"/>
  <c r="E11" i="2826"/>
  <c r="F11" i="2826"/>
  <c r="G11" i="2826"/>
  <c r="H11" i="2826"/>
  <c r="I11" i="2826"/>
  <c r="J11" i="2826"/>
  <c r="K11" i="2826"/>
  <c r="L11" i="2826"/>
  <c r="M11" i="2826"/>
  <c r="B12" i="2826"/>
  <c r="C12" i="2826"/>
  <c r="D12" i="2826"/>
  <c r="E12" i="2826"/>
  <c r="F12" i="2826"/>
  <c r="G12" i="2826"/>
  <c r="H12" i="2826"/>
  <c r="I12" i="2826"/>
  <c r="J12" i="2826"/>
  <c r="K12" i="2826"/>
  <c r="L12" i="2826"/>
  <c r="M12" i="2826"/>
  <c r="B13" i="2826"/>
  <c r="C13" i="2826"/>
  <c r="D13" i="2826"/>
  <c r="E13" i="2826"/>
  <c r="F13" i="2826"/>
  <c r="G13" i="2826"/>
  <c r="H13" i="2826"/>
  <c r="I13" i="2826"/>
  <c r="J13" i="2826"/>
  <c r="K13" i="2826"/>
  <c r="L13" i="2826"/>
  <c r="M13" i="2826"/>
  <c r="B14" i="2826"/>
  <c r="C14" i="2826"/>
  <c r="D14" i="2826"/>
  <c r="E14" i="2826"/>
  <c r="F14" i="2826"/>
  <c r="G14" i="2826"/>
  <c r="H14" i="2826"/>
  <c r="I14" i="2826"/>
  <c r="J14" i="2826"/>
  <c r="K14" i="2826"/>
  <c r="L14" i="2826"/>
  <c r="M14" i="2826"/>
  <c r="B15" i="2826"/>
  <c r="C15" i="2826"/>
  <c r="D15" i="2826"/>
  <c r="E15" i="2826"/>
  <c r="F15" i="2826"/>
  <c r="G15" i="2826"/>
  <c r="H15" i="2826"/>
  <c r="I15" i="2826"/>
  <c r="J15" i="2826"/>
  <c r="K15" i="2826"/>
  <c r="L15" i="2826"/>
  <c r="M15" i="2826"/>
  <c r="B16" i="2826"/>
  <c r="C16" i="2826"/>
  <c r="D16" i="2826"/>
  <c r="E16" i="2826"/>
  <c r="F16" i="2826"/>
  <c r="G16" i="2826"/>
  <c r="H16" i="2826"/>
  <c r="I16" i="2826"/>
  <c r="J16" i="2826"/>
  <c r="K16" i="2826"/>
  <c r="L16" i="2826"/>
  <c r="M16" i="2826"/>
  <c r="B17" i="2826"/>
  <c r="C17" i="2826"/>
  <c r="D17" i="2826"/>
  <c r="E17" i="2826"/>
  <c r="F17" i="2826"/>
  <c r="G17" i="2826"/>
  <c r="H17" i="2826"/>
  <c r="I17" i="2826"/>
  <c r="J17" i="2826"/>
  <c r="K17" i="2826"/>
  <c r="L17" i="2826"/>
  <c r="M17" i="2826"/>
  <c r="B18" i="2826"/>
  <c r="C18" i="2826"/>
  <c r="D18" i="2826"/>
  <c r="E18" i="2826"/>
  <c r="F18" i="2826"/>
  <c r="G18" i="2826"/>
  <c r="H18" i="2826"/>
  <c r="I18" i="2826"/>
  <c r="J18" i="2826"/>
  <c r="K18" i="2826"/>
  <c r="L18" i="2826"/>
  <c r="M18" i="2826"/>
  <c r="B19" i="2826"/>
  <c r="C19" i="2826"/>
  <c r="D19" i="2826"/>
  <c r="E19" i="2826"/>
  <c r="F19" i="2826"/>
  <c r="G19" i="2826"/>
  <c r="H19" i="2826"/>
  <c r="I19" i="2826"/>
  <c r="J19" i="2826"/>
  <c r="K19" i="2826"/>
  <c r="L19" i="2826"/>
  <c r="M19" i="2826"/>
  <c r="B20" i="2826"/>
  <c r="C20" i="2826"/>
  <c r="D20" i="2826"/>
  <c r="E20" i="2826"/>
  <c r="F20" i="2826"/>
  <c r="G20" i="2826"/>
  <c r="H20" i="2826"/>
  <c r="I20" i="2826"/>
  <c r="J20" i="2826"/>
  <c r="K20" i="2826"/>
  <c r="L20" i="2826"/>
  <c r="M20" i="2826"/>
  <c r="B21" i="2826"/>
  <c r="C21" i="2826"/>
  <c r="D21" i="2826"/>
  <c r="E21" i="2826"/>
  <c r="F21" i="2826"/>
  <c r="G21" i="2826"/>
  <c r="H21" i="2826"/>
  <c r="I21" i="2826"/>
  <c r="J21" i="2826"/>
  <c r="K21" i="2826"/>
  <c r="L21" i="2826"/>
  <c r="M21" i="2826"/>
  <c r="B22" i="2826"/>
  <c r="C22" i="2826"/>
  <c r="D22" i="2826"/>
  <c r="E22" i="2826"/>
  <c r="F22" i="2826"/>
  <c r="G22" i="2826"/>
  <c r="H22" i="2826"/>
  <c r="I22" i="2826"/>
  <c r="J22" i="2826"/>
  <c r="K22" i="2826"/>
  <c r="L22" i="2826"/>
  <c r="M22" i="2826"/>
  <c r="B23" i="2826"/>
  <c r="C23" i="2826"/>
  <c r="D23" i="2826"/>
  <c r="E23" i="2826"/>
  <c r="F23" i="2826"/>
  <c r="G23" i="2826"/>
  <c r="H23" i="2826"/>
  <c r="I23" i="2826"/>
  <c r="J23" i="2826"/>
  <c r="K23" i="2826"/>
  <c r="L23" i="2826"/>
  <c r="M23" i="2826"/>
  <c r="B24" i="2826"/>
  <c r="C24" i="2826"/>
  <c r="D24" i="2826"/>
  <c r="E24" i="2826"/>
  <c r="F24" i="2826"/>
  <c r="G24" i="2826"/>
  <c r="H24" i="2826"/>
  <c r="I24" i="2826"/>
  <c r="J24" i="2826"/>
  <c r="K24" i="2826"/>
  <c r="L24" i="2826"/>
  <c r="M24" i="2826"/>
  <c r="B25" i="2826"/>
  <c r="C25" i="2826"/>
  <c r="D25" i="2826"/>
  <c r="E25" i="2826"/>
  <c r="F25" i="2826"/>
  <c r="G25" i="2826"/>
  <c r="H25" i="2826"/>
  <c r="I25" i="2826"/>
  <c r="J25" i="2826"/>
  <c r="K25" i="2826"/>
  <c r="L25" i="2826"/>
  <c r="M25" i="2826"/>
  <c r="B26" i="2826"/>
  <c r="C26" i="2826"/>
  <c r="D26" i="2826"/>
  <c r="E26" i="2826"/>
  <c r="F26" i="2826"/>
  <c r="G26" i="2826"/>
  <c r="H26" i="2826"/>
  <c r="I26" i="2826"/>
  <c r="J26" i="2826"/>
  <c r="K26" i="2826"/>
  <c r="L26" i="2826"/>
  <c r="M26" i="2826"/>
  <c r="B27" i="2826"/>
  <c r="C27" i="2826"/>
  <c r="D27" i="2826"/>
  <c r="E27" i="2826"/>
  <c r="F27" i="2826"/>
  <c r="G27" i="2826"/>
  <c r="H27" i="2826"/>
  <c r="I27" i="2826"/>
  <c r="J27" i="2826"/>
  <c r="K27" i="2826"/>
  <c r="L27" i="2826"/>
  <c r="M27" i="2826"/>
  <c r="B28" i="2826"/>
  <c r="C28" i="2826"/>
  <c r="D28" i="2826"/>
  <c r="E28" i="2826"/>
  <c r="F28" i="2826"/>
  <c r="G28" i="2826"/>
  <c r="H28" i="2826"/>
  <c r="I28" i="2826"/>
  <c r="J28" i="2826"/>
  <c r="K28" i="2826"/>
  <c r="L28" i="2826"/>
  <c r="M28" i="2826"/>
  <c r="B29" i="2826"/>
  <c r="C29" i="2826"/>
  <c r="D29" i="2826"/>
  <c r="E29" i="2826"/>
  <c r="F29" i="2826"/>
  <c r="G29" i="2826"/>
  <c r="H29" i="2826"/>
  <c r="I29" i="2826"/>
  <c r="J29" i="2826"/>
  <c r="K29" i="2826"/>
  <c r="L29" i="2826"/>
  <c r="M29" i="2826"/>
  <c r="B7" i="49851"/>
  <c r="B8" i="49851"/>
  <c r="B9" i="49851"/>
  <c r="B10" i="49851"/>
  <c r="B11" i="49851"/>
  <c r="B12" i="49851"/>
  <c r="B13" i="49851"/>
  <c r="B14" i="49851"/>
  <c r="B15" i="49851"/>
  <c r="B16" i="49851"/>
  <c r="B17" i="49851"/>
  <c r="B18" i="49851"/>
  <c r="B19" i="49851"/>
  <c r="B20" i="49851"/>
  <c r="B21" i="49851"/>
  <c r="B22" i="49851"/>
  <c r="B23" i="49851"/>
  <c r="B24" i="49851"/>
  <c r="B25" i="49851"/>
  <c r="B26" i="49851"/>
  <c r="B27" i="49851"/>
  <c r="B28" i="49851"/>
  <c r="B29" i="49851"/>
  <c r="B30" i="49851"/>
  <c r="B31" i="49851"/>
  <c r="B32" i="49851"/>
  <c r="B33" i="49851"/>
  <c r="B34" i="49851"/>
  <c r="B35" i="49851"/>
  <c r="B36" i="49851"/>
  <c r="B37" i="49851"/>
  <c r="B38" i="49851"/>
  <c r="B39" i="49851"/>
  <c r="B40" i="49851"/>
  <c r="B41" i="49851"/>
  <c r="B42" i="49851"/>
  <c r="B43" i="49851"/>
  <c r="B44" i="49851"/>
  <c r="B45" i="49851"/>
  <c r="B46" i="49851"/>
  <c r="B47" i="49851"/>
  <c r="B48" i="49851"/>
  <c r="B49" i="49851"/>
  <c r="B50" i="49851"/>
  <c r="B51" i="49851"/>
  <c r="B52" i="49851"/>
  <c r="B53" i="49851"/>
  <c r="B54" i="49851"/>
  <c r="B55" i="49851"/>
  <c r="B56" i="49851"/>
  <c r="B57" i="49851"/>
  <c r="B58" i="49851"/>
  <c r="B59" i="49851"/>
  <c r="B60" i="49851"/>
  <c r="B61" i="49851"/>
  <c r="B62" i="49851"/>
  <c r="B63" i="49851"/>
  <c r="B64" i="49851"/>
  <c r="B65" i="49851"/>
  <c r="B66" i="49851"/>
  <c r="B67" i="49851"/>
  <c r="B68" i="49851"/>
  <c r="B69" i="49851"/>
  <c r="B70" i="49851"/>
  <c r="B71" i="49851"/>
  <c r="B72" i="49851"/>
  <c r="B73" i="49851"/>
  <c r="B74" i="49851"/>
  <c r="B75" i="49851"/>
  <c r="B76" i="49851"/>
  <c r="B77" i="49851"/>
  <c r="B78" i="49851"/>
  <c r="B79" i="49851"/>
  <c r="B80" i="49851"/>
  <c r="B81" i="49851"/>
  <c r="B82" i="49851"/>
  <c r="B83" i="49851"/>
  <c r="B84" i="49851"/>
  <c r="B85" i="49851"/>
  <c r="B86" i="49851"/>
  <c r="B87" i="49851"/>
  <c r="B88" i="49851"/>
  <c r="B89" i="49851"/>
  <c r="B90" i="49851"/>
  <c r="B91" i="49851"/>
  <c r="B92" i="49851"/>
  <c r="B93" i="49851"/>
  <c r="B94" i="49851"/>
  <c r="B95" i="49851"/>
  <c r="B96" i="49851"/>
  <c r="B97" i="49851"/>
  <c r="B98" i="49851"/>
  <c r="B99" i="49851"/>
  <c r="B100" i="49851"/>
  <c r="B101" i="49851"/>
  <c r="B102" i="49851"/>
  <c r="B103" i="49851"/>
  <c r="B104" i="49851"/>
  <c r="B105" i="49851"/>
  <c r="B106" i="49851"/>
  <c r="B107" i="49851"/>
  <c r="B108" i="49851"/>
  <c r="B109" i="49851"/>
  <c r="B110" i="49851"/>
  <c r="B111" i="49851"/>
  <c r="B112" i="49851"/>
  <c r="B113" i="49851"/>
  <c r="B114" i="49851"/>
  <c r="B115" i="49851"/>
  <c r="B116" i="49851"/>
  <c r="B117" i="49851"/>
  <c r="B118" i="49851"/>
  <c r="B119" i="49851"/>
  <c r="B120" i="49851"/>
  <c r="B121" i="49851"/>
  <c r="B122" i="49851"/>
  <c r="B123" i="49851"/>
  <c r="B124" i="49851"/>
  <c r="B125" i="49851"/>
  <c r="B126" i="49851"/>
  <c r="B127" i="49851"/>
  <c r="B128" i="49851"/>
  <c r="B129" i="49851"/>
  <c r="B130" i="49851"/>
  <c r="B131" i="49851"/>
  <c r="B132" i="49851"/>
  <c r="B133" i="49851"/>
  <c r="B134" i="49851"/>
  <c r="B135" i="49851"/>
  <c r="B136" i="49851"/>
  <c r="B137" i="49851"/>
  <c r="B138" i="49851"/>
  <c r="B139" i="49851"/>
  <c r="B140" i="49851"/>
  <c r="B141" i="49851"/>
  <c r="B142" i="49851"/>
  <c r="B143" i="49851"/>
  <c r="B144" i="49851"/>
  <c r="B145" i="49851"/>
  <c r="B146" i="49851"/>
  <c r="B147" i="49851"/>
  <c r="B148" i="49851"/>
  <c r="B149" i="49851"/>
  <c r="B150" i="49851"/>
  <c r="B151" i="49851"/>
  <c r="B152" i="49851"/>
  <c r="B153" i="49851"/>
  <c r="B154" i="49851"/>
  <c r="B155" i="49851"/>
  <c r="B156" i="49851"/>
  <c r="B157" i="49851"/>
  <c r="B158" i="49851"/>
  <c r="B159" i="49851"/>
  <c r="B160" i="49851"/>
  <c r="B161" i="49851"/>
  <c r="B162" i="49851"/>
  <c r="B163" i="49851"/>
  <c r="B164" i="49851"/>
  <c r="B165" i="49851"/>
  <c r="B166" i="49851"/>
  <c r="B167" i="49851"/>
  <c r="B168" i="49851"/>
  <c r="B169" i="49851"/>
  <c r="B170" i="49851"/>
  <c r="B171" i="49851"/>
  <c r="B172" i="49851"/>
  <c r="B173" i="49851"/>
  <c r="B174" i="49851"/>
  <c r="B175" i="49851"/>
  <c r="B176" i="49851"/>
  <c r="B177" i="49851"/>
  <c r="B178" i="49851"/>
  <c r="B179" i="49851"/>
  <c r="B180" i="49851"/>
  <c r="B181" i="49851"/>
  <c r="B182" i="49851"/>
  <c r="B183" i="49851"/>
  <c r="B184" i="49851"/>
  <c r="B185" i="49851"/>
  <c r="B186" i="49851"/>
  <c r="B187" i="49851"/>
  <c r="B188" i="49851"/>
  <c r="B189" i="49851"/>
  <c r="B190" i="49851"/>
  <c r="B191" i="49851"/>
  <c r="B192" i="49851"/>
  <c r="B193" i="49851"/>
  <c r="B194" i="49851"/>
  <c r="B195" i="49851"/>
  <c r="B196" i="49851"/>
  <c r="B197" i="49851"/>
  <c r="B198" i="49851"/>
  <c r="B199" i="49851"/>
  <c r="B200" i="49851"/>
  <c r="B201" i="49851"/>
  <c r="B202" i="49851"/>
  <c r="B203" i="49851"/>
  <c r="B204" i="49851"/>
  <c r="B205" i="49851"/>
  <c r="B206" i="49851"/>
  <c r="B207" i="49851"/>
  <c r="B208" i="49851"/>
  <c r="B209" i="49851"/>
  <c r="B210" i="49851"/>
  <c r="B211" i="49851"/>
  <c r="B212" i="49851"/>
  <c r="B213" i="49851"/>
  <c r="B214" i="49851"/>
  <c r="B215" i="49851"/>
  <c r="B216" i="49851"/>
  <c r="B217" i="49851"/>
  <c r="B218" i="49851"/>
  <c r="B219" i="49851"/>
  <c r="B220" i="49851"/>
  <c r="B221" i="49851"/>
  <c r="B222" i="49851"/>
  <c r="B223" i="49851"/>
  <c r="B224" i="49851"/>
  <c r="B225" i="49851"/>
  <c r="B226" i="49851"/>
  <c r="B227" i="49851"/>
  <c r="B228" i="49851"/>
  <c r="B229" i="49851"/>
  <c r="B230" i="49851"/>
  <c r="B231" i="49851"/>
  <c r="B232" i="49851"/>
  <c r="B233" i="49851"/>
  <c r="B234" i="49851"/>
  <c r="B235" i="49851"/>
  <c r="B236" i="49851"/>
  <c r="B237" i="49851"/>
  <c r="B238" i="49851"/>
  <c r="B239" i="49851"/>
  <c r="B240" i="49851"/>
  <c r="B241" i="49851"/>
  <c r="B242" i="49851"/>
  <c r="B243" i="49851"/>
  <c r="B244" i="49851"/>
  <c r="B245" i="49851"/>
  <c r="B246" i="49851"/>
  <c r="B247" i="49851"/>
  <c r="B248" i="49851"/>
  <c r="B249" i="49851"/>
  <c r="B250" i="49851"/>
  <c r="B251" i="49851"/>
  <c r="B252" i="49851"/>
  <c r="B253" i="49851"/>
  <c r="B254" i="49851"/>
  <c r="B255" i="49851"/>
  <c r="B256" i="49851"/>
  <c r="B257" i="49851"/>
  <c r="B258" i="49851"/>
  <c r="B259" i="49851"/>
  <c r="B260" i="49851"/>
  <c r="B261" i="49851"/>
  <c r="B262" i="49851"/>
  <c r="B263" i="49851"/>
  <c r="B264" i="49851"/>
  <c r="B265" i="49851"/>
  <c r="B266" i="49851"/>
  <c r="B267" i="49851"/>
  <c r="B268" i="49851"/>
  <c r="B269" i="49851"/>
  <c r="B270" i="49851"/>
  <c r="B271" i="49851"/>
  <c r="B272" i="49851"/>
  <c r="B273" i="49851"/>
  <c r="B274" i="49851"/>
  <c r="B275" i="49851"/>
  <c r="B276" i="49851"/>
  <c r="B277" i="49851"/>
  <c r="B278" i="49851"/>
  <c r="B279" i="49851"/>
  <c r="B280" i="49851"/>
  <c r="B281" i="49851"/>
  <c r="B282" i="49851"/>
  <c r="B283" i="49851"/>
  <c r="B284" i="49851"/>
  <c r="B285" i="49851"/>
  <c r="B286" i="49851"/>
  <c r="B287" i="49851"/>
  <c r="B288" i="49851"/>
  <c r="B289" i="49851"/>
  <c r="B290" i="49851"/>
  <c r="B291" i="49851"/>
  <c r="B292" i="49851"/>
  <c r="B293" i="49851"/>
  <c r="B294" i="49851"/>
  <c r="B295" i="49851"/>
  <c r="B296" i="49851"/>
  <c r="B297" i="49851"/>
  <c r="B298" i="49851"/>
  <c r="B299" i="49851"/>
  <c r="B300" i="49851"/>
  <c r="B301" i="49851"/>
  <c r="B302" i="49851"/>
  <c r="B303" i="49851"/>
  <c r="B304" i="49851"/>
  <c r="B305" i="49851"/>
  <c r="B306" i="49851"/>
  <c r="B307" i="49851"/>
  <c r="B308" i="49851"/>
  <c r="B309" i="49851"/>
  <c r="B310" i="49851"/>
  <c r="B311" i="49851"/>
  <c r="B312" i="49851"/>
  <c r="B313" i="49851"/>
  <c r="B314" i="49851"/>
  <c r="B315" i="49851"/>
  <c r="B316" i="49851"/>
  <c r="B317" i="49851"/>
  <c r="B318" i="49851"/>
  <c r="B319" i="49851"/>
  <c r="B320" i="49851"/>
  <c r="B321" i="49851"/>
  <c r="B322" i="49851"/>
  <c r="B323" i="49851"/>
  <c r="B324" i="49851"/>
  <c r="B325" i="49851"/>
  <c r="B326" i="49851"/>
  <c r="B327" i="49851"/>
  <c r="B328" i="49851"/>
  <c r="B329" i="49851"/>
  <c r="B330" i="49851"/>
  <c r="B331" i="49851"/>
  <c r="B332" i="49851"/>
  <c r="B333" i="49851"/>
  <c r="B334" i="49851"/>
  <c r="B335" i="49851"/>
  <c r="B336" i="49851"/>
  <c r="B337" i="49851"/>
  <c r="B338" i="49851"/>
  <c r="B339" i="49851"/>
  <c r="B340" i="49851"/>
  <c r="B341" i="49851"/>
  <c r="B342" i="49851"/>
  <c r="B343" i="49851"/>
  <c r="B344" i="49851"/>
  <c r="B345" i="49851"/>
  <c r="B346" i="49851"/>
  <c r="B347" i="49851"/>
  <c r="B348" i="49851"/>
  <c r="B349" i="49851"/>
  <c r="B350" i="49851"/>
  <c r="B351" i="49851"/>
  <c r="B352" i="49851"/>
  <c r="B353" i="49851"/>
  <c r="B354" i="49851"/>
  <c r="B355" i="49851"/>
  <c r="B356" i="49851"/>
  <c r="B357" i="49851"/>
  <c r="B358" i="49851"/>
  <c r="B359" i="49851"/>
  <c r="B360" i="49851"/>
  <c r="B361" i="49851"/>
  <c r="B362" i="49851"/>
  <c r="B363" i="49851"/>
  <c r="B364" i="49851"/>
  <c r="B365" i="49851"/>
  <c r="B366" i="49851"/>
</calcChain>
</file>

<file path=xl/sharedStrings.xml><?xml version="1.0" encoding="utf-8"?>
<sst xmlns="http://schemas.openxmlformats.org/spreadsheetml/2006/main" count="494" uniqueCount="322">
  <si>
    <t>Curve Fetching</t>
  </si>
  <si>
    <t>Forward Peak Prices</t>
  </si>
  <si>
    <t>Forward Off-peak Power</t>
  </si>
  <si>
    <t>Peak Vol</t>
  </si>
  <si>
    <t>OP Vol</t>
  </si>
  <si>
    <t>General Info</t>
  </si>
  <si>
    <t>Valuation Date</t>
  </si>
  <si>
    <t>Deal Start Date</t>
  </si>
  <si>
    <t>Deal End Date</t>
  </si>
  <si>
    <t>Number of Iterations</t>
  </si>
  <si>
    <t>OffPeak Volatility Flag</t>
  </si>
  <si>
    <t>Price Elasticity</t>
  </si>
  <si>
    <t>Load Margin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</si>
  <si>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</si>
  <si>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</si>
  <si>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</si>
  <si>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</si>
  <si>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</si>
  <si>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</si>
  <si>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</si>
  <si>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</si>
  <si>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</si>
  <si>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</si>
  <si>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</si>
  <si>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</si>
  <si>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</si>
  <si>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</si>
  <si>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</si>
  <si>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</si>
  <si>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</si>
  <si>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</si>
  <si>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</si>
  <si>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</si>
  <si>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</si>
  <si>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</si>
  <si>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Mon</t>
  </si>
  <si>
    <t>Tue</t>
  </si>
  <si>
    <t>Wed</t>
  </si>
  <si>
    <t>Thur.</t>
  </si>
  <si>
    <t>Fri.</t>
  </si>
  <si>
    <t>Sat</t>
  </si>
  <si>
    <t>Sun</t>
  </si>
  <si>
    <t>Hour</t>
  </si>
  <si>
    <t xml:space="preserve">Discount Rate Curve </t>
  </si>
  <si>
    <t>Spread to Libor-AA</t>
  </si>
  <si>
    <t>Libor-AA</t>
  </si>
  <si>
    <t>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</si>
  <si>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</si>
  <si>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</si>
  <si>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</si>
  <si>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</si>
  <si>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</si>
  <si>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</si>
  <si>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</si>
  <si>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</si>
  <si>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</si>
  <si>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</si>
  <si>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</si>
  <si>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</si>
  <si>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</si>
  <si>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</si>
  <si>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</si>
  <si>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</si>
  <si>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</si>
  <si>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</si>
  <si>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</si>
  <si>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</si>
  <si>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</si>
  <si>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>1=LOG Normal, 0=Normal</t>
  </si>
  <si>
    <t>Vol</t>
  </si>
  <si>
    <t>SHORT Term Volatility</t>
  </si>
  <si>
    <t xml:space="preserve"> (daily-ized) for : </t>
  </si>
  <si>
    <t xml:space="preserve">Actual Load </t>
  </si>
  <si>
    <t>PRICE</t>
  </si>
  <si>
    <t>Actual Price</t>
  </si>
  <si>
    <t>LoadAct</t>
  </si>
  <si>
    <t>Price</t>
  </si>
  <si>
    <t>PriceAct</t>
  </si>
  <si>
    <t>HR</t>
  </si>
  <si>
    <t>Results File Path</t>
  </si>
  <si>
    <t>Power Curve</t>
  </si>
  <si>
    <t>Power Basis</t>
  </si>
  <si>
    <t>Start</t>
  </si>
  <si>
    <t>End</t>
  </si>
  <si>
    <t>Daily Price Profile</t>
  </si>
  <si>
    <t>P/OP</t>
  </si>
  <si>
    <t>Correlation</t>
  </si>
  <si>
    <t>Table 4 - Power Region</t>
  </si>
  <si>
    <t>NY Zone G</t>
  </si>
  <si>
    <t>1A</t>
  </si>
  <si>
    <t>PJM Market</t>
  </si>
  <si>
    <t>1B</t>
  </si>
  <si>
    <t>NEPOOL</t>
  </si>
  <si>
    <t>1C</t>
  </si>
  <si>
    <t>NY Zone A</t>
  </si>
  <si>
    <t>1D</t>
  </si>
  <si>
    <t>PJM East</t>
  </si>
  <si>
    <t>1E</t>
  </si>
  <si>
    <t>PJM West</t>
  </si>
  <si>
    <t>1F</t>
  </si>
  <si>
    <t>Firm LD ??</t>
  </si>
  <si>
    <t>1H</t>
  </si>
  <si>
    <t>Nepool Dispatch ??</t>
  </si>
  <si>
    <t>1J</t>
  </si>
  <si>
    <t>Nepool 10 Min Spin</t>
  </si>
  <si>
    <t>1K</t>
  </si>
  <si>
    <t>Nepool 10 Min NonSpin</t>
  </si>
  <si>
    <t>1L</t>
  </si>
  <si>
    <t>Nepool 30 Min Spin</t>
  </si>
  <si>
    <t>1M</t>
  </si>
  <si>
    <t>Nepool AGC</t>
  </si>
  <si>
    <t>1Z</t>
  </si>
  <si>
    <t>NY Zone J</t>
  </si>
  <si>
    <t>ECAR</t>
  </si>
  <si>
    <t>2A</t>
  </si>
  <si>
    <t>Into AEP</t>
  </si>
  <si>
    <t>2B</t>
  </si>
  <si>
    <t>Eastern ECAR</t>
  </si>
  <si>
    <t>Southern Co. - SERC</t>
  </si>
  <si>
    <t>3A</t>
  </si>
  <si>
    <t>3B</t>
  </si>
  <si>
    <t>TVA</t>
  </si>
  <si>
    <t>Cinergy</t>
  </si>
  <si>
    <t>4A</t>
  </si>
  <si>
    <t>MAPP</t>
  </si>
  <si>
    <t>4B</t>
  </si>
  <si>
    <t>Southern MAPP</t>
  </si>
  <si>
    <t>4C</t>
  </si>
  <si>
    <t>ComEd</t>
  </si>
  <si>
    <t>Entergy</t>
  </si>
  <si>
    <t>5A</t>
  </si>
  <si>
    <t>Associated</t>
  </si>
  <si>
    <t>ERCOT</t>
  </si>
  <si>
    <t>Palo Verde</t>
  </si>
  <si>
    <t>7A</t>
  </si>
  <si>
    <t>Rockies</t>
  </si>
  <si>
    <t>COB</t>
  </si>
  <si>
    <t>Mid Columbia</t>
  </si>
  <si>
    <t>CalPX NP-15</t>
  </si>
  <si>
    <t>CalPX SP-15</t>
  </si>
  <si>
    <t>ZP26 ??</t>
  </si>
  <si>
    <t>Open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</si>
  <si>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</si>
  <si>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</si>
  <si>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</si>
  <si>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</si>
  <si>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</si>
  <si>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</si>
  <si>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</si>
  <si>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</si>
  <si>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</si>
  <si>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</si>
  <si>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</si>
  <si>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</si>
  <si>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</si>
  <si>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</si>
  <si>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</si>
  <si>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</si>
  <si>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</si>
  <si>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</si>
  <si>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</si>
  <si>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</si>
  <si>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Florida Georgia Border</t>
  </si>
  <si>
    <t>3C</t>
  </si>
  <si>
    <t>Into FRCC</t>
  </si>
  <si>
    <t>Gas-Power</t>
  </si>
  <si>
    <t>Effective Date</t>
  </si>
  <si>
    <t>Curve Code</t>
  </si>
  <si>
    <t>INTNS</t>
  </si>
  <si>
    <t>Curve Type</t>
  </si>
  <si>
    <t>AA</t>
  </si>
  <si>
    <t>Book Code 1</t>
  </si>
  <si>
    <t>R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</si>
  <si>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</si>
  <si>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</si>
  <si>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</si>
  <si>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</si>
  <si>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</si>
  <si>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</si>
  <si>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</si>
  <si>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</si>
  <si>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</si>
  <si>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</si>
  <si>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</si>
  <si>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</si>
  <si>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</si>
  <si>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</si>
  <si>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</si>
  <si>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</si>
  <si>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</si>
  <si>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</si>
  <si>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Selling Price of Electricity to Contract Utility Customers</t>
  </si>
  <si>
    <t>Negotiated</t>
  </si>
  <si>
    <t>Contract Price Type</t>
  </si>
  <si>
    <t>Negotiated Curve</t>
  </si>
  <si>
    <t>Histogram Outputs</t>
  </si>
  <si>
    <t>Price bin width</t>
  </si>
  <si>
    <t>MW bin width</t>
  </si>
  <si>
    <t>Load (MW)</t>
  </si>
  <si>
    <t>Annual Growth Rate (%)</t>
  </si>
  <si>
    <t>Forecast Load</t>
  </si>
  <si>
    <t>Selected Power Curve</t>
  </si>
  <si>
    <t>Power Curves List</t>
  </si>
  <si>
    <t>Region index list</t>
  </si>
  <si>
    <t>$/MWh</t>
  </si>
  <si>
    <t>Power Curves Data from Curves Spreadsheets</t>
  </si>
  <si>
    <t>NPV</t>
  </si>
  <si>
    <t xml:space="preserve">Days from </t>
  </si>
  <si>
    <t>Val date</t>
  </si>
  <si>
    <t>Monthly Power Price for Model</t>
  </si>
  <si>
    <t>Interest Rate spread Libor-AA</t>
  </si>
  <si>
    <t>Model reads this data</t>
  </si>
  <si>
    <t>Native load Contract Price</t>
  </si>
  <si>
    <t>From external spreadsheet database.  Breaks out monthly power price into hourly values.</t>
  </si>
  <si>
    <t>From external spreadsheet database.</t>
  </si>
  <si>
    <t>From EGSPROD database.</t>
  </si>
  <si>
    <t>User entered data.</t>
  </si>
  <si>
    <t>All user entered forecasts.</t>
  </si>
  <si>
    <t>No Volatility</t>
  </si>
  <si>
    <t>Off Peak Vol</t>
  </si>
  <si>
    <t>Same Shock as Peak</t>
  </si>
  <si>
    <t>Simulation TYPE</t>
  </si>
  <si>
    <t>Power Price</t>
  </si>
  <si>
    <t xml:space="preserve"> Load</t>
  </si>
  <si>
    <t>Calculate Intrinsic value also</t>
  </si>
  <si>
    <t>Yes</t>
  </si>
  <si>
    <t>No</t>
  </si>
  <si>
    <t>Iteration for detailed output</t>
  </si>
  <si>
    <t>Monthly Averages</t>
  </si>
  <si>
    <t>Bid - Offer Spread</t>
  </si>
  <si>
    <t>Bid-Offer Spread</t>
  </si>
  <si>
    <t>Scales load forecast</t>
  </si>
  <si>
    <t>Number of Hedges</t>
  </si>
  <si>
    <t>Date</t>
  </si>
  <si>
    <t>Put on Hedges</t>
  </si>
  <si>
    <t>Calc Intrinsic Value</t>
  </si>
  <si>
    <t>Hedge</t>
  </si>
  <si>
    <t>Nmonth</t>
  </si>
  <si>
    <t>Strike</t>
  </si>
  <si>
    <t>Put/Call</t>
  </si>
  <si>
    <t>Monthly=1Daily=0</t>
  </si>
  <si>
    <t>Monthly=1 Daily=0</t>
  </si>
  <si>
    <t>Monthly=1  Daily=0</t>
  </si>
  <si>
    <t>Power Price Cap</t>
  </si>
  <si>
    <t>Curve Date</t>
  </si>
  <si>
    <t>REGION 6</t>
  </si>
  <si>
    <t>Climate Data</t>
  </si>
  <si>
    <t>All user entered data</t>
  </si>
  <si>
    <t>Decay Const</t>
  </si>
  <si>
    <t>A</t>
  </si>
  <si>
    <t>B</t>
  </si>
  <si>
    <t>Offset</t>
  </si>
  <si>
    <t>Day of Year</t>
  </si>
  <si>
    <t>Normal Average</t>
  </si>
  <si>
    <t>a</t>
  </si>
  <si>
    <t xml:space="preserve"> Temperature</t>
  </si>
  <si>
    <t>b</t>
  </si>
  <si>
    <t>c</t>
  </si>
  <si>
    <t>*</t>
  </si>
  <si>
    <r>
      <t>Normalized Price  =a+b*temp+c*temp</t>
    </r>
    <r>
      <rPr>
        <b/>
        <vertAlign val="superscript"/>
        <sz val="8"/>
        <rFont val="Arial"/>
        <family val="2"/>
      </rPr>
      <t>2</t>
    </r>
  </si>
  <si>
    <t>Weather Shock</t>
  </si>
  <si>
    <t>Power Price Floor</t>
  </si>
  <si>
    <t>Daily Weather Shock to Price</t>
  </si>
  <si>
    <t>Supply Interruption</t>
  </si>
  <si>
    <t>Length of Interruption (Hours)</t>
  </si>
  <si>
    <t>Compensation</t>
  </si>
  <si>
    <t>Compensation ($/Mwh)</t>
  </si>
  <si>
    <t>Incremental Load</t>
  </si>
  <si>
    <t>Temperature</t>
  </si>
  <si>
    <t>Temp</t>
  </si>
  <si>
    <t>Peak Offset</t>
  </si>
  <si>
    <t>StdDev</t>
  </si>
  <si>
    <t xml:space="preserve"> Load Profiles by Day of Year (MW)</t>
  </si>
  <si>
    <t>No Interruptions</t>
  </si>
  <si>
    <t>Load Time Options</t>
  </si>
  <si>
    <t>Every 15 min</t>
  </si>
  <si>
    <t>Every Hour</t>
  </si>
  <si>
    <t>Load Time Interval</t>
  </si>
  <si>
    <t>Year</t>
  </si>
  <si>
    <t>Spread (cents)</t>
  </si>
  <si>
    <t>m:\power2\region</t>
  </si>
  <si>
    <t>Directory for power curves:</t>
  </si>
  <si>
    <t>Forecasts Load (MW)</t>
  </si>
  <si>
    <t>Lower Bound%</t>
  </si>
  <si>
    <t>Upper Bound%</t>
  </si>
  <si>
    <t>Day of Week</t>
  </si>
  <si>
    <t xml:space="preserve"> Offsets</t>
  </si>
  <si>
    <t>Default Curve Date</t>
  </si>
  <si>
    <t>UpJump Size</t>
  </si>
  <si>
    <t>UpJump Variance</t>
  </si>
  <si>
    <t>DownJump Size</t>
  </si>
  <si>
    <t>DownJump Variance</t>
  </si>
  <si>
    <t>Peak Vol Offset</t>
  </si>
  <si>
    <t>From the curves</t>
  </si>
  <si>
    <t>For the Adjustments</t>
  </si>
  <si>
    <t>Load Bounds?</t>
  </si>
  <si>
    <t>Load Bounds</t>
  </si>
  <si>
    <t>c:\projects\psim1\</t>
  </si>
  <si>
    <t>Calculate Swap Price</t>
  </si>
  <si>
    <t>With Interruptions</t>
  </si>
  <si>
    <t>Load Floor (Mw)</t>
  </si>
  <si>
    <t>Load Cap(Mw)</t>
  </si>
  <si>
    <t>Upper Penulty</t>
  </si>
  <si>
    <t>Lower Penulty</t>
  </si>
  <si>
    <t>Satday Price</t>
  </si>
  <si>
    <t>Sunday Price</t>
  </si>
  <si>
    <t>Daily Vol</t>
  </si>
  <si>
    <t>Daily Vol Offset</t>
  </si>
  <si>
    <t>OP offset</t>
  </si>
  <si>
    <t>OP Vol OffSet</t>
  </si>
  <si>
    <t>Sat. Price Offset</t>
  </si>
  <si>
    <t>Sun. Price Offset</t>
  </si>
  <si>
    <t>Contract Interuptions</t>
  </si>
  <si>
    <t>W/N Penulty</t>
  </si>
  <si>
    <t>W/  Penulty</t>
  </si>
  <si>
    <t xml:space="preserve"> </t>
  </si>
  <si>
    <t>Ercot South</t>
  </si>
  <si>
    <t>Spot Market Only</t>
  </si>
  <si>
    <t>Spot Market</t>
  </si>
  <si>
    <t>Up Jump Hours</t>
  </si>
  <si>
    <t>Down Jump Hours</t>
  </si>
  <si>
    <t>Last update 12-Nov-2001 at 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</si>
</sst>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"/>
    <numFmt numFmtId="171" formatCode="0.0"/>
    <numFmt numFmtId="174" formatCode="0.0000"/>
    <numFmt numFmtId="191" formatCode="_(&quot;$&quot;* #,##0.000_);_(&quot;$&quot;* \(#,##0.000\);_(&quot;$&quot;* &quot;-&quot;??_);_(@_)"/>
    <numFmt numFmtId="193" formatCode="0.0000000"/>
    <numFmt numFmtId="195" formatCode="dd\-mmm\-yy_);[Red]dd\-mmm\-yy_)"/>
    <numFmt numFmtId="196" formatCode="0_);[Red]\-0_)"/>
    <numFmt numFmtId="197" formatCode="mmm\-yy_)"/>
    <numFmt numFmtId="198" formatCode="#,##0.0000_);\(#,##0.0000\)"/>
    <numFmt numFmtId="200" formatCode="mm/dd/yy"/>
    <numFmt numFmtId="210" formatCode="m/d/yy"/>
  </numFmts>
  <fonts count="43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8"/>
      <color indexed="12"/>
      <name val="Arial"/>
    </font>
    <font>
      <sz val="14"/>
      <color indexed="17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b/>
      <sz val="8"/>
      <color indexed="8"/>
      <name val="Arial"/>
    </font>
    <font>
      <sz val="8"/>
      <color indexed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8"/>
      <color indexed="12"/>
      <name val="Arial"/>
      <family val="2"/>
    </font>
    <font>
      <b/>
      <i/>
      <sz val="16"/>
      <color indexed="12"/>
      <name val="Arial"/>
      <family val="2"/>
    </font>
    <font>
      <sz val="10"/>
      <name val="Arial"/>
    </font>
    <font>
      <sz val="10"/>
      <color indexed="12"/>
      <name val="Arial"/>
      <family val="2"/>
    </font>
    <font>
      <b/>
      <i/>
      <sz val="18"/>
      <color indexed="12"/>
      <name val="Times New Roman"/>
      <family val="1"/>
    </font>
    <font>
      <sz val="12"/>
      <color indexed="12"/>
      <name val="Arial"/>
      <family val="2"/>
    </font>
    <font>
      <b/>
      <sz val="10"/>
      <color indexed="22"/>
      <name val="Arial"/>
      <family val="2"/>
    </font>
    <font>
      <b/>
      <i/>
      <sz val="12"/>
      <color indexed="12"/>
      <name val="Arial"/>
      <family val="2"/>
    </font>
    <font>
      <sz val="10"/>
      <color indexed="55"/>
      <name val="Arial"/>
      <family val="2"/>
    </font>
    <font>
      <sz val="10"/>
      <color indexed="9"/>
      <name val="Times New Roman"/>
      <family val="1"/>
    </font>
    <font>
      <b/>
      <sz val="12"/>
      <name val="Arial"/>
      <family val="2"/>
    </font>
    <font>
      <b/>
      <i/>
      <sz val="8"/>
      <color indexed="12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sz val="10"/>
      <color indexed="10"/>
      <name val="Times New Roman"/>
      <family val="1"/>
    </font>
    <font>
      <b/>
      <i/>
      <sz val="14"/>
      <color indexed="12"/>
      <name val="Times New Roman"/>
      <family val="1"/>
    </font>
    <font>
      <b/>
      <sz val="10"/>
      <color indexed="55"/>
      <name val="Arial"/>
      <family val="2"/>
    </font>
    <font>
      <sz val="10"/>
      <color indexed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365">
    <xf numFmtId="0" fontId="0" fillId="0" borderId="0" xfId="0"/>
    <xf numFmtId="0" fontId="0" fillId="4" borderId="0" xfId="0" applyFill="1"/>
    <xf numFmtId="0" fontId="0" fillId="0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13" fillId="6" borderId="3" xfId="0" applyFont="1" applyFill="1" applyBorder="1"/>
    <xf numFmtId="0" fontId="13" fillId="6" borderId="4" xfId="0" applyFont="1" applyFill="1" applyBorder="1"/>
    <xf numFmtId="0" fontId="0" fillId="0" borderId="0" xfId="0" applyFill="1" applyBorder="1"/>
    <xf numFmtId="0" fontId="10" fillId="0" borderId="0" xfId="0" applyFont="1"/>
    <xf numFmtId="0" fontId="14" fillId="0" borderId="5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/>
    </xf>
    <xf numFmtId="0" fontId="14" fillId="7" borderId="5" xfId="0" applyFont="1" applyFill="1" applyBorder="1" applyAlignment="1">
      <alignment horizontal="center"/>
    </xf>
    <xf numFmtId="0" fontId="15" fillId="8" borderId="7" xfId="0" applyFont="1" applyFill="1" applyBorder="1" applyProtection="1"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4" fillId="0" borderId="9" xfId="0" applyFont="1" applyFill="1" applyBorder="1" applyAlignment="1" applyProtection="1">
      <alignment horizontal="center"/>
      <protection locked="0"/>
    </xf>
    <xf numFmtId="0" fontId="10" fillId="0" borderId="10" xfId="0" applyFont="1" applyBorder="1"/>
    <xf numFmtId="0" fontId="16" fillId="4" borderId="0" xfId="0" applyFont="1" applyFill="1"/>
    <xf numFmtId="0" fontId="17" fillId="5" borderId="8" xfId="0" applyFont="1" applyFill="1" applyBorder="1"/>
    <xf numFmtId="0" fontId="17" fillId="5" borderId="11" xfId="0" applyFont="1" applyFill="1" applyBorder="1"/>
    <xf numFmtId="0" fontId="17" fillId="5" borderId="12" xfId="0" applyFont="1" applyFill="1" applyBorder="1"/>
    <xf numFmtId="0" fontId="16" fillId="4" borderId="0" xfId="0" applyFont="1" applyFill="1" applyAlignment="1">
      <alignment horizontal="center"/>
    </xf>
    <xf numFmtId="0" fontId="16" fillId="0" borderId="13" xfId="0" applyFont="1" applyBorder="1" applyAlignment="1">
      <alignment horizontal="right"/>
    </xf>
    <xf numFmtId="0" fontId="16" fillId="0" borderId="14" xfId="0" applyFont="1" applyBorder="1" applyAlignment="1">
      <alignment horizontal="right"/>
    </xf>
    <xf numFmtId="0" fontId="16" fillId="5" borderId="15" xfId="0" applyFont="1" applyFill="1" applyBorder="1"/>
    <xf numFmtId="0" fontId="16" fillId="5" borderId="16" xfId="0" applyFont="1" applyFill="1" applyBorder="1"/>
    <xf numFmtId="0" fontId="16" fillId="5" borderId="17" xfId="0" applyFont="1" applyFill="1" applyBorder="1"/>
    <xf numFmtId="0" fontId="16" fillId="4" borderId="0" xfId="0" applyFont="1" applyFill="1" applyAlignment="1">
      <alignment horizontal="left"/>
    </xf>
    <xf numFmtId="0" fontId="16" fillId="0" borderId="18" xfId="0" applyFont="1" applyFill="1" applyBorder="1" applyAlignment="1">
      <alignment horizontal="center"/>
    </xf>
    <xf numFmtId="0" fontId="16" fillId="5" borderId="19" xfId="0" applyFont="1" applyFill="1" applyBorder="1"/>
    <xf numFmtId="0" fontId="16" fillId="0" borderId="18" xfId="0" applyFont="1" applyFill="1" applyBorder="1"/>
    <xf numFmtId="0" fontId="16" fillId="0" borderId="20" xfId="0" applyFont="1" applyFill="1" applyBorder="1"/>
    <xf numFmtId="0" fontId="16" fillId="0" borderId="21" xfId="0" applyFont="1" applyFill="1" applyBorder="1" applyAlignment="1">
      <alignment horizontal="center"/>
    </xf>
    <xf numFmtId="0" fontId="3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/>
    <xf numFmtId="0" fontId="7" fillId="5" borderId="0" xfId="0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" fontId="0" fillId="5" borderId="0" xfId="0" applyNumberFormat="1" applyFill="1" applyAlignment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0" borderId="4" xfId="0" applyFill="1" applyBorder="1" applyAlignment="1">
      <alignment horizontal="center"/>
    </xf>
    <xf numFmtId="17" fontId="18" fillId="0" borderId="0" xfId="0" applyNumberFormat="1" applyFont="1"/>
    <xf numFmtId="0" fontId="9" fillId="5" borderId="24" xfId="0" applyFont="1" applyFill="1" applyBorder="1"/>
    <xf numFmtId="0" fontId="18" fillId="5" borderId="17" xfId="0" applyFont="1" applyFill="1" applyBorder="1" applyAlignment="1">
      <alignment horizontal="right"/>
    </xf>
    <xf numFmtId="0" fontId="19" fillId="5" borderId="0" xfId="0" quotePrefix="1" applyFont="1" applyFill="1" applyAlignment="1">
      <alignment horizontal="left"/>
    </xf>
    <xf numFmtId="17" fontId="0" fillId="5" borderId="0" xfId="0" applyNumberFormat="1" applyFill="1"/>
    <xf numFmtId="0" fontId="19" fillId="5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2" xfId="0" applyFill="1" applyBorder="1"/>
    <xf numFmtId="0" fontId="1" fillId="5" borderId="0" xfId="0" quotePrefix="1" applyFont="1" applyFill="1" applyAlignment="1">
      <alignment horizontal="left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 applyAlignment="1">
      <alignment wrapText="1"/>
    </xf>
    <xf numFmtId="0" fontId="0" fillId="0" borderId="0" xfId="0" applyAlignment="1">
      <alignment horizontal="right"/>
    </xf>
    <xf numFmtId="0" fontId="13" fillId="6" borderId="25" xfId="0" applyFont="1" applyFill="1" applyBorder="1"/>
    <xf numFmtId="0" fontId="13" fillId="6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0" fillId="0" borderId="12" xfId="0" applyFont="1" applyFill="1" applyBorder="1"/>
    <xf numFmtId="0" fontId="10" fillId="0" borderId="31" xfId="0" applyFont="1" applyFill="1" applyBorder="1"/>
    <xf numFmtId="0" fontId="15" fillId="0" borderId="13" xfId="0" applyFont="1" applyFill="1" applyBorder="1" applyAlignment="1" applyProtection="1">
      <alignment horizontal="left"/>
      <protection locked="0"/>
    </xf>
    <xf numFmtId="0" fontId="15" fillId="0" borderId="32" xfId="0" applyFont="1" applyFill="1" applyBorder="1" applyAlignment="1" applyProtection="1">
      <alignment horizontal="center"/>
      <protection locked="0"/>
    </xf>
    <xf numFmtId="0" fontId="15" fillId="0" borderId="14" xfId="0" applyFont="1" applyFill="1" applyBorder="1" applyAlignment="1" applyProtection="1">
      <alignment horizontal="left"/>
      <protection locked="0"/>
    </xf>
    <xf numFmtId="0" fontId="15" fillId="0" borderId="33" xfId="0" applyFont="1" applyFill="1" applyBorder="1" applyAlignment="1" applyProtection="1">
      <alignment horizontal="center"/>
      <protection locked="0"/>
    </xf>
    <xf numFmtId="2" fontId="19" fillId="5" borderId="0" xfId="0" applyNumberFormat="1" applyFont="1" applyFill="1"/>
    <xf numFmtId="167" fontId="0" fillId="5" borderId="0" xfId="0" applyNumberFormat="1" applyFill="1"/>
    <xf numFmtId="0" fontId="0" fillId="0" borderId="0" xfId="0" applyFill="1" applyAlignment="1">
      <alignment horizontal="center"/>
    </xf>
    <xf numFmtId="2" fontId="0" fillId="5" borderId="0" xfId="0" applyNumberFormat="1" applyFill="1"/>
    <xf numFmtId="0" fontId="17" fillId="5" borderId="34" xfId="0" applyFont="1" applyFill="1" applyBorder="1"/>
    <xf numFmtId="167" fontId="18" fillId="5" borderId="17" xfId="0" applyNumberFormat="1" applyFont="1" applyFill="1" applyBorder="1" applyAlignment="1">
      <alignment horizontal="center"/>
    </xf>
    <xf numFmtId="0" fontId="10" fillId="5" borderId="0" xfId="0" applyFont="1" applyFill="1"/>
    <xf numFmtId="0" fontId="9" fillId="5" borderId="0" xfId="0" applyFont="1" applyFill="1"/>
    <xf numFmtId="0" fontId="20" fillId="5" borderId="0" xfId="0" applyFont="1" applyFill="1"/>
    <xf numFmtId="10" fontId="0" fillId="5" borderId="0" xfId="0" applyNumberFormat="1" applyFill="1"/>
    <xf numFmtId="0" fontId="10" fillId="5" borderId="0" xfId="0" applyFont="1" applyFill="1" applyBorder="1"/>
    <xf numFmtId="0" fontId="0" fillId="5" borderId="17" xfId="0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17" fontId="16" fillId="5" borderId="0" xfId="0" applyNumberFormat="1" applyFont="1" applyFill="1"/>
    <xf numFmtId="0" fontId="16" fillId="5" borderId="0" xfId="0" applyFont="1" applyFill="1" applyAlignment="1">
      <alignment horizontal="center"/>
    </xf>
    <xf numFmtId="0" fontId="21" fillId="5" borderId="0" xfId="0" applyFont="1" applyFill="1"/>
    <xf numFmtId="17" fontId="13" fillId="5" borderId="30" xfId="0" applyNumberFormat="1" applyFont="1" applyFill="1" applyBorder="1" applyAlignment="1">
      <alignment horizontal="right"/>
    </xf>
    <xf numFmtId="17" fontId="16" fillId="5" borderId="25" xfId="10" applyNumberFormat="1" applyFont="1" applyFill="1" applyBorder="1" applyAlignment="1" applyProtection="1">
      <alignment horizontal="center"/>
    </xf>
    <xf numFmtId="0" fontId="16" fillId="5" borderId="25" xfId="10" applyFont="1" applyFill="1" applyBorder="1" applyAlignment="1" applyProtection="1">
      <alignment horizontal="center"/>
    </xf>
    <xf numFmtId="17" fontId="13" fillId="5" borderId="28" xfId="0" applyNumberFormat="1" applyFont="1" applyFill="1" applyBorder="1" applyAlignment="1">
      <alignment horizontal="right"/>
    </xf>
    <xf numFmtId="0" fontId="16" fillId="5" borderId="4" xfId="10" applyFont="1" applyFill="1" applyBorder="1" applyAlignment="1" applyProtection="1">
      <alignment horizontal="center"/>
    </xf>
    <xf numFmtId="17" fontId="13" fillId="5" borderId="26" xfId="0" applyNumberFormat="1" applyFont="1" applyFill="1" applyBorder="1" applyAlignment="1">
      <alignment horizontal="right"/>
    </xf>
    <xf numFmtId="14" fontId="16" fillId="5" borderId="3" xfId="0" applyNumberFormat="1" applyFont="1" applyFill="1" applyBorder="1" applyAlignment="1">
      <alignment horizontal="center"/>
    </xf>
    <xf numFmtId="174" fontId="0" fillId="5" borderId="35" xfId="0" applyNumberFormat="1" applyFill="1" applyBorder="1" applyAlignment="1">
      <alignment horizontal="center"/>
    </xf>
    <xf numFmtId="174" fontId="0" fillId="5" borderId="22" xfId="0" applyNumberFormat="1" applyFill="1" applyBorder="1" applyAlignment="1">
      <alignment horizontal="center"/>
    </xf>
    <xf numFmtId="0" fontId="18" fillId="5" borderId="24" xfId="0" applyFont="1" applyFill="1" applyBorder="1" applyAlignment="1">
      <alignment horizontal="right"/>
    </xf>
    <xf numFmtId="15" fontId="0" fillId="5" borderId="0" xfId="0" applyNumberFormat="1" applyFill="1"/>
    <xf numFmtId="0" fontId="22" fillId="5" borderId="0" xfId="0" applyFont="1" applyFill="1"/>
    <xf numFmtId="1" fontId="0" fillId="5" borderId="0" xfId="0" applyNumberFormat="1" applyFill="1" applyAlignment="1">
      <alignment horizontal="center"/>
    </xf>
    <xf numFmtId="193" fontId="0" fillId="5" borderId="35" xfId="0" applyNumberFormat="1" applyFill="1" applyBorder="1"/>
    <xf numFmtId="193" fontId="0" fillId="5" borderId="22" xfId="0" applyNumberFormat="1" applyFill="1" applyBorder="1"/>
    <xf numFmtId="193" fontId="0" fillId="5" borderId="23" xfId="0" applyNumberFormat="1" applyFill="1" applyBorder="1"/>
    <xf numFmtId="0" fontId="17" fillId="5" borderId="36" xfId="0" applyFont="1" applyFill="1" applyBorder="1"/>
    <xf numFmtId="0" fontId="16" fillId="4" borderId="37" xfId="0" applyFont="1" applyFill="1" applyBorder="1"/>
    <xf numFmtId="2" fontId="19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16" fillId="0" borderId="38" xfId="0" applyFont="1" applyBorder="1"/>
    <xf numFmtId="0" fontId="16" fillId="0" borderId="39" xfId="0" applyFont="1" applyBorder="1"/>
    <xf numFmtId="0" fontId="16" fillId="0" borderId="40" xfId="0" applyFont="1" applyBorder="1"/>
    <xf numFmtId="17" fontId="18" fillId="5" borderId="0" xfId="0" applyNumberFormat="1" applyFont="1" applyFill="1"/>
    <xf numFmtId="0" fontId="18" fillId="5" borderId="0" xfId="0" applyFont="1" applyFill="1"/>
    <xf numFmtId="17" fontId="9" fillId="5" borderId="0" xfId="0" applyNumberFormat="1" applyFont="1" applyFill="1"/>
    <xf numFmtId="0" fontId="24" fillId="5" borderId="0" xfId="0" applyFont="1" applyFill="1"/>
    <xf numFmtId="17" fontId="0" fillId="5" borderId="24" xfId="0" applyNumberFormat="1" applyFill="1" applyBorder="1"/>
    <xf numFmtId="0" fontId="18" fillId="5" borderId="0" xfId="0" applyFont="1" applyFill="1" applyAlignment="1">
      <alignment horizontal="center"/>
    </xf>
    <xf numFmtId="0" fontId="18" fillId="5" borderId="0" xfId="0" quotePrefix="1" applyFont="1" applyFill="1" applyAlignment="1">
      <alignment horizontal="center"/>
    </xf>
    <xf numFmtId="17" fontId="22" fillId="5" borderId="0" xfId="0" applyNumberFormat="1" applyFont="1" applyFill="1"/>
    <xf numFmtId="0" fontId="22" fillId="5" borderId="0" xfId="0" applyFont="1" applyFill="1" applyAlignment="1">
      <alignment horizontal="left"/>
    </xf>
    <xf numFmtId="37" fontId="22" fillId="5" borderId="0" xfId="0" applyNumberFormat="1" applyFont="1" applyFill="1" applyBorder="1" applyProtection="1"/>
    <xf numFmtId="0" fontId="25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17" fillId="5" borderId="19" xfId="0" applyFont="1" applyFill="1" applyBorder="1"/>
    <xf numFmtId="0" fontId="16" fillId="5" borderId="41" xfId="0" applyFont="1" applyFill="1" applyBorder="1" applyAlignment="1">
      <alignment horizontal="right"/>
    </xf>
    <xf numFmtId="0" fontId="16" fillId="0" borderId="42" xfId="0" applyFont="1" applyFill="1" applyBorder="1" applyAlignment="1">
      <alignment horizontal="left"/>
    </xf>
    <xf numFmtId="0" fontId="26" fillId="5" borderId="0" xfId="0" applyFont="1" applyFill="1"/>
    <xf numFmtId="0" fontId="0" fillId="5" borderId="17" xfId="0" applyFill="1" applyBorder="1"/>
    <xf numFmtId="0" fontId="0" fillId="5" borderId="43" xfId="0" applyFill="1" applyBorder="1" applyAlignment="1">
      <alignment horizontal="left"/>
    </xf>
    <xf numFmtId="174" fontId="0" fillId="5" borderId="0" xfId="0" applyNumberFormat="1" applyFill="1"/>
    <xf numFmtId="2" fontId="18" fillId="5" borderId="0" xfId="0" applyNumberFormat="1" applyFont="1" applyFill="1" applyAlignment="1">
      <alignment horizontal="center"/>
    </xf>
    <xf numFmtId="0" fontId="0" fillId="0" borderId="35" xfId="0" applyFill="1" applyBorder="1" applyAlignment="1">
      <alignment horizontal="center"/>
    </xf>
    <xf numFmtId="0" fontId="27" fillId="5" borderId="0" xfId="0" applyFont="1" applyFill="1"/>
    <xf numFmtId="0" fontId="18" fillId="0" borderId="0" xfId="0" applyFont="1" applyAlignment="1">
      <alignment horizontal="center"/>
    </xf>
    <xf numFmtId="0" fontId="9" fillId="6" borderId="2" xfId="0" applyFont="1" applyFill="1" applyBorder="1"/>
    <xf numFmtId="0" fontId="9" fillId="6" borderId="0" xfId="0" applyFont="1" applyFill="1" applyBorder="1"/>
    <xf numFmtId="0" fontId="9" fillId="5" borderId="0" xfId="0" applyFont="1" applyFill="1" applyAlignment="1">
      <alignment horizontal="center"/>
    </xf>
    <xf numFmtId="0" fontId="9" fillId="5" borderId="0" xfId="0" applyFont="1" applyFill="1" applyBorder="1"/>
    <xf numFmtId="9" fontId="0" fillId="0" borderId="2" xfId="11" applyFont="1" applyFill="1" applyBorder="1"/>
    <xf numFmtId="2" fontId="16" fillId="4" borderId="0" xfId="0" applyNumberFormat="1" applyFont="1" applyFill="1"/>
    <xf numFmtId="0" fontId="17" fillId="5" borderId="44" xfId="0" applyFont="1" applyFill="1" applyBorder="1"/>
    <xf numFmtId="0" fontId="17" fillId="5" borderId="43" xfId="0" applyFont="1" applyFill="1" applyBorder="1"/>
    <xf numFmtId="10" fontId="0" fillId="0" borderId="0" xfId="0" applyNumberFormat="1"/>
    <xf numFmtId="14" fontId="10" fillId="5" borderId="0" xfId="0" applyNumberFormat="1" applyFont="1" applyFill="1"/>
    <xf numFmtId="0" fontId="23" fillId="4" borderId="0" xfId="0" applyFont="1" applyFill="1" applyBorder="1" applyAlignment="1">
      <alignment horizontal="center"/>
    </xf>
    <xf numFmtId="0" fontId="30" fillId="5" borderId="0" xfId="0" applyFont="1" applyFill="1"/>
    <xf numFmtId="0" fontId="11" fillId="5" borderId="0" xfId="0" applyFont="1" applyFill="1"/>
    <xf numFmtId="0" fontId="9" fillId="5" borderId="35" xfId="0" applyFont="1" applyFill="1" applyBorder="1"/>
    <xf numFmtId="174" fontId="31" fillId="0" borderId="3" xfId="0" applyNumberFormat="1" applyFont="1" applyFill="1" applyBorder="1" applyAlignment="1">
      <alignment horizontal="center"/>
    </xf>
    <xf numFmtId="0" fontId="9" fillId="5" borderId="22" xfId="0" applyFont="1" applyFill="1" applyBorder="1"/>
    <xf numFmtId="174" fontId="31" fillId="0" borderId="25" xfId="0" applyNumberFormat="1" applyFont="1" applyFill="1" applyBorder="1" applyAlignment="1">
      <alignment horizontal="center"/>
    </xf>
    <xf numFmtId="0" fontId="9" fillId="5" borderId="23" xfId="0" applyFont="1" applyFill="1" applyBorder="1"/>
    <xf numFmtId="174" fontId="31" fillId="0" borderId="4" xfId="0" applyNumberFormat="1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 wrapText="1"/>
    </xf>
    <xf numFmtId="49" fontId="9" fillId="5" borderId="24" xfId="0" applyNumberFormat="1" applyFont="1" applyFill="1" applyBorder="1" applyAlignment="1">
      <alignment horizontal="center" wrapText="1"/>
    </xf>
    <xf numFmtId="49" fontId="9" fillId="5" borderId="43" xfId="0" applyNumberFormat="1" applyFont="1" applyFill="1" applyBorder="1" applyAlignment="1">
      <alignment horizontal="center" wrapText="1"/>
    </xf>
    <xf numFmtId="49" fontId="9" fillId="5" borderId="17" xfId="0" applyNumberFormat="1" applyFont="1" applyFill="1" applyBorder="1" applyAlignment="1">
      <alignment horizontal="center" wrapText="1"/>
    </xf>
    <xf numFmtId="0" fontId="32" fillId="5" borderId="0" xfId="0" applyFont="1" applyFill="1"/>
    <xf numFmtId="0" fontId="32" fillId="5" borderId="0" xfId="0" applyFont="1" applyFill="1" applyAlignment="1">
      <alignment horizontal="left"/>
    </xf>
    <xf numFmtId="0" fontId="9" fillId="5" borderId="35" xfId="0" applyFont="1" applyFill="1" applyBorder="1" applyAlignment="1">
      <alignment horizontal="center"/>
    </xf>
    <xf numFmtId="174" fontId="9" fillId="0" borderId="27" xfId="11" applyNumberFormat="1" applyFont="1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16" fontId="9" fillId="5" borderId="30" xfId="0" applyNumberFormat="1" applyFont="1" applyFill="1" applyBorder="1"/>
    <xf numFmtId="171" fontId="9" fillId="0" borderId="0" xfId="0" applyNumberFormat="1" applyFont="1" applyAlignment="1">
      <alignment horizontal="center"/>
    </xf>
    <xf numFmtId="0" fontId="9" fillId="5" borderId="2" xfId="0" applyFont="1" applyFill="1" applyBorder="1" applyAlignment="1">
      <alignment horizontal="center"/>
    </xf>
    <xf numFmtId="174" fontId="9" fillId="0" borderId="43" xfId="11" applyNumberFormat="1" applyFont="1" applyFill="1" applyBorder="1" applyAlignment="1">
      <alignment horizontal="center"/>
    </xf>
    <xf numFmtId="0" fontId="17" fillId="5" borderId="45" xfId="0" applyFont="1" applyFill="1" applyBorder="1"/>
    <xf numFmtId="0" fontId="17" fillId="5" borderId="46" xfId="0" applyFont="1" applyFill="1" applyBorder="1"/>
    <xf numFmtId="10" fontId="0" fillId="0" borderId="27" xfId="11" applyNumberFormat="1" applyFont="1" applyFill="1" applyBorder="1" applyAlignment="1">
      <alignment horizontal="center"/>
    </xf>
    <xf numFmtId="10" fontId="0" fillId="0" borderId="30" xfId="11" applyNumberFormat="1" applyFont="1" applyFill="1" applyBorder="1" applyAlignment="1">
      <alignment horizontal="center"/>
    </xf>
    <xf numFmtId="10" fontId="0" fillId="0" borderId="0" xfId="11" applyNumberFormat="1" applyFont="1" applyFill="1" applyBorder="1" applyAlignment="1">
      <alignment horizontal="center"/>
    </xf>
    <xf numFmtId="10" fontId="0" fillId="0" borderId="25" xfId="11" applyNumberFormat="1" applyFont="1" applyFill="1" applyBorder="1" applyAlignment="1">
      <alignment horizontal="center"/>
    </xf>
    <xf numFmtId="0" fontId="0" fillId="6" borderId="0" xfId="0" applyFill="1"/>
    <xf numFmtId="0" fontId="0" fillId="0" borderId="0" xfId="0" applyFill="1"/>
    <xf numFmtId="20" fontId="0" fillId="5" borderId="0" xfId="0" applyNumberFormat="1" applyFill="1"/>
    <xf numFmtId="20" fontId="0" fillId="0" borderId="0" xfId="0" applyNumberFormat="1"/>
    <xf numFmtId="171" fontId="0" fillId="5" borderId="0" xfId="0" applyNumberFormat="1" applyFill="1"/>
    <xf numFmtId="171" fontId="0" fillId="5" borderId="0" xfId="0" applyNumberFormat="1" applyFill="1" applyBorder="1"/>
    <xf numFmtId="171" fontId="0" fillId="5" borderId="27" xfId="0" applyNumberFormat="1" applyFill="1" applyBorder="1"/>
    <xf numFmtId="0" fontId="0" fillId="5" borderId="2" xfId="0" applyFill="1" applyBorder="1" applyAlignment="1">
      <alignment horizontal="left"/>
    </xf>
    <xf numFmtId="0" fontId="17" fillId="5" borderId="43" xfId="0" applyFont="1" applyFill="1" applyBorder="1" applyAlignment="1">
      <alignment horizontal="right"/>
    </xf>
    <xf numFmtId="0" fontId="0" fillId="5" borderId="43" xfId="0" applyFill="1" applyBorder="1"/>
    <xf numFmtId="17" fontId="9" fillId="0" borderId="26" xfId="0" applyNumberFormat="1" applyFont="1" applyFill="1" applyBorder="1"/>
    <xf numFmtId="0" fontId="9" fillId="0" borderId="0" xfId="0" applyFont="1"/>
    <xf numFmtId="9" fontId="9" fillId="0" borderId="0" xfId="0" applyNumberFormat="1" applyFont="1" applyFill="1"/>
    <xf numFmtId="17" fontId="9" fillId="0" borderId="30" xfId="0" applyNumberFormat="1" applyFont="1" applyFill="1" applyBorder="1"/>
    <xf numFmtId="0" fontId="34" fillId="9" borderId="2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wrapText="1"/>
    </xf>
    <xf numFmtId="44" fontId="0" fillId="0" borderId="0" xfId="1" applyFont="1" applyFill="1"/>
    <xf numFmtId="0" fontId="35" fillId="0" borderId="0" xfId="0" applyFont="1"/>
    <xf numFmtId="0" fontId="34" fillId="0" borderId="0" xfId="0" applyFont="1"/>
    <xf numFmtId="0" fontId="0" fillId="9" borderId="17" xfId="0" applyFill="1" applyBorder="1"/>
    <xf numFmtId="0" fontId="34" fillId="9" borderId="26" xfId="0" applyFont="1" applyFill="1" applyBorder="1"/>
    <xf numFmtId="0" fontId="0" fillId="9" borderId="2" xfId="0" applyFill="1" applyBorder="1"/>
    <xf numFmtId="0" fontId="29" fillId="9" borderId="43" xfId="0" applyFont="1" applyFill="1" applyBorder="1" applyAlignment="1">
      <alignment horizontal="center"/>
    </xf>
    <xf numFmtId="0" fontId="29" fillId="9" borderId="17" xfId="0" applyFont="1" applyFill="1" applyBorder="1" applyAlignment="1">
      <alignment horizontal="center"/>
    </xf>
    <xf numFmtId="0" fontId="37" fillId="9" borderId="35" xfId="0" applyFont="1" applyFill="1" applyBorder="1" applyAlignment="1">
      <alignment horizontal="left" wrapText="1"/>
    </xf>
    <xf numFmtId="49" fontId="18" fillId="10" borderId="24" xfId="0" applyNumberFormat="1" applyFont="1" applyFill="1" applyBorder="1" applyAlignment="1">
      <alignment horizontal="center" wrapText="1"/>
    </xf>
    <xf numFmtId="49" fontId="18" fillId="10" borderId="43" xfId="0" applyNumberFormat="1" applyFont="1" applyFill="1" applyBorder="1" applyAlignment="1">
      <alignment horizontal="center" wrapText="1"/>
    </xf>
    <xf numFmtId="49" fontId="18" fillId="10" borderId="17" xfId="0" applyNumberFormat="1" applyFont="1" applyFill="1" applyBorder="1" applyAlignment="1">
      <alignment horizontal="center" wrapText="1"/>
    </xf>
    <xf numFmtId="0" fontId="0" fillId="10" borderId="2" xfId="0" applyFill="1" applyBorder="1"/>
    <xf numFmtId="20" fontId="0" fillId="10" borderId="0" xfId="0" applyNumberFormat="1" applyFill="1"/>
    <xf numFmtId="20" fontId="36" fillId="10" borderId="0" xfId="0" applyNumberFormat="1" applyFont="1" applyFill="1"/>
    <xf numFmtId="200" fontId="0" fillId="0" borderId="35" xfId="0" applyNumberFormat="1" applyFill="1" applyBorder="1" applyAlignment="1">
      <alignment horizontal="center"/>
    </xf>
    <xf numFmtId="200" fontId="0" fillId="0" borderId="22" xfId="0" applyNumberFormat="1" applyFill="1" applyBorder="1" applyAlignment="1">
      <alignment horizontal="center"/>
    </xf>
    <xf numFmtId="200" fontId="0" fillId="0" borderId="22" xfId="0" applyNumberFormat="1" applyFill="1" applyBorder="1"/>
    <xf numFmtId="200" fontId="0" fillId="0" borderId="23" xfId="0" applyNumberFormat="1" applyFill="1" applyBorder="1"/>
    <xf numFmtId="0" fontId="0" fillId="5" borderId="0" xfId="0" applyFill="1" applyBorder="1" applyAlignment="1">
      <alignment horizontal="center"/>
    </xf>
    <xf numFmtId="0" fontId="34" fillId="9" borderId="2" xfId="0" applyFont="1" applyFill="1" applyBorder="1" applyAlignment="1">
      <alignment horizontal="center"/>
    </xf>
    <xf numFmtId="0" fontId="34" fillId="9" borderId="2" xfId="0" applyFont="1" applyFill="1" applyBorder="1" applyAlignment="1">
      <alignment horizontal="right"/>
    </xf>
    <xf numFmtId="0" fontId="0" fillId="5" borderId="0" xfId="0" applyFill="1" applyBorder="1"/>
    <xf numFmtId="0" fontId="34" fillId="9" borderId="24" xfId="0" applyFont="1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34" fillId="9" borderId="17" xfId="0" applyFont="1" applyFill="1" applyBorder="1" applyAlignment="1">
      <alignment horizontal="center" vertical="center" wrapText="1"/>
    </xf>
    <xf numFmtId="17" fontId="0" fillId="10" borderId="22" xfId="0" applyNumberFormat="1" applyFill="1" applyBorder="1"/>
    <xf numFmtId="17" fontId="0" fillId="10" borderId="23" xfId="0" applyNumberFormat="1" applyFill="1" applyBorder="1"/>
    <xf numFmtId="0" fontId="34" fillId="9" borderId="17" xfId="0" applyFont="1" applyFill="1" applyBorder="1" applyAlignment="1">
      <alignment horizontal="center" wrapText="1"/>
    </xf>
    <xf numFmtId="0" fontId="0" fillId="0" borderId="25" xfId="0" applyFill="1" applyBorder="1"/>
    <xf numFmtId="0" fontId="0" fillId="0" borderId="29" xfId="0" applyFill="1" applyBorder="1"/>
    <xf numFmtId="17" fontId="0" fillId="11" borderId="30" xfId="0" applyNumberFormat="1" applyFill="1" applyBorder="1"/>
    <xf numFmtId="2" fontId="0" fillId="11" borderId="0" xfId="0" applyNumberFormat="1" applyFill="1" applyBorder="1"/>
    <xf numFmtId="0" fontId="0" fillId="11" borderId="0" xfId="0" applyFill="1" applyBorder="1"/>
    <xf numFmtId="0" fontId="0" fillId="11" borderId="25" xfId="0" applyFill="1" applyBorder="1"/>
    <xf numFmtId="17" fontId="0" fillId="11" borderId="28" xfId="0" applyNumberFormat="1" applyFill="1" applyBorder="1"/>
    <xf numFmtId="0" fontId="0" fillId="11" borderId="4" xfId="0" applyFill="1" applyBorder="1"/>
    <xf numFmtId="44" fontId="0" fillId="11" borderId="0" xfId="1" applyFont="1" applyFill="1" applyBorder="1"/>
    <xf numFmtId="44" fontId="0" fillId="11" borderId="29" xfId="1" applyFont="1" applyFill="1" applyBorder="1"/>
    <xf numFmtId="44" fontId="0" fillId="11" borderId="26" xfId="1" applyFont="1" applyFill="1" applyBorder="1"/>
    <xf numFmtId="44" fontId="0" fillId="11" borderId="27" xfId="1" applyFont="1" applyFill="1" applyBorder="1"/>
    <xf numFmtId="2" fontId="0" fillId="11" borderId="27" xfId="0" applyNumberFormat="1" applyFill="1" applyBorder="1"/>
    <xf numFmtId="0" fontId="0" fillId="11" borderId="3" xfId="0" applyFill="1" applyBorder="1"/>
    <xf numFmtId="44" fontId="0" fillId="11" borderId="30" xfId="1" applyFont="1" applyFill="1" applyBorder="1"/>
    <xf numFmtId="44" fontId="0" fillId="11" borderId="28" xfId="1" applyFont="1" applyFill="1" applyBorder="1"/>
    <xf numFmtId="0" fontId="32" fillId="9" borderId="24" xfId="0" applyFont="1" applyFill="1" applyBorder="1"/>
    <xf numFmtId="0" fontId="32" fillId="9" borderId="43" xfId="0" applyFont="1" applyFill="1" applyBorder="1"/>
    <xf numFmtId="0" fontId="32" fillId="9" borderId="24" xfId="0" applyFont="1" applyFill="1" applyBorder="1" applyAlignment="1">
      <alignment horizontal="center"/>
    </xf>
    <xf numFmtId="0" fontId="32" fillId="9" borderId="43" xfId="0" applyFont="1" applyFill="1" applyBorder="1" applyAlignment="1">
      <alignment horizontal="center"/>
    </xf>
    <xf numFmtId="0" fontId="32" fillId="9" borderId="43" xfId="0" applyFont="1" applyFill="1" applyBorder="1" applyAlignment="1">
      <alignment horizontal="center" wrapText="1"/>
    </xf>
    <xf numFmtId="0" fontId="32" fillId="9" borderId="17" xfId="0" applyFont="1" applyFill="1" applyBorder="1" applyAlignment="1">
      <alignment horizontal="center" wrapText="1"/>
    </xf>
    <xf numFmtId="171" fontId="9" fillId="6" borderId="27" xfId="0" applyNumberFormat="1" applyFont="1" applyFill="1" applyBorder="1" applyAlignment="1">
      <alignment horizontal="center"/>
    </xf>
    <xf numFmtId="0" fontId="9" fillId="6" borderId="27" xfId="0" applyFont="1" applyFill="1" applyBorder="1"/>
    <xf numFmtId="0" fontId="9" fillId="6" borderId="3" xfId="0" applyFont="1" applyFill="1" applyBorder="1"/>
    <xf numFmtId="171" fontId="9" fillId="6" borderId="0" xfId="0" applyNumberFormat="1" applyFont="1" applyFill="1" applyBorder="1" applyAlignment="1">
      <alignment horizontal="center"/>
    </xf>
    <xf numFmtId="0" fontId="9" fillId="6" borderId="25" xfId="0" applyFont="1" applyFill="1" applyBorder="1"/>
    <xf numFmtId="0" fontId="9" fillId="6" borderId="29" xfId="0" applyFont="1" applyFill="1" applyBorder="1"/>
    <xf numFmtId="0" fontId="9" fillId="6" borderId="4" xfId="0" applyFont="1" applyFill="1" applyBorder="1"/>
    <xf numFmtId="17" fontId="9" fillId="10" borderId="26" xfId="0" applyNumberFormat="1" applyFont="1" applyFill="1" applyBorder="1"/>
    <xf numFmtId="17" fontId="9" fillId="10" borderId="30" xfId="0" applyNumberFormat="1" applyFont="1" applyFill="1" applyBorder="1"/>
    <xf numFmtId="17" fontId="9" fillId="10" borderId="28" xfId="0" applyNumberFormat="1" applyFont="1" applyFill="1" applyBorder="1"/>
    <xf numFmtId="0" fontId="38" fillId="9" borderId="24" xfId="0" applyFont="1" applyFill="1" applyBorder="1"/>
    <xf numFmtId="0" fontId="38" fillId="9" borderId="17" xfId="0" applyFont="1" applyFill="1" applyBorder="1"/>
    <xf numFmtId="0" fontId="9" fillId="9" borderId="35" xfId="0" applyFont="1" applyFill="1" applyBorder="1"/>
    <xf numFmtId="0" fontId="9" fillId="9" borderId="27" xfId="0" applyFont="1" applyFill="1" applyBorder="1"/>
    <xf numFmtId="0" fontId="9" fillId="9" borderId="3" xfId="0" applyFont="1" applyFill="1" applyBorder="1"/>
    <xf numFmtId="0" fontId="32" fillId="9" borderId="23" xfId="0" applyFont="1" applyFill="1" applyBorder="1"/>
    <xf numFmtId="0" fontId="32" fillId="9" borderId="29" xfId="0" applyFont="1" applyFill="1" applyBorder="1"/>
    <xf numFmtId="0" fontId="32" fillId="9" borderId="29" xfId="0" applyFont="1" applyFill="1" applyBorder="1" applyAlignment="1">
      <alignment horizontal="center" wrapText="1"/>
    </xf>
    <xf numFmtId="0" fontId="32" fillId="9" borderId="4" xfId="0" applyFont="1" applyFill="1" applyBorder="1" applyAlignment="1">
      <alignment horizontal="center" wrapText="1"/>
    </xf>
    <xf numFmtId="0" fontId="9" fillId="5" borderId="43" xfId="0" applyFont="1" applyFill="1" applyBorder="1"/>
    <xf numFmtId="0" fontId="32" fillId="9" borderId="2" xfId="0" applyFont="1" applyFill="1" applyBorder="1"/>
    <xf numFmtId="0" fontId="9" fillId="9" borderId="43" xfId="0" applyFont="1" applyFill="1" applyBorder="1"/>
    <xf numFmtId="0" fontId="32" fillId="9" borderId="17" xfId="0" applyFont="1" applyFill="1" applyBorder="1"/>
    <xf numFmtId="0" fontId="34" fillId="9" borderId="35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7" fillId="5" borderId="0" xfId="0" applyFont="1" applyFill="1"/>
    <xf numFmtId="0" fontId="18" fillId="9" borderId="43" xfId="0" applyFont="1" applyFill="1" applyBorder="1"/>
    <xf numFmtId="0" fontId="0" fillId="9" borderId="43" xfId="0" applyFill="1" applyBorder="1" applyAlignment="1">
      <alignment horizontal="center"/>
    </xf>
    <xf numFmtId="0" fontId="0" fillId="9" borderId="43" xfId="0" applyFill="1" applyBorder="1"/>
    <xf numFmtId="17" fontId="18" fillId="9" borderId="43" xfId="0" applyNumberFormat="1" applyFont="1" applyFill="1" applyBorder="1"/>
    <xf numFmtId="2" fontId="18" fillId="9" borderId="43" xfId="0" applyNumberFormat="1" applyFont="1" applyFill="1" applyBorder="1" applyAlignment="1">
      <alignment horizontal="center"/>
    </xf>
    <xf numFmtId="167" fontId="0" fillId="9" borderId="43" xfId="0" applyNumberFormat="1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26" fillId="5" borderId="0" xfId="0" applyFont="1" applyFill="1" applyBorder="1"/>
    <xf numFmtId="0" fontId="34" fillId="5" borderId="0" xfId="0" applyFont="1" applyFill="1" applyBorder="1"/>
    <xf numFmtId="0" fontId="34" fillId="5" borderId="0" xfId="0" applyFont="1" applyFill="1" applyBorder="1" applyAlignment="1">
      <alignment horizontal="left"/>
    </xf>
    <xf numFmtId="0" fontId="1" fillId="9" borderId="2" xfId="0" applyFont="1" applyFill="1" applyBorder="1"/>
    <xf numFmtId="0" fontId="1" fillId="9" borderId="23" xfId="0" applyFont="1" applyFill="1" applyBorder="1"/>
    <xf numFmtId="0" fontId="34" fillId="0" borderId="2" xfId="0" applyFont="1" applyFill="1" applyBorder="1"/>
    <xf numFmtId="0" fontId="39" fillId="4" borderId="0" xfId="0" applyFont="1" applyFill="1"/>
    <xf numFmtId="14" fontId="0" fillId="11" borderId="30" xfId="0" applyNumberFormat="1" applyFill="1" applyBorder="1"/>
    <xf numFmtId="0" fontId="17" fillId="5" borderId="47" xfId="0" applyFont="1" applyFill="1" applyBorder="1"/>
    <xf numFmtId="0" fontId="17" fillId="5" borderId="24" xfId="0" applyFont="1" applyFill="1" applyBorder="1"/>
    <xf numFmtId="0" fontId="17" fillId="5" borderId="48" xfId="0" applyFont="1" applyFill="1" applyBorder="1"/>
    <xf numFmtId="0" fontId="16" fillId="6" borderId="47" xfId="0" applyFont="1" applyFill="1" applyBorder="1"/>
    <xf numFmtId="0" fontId="16" fillId="6" borderId="49" xfId="0" applyFont="1" applyFill="1" applyBorder="1"/>
    <xf numFmtId="0" fontId="16" fillId="6" borderId="24" xfId="0" applyFont="1" applyFill="1" applyBorder="1"/>
    <xf numFmtId="0" fontId="16" fillId="6" borderId="17" xfId="0" applyFont="1" applyFill="1" applyBorder="1"/>
    <xf numFmtId="0" fontId="1" fillId="9" borderId="26" xfId="0" applyFont="1" applyFill="1" applyBorder="1"/>
    <xf numFmtId="0" fontId="0" fillId="9" borderId="27" xfId="0" applyFill="1" applyBorder="1"/>
    <xf numFmtId="0" fontId="0" fillId="9" borderId="27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17" fillId="5" borderId="17" xfId="0" applyFont="1" applyFill="1" applyBorder="1"/>
    <xf numFmtId="0" fontId="34" fillId="9" borderId="35" xfId="0" applyFont="1" applyFill="1" applyBorder="1" applyAlignment="1">
      <alignment horizontal="center"/>
    </xf>
    <xf numFmtId="2" fontId="0" fillId="11" borderId="29" xfId="0" applyNumberFormat="1" applyFill="1" applyBorder="1"/>
    <xf numFmtId="0" fontId="34" fillId="5" borderId="0" xfId="0" applyFont="1" applyFill="1"/>
    <xf numFmtId="0" fontId="0" fillId="6" borderId="2" xfId="0" applyFill="1" applyBorder="1"/>
    <xf numFmtId="0" fontId="16" fillId="0" borderId="50" xfId="0" applyFont="1" applyFill="1" applyBorder="1"/>
    <xf numFmtId="0" fontId="16" fillId="11" borderId="9" xfId="0" applyFont="1" applyFill="1" applyBorder="1" applyAlignment="1">
      <alignment horizontal="right"/>
    </xf>
    <xf numFmtId="44" fontId="39" fillId="0" borderId="50" xfId="1" applyFont="1" applyFill="1" applyBorder="1"/>
    <xf numFmtId="1" fontId="16" fillId="0" borderId="50" xfId="11" applyNumberFormat="1" applyFont="1" applyFill="1" applyBorder="1" applyAlignment="1">
      <alignment horizontal="right"/>
    </xf>
    <xf numFmtId="0" fontId="28" fillId="0" borderId="38" xfId="0" applyFont="1" applyFill="1" applyBorder="1"/>
    <xf numFmtId="44" fontId="0" fillId="6" borderId="2" xfId="1" applyFont="1" applyFill="1" applyBorder="1"/>
    <xf numFmtId="2" fontId="0" fillId="11" borderId="3" xfId="0" applyNumberFormat="1" applyFill="1" applyBorder="1"/>
    <xf numFmtId="2" fontId="0" fillId="11" borderId="25" xfId="0" applyNumberFormat="1" applyFill="1" applyBorder="1"/>
    <xf numFmtId="0" fontId="0" fillId="0" borderId="30" xfId="0" applyFill="1" applyBorder="1"/>
    <xf numFmtId="44" fontId="16" fillId="0" borderId="51" xfId="1" applyFont="1" applyFill="1" applyBorder="1"/>
    <xf numFmtId="9" fontId="16" fillId="0" borderId="38" xfId="11" applyFont="1" applyFill="1" applyBorder="1" applyAlignment="1">
      <alignment horizontal="right"/>
    </xf>
    <xf numFmtId="0" fontId="41" fillId="0" borderId="2" xfId="0" applyFont="1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210" fontId="0" fillId="0" borderId="0" xfId="0" applyNumberFormat="1" applyFill="1" applyAlignment="1">
      <alignment horizontal="center"/>
    </xf>
    <xf numFmtId="2" fontId="0" fillId="0" borderId="0" xfId="0" applyNumberFormat="1" applyFill="1"/>
    <xf numFmtId="14" fontId="0" fillId="0" borderId="0" xfId="0" applyNumberFormat="1" applyFill="1"/>
    <xf numFmtId="210" fontId="0" fillId="0" borderId="0" xfId="0" applyNumberFormat="1" applyFill="1"/>
    <xf numFmtId="17" fontId="0" fillId="0" borderId="0" xfId="0" applyNumberFormat="1" applyFill="1"/>
    <xf numFmtId="2" fontId="0" fillId="0" borderId="0" xfId="0" applyNumberFormat="1" applyFill="1" applyAlignment="1" applyProtection="1">
      <alignment horizontal="centerContinuous"/>
      <protection locked="0"/>
    </xf>
    <xf numFmtId="2" fontId="0" fillId="0" borderId="0" xfId="0" applyNumberFormat="1" applyFill="1" applyAlignment="1">
      <alignment horizontal="centerContinuous"/>
    </xf>
    <xf numFmtId="2" fontId="0" fillId="0" borderId="0" xfId="0" applyNumberFormat="1" applyFill="1" applyAlignment="1" applyProtection="1">
      <alignment horizontal="center"/>
      <protection locked="0"/>
    </xf>
    <xf numFmtId="1" fontId="0" fillId="0" borderId="0" xfId="0" applyNumberFormat="1" applyFill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NumberFormat="1" applyFill="1" applyAlignment="1">
      <alignment horizontal="center"/>
    </xf>
    <xf numFmtId="195" fontId="0" fillId="0" borderId="0" xfId="0" applyNumberFormat="1" applyFill="1" applyAlignment="1" applyProtection="1">
      <alignment horizontal="centerContinuous"/>
      <protection locked="0"/>
    </xf>
    <xf numFmtId="196" fontId="0" fillId="0" borderId="0" xfId="0" applyNumberFormat="1" applyFill="1" applyAlignment="1" applyProtection="1">
      <alignment horizontal="centerContinuous"/>
    </xf>
    <xf numFmtId="0" fontId="0" fillId="0" borderId="0" xfId="0" applyFill="1" applyAlignment="1">
      <alignment horizontal="centerContinuous"/>
    </xf>
    <xf numFmtId="15" fontId="0" fillId="0" borderId="0" xfId="0" applyNumberFormat="1" applyFill="1" applyAlignment="1">
      <alignment horizontal="left"/>
    </xf>
    <xf numFmtId="197" fontId="0" fillId="0" borderId="0" xfId="0" applyNumberFormat="1" applyFill="1" applyAlignment="1" applyProtection="1">
      <alignment horizontal="center"/>
    </xf>
    <xf numFmtId="10" fontId="0" fillId="0" borderId="0" xfId="0" applyNumberFormat="1" applyFill="1"/>
    <xf numFmtId="198" fontId="0" fillId="0" borderId="0" xfId="0" applyNumberFormat="1" applyFill="1" applyProtection="1">
      <protection locked="0"/>
    </xf>
    <xf numFmtId="43" fontId="0" fillId="0" borderId="0" xfId="0" applyNumberFormat="1" applyFill="1"/>
    <xf numFmtId="191" fontId="0" fillId="11" borderId="0" xfId="1" applyNumberFormat="1" applyFont="1" applyFill="1" applyBorder="1"/>
    <xf numFmtId="0" fontId="42" fillId="0" borderId="50" xfId="0" applyFont="1" applyFill="1" applyBorder="1"/>
    <xf numFmtId="0" fontId="28" fillId="0" borderId="50" xfId="0" applyFont="1" applyFill="1" applyBorder="1"/>
    <xf numFmtId="0" fontId="0" fillId="10" borderId="35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15" fontId="16" fillId="0" borderId="50" xfId="0" applyNumberFormat="1" applyFont="1" applyFill="1" applyBorder="1"/>
    <xf numFmtId="44" fontId="16" fillId="0" borderId="50" xfId="1" applyFont="1" applyFill="1" applyBorder="1"/>
    <xf numFmtId="14" fontId="16" fillId="11" borderId="24" xfId="0" applyNumberFormat="1" applyFont="1" applyFill="1" applyBorder="1" applyAlignment="1">
      <alignment horizontal="center"/>
    </xf>
    <xf numFmtId="14" fontId="16" fillId="11" borderId="17" xfId="0" applyNumberFormat="1" applyFont="1" applyFill="1" applyBorder="1" applyAlignment="1">
      <alignment horizontal="center"/>
    </xf>
    <xf numFmtId="0" fontId="17" fillId="5" borderId="19" xfId="0" applyFont="1" applyFill="1" applyBorder="1" applyAlignment="1">
      <alignment horizontal="left"/>
    </xf>
    <xf numFmtId="0" fontId="17" fillId="5" borderId="17" xfId="0" applyFont="1" applyFill="1" applyBorder="1" applyAlignment="1">
      <alignment horizontal="left"/>
    </xf>
    <xf numFmtId="0" fontId="17" fillId="5" borderId="5" xfId="0" applyFont="1" applyFill="1" applyBorder="1" applyAlignment="1">
      <alignment horizontal="center"/>
    </xf>
    <xf numFmtId="0" fontId="17" fillId="5" borderId="52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/>
    </xf>
    <xf numFmtId="0" fontId="17" fillId="5" borderId="53" xfId="0" applyFont="1" applyFill="1" applyBorder="1" applyAlignment="1">
      <alignment horizontal="left"/>
    </xf>
    <xf numFmtId="0" fontId="17" fillId="5" borderId="42" xfId="0" applyFont="1" applyFill="1" applyBorder="1" applyAlignment="1">
      <alignment horizontal="left"/>
    </xf>
    <xf numFmtId="0" fontId="23" fillId="4" borderId="5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14" fontId="16" fillId="0" borderId="48" xfId="0" applyNumberFormat="1" applyFont="1" applyFill="1" applyBorder="1" applyAlignment="1">
      <alignment horizontal="center"/>
    </xf>
    <xf numFmtId="14" fontId="16" fillId="0" borderId="54" xfId="0" applyNumberFormat="1" applyFont="1" applyFill="1" applyBorder="1" applyAlignment="1">
      <alignment horizontal="center"/>
    </xf>
    <xf numFmtId="0" fontId="34" fillId="9" borderId="2" xfId="0" applyFont="1" applyFill="1" applyBorder="1" applyAlignment="1">
      <alignment horizontal="center" wrapText="1"/>
    </xf>
    <xf numFmtId="0" fontId="34" fillId="9" borderId="2" xfId="0" applyFont="1" applyFill="1" applyBorder="1" applyAlignment="1">
      <alignment horizontal="center" vertical="center"/>
    </xf>
    <xf numFmtId="0" fontId="34" fillId="9" borderId="24" xfId="0" applyFont="1" applyFill="1" applyBorder="1" applyAlignment="1"/>
    <xf numFmtId="0" fontId="0" fillId="0" borderId="17" xfId="0" applyBorder="1" applyAlignment="1"/>
    <xf numFmtId="0" fontId="34" fillId="9" borderId="24" xfId="0" applyFont="1" applyFill="1" applyBorder="1" applyAlignment="1">
      <alignment horizontal="left"/>
    </xf>
    <xf numFmtId="0" fontId="0" fillId="0" borderId="43" xfId="0" applyBorder="1" applyAlignment="1"/>
    <xf numFmtId="0" fontId="32" fillId="5" borderId="24" xfId="0" applyFont="1" applyFill="1" applyBorder="1" applyAlignment="1">
      <alignment horizontal="center"/>
    </xf>
    <xf numFmtId="0" fontId="32" fillId="5" borderId="43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/>
    </xf>
  </cellXfs>
  <cellStyles count="15">
    <cellStyle name="Currency" xfId="1" builtinId="4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  <cellStyle name="Normal_June Options 97" xfId="10"/>
    <cellStyle name="Percent" xfId="11" builtinId="5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Drop" dropStyle="combo" dx="22" fmlaLink="$AP$1" fmlaRange="$AO$4:$AO$40" sel="28" val="25"/>
</file>

<file path=xl/ctrlProps/ctrlProp10.xml><?xml version="1.0" encoding="utf-8"?>
<formControlPr xmlns="http://schemas.microsoft.com/office/spreadsheetml/2009/9/main" objectType="Drop" dropStyle="combo" dx="22" fmlaLink="GenInfo!$AS$4" fmlaRange="GenInfo!$AR$6:$AR$21" sel="1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CheckBox" checked="Checked" fmlaLink="$AZ$8" lockText="1"/>
</file>

<file path=xl/ctrlProps/ctrlProp13.xml><?xml version="1.0" encoding="utf-8"?>
<formControlPr xmlns="http://schemas.microsoft.com/office/spreadsheetml/2009/9/main" objectType="Drop" dropLines="2" dropStyle="combo" dx="22" fmlaLink="$N$21" fmlaRange="$DK$5:$DK$6" sel="2" val="0"/>
</file>

<file path=xl/ctrlProps/ctrlProp14.xml><?xml version="1.0" encoding="utf-8"?>
<formControlPr xmlns="http://schemas.microsoft.com/office/spreadsheetml/2009/9/main" objectType="Drop" dropLines="3" dropStyle="combo" dx="22" fmlaLink="$I$6" fmlaRange="$DK$9:$DK$11" sel="2" val="0"/>
</file>

<file path=xl/ctrlProps/ctrlProp2.xml><?xml version="1.0" encoding="utf-8"?>
<formControlPr xmlns="http://schemas.microsoft.com/office/spreadsheetml/2009/9/main" objectType="Drop" dropStyle="combo" dx="22" fmlaLink="GenInfo!$AS$4" fmlaRange="GenInfo!$AR$6:$AR$21" sel="1" val="0"/>
</file>

<file path=xl/ctrlProps/ctrlProp3.xml><?xml version="1.0" encoding="utf-8"?>
<formControlPr xmlns="http://schemas.microsoft.com/office/spreadsheetml/2009/9/main" objectType="Drop" dropLines="2" dropStyle="combo" dx="22" fmlaLink="$C$12" fmlaRange="$AV$5:$AV$6" sel="1" val="0"/>
</file>

<file path=xl/ctrlProps/ctrlProp4.xml><?xml version="1.0" encoding="utf-8"?>
<formControlPr xmlns="http://schemas.microsoft.com/office/spreadsheetml/2009/9/main" objectType="Drop" dropLines="3" dropStyle="combo" dx="22" fmlaLink="$C$11" fmlaRange="$AV$10:$AV$12" sel="2" val="0"/>
</file>

<file path=xl/ctrlProps/ctrlProp5.xml><?xml version="1.0" encoding="utf-8"?>
<formControlPr xmlns="http://schemas.microsoft.com/office/spreadsheetml/2009/9/main" objectType="CheckBox" checked="Checked" fmlaLink="$AZ$3" lockText="1"/>
</file>

<file path=xl/ctrlProps/ctrlProp6.xml><?xml version="1.0" encoding="utf-8"?>
<formControlPr xmlns="http://schemas.microsoft.com/office/spreadsheetml/2009/9/main" objectType="CheckBox" fmlaLink="$AZ$6" lockText="1"/>
</file>

<file path=xl/ctrlProps/ctrlProp7.xml><?xml version="1.0" encoding="utf-8"?>
<formControlPr xmlns="http://schemas.microsoft.com/office/spreadsheetml/2009/9/main" objectType="CheckBox" fmlaLink="$AZ$7" lockText="1"/>
</file>

<file path=xl/ctrlProps/ctrlProp8.xml><?xml version="1.0" encoding="utf-8"?>
<formControlPr xmlns="http://schemas.microsoft.com/office/spreadsheetml/2009/9/main" objectType="Drop" dropLines="2" dropStyle="combo" dx="22" fmlaLink="$C$20" fmlaRange="$BG$5:$BG$6" sel="1" val="0"/>
</file>

<file path=xl/ctrlProps/ctrlProp9.xml><?xml version="1.0" encoding="utf-8"?>
<formControlPr xmlns="http://schemas.microsoft.com/office/spreadsheetml/2009/9/main" objectType="Drop" dropStyle="combo" dx="22" fmlaLink="$AP$1" fmlaRange="$AO$4:$AO$40" sel="28" val="23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9525</xdr:rowOff>
        </xdr:from>
        <xdr:to>
          <xdr:col>10</xdr:col>
          <xdr:colOff>619125</xdr:colOff>
          <xdr:row>3</xdr:row>
          <xdr:rowOff>209550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6F0E589-FB19-2CB5-5692-F02CAAEA0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0</xdr:rowOff>
        </xdr:from>
        <xdr:to>
          <xdr:col>10</xdr:col>
          <xdr:colOff>619125</xdr:colOff>
          <xdr:row>4</xdr:row>
          <xdr:rowOff>200025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3C7AC2A-D94F-BB1E-7CF8-EEE6539CA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9525</xdr:rowOff>
        </xdr:from>
        <xdr:to>
          <xdr:col>2</xdr:col>
          <xdr:colOff>1257300</xdr:colOff>
          <xdr:row>11</xdr:row>
          <xdr:rowOff>209550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A942E59-26F9-0EF4-3BB3-9FFAD9C98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1257300</xdr:colOff>
          <xdr:row>11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59B6E24-AE5B-4E2F-EC25-1877664D5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15</xdr:row>
          <xdr:rowOff>9525</xdr:rowOff>
        </xdr:from>
        <xdr:to>
          <xdr:col>2</xdr:col>
          <xdr:colOff>1276350</xdr:colOff>
          <xdr:row>15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236A3DF-94A7-C6C4-FA87-DCBA46498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16</xdr:row>
          <xdr:rowOff>0</xdr:rowOff>
        </xdr:from>
        <xdr:to>
          <xdr:col>2</xdr:col>
          <xdr:colOff>1276350</xdr:colOff>
          <xdr:row>17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C2FAC1B3-93B1-D108-E21A-8EF046DAC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17</xdr:row>
          <xdr:rowOff>0</xdr:rowOff>
        </xdr:from>
        <xdr:to>
          <xdr:col>2</xdr:col>
          <xdr:colOff>1276350</xdr:colOff>
          <xdr:row>18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ED304E5-0ABA-CD74-E503-2ABDE2BCD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9525</xdr:rowOff>
        </xdr:from>
        <xdr:to>
          <xdr:col>2</xdr:col>
          <xdr:colOff>1257300</xdr:colOff>
          <xdr:row>19</xdr:row>
          <xdr:rowOff>209550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D864204-C42C-52F6-B813-413335F8C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209550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69" name="CommandButton1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ACD4DAA9-986C-5925-604E-AE759F12F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9525</xdr:rowOff>
        </xdr:from>
        <xdr:to>
          <xdr:col>10</xdr:col>
          <xdr:colOff>628650</xdr:colOff>
          <xdr:row>3</xdr:row>
          <xdr:rowOff>209550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2B9916AC-C6AB-6EAC-B1D1-EEA69994B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0</xdr:rowOff>
        </xdr:from>
        <xdr:to>
          <xdr:col>10</xdr:col>
          <xdr:colOff>628650</xdr:colOff>
          <xdr:row>4</xdr:row>
          <xdr:rowOff>200025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52DC00E8-A27F-B5B3-76A8-0B5A6B137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8</xdr:row>
          <xdr:rowOff>9525</xdr:rowOff>
        </xdr:from>
        <xdr:to>
          <xdr:col>10</xdr:col>
          <xdr:colOff>638175</xdr:colOff>
          <xdr:row>9</xdr:row>
          <xdr:rowOff>209550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A1E9E764-C598-74D0-3175-F37E45E75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18</xdr:row>
          <xdr:rowOff>0</xdr:rowOff>
        </xdr:from>
        <xdr:to>
          <xdr:col>2</xdr:col>
          <xdr:colOff>1276350</xdr:colOff>
          <xdr:row>19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ED27AD82-0695-C39C-BA43-5592B6001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342900</xdr:colOff>
          <xdr:row>1</xdr:row>
          <xdr:rowOff>123825</xdr:rowOff>
        </xdr:from>
        <xdr:to>
          <xdr:col>14</xdr:col>
          <xdr:colOff>219075</xdr:colOff>
          <xdr:row>4</xdr:row>
          <xdr:rowOff>47625</xdr:rowOff>
        </xdr:to>
        <xdr:sp macro="" textlink="">
          <xdr:nvSpPr>
            <xdr:cNvPr id="35841" name="CommandButton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EC37D4-45D1-42B8-C4E6-30AD3D548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7</xdr:col>
          <xdr:colOff>228600</xdr:colOff>
          <xdr:row>11</xdr:row>
          <xdr:rowOff>104775</xdr:rowOff>
        </xdr:to>
        <xdr:sp macro="" textlink="">
          <xdr:nvSpPr>
            <xdr:cNvPr id="7170" name="CommandButton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B61A468D-999E-706C-F8A1-76967C8D4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39</xdr:row>
          <xdr:rowOff>28575</xdr:rowOff>
        </xdr:from>
        <xdr:to>
          <xdr:col>9</xdr:col>
          <xdr:colOff>114300</xdr:colOff>
          <xdr:row>42</xdr:row>
          <xdr:rowOff>85725</xdr:rowOff>
        </xdr:to>
        <xdr:sp macro="" textlink="">
          <xdr:nvSpPr>
            <xdr:cNvPr id="30721" name="CommandButton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D125D725-73DF-1F70-350E-952349C7B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9525</xdr:rowOff>
        </xdr:from>
        <xdr:to>
          <xdr:col>14</xdr:col>
          <xdr:colOff>600075</xdr:colOff>
          <xdr:row>20</xdr:row>
          <xdr:rowOff>209550</xdr:rowOff>
        </xdr:to>
        <xdr:sp macro="" textlink="">
          <xdr:nvSpPr>
            <xdr:cNvPr id="30724" name="Drop Dow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331A2AEE-9B1C-5FDE-8163-BD96B2C63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</xdr:row>
          <xdr:rowOff>9525</xdr:rowOff>
        </xdr:from>
        <xdr:to>
          <xdr:col>8</xdr:col>
          <xdr:colOff>1000125</xdr:colOff>
          <xdr:row>6</xdr:row>
          <xdr:rowOff>0</xdr:rowOff>
        </xdr:to>
        <xdr:sp macro="" textlink="">
          <xdr:nvSpPr>
            <xdr:cNvPr id="30729" name="Drop Down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2AC41C1B-93D5-2374-1D90-B20D43F31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838200</xdr:colOff>
          <xdr:row>0</xdr:row>
          <xdr:rowOff>180975</xdr:rowOff>
        </xdr:from>
        <xdr:to>
          <xdr:col>31</xdr:col>
          <xdr:colOff>495300</xdr:colOff>
          <xdr:row>3</xdr:row>
          <xdr:rowOff>95250</xdr:rowOff>
        </xdr:to>
        <xdr:sp macro="" textlink="">
          <xdr:nvSpPr>
            <xdr:cNvPr id="29699" name="CommandButton2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CE6D8C69-716D-F9B1-2007-0A585E023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12</xdr:row>
          <xdr:rowOff>66675</xdr:rowOff>
        </xdr:from>
        <xdr:to>
          <xdr:col>7</xdr:col>
          <xdr:colOff>561975</xdr:colOff>
          <xdr:row>15</xdr:row>
          <xdr:rowOff>0</xdr:rowOff>
        </xdr:to>
        <xdr:sp macro="" textlink="">
          <xdr:nvSpPr>
            <xdr:cNvPr id="31745" name="CommandButton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A6D38CFC-D01F-191F-D307-C2F7A2C7E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20</xdr:row>
          <xdr:rowOff>28575</xdr:rowOff>
        </xdr:from>
        <xdr:to>
          <xdr:col>10</xdr:col>
          <xdr:colOff>0</xdr:colOff>
          <xdr:row>23</xdr:row>
          <xdr:rowOff>104775</xdr:rowOff>
        </xdr:to>
        <xdr:sp macro="" textlink="">
          <xdr:nvSpPr>
            <xdr:cNvPr id="32769" name="CommandButton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EFA8AAAF-52FD-8206-223A-5079076F4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12</xdr:row>
          <xdr:rowOff>19050</xdr:rowOff>
        </xdr:from>
        <xdr:to>
          <xdr:col>14</xdr:col>
          <xdr:colOff>190500</xdr:colOff>
          <xdr:row>14</xdr:row>
          <xdr:rowOff>95250</xdr:rowOff>
        </xdr:to>
        <xdr:sp macro="" textlink="">
          <xdr:nvSpPr>
            <xdr:cNvPr id="15362" name="CommandButton1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FF010727-DF65-C6B6-ADD8-902AF7478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514350</xdr:colOff>
          <xdr:row>15</xdr:row>
          <xdr:rowOff>95250</xdr:rowOff>
        </xdr:from>
        <xdr:to>
          <xdr:col>14</xdr:col>
          <xdr:colOff>238125</xdr:colOff>
          <xdr:row>19</xdr:row>
          <xdr:rowOff>0</xdr:rowOff>
        </xdr:to>
        <xdr:sp macro="" textlink="">
          <xdr:nvSpPr>
            <xdr:cNvPr id="33793" name="CommandButton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94C73670-D513-EA14-10C0-4F995587D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561975</xdr:colOff>
          <xdr:row>15</xdr:row>
          <xdr:rowOff>85725</xdr:rowOff>
        </xdr:from>
        <xdr:to>
          <xdr:col>14</xdr:col>
          <xdr:colOff>409575</xdr:colOff>
          <xdr:row>18</xdr:row>
          <xdr:rowOff>0</xdr:rowOff>
        </xdr:to>
        <xdr:sp macro="" textlink="">
          <xdr:nvSpPr>
            <xdr:cNvPr id="34817" name="CommandButton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C347E159-6C42-ADE8-B395-FA598CEBA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G191"/>
  <sheetViews>
    <sheetView tabSelected="1" workbookViewId="0">
      <selection activeCell="C4" sqref="C4"/>
    </sheetView>
  </sheetViews>
  <sheetFormatPr defaultRowHeight="12.75" x14ac:dyDescent="0.2"/>
  <cols>
    <col min="1" max="1" width="5.85546875" customWidth="1"/>
    <col min="2" max="2" width="30.28515625" customWidth="1"/>
    <col min="3" max="3" width="19.28515625" customWidth="1"/>
    <col min="4" max="4" width="1.28515625" customWidth="1"/>
    <col min="6" max="6" width="9.5703125" customWidth="1"/>
    <col min="7" max="7" width="6.42578125" customWidth="1"/>
    <col min="8" max="8" width="8.7109375" customWidth="1"/>
    <col min="9" max="9" width="7.42578125" customWidth="1"/>
    <col min="11" max="11" width="9.7109375" customWidth="1"/>
    <col min="12" max="12" width="10.140625" customWidth="1"/>
    <col min="13" max="13" width="8.5703125" customWidth="1"/>
    <col min="39" max="39" width="9.140625" style="5"/>
    <col min="40" max="40" width="13.28515625" style="5" customWidth="1"/>
    <col min="41" max="41" width="21" customWidth="1"/>
    <col min="44" max="44" width="15.85546875" customWidth="1"/>
    <col min="45" max="45" width="13.85546875" customWidth="1"/>
    <col min="51" max="51" width="22" customWidth="1"/>
  </cols>
  <sheetData>
    <row r="1" spans="1:59" ht="13.5" thickBot="1" x14ac:dyDescent="0.25">
      <c r="A1" s="1"/>
      <c r="B1" s="1"/>
      <c r="C1" s="1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N1" s="5">
        <v>3</v>
      </c>
      <c r="AO1" s="58" t="s">
        <v>201</v>
      </c>
      <c r="AP1" s="67">
        <v>28</v>
      </c>
    </row>
    <row r="2" spans="1:59" ht="24" thickBot="1" x14ac:dyDescent="0.4">
      <c r="A2" s="1"/>
      <c r="B2" s="348" t="s">
        <v>5</v>
      </c>
      <c r="C2" s="349"/>
      <c r="D2" s="17"/>
      <c r="E2" s="353"/>
      <c r="F2" s="353"/>
      <c r="G2" s="147"/>
      <c r="H2" s="348" t="s">
        <v>0</v>
      </c>
      <c r="I2" s="352"/>
      <c r="J2" s="352"/>
      <c r="K2" s="349"/>
      <c r="L2" s="17"/>
      <c r="M2" s="147"/>
      <c r="N2" s="147"/>
      <c r="O2" s="147"/>
      <c r="P2" s="147"/>
      <c r="Q2" s="17"/>
      <c r="R2" s="17"/>
      <c r="S2" s="1"/>
      <c r="T2" s="1"/>
      <c r="U2" s="1"/>
      <c r="V2" s="1"/>
      <c r="W2" s="1"/>
      <c r="X2" s="1"/>
      <c r="Y2" s="1"/>
      <c r="Z2" s="1"/>
      <c r="AB2" s="183" t="s">
        <v>281</v>
      </c>
      <c r="AM2" s="66" t="s">
        <v>87</v>
      </c>
      <c r="AN2" s="61"/>
      <c r="AO2" s="6">
        <v>2</v>
      </c>
      <c r="AR2" s="9"/>
      <c r="AS2" s="9"/>
    </row>
    <row r="3" spans="1:59" ht="17.25" customHeight="1" thickBot="1" x14ac:dyDescent="0.4">
      <c r="A3" s="1"/>
      <c r="B3" s="17"/>
      <c r="C3" s="17"/>
      <c r="D3" s="17"/>
      <c r="E3" s="353"/>
      <c r="F3" s="353"/>
      <c r="G3" s="353"/>
      <c r="H3" s="353"/>
      <c r="I3" s="353"/>
      <c r="J3" s="353"/>
      <c r="K3" s="147"/>
      <c r="L3" s="17"/>
      <c r="M3" s="147"/>
      <c r="N3" s="147"/>
      <c r="O3" s="147"/>
      <c r="P3" s="147"/>
      <c r="Q3" s="17"/>
      <c r="R3" s="17"/>
      <c r="S3" s="1"/>
      <c r="T3" s="1"/>
      <c r="U3" s="1"/>
      <c r="V3" s="1"/>
      <c r="W3" s="1"/>
      <c r="X3" s="1"/>
      <c r="Y3" s="1"/>
      <c r="Z3" s="1"/>
      <c r="AB3" t="s">
        <v>280</v>
      </c>
      <c r="AE3">
        <v>1</v>
      </c>
      <c r="AM3" s="62"/>
      <c r="AN3" s="63" t="s">
        <v>203</v>
      </c>
      <c r="AO3" s="7" t="s">
        <v>202</v>
      </c>
      <c r="AR3" s="10" t="s">
        <v>173</v>
      </c>
      <c r="AS3" s="11"/>
      <c r="AV3" t="s">
        <v>193</v>
      </c>
      <c r="AY3" t="s">
        <v>235</v>
      </c>
      <c r="AZ3" t="b">
        <v>1</v>
      </c>
      <c r="BC3" t="s">
        <v>237</v>
      </c>
      <c r="BD3">
        <f>12*YEAR(dealEnd)+MONTH(dealEnd)-12*YEAR(dealStart)-MONTH(dealStart)+1</f>
        <v>12</v>
      </c>
      <c r="BG3" s="20" t="s">
        <v>263</v>
      </c>
    </row>
    <row r="4" spans="1:59" ht="17.25" customHeight="1" thickBot="1" x14ac:dyDescent="0.4">
      <c r="A4" s="1"/>
      <c r="B4" s="18" t="s">
        <v>79</v>
      </c>
      <c r="C4" s="302" t="s">
        <v>297</v>
      </c>
      <c r="D4" s="17"/>
      <c r="E4" s="17"/>
      <c r="F4" s="17"/>
      <c r="G4" s="147"/>
      <c r="H4" s="285" t="s">
        <v>80</v>
      </c>
      <c r="I4" s="106"/>
      <c r="J4" s="288"/>
      <c r="K4" s="289"/>
      <c r="L4" s="17"/>
      <c r="M4" s="147"/>
      <c r="N4" s="147"/>
      <c r="O4" s="147"/>
      <c r="P4" s="147"/>
      <c r="Q4" s="17"/>
      <c r="R4" s="17"/>
      <c r="S4" s="1"/>
      <c r="T4" s="1"/>
      <c r="U4" s="1"/>
      <c r="V4" s="1"/>
      <c r="W4" s="1"/>
      <c r="X4" s="1"/>
      <c r="Y4" s="1"/>
      <c r="Z4" s="1"/>
      <c r="AE4">
        <v>2</v>
      </c>
      <c r="AM4" s="60">
        <v>1</v>
      </c>
      <c r="AN4" s="61">
        <v>1</v>
      </c>
      <c r="AO4" s="6" t="s">
        <v>88</v>
      </c>
      <c r="AR4" s="12" t="s">
        <v>176</v>
      </c>
      <c r="AS4" s="13">
        <v>1</v>
      </c>
    </row>
    <row r="5" spans="1:59" ht="17.25" customHeight="1" x14ac:dyDescent="0.35">
      <c r="A5" s="1"/>
      <c r="B5" s="19" t="s">
        <v>6</v>
      </c>
      <c r="C5" s="339">
        <f ca="1">TODAY()</f>
        <v>37210</v>
      </c>
      <c r="D5" s="17"/>
      <c r="E5" s="17"/>
      <c r="F5" s="17"/>
      <c r="G5" s="147"/>
      <c r="H5" s="286" t="s">
        <v>81</v>
      </c>
      <c r="I5" s="144"/>
      <c r="J5" s="290"/>
      <c r="K5" s="291"/>
      <c r="L5" s="17"/>
      <c r="M5" s="147"/>
      <c r="N5" s="147"/>
      <c r="O5" s="147"/>
      <c r="P5" s="147"/>
      <c r="Q5" s="17"/>
      <c r="R5" s="17"/>
      <c r="S5" s="1"/>
      <c r="T5" s="1"/>
      <c r="U5" s="1"/>
      <c r="V5" s="1"/>
      <c r="W5" s="1"/>
      <c r="X5" s="1"/>
      <c r="Y5" s="1"/>
      <c r="Z5" s="1"/>
      <c r="AE5">
        <v>3</v>
      </c>
      <c r="AM5" s="64">
        <v>2</v>
      </c>
      <c r="AN5" s="65" t="s">
        <v>89</v>
      </c>
      <c r="AO5" s="59" t="s">
        <v>90</v>
      </c>
      <c r="AR5" s="14" t="s">
        <v>174</v>
      </c>
      <c r="AS5" s="15" t="s">
        <v>175</v>
      </c>
      <c r="AV5" t="s">
        <v>298</v>
      </c>
      <c r="BG5" t="s">
        <v>273</v>
      </c>
    </row>
    <row r="6" spans="1:59" ht="17.25" customHeight="1" x14ac:dyDescent="0.35">
      <c r="A6" s="1"/>
      <c r="B6" s="19" t="s">
        <v>7</v>
      </c>
      <c r="C6" s="339">
        <v>37257</v>
      </c>
      <c r="D6" s="17"/>
      <c r="E6" s="17"/>
      <c r="F6" s="17"/>
      <c r="G6" s="147"/>
      <c r="H6" s="286" t="s">
        <v>287</v>
      </c>
      <c r="I6" s="296"/>
      <c r="J6" s="341">
        <f ca="1">ValDate-1-IF(WEEKDAY(ValDate)&lt;3,WEEKDAY(ValDate),0)</f>
        <v>37209</v>
      </c>
      <c r="K6" s="342"/>
      <c r="L6" s="17"/>
      <c r="M6" s="147"/>
      <c r="N6" s="147"/>
      <c r="O6" s="147"/>
      <c r="P6" s="147"/>
      <c r="Q6" s="17"/>
      <c r="R6" s="17"/>
      <c r="S6" s="1"/>
      <c r="T6" s="1"/>
      <c r="U6" s="1"/>
      <c r="V6" s="1"/>
      <c r="W6" s="1"/>
      <c r="X6" s="1"/>
      <c r="Y6" s="1"/>
      <c r="Z6" s="1"/>
      <c r="AE6">
        <v>4</v>
      </c>
      <c r="AM6" s="64">
        <v>3</v>
      </c>
      <c r="AN6" s="65" t="s">
        <v>91</v>
      </c>
      <c r="AO6" s="59" t="s">
        <v>92</v>
      </c>
      <c r="AR6" s="68" t="s">
        <v>176</v>
      </c>
      <c r="AS6" s="69"/>
      <c r="AV6" t="s">
        <v>194</v>
      </c>
      <c r="AY6" t="s">
        <v>236</v>
      </c>
      <c r="AZ6" t="b">
        <v>0</v>
      </c>
      <c r="BG6" t="s">
        <v>299</v>
      </c>
    </row>
    <row r="7" spans="1:59" ht="17.25" customHeight="1" thickBot="1" x14ac:dyDescent="0.4">
      <c r="A7" s="1"/>
      <c r="B7" s="19" t="s">
        <v>8</v>
      </c>
      <c r="C7" s="339">
        <v>37621</v>
      </c>
      <c r="D7" s="17"/>
      <c r="E7" s="17"/>
      <c r="F7" s="17"/>
      <c r="G7" s="17"/>
      <c r="H7" s="287" t="s">
        <v>244</v>
      </c>
      <c r="I7" s="143"/>
      <c r="J7" s="354">
        <f ca="1">J6</f>
        <v>37209</v>
      </c>
      <c r="K7" s="355"/>
      <c r="L7" s="17"/>
      <c r="M7" s="147"/>
      <c r="N7" s="147"/>
      <c r="O7" s="147"/>
      <c r="P7" s="147"/>
      <c r="Q7" s="17"/>
      <c r="R7" s="17"/>
      <c r="S7" s="1"/>
      <c r="T7" s="1"/>
      <c r="U7" s="1"/>
      <c r="V7" s="1"/>
      <c r="W7" s="1"/>
      <c r="X7" s="1"/>
      <c r="Y7" s="1"/>
      <c r="Z7" s="1"/>
      <c r="AE7">
        <v>5</v>
      </c>
      <c r="AM7" s="64">
        <v>4</v>
      </c>
      <c r="AN7" s="65" t="s">
        <v>93</v>
      </c>
      <c r="AO7" s="59" t="s">
        <v>94</v>
      </c>
      <c r="AR7" s="70" t="s">
        <v>177</v>
      </c>
      <c r="AS7" s="71">
        <v>1</v>
      </c>
      <c r="AY7" t="s">
        <v>260</v>
      </c>
      <c r="AZ7" t="b">
        <v>0</v>
      </c>
      <c r="BG7" t="s">
        <v>265</v>
      </c>
    </row>
    <row r="8" spans="1:59" ht="17.25" customHeight="1" x14ac:dyDescent="0.35">
      <c r="A8" s="1"/>
      <c r="B8" s="19" t="s">
        <v>9</v>
      </c>
      <c r="C8" s="301">
        <v>500</v>
      </c>
      <c r="D8" s="17"/>
      <c r="E8" s="17"/>
      <c r="F8" s="17"/>
      <c r="G8" s="17"/>
      <c r="H8" s="283" t="s">
        <v>321</v>
      </c>
      <c r="I8" s="17"/>
      <c r="J8" s="17"/>
      <c r="K8" s="17"/>
      <c r="L8" s="17"/>
      <c r="M8" s="147"/>
      <c r="N8" s="147"/>
      <c r="O8" s="147"/>
      <c r="P8" s="147"/>
      <c r="Q8" s="17"/>
      <c r="R8" s="17"/>
      <c r="S8" s="1"/>
      <c r="T8" s="1"/>
      <c r="U8" s="1"/>
      <c r="V8" s="1"/>
      <c r="W8" s="1"/>
      <c r="X8" s="1"/>
      <c r="Y8" s="1"/>
      <c r="Z8" s="1"/>
      <c r="AE8">
        <v>6</v>
      </c>
      <c r="AM8" s="64">
        <v>5</v>
      </c>
      <c r="AN8" s="65" t="s">
        <v>95</v>
      </c>
      <c r="AO8" s="59" t="s">
        <v>96</v>
      </c>
      <c r="AR8" s="70" t="s">
        <v>178</v>
      </c>
      <c r="AS8" s="71">
        <v>2</v>
      </c>
      <c r="AY8" t="s">
        <v>318</v>
      </c>
      <c r="AZ8" t="b">
        <v>1</v>
      </c>
    </row>
    <row r="9" spans="1:59" ht="17.25" customHeight="1" x14ac:dyDescent="0.35">
      <c r="A9" s="1"/>
      <c r="B9" s="19" t="s">
        <v>11</v>
      </c>
      <c r="C9" s="301">
        <v>0</v>
      </c>
      <c r="D9" s="17"/>
      <c r="E9" s="17"/>
      <c r="F9" s="17"/>
      <c r="G9" s="17"/>
      <c r="H9" s="17"/>
      <c r="I9" s="17"/>
      <c r="J9" s="17"/>
      <c r="K9" s="17"/>
      <c r="L9" s="17"/>
      <c r="M9" s="147"/>
      <c r="N9" s="147"/>
      <c r="O9" s="147"/>
      <c r="P9" s="147"/>
      <c r="Q9" s="17"/>
      <c r="R9" s="17"/>
      <c r="S9" s="1"/>
      <c r="T9" s="1"/>
      <c r="U9" s="1"/>
      <c r="V9" s="1"/>
      <c r="W9" s="1"/>
      <c r="X9" s="1"/>
      <c r="Y9" s="1"/>
      <c r="Z9" s="1"/>
      <c r="AE9">
        <v>7</v>
      </c>
      <c r="AM9" s="64">
        <v>6</v>
      </c>
      <c r="AN9" s="65" t="s">
        <v>97</v>
      </c>
      <c r="AO9" s="59" t="s">
        <v>98</v>
      </c>
      <c r="AR9" s="70" t="s">
        <v>179</v>
      </c>
      <c r="AS9" s="71">
        <v>3</v>
      </c>
    </row>
    <row r="10" spans="1:59" ht="17.25" customHeight="1" x14ac:dyDescent="0.35">
      <c r="A10" s="1"/>
      <c r="B10" s="19" t="s">
        <v>12</v>
      </c>
      <c r="C10" s="301">
        <v>0</v>
      </c>
      <c r="D10" s="17"/>
      <c r="E10" s="17"/>
      <c r="F10" s="17"/>
      <c r="G10" s="17"/>
      <c r="H10" s="17"/>
      <c r="I10" s="17"/>
      <c r="J10" s="17"/>
      <c r="K10" s="17"/>
      <c r="L10" s="17"/>
      <c r="M10" s="147"/>
      <c r="N10" s="147"/>
      <c r="O10" s="147"/>
      <c r="P10" s="147"/>
      <c r="Q10" s="17"/>
      <c r="R10" s="17"/>
      <c r="S10" s="1"/>
      <c r="T10" s="1"/>
      <c r="U10" s="1"/>
      <c r="V10" s="1"/>
      <c r="W10" s="1"/>
      <c r="X10" s="1"/>
      <c r="Y10" s="1"/>
      <c r="Z10" s="1"/>
      <c r="AE10">
        <v>8</v>
      </c>
      <c r="AM10" s="64">
        <v>7</v>
      </c>
      <c r="AN10" s="65" t="s">
        <v>99</v>
      </c>
      <c r="AO10" s="59" t="s">
        <v>100</v>
      </c>
      <c r="AR10" s="70" t="s">
        <v>180</v>
      </c>
      <c r="AS10" s="71">
        <v>4</v>
      </c>
      <c r="AV10" t="s">
        <v>218</v>
      </c>
    </row>
    <row r="11" spans="1:59" ht="17.25" customHeight="1" x14ac:dyDescent="0.35">
      <c r="A11" s="1"/>
      <c r="B11" s="19" t="s">
        <v>10</v>
      </c>
      <c r="C11" s="301">
        <v>2</v>
      </c>
      <c r="D11" s="21"/>
      <c r="E11" s="17"/>
      <c r="F11" s="17"/>
      <c r="G11" s="17"/>
      <c r="H11" s="17"/>
      <c r="I11" s="17"/>
      <c r="J11" s="17"/>
      <c r="K11" s="17"/>
      <c r="L11" s="17"/>
      <c r="M11" s="147"/>
      <c r="N11" s="147"/>
      <c r="O11" s="147"/>
      <c r="P11" s="147"/>
      <c r="Q11" s="17"/>
      <c r="R11" s="17"/>
      <c r="S11" s="1"/>
      <c r="T11" s="1"/>
      <c r="U11" s="1"/>
      <c r="V11" s="1"/>
      <c r="W11" s="1"/>
      <c r="X11" s="1"/>
      <c r="Y11" s="1"/>
      <c r="Z11" s="1"/>
      <c r="AE11">
        <v>9</v>
      </c>
      <c r="AM11" s="64">
        <v>8</v>
      </c>
      <c r="AN11" s="65" t="s">
        <v>101</v>
      </c>
      <c r="AO11" s="59" t="s">
        <v>102</v>
      </c>
      <c r="AR11" s="70" t="s">
        <v>181</v>
      </c>
      <c r="AS11" s="71">
        <v>5</v>
      </c>
      <c r="AV11" t="s">
        <v>219</v>
      </c>
    </row>
    <row r="12" spans="1:59" ht="17.25" customHeight="1" x14ac:dyDescent="0.2">
      <c r="A12" s="1"/>
      <c r="B12" s="19" t="s">
        <v>212</v>
      </c>
      <c r="C12" s="301">
        <v>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"/>
      <c r="T12" s="1"/>
      <c r="U12" s="1"/>
      <c r="V12" s="1"/>
      <c r="W12" s="1"/>
      <c r="X12" s="1"/>
      <c r="Y12" s="1"/>
      <c r="Z12" s="1"/>
      <c r="AE12">
        <v>10</v>
      </c>
      <c r="AM12" s="64">
        <v>9</v>
      </c>
      <c r="AN12" s="65" t="s">
        <v>103</v>
      </c>
      <c r="AO12" s="59" t="s">
        <v>104</v>
      </c>
      <c r="AR12" s="70" t="s">
        <v>182</v>
      </c>
      <c r="AS12" s="71">
        <v>6</v>
      </c>
      <c r="AV12" t="s">
        <v>220</v>
      </c>
    </row>
    <row r="13" spans="1:59" ht="17.25" customHeight="1" x14ac:dyDescent="0.2">
      <c r="A13" s="1"/>
      <c r="B13" s="20" t="s">
        <v>210</v>
      </c>
      <c r="C13" s="311">
        <v>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"/>
      <c r="T13" s="1"/>
      <c r="U13" s="1"/>
      <c r="V13" s="1"/>
      <c r="W13" s="1"/>
      <c r="X13" s="1"/>
      <c r="Y13" s="1"/>
      <c r="Z13" s="1"/>
      <c r="AE13">
        <v>11</v>
      </c>
      <c r="AM13" s="64">
        <v>10</v>
      </c>
      <c r="AN13" s="65" t="s">
        <v>105</v>
      </c>
      <c r="AO13" s="59" t="s">
        <v>106</v>
      </c>
      <c r="AR13" s="70" t="s">
        <v>183</v>
      </c>
      <c r="AS13" s="71">
        <v>7</v>
      </c>
    </row>
    <row r="14" spans="1:59" ht="17.25" customHeight="1" x14ac:dyDescent="0.35">
      <c r="A14" s="1"/>
      <c r="B14" s="19" t="s">
        <v>243</v>
      </c>
      <c r="C14" s="340">
        <v>1000</v>
      </c>
      <c r="D14" s="21"/>
      <c r="E14" s="17"/>
      <c r="F14" s="17"/>
      <c r="G14" s="17"/>
      <c r="H14" s="17"/>
      <c r="I14" s="17"/>
      <c r="J14" s="147"/>
      <c r="K14" s="147"/>
      <c r="L14" s="147"/>
      <c r="M14" s="17"/>
      <c r="N14" s="17"/>
      <c r="O14" s="17"/>
      <c r="P14" s="17"/>
      <c r="Q14" s="17"/>
      <c r="R14" s="17"/>
      <c r="S14" s="1"/>
      <c r="T14" s="1"/>
      <c r="U14" s="1"/>
      <c r="V14" s="1"/>
      <c r="W14" s="1"/>
      <c r="X14" s="1"/>
      <c r="Y14" s="1"/>
      <c r="Z14" s="1"/>
      <c r="AE14">
        <v>12</v>
      </c>
      <c r="AM14" s="64">
        <v>11</v>
      </c>
      <c r="AN14" s="65" t="s">
        <v>107</v>
      </c>
      <c r="AO14" s="59" t="s">
        <v>108</v>
      </c>
      <c r="AR14" s="70" t="s">
        <v>184</v>
      </c>
      <c r="AS14" s="71">
        <v>8</v>
      </c>
    </row>
    <row r="15" spans="1:59" ht="17.25" customHeight="1" x14ac:dyDescent="0.35">
      <c r="A15" s="1"/>
      <c r="B15" s="170" t="s">
        <v>261</v>
      </c>
      <c r="C15" s="303">
        <v>-1000</v>
      </c>
      <c r="D15" s="21"/>
      <c r="E15" s="17"/>
      <c r="F15" s="17"/>
      <c r="G15" s="17"/>
      <c r="H15" s="17"/>
      <c r="I15" s="17"/>
      <c r="J15" s="147"/>
      <c r="K15" s="147"/>
      <c r="L15" s="147"/>
      <c r="M15" s="17"/>
      <c r="N15" s="17"/>
      <c r="O15" s="17"/>
      <c r="P15" s="17"/>
      <c r="Q15" s="17"/>
      <c r="R15" s="17"/>
      <c r="S15" s="1"/>
      <c r="T15" s="1"/>
      <c r="U15" s="1"/>
      <c r="V15" s="1"/>
      <c r="W15" s="1"/>
      <c r="X15" s="1"/>
      <c r="Y15" s="1"/>
      <c r="Z15" s="1"/>
      <c r="AE15">
        <v>13</v>
      </c>
      <c r="AM15" s="64">
        <v>12</v>
      </c>
      <c r="AN15" s="65" t="s">
        <v>109</v>
      </c>
      <c r="AO15" s="59" t="s">
        <v>110</v>
      </c>
      <c r="AR15" s="70" t="s">
        <v>185</v>
      </c>
      <c r="AS15" s="71">
        <v>10</v>
      </c>
    </row>
    <row r="16" spans="1:59" ht="18.75" customHeight="1" x14ac:dyDescent="0.35">
      <c r="A16" s="1"/>
      <c r="B16" s="126" t="s">
        <v>224</v>
      </c>
      <c r="C16" s="304">
        <f>IF(AZ3,1,0)</f>
        <v>1</v>
      </c>
      <c r="D16" s="21"/>
      <c r="E16" s="17"/>
      <c r="F16" s="17"/>
      <c r="G16" s="17"/>
      <c r="H16" s="17"/>
      <c r="I16" s="17"/>
      <c r="J16" s="147"/>
      <c r="K16" s="147"/>
      <c r="L16" s="147"/>
      <c r="M16" s="17"/>
      <c r="N16" s="17"/>
      <c r="O16" s="17"/>
      <c r="P16" s="17"/>
      <c r="Q16" s="17"/>
      <c r="R16" s="17"/>
      <c r="S16" s="1"/>
      <c r="T16" s="1"/>
      <c r="U16" s="1"/>
      <c r="V16" s="1"/>
      <c r="W16" s="1"/>
      <c r="X16" s="1"/>
      <c r="Y16" s="1"/>
      <c r="Z16" s="1"/>
      <c r="AM16" s="64"/>
      <c r="AN16" s="65"/>
      <c r="AO16" s="59"/>
      <c r="AR16" s="70"/>
      <c r="AS16" s="71"/>
    </row>
    <row r="17" spans="1:48" ht="17.25" customHeight="1" x14ac:dyDescent="0.2">
      <c r="A17" s="1"/>
      <c r="B17" s="20" t="s">
        <v>234</v>
      </c>
      <c r="C17" s="305">
        <f>IF(AZ6,1,0)</f>
        <v>0</v>
      </c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"/>
      <c r="R17" s="1"/>
      <c r="S17" s="1"/>
      <c r="T17" s="1"/>
      <c r="U17" s="1"/>
      <c r="V17" s="1"/>
      <c r="W17" s="1"/>
      <c r="X17" s="1"/>
      <c r="Y17" s="1"/>
      <c r="Z17" s="1"/>
      <c r="AE17">
        <v>14</v>
      </c>
      <c r="AM17" s="64">
        <v>13</v>
      </c>
      <c r="AN17" s="65" t="s">
        <v>111</v>
      </c>
      <c r="AO17" s="59" t="s">
        <v>112</v>
      </c>
      <c r="AR17" s="70" t="s">
        <v>186</v>
      </c>
      <c r="AS17" s="71">
        <v>11</v>
      </c>
      <c r="AV17" t="s">
        <v>225</v>
      </c>
    </row>
    <row r="18" spans="1:48" ht="17.25" customHeight="1" x14ac:dyDescent="0.2">
      <c r="A18" s="1"/>
      <c r="B18" s="78" t="s">
        <v>262</v>
      </c>
      <c r="C18" s="305">
        <f>IF($AZ$7,1,0)</f>
        <v>0</v>
      </c>
      <c r="D18" s="2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E18">
        <v>15</v>
      </c>
      <c r="AM18" s="64">
        <v>14</v>
      </c>
      <c r="AN18" s="65">
        <v>2</v>
      </c>
      <c r="AO18" s="59" t="s">
        <v>113</v>
      </c>
      <c r="AR18" s="70" t="s">
        <v>187</v>
      </c>
      <c r="AS18" s="71">
        <v>12</v>
      </c>
      <c r="AV18" t="s">
        <v>226</v>
      </c>
    </row>
    <row r="19" spans="1:48" ht="17.25" customHeight="1" x14ac:dyDescent="0.2">
      <c r="A19" s="1"/>
      <c r="B19" s="19" t="s">
        <v>317</v>
      </c>
      <c r="C19" s="335">
        <f>IF($AZ$8, 1, 0)</f>
        <v>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E19">
        <v>16</v>
      </c>
      <c r="AM19" s="64">
        <v>15</v>
      </c>
      <c r="AN19" s="65" t="s">
        <v>114</v>
      </c>
      <c r="AO19" s="59" t="s">
        <v>115</v>
      </c>
      <c r="AR19" s="70" t="s">
        <v>188</v>
      </c>
      <c r="AS19" s="71">
        <v>14</v>
      </c>
    </row>
    <row r="20" spans="1:48" ht="17.25" customHeight="1" thickBot="1" x14ac:dyDescent="0.25">
      <c r="A20" s="1"/>
      <c r="B20" s="19" t="s">
        <v>263</v>
      </c>
      <c r="C20" s="336">
        <v>1</v>
      </c>
      <c r="D20" s="21"/>
      <c r="E20" s="17"/>
      <c r="F20" s="17"/>
      <c r="G20" s="17"/>
      <c r="H20" s="17"/>
      <c r="I20" s="17" t="s">
        <v>315</v>
      </c>
      <c r="J20" s="17"/>
      <c r="K20" s="17"/>
      <c r="L20" s="17"/>
      <c r="M20" s="17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E20">
        <v>17</v>
      </c>
      <c r="AM20" s="64">
        <v>16</v>
      </c>
      <c r="AN20" s="65" t="s">
        <v>116</v>
      </c>
      <c r="AO20" s="59" t="s">
        <v>117</v>
      </c>
      <c r="AR20" s="72" t="s">
        <v>189</v>
      </c>
      <c r="AS20" s="73">
        <v>15</v>
      </c>
    </row>
    <row r="21" spans="1:48" ht="17.25" customHeight="1" thickBot="1" x14ac:dyDescent="0.25">
      <c r="A21" s="1"/>
      <c r="B21" s="19" t="s">
        <v>264</v>
      </c>
      <c r="C21" s="301">
        <v>4</v>
      </c>
      <c r="D21" s="2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E21">
        <v>18</v>
      </c>
      <c r="AM21" s="64">
        <v>17</v>
      </c>
      <c r="AN21" s="65">
        <v>3</v>
      </c>
      <c r="AO21" s="59" t="s">
        <v>118</v>
      </c>
      <c r="AR21" s="16" t="s">
        <v>190</v>
      </c>
      <c r="AS21" s="9"/>
    </row>
    <row r="22" spans="1:48" ht="18" customHeight="1" thickBot="1" x14ac:dyDescent="0.25">
      <c r="A22" s="1"/>
      <c r="B22" s="169" t="s">
        <v>266</v>
      </c>
      <c r="C22" s="310">
        <v>40</v>
      </c>
      <c r="D22" s="14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E22">
        <v>19</v>
      </c>
      <c r="AM22" s="64">
        <v>18</v>
      </c>
      <c r="AN22" s="65" t="s">
        <v>119</v>
      </c>
      <c r="AO22" s="59" t="s">
        <v>162</v>
      </c>
      <c r="AR22" s="9"/>
      <c r="AS22" s="9"/>
    </row>
    <row r="23" spans="1:48" ht="18" customHeight="1" x14ac:dyDescent="0.2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E23">
        <v>20</v>
      </c>
      <c r="AM23" s="64">
        <v>19</v>
      </c>
      <c r="AN23" s="65" t="s">
        <v>120</v>
      </c>
      <c r="AO23" s="59" t="s">
        <v>121</v>
      </c>
    </row>
    <row r="24" spans="1:48" x14ac:dyDescent="0.2">
      <c r="A24" s="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E24">
        <v>21</v>
      </c>
      <c r="AM24" s="64">
        <v>20</v>
      </c>
      <c r="AN24" s="65" t="s">
        <v>163</v>
      </c>
      <c r="AO24" s="59" t="s">
        <v>164</v>
      </c>
    </row>
    <row r="25" spans="1:48" x14ac:dyDescent="0.2">
      <c r="A25" s="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E25">
        <v>22</v>
      </c>
      <c r="AM25" s="64">
        <v>21</v>
      </c>
      <c r="AN25" s="65">
        <v>4</v>
      </c>
      <c r="AO25" s="59" t="s">
        <v>122</v>
      </c>
    </row>
    <row r="26" spans="1:48" x14ac:dyDescent="0.2">
      <c r="A26" s="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E26">
        <v>23</v>
      </c>
      <c r="AM26" s="64">
        <v>22</v>
      </c>
      <c r="AN26" s="65" t="s">
        <v>123</v>
      </c>
      <c r="AO26" s="59" t="s">
        <v>124</v>
      </c>
    </row>
    <row r="27" spans="1:48" x14ac:dyDescent="0.2">
      <c r="A27" s="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E27">
        <v>24</v>
      </c>
      <c r="AM27" s="64">
        <v>23</v>
      </c>
      <c r="AN27" s="65" t="s">
        <v>125</v>
      </c>
      <c r="AO27" s="59" t="s">
        <v>126</v>
      </c>
    </row>
    <row r="28" spans="1:48" x14ac:dyDescent="0.2">
      <c r="A28" s="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E28">
        <v>25</v>
      </c>
      <c r="AM28" s="64">
        <v>24</v>
      </c>
      <c r="AN28" s="65" t="s">
        <v>127</v>
      </c>
      <c r="AO28" s="59" t="s">
        <v>128</v>
      </c>
    </row>
    <row r="29" spans="1:48" x14ac:dyDescent="0.2">
      <c r="A29" s="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E29">
        <v>26</v>
      </c>
      <c r="AM29" s="64">
        <v>25</v>
      </c>
      <c r="AN29" s="65">
        <v>5</v>
      </c>
      <c r="AO29" s="59" t="s">
        <v>129</v>
      </c>
    </row>
    <row r="30" spans="1:48" x14ac:dyDescent="0.2">
      <c r="A30" s="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E30">
        <v>27</v>
      </c>
      <c r="AM30" s="64">
        <v>26</v>
      </c>
      <c r="AN30" s="65" t="s">
        <v>130</v>
      </c>
      <c r="AO30" s="59" t="s">
        <v>131</v>
      </c>
    </row>
    <row r="31" spans="1:48" x14ac:dyDescent="0.2">
      <c r="A31" s="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E31">
        <v>28</v>
      </c>
      <c r="AM31" s="64">
        <v>27</v>
      </c>
      <c r="AN31" s="65">
        <v>6</v>
      </c>
      <c r="AO31" s="59" t="s">
        <v>132</v>
      </c>
    </row>
    <row r="32" spans="1:48" x14ac:dyDescent="0.2">
      <c r="A32" s="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E32">
        <v>29</v>
      </c>
      <c r="AM32" s="64">
        <v>28</v>
      </c>
      <c r="AN32" s="65">
        <v>7</v>
      </c>
      <c r="AO32" s="59" t="s">
        <v>133</v>
      </c>
    </row>
    <row r="33" spans="1:41" x14ac:dyDescent="0.2">
      <c r="A33" s="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E33">
        <v>30</v>
      </c>
      <c r="AM33" s="64">
        <v>29</v>
      </c>
      <c r="AN33" s="65" t="s">
        <v>134</v>
      </c>
      <c r="AO33" s="59" t="s">
        <v>135</v>
      </c>
    </row>
    <row r="34" spans="1:41" x14ac:dyDescent="0.2">
      <c r="A34" s="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E34">
        <v>31</v>
      </c>
      <c r="AM34" s="64">
        <v>30</v>
      </c>
      <c r="AN34" s="65">
        <v>8</v>
      </c>
      <c r="AO34" s="59" t="s">
        <v>136</v>
      </c>
    </row>
    <row r="35" spans="1:41" x14ac:dyDescent="0.2">
      <c r="A35" s="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E35">
        <v>32</v>
      </c>
      <c r="AM35" s="64">
        <v>31</v>
      </c>
      <c r="AN35" s="65">
        <v>9</v>
      </c>
      <c r="AO35" s="59" t="s">
        <v>137</v>
      </c>
    </row>
    <row r="36" spans="1:41" x14ac:dyDescent="0.2">
      <c r="A36" s="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E36">
        <v>33</v>
      </c>
      <c r="AM36" s="64">
        <v>32</v>
      </c>
      <c r="AN36" s="65">
        <v>10</v>
      </c>
      <c r="AO36" s="59" t="s">
        <v>138</v>
      </c>
    </row>
    <row r="37" spans="1:41" x14ac:dyDescent="0.2">
      <c r="A37" s="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E37">
        <v>34</v>
      </c>
      <c r="AM37" s="64">
        <v>33</v>
      </c>
      <c r="AN37" s="65">
        <v>11</v>
      </c>
      <c r="AO37" s="59" t="s">
        <v>139</v>
      </c>
    </row>
    <row r="38" spans="1:41" x14ac:dyDescent="0.2">
      <c r="A38" s="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E38">
        <v>35</v>
      </c>
      <c r="AM38" s="64">
        <v>34</v>
      </c>
      <c r="AN38" s="65">
        <v>12</v>
      </c>
      <c r="AO38" s="59" t="s">
        <v>140</v>
      </c>
    </row>
    <row r="39" spans="1:41" x14ac:dyDescent="0.2">
      <c r="A39" s="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M39" s="64">
        <v>35</v>
      </c>
      <c r="AN39" s="65"/>
      <c r="AO39" s="59" t="s">
        <v>141</v>
      </c>
    </row>
    <row r="40" spans="1:41" x14ac:dyDescent="0.2">
      <c r="A40" s="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M40" s="62">
        <v>36</v>
      </c>
      <c r="AN40" s="63"/>
      <c r="AO40" s="7" t="s">
        <v>141</v>
      </c>
    </row>
    <row r="41" spans="1:41" x14ac:dyDescent="0.2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1" x14ac:dyDescent="0.2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41" x14ac:dyDescent="0.2">
      <c r="A43" s="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41" x14ac:dyDescent="0.2">
      <c r="A44" s="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41" x14ac:dyDescent="0.2">
      <c r="A45" s="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41" x14ac:dyDescent="0.2">
      <c r="A46" s="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41" x14ac:dyDescent="0.2">
      <c r="A47" s="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41" x14ac:dyDescent="0.2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.5" thickBot="1" x14ac:dyDescent="0.25">
      <c r="A64" s="1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.5" thickBot="1" x14ac:dyDescent="0.25">
      <c r="A65" s="1"/>
      <c r="B65" s="18" t="s">
        <v>13</v>
      </c>
      <c r="C65" s="107"/>
      <c r="D65" s="27" t="s">
        <v>14</v>
      </c>
      <c r="E65" s="17"/>
      <c r="F65" s="17"/>
      <c r="G65" s="17"/>
      <c r="H65" s="17"/>
      <c r="I65" s="17"/>
      <c r="J65" s="345" t="s">
        <v>195</v>
      </c>
      <c r="K65" s="346"/>
      <c r="L65" s="347"/>
      <c r="M65" s="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22" t="s">
        <v>15</v>
      </c>
      <c r="C66" s="110">
        <v>0</v>
      </c>
      <c r="D66" s="17"/>
      <c r="E66" s="17"/>
      <c r="F66" s="17"/>
      <c r="G66" s="17"/>
      <c r="H66" s="17"/>
      <c r="I66" s="17"/>
      <c r="J66" s="350" t="s">
        <v>197</v>
      </c>
      <c r="K66" s="351"/>
      <c r="L66" s="32">
        <v>5</v>
      </c>
      <c r="M66" s="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22" t="s">
        <v>16</v>
      </c>
      <c r="C67" s="111">
        <v>0</v>
      </c>
      <c r="D67" s="17"/>
      <c r="E67" s="17"/>
      <c r="F67" s="17"/>
      <c r="G67" s="17"/>
      <c r="H67" s="17"/>
      <c r="I67" s="17"/>
      <c r="J67" s="343" t="s">
        <v>196</v>
      </c>
      <c r="K67" s="344"/>
      <c r="L67" s="28">
        <v>10</v>
      </c>
      <c r="M67" s="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22" t="s">
        <v>17</v>
      </c>
      <c r="C68" s="111">
        <v>0</v>
      </c>
      <c r="D68" s="17"/>
      <c r="E68" s="17"/>
      <c r="F68" s="17"/>
      <c r="G68" s="17"/>
      <c r="H68" s="17"/>
      <c r="I68" s="17"/>
      <c r="J68" s="29"/>
      <c r="K68" s="26"/>
      <c r="L68" s="30"/>
      <c r="M68" s="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.5" thickBot="1" x14ac:dyDescent="0.25">
      <c r="A69" s="1"/>
      <c r="B69" s="22" t="s">
        <v>18</v>
      </c>
      <c r="C69" s="111">
        <v>0</v>
      </c>
      <c r="D69" s="17"/>
      <c r="E69" s="17"/>
      <c r="F69" s="17"/>
      <c r="G69" s="17"/>
      <c r="H69" s="17"/>
      <c r="I69" s="17"/>
      <c r="J69" s="24"/>
      <c r="K69" s="25"/>
      <c r="L69" s="31"/>
      <c r="M69" s="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22" t="s">
        <v>19</v>
      </c>
      <c r="C70" s="111">
        <v>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22" t="s">
        <v>20</v>
      </c>
      <c r="C71" s="111">
        <v>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22" t="s">
        <v>21</v>
      </c>
      <c r="C72" s="111">
        <v>0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22" t="s">
        <v>22</v>
      </c>
      <c r="C73" s="111">
        <v>0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22" t="s">
        <v>23</v>
      </c>
      <c r="C74" s="111">
        <v>0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22" t="s">
        <v>24</v>
      </c>
      <c r="C75" s="111">
        <v>0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22" t="s">
        <v>25</v>
      </c>
      <c r="C76" s="111">
        <v>0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22" t="s">
        <v>26</v>
      </c>
      <c r="C77" s="111">
        <v>0</v>
      </c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22" t="s">
        <v>27</v>
      </c>
      <c r="C78" s="111">
        <v>0</v>
      </c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22" t="s">
        <v>28</v>
      </c>
      <c r="C79" s="111">
        <v>0</v>
      </c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22" t="s">
        <v>29</v>
      </c>
      <c r="C80" s="111">
        <v>0</v>
      </c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22" t="s">
        <v>30</v>
      </c>
      <c r="C81" s="111">
        <v>0</v>
      </c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22" t="s">
        <v>31</v>
      </c>
      <c r="C82" s="111">
        <v>0</v>
      </c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22" t="s">
        <v>32</v>
      </c>
      <c r="C83" s="111">
        <v>0</v>
      </c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22" t="s">
        <v>33</v>
      </c>
      <c r="C84" s="111">
        <v>0</v>
      </c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5" thickBot="1" x14ac:dyDescent="0.25">
      <c r="A85" s="1"/>
      <c r="B85" s="23" t="s">
        <v>34</v>
      </c>
      <c r="C85" s="112">
        <v>0</v>
      </c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27" t="s">
        <v>227</v>
      </c>
      <c r="C86" s="128">
        <v>5999</v>
      </c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</sheetData>
  <mergeCells count="11">
    <mergeCell ref="I3:J3"/>
    <mergeCell ref="J6:K6"/>
    <mergeCell ref="J67:K67"/>
    <mergeCell ref="J65:L65"/>
    <mergeCell ref="B2:C2"/>
    <mergeCell ref="J66:K66"/>
    <mergeCell ref="H2:K2"/>
    <mergeCell ref="E2:F2"/>
    <mergeCell ref="E3:F3"/>
    <mergeCell ref="J7:K7"/>
    <mergeCell ref="G3:H3"/>
  </mergeCells>
  <phoneticPr fontId="0" type="noConversion"/>
  <pageMargins left="0.5" right="0.36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9" r:id="rId4" name="CommandButton1">
          <controlPr defaultSize="0" autoLine="0" r:id="rId5">
            <anchor moveWithCells="1">
              <from>
                <xdr:col>7</xdr:col>
                <xdr:colOff>0</xdr:colOff>
                <xdr:row>9</xdr:row>
                <xdr:rowOff>209550</xdr:rowOff>
              </from>
              <to>
                <xdr:col>11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69" r:id="rId4" name="CommandButton1"/>
      </mc:Fallback>
    </mc:AlternateContent>
    <mc:AlternateContent xmlns:mc="http://schemas.openxmlformats.org/markup-compatibility/2006">
      <mc:Choice Requires="x14">
        <control shapeId="1025" r:id="rId6" name="Drop Down 1">
          <controlPr defaultSize="0" autoLine="0" autoPict="0" macro="[0]!PowerUpdate">
            <anchor moveWithCells="1">
              <from>
                <xdr:col>9</xdr:col>
                <xdr:colOff>19050</xdr:colOff>
                <xdr:row>3</xdr:row>
                <xdr:rowOff>9525</xdr:rowOff>
              </from>
              <to>
                <xdr:col>10</xdr:col>
                <xdr:colOff>619125</xdr:colOff>
                <xdr:row>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7" name="Drop Down 2">
          <controlPr defaultSize="0" autoLine="0" autoPict="0" macro="[0]!PowerUpdate">
            <anchor moveWithCells="1">
              <from>
                <xdr:col>9</xdr:col>
                <xdr:colOff>19050</xdr:colOff>
                <xdr:row>4</xdr:row>
                <xdr:rowOff>0</xdr:rowOff>
              </from>
              <to>
                <xdr:col>10</xdr:col>
                <xdr:colOff>619125</xdr:colOff>
                <xdr:row>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8" name="Drop Down 11">
          <controlPr defaultSize="0" autoLine="0" autoPict="0">
            <anchor moveWithCells="1">
              <from>
                <xdr:col>2</xdr:col>
                <xdr:colOff>19050</xdr:colOff>
                <xdr:row>11</xdr:row>
                <xdr:rowOff>9525</xdr:rowOff>
              </from>
              <to>
                <xdr:col>2</xdr:col>
                <xdr:colOff>1257300</xdr:colOff>
                <xdr:row>11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9" name="Drop Down 22">
          <controlPr defaultSize="0" autoLine="0" autoPict="0">
            <anchor moveWithCells="1">
              <from>
                <xdr:col>2</xdr:col>
                <xdr:colOff>19050</xdr:colOff>
                <xdr:row>10</xdr:row>
                <xdr:rowOff>19050</xdr:rowOff>
              </from>
              <to>
                <xdr:col>2</xdr:col>
                <xdr:colOff>1257300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2" r:id="rId10" name="Check Box 28">
          <controlPr defaultSize="0" autoFill="0" autoLine="0" autoPict="0">
            <anchor moveWithCells="1">
              <from>
                <xdr:col>2</xdr:col>
                <xdr:colOff>971550</xdr:colOff>
                <xdr:row>15</xdr:row>
                <xdr:rowOff>9525</xdr:rowOff>
              </from>
              <to>
                <xdr:col>2</xdr:col>
                <xdr:colOff>1276350</xdr:colOff>
                <xdr:row>15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8" r:id="rId11" name="Check Box 34">
          <controlPr defaultSize="0" autoFill="0" autoLine="0" autoPict="0" macro="[0]!showHedge">
            <anchor moveWithCells="1">
              <from>
                <xdr:col>2</xdr:col>
                <xdr:colOff>971550</xdr:colOff>
                <xdr:row>16</xdr:row>
                <xdr:rowOff>0</xdr:rowOff>
              </from>
              <to>
                <xdr:col>2</xdr:col>
                <xdr:colOff>1276350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6" r:id="rId12" name="Check Box 42">
          <controlPr defaultSize="0" autoFill="0" autoLine="0" autoPict="0" macro="[0]!showWeather">
            <anchor moveWithCells="1">
              <from>
                <xdr:col>2</xdr:col>
                <xdr:colOff>971550</xdr:colOff>
                <xdr:row>17</xdr:row>
                <xdr:rowOff>0</xdr:rowOff>
              </from>
              <to>
                <xdr:col>2</xdr:col>
                <xdr:colOff>1276350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7" r:id="rId13" name="Drop Down 43">
          <controlPr defaultSize="0" autoLine="0" autoPict="0">
            <anchor moveWithCells="1">
              <from>
                <xdr:col>2</xdr:col>
                <xdr:colOff>19050</xdr:colOff>
                <xdr:row>19</xdr:row>
                <xdr:rowOff>9525</xdr:rowOff>
              </from>
              <to>
                <xdr:col>2</xdr:col>
                <xdr:colOff>1257300</xdr:colOff>
                <xdr:row>19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4" r:id="rId14" name="Drop Down 50">
          <controlPr defaultSize="0" autoLine="0" autoPict="0">
            <anchor moveWithCells="1">
              <from>
                <xdr:col>9</xdr:col>
                <xdr:colOff>19050</xdr:colOff>
                <xdr:row>3</xdr:row>
                <xdr:rowOff>9525</xdr:rowOff>
              </from>
              <to>
                <xdr:col>10</xdr:col>
                <xdr:colOff>628650</xdr:colOff>
                <xdr:row>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5" r:id="rId15" name="Drop Down 51">
          <controlPr defaultSize="0" autoLine="0" autoPict="0" macro="[0]!DropDown51_Change">
            <anchor moveWithCells="1">
              <from>
                <xdr:col>9</xdr:col>
                <xdr:colOff>19050</xdr:colOff>
                <xdr:row>4</xdr:row>
                <xdr:rowOff>0</xdr:rowOff>
              </from>
              <to>
                <xdr:col>10</xdr:col>
                <xdr:colOff>628650</xdr:colOff>
                <xdr:row>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6" r:id="rId16" name="Button 52">
          <controlPr defaultSize="0" print="0" autoFill="0" autoPict="0" macro="[0]!UpdatePowerCurves">
            <anchor moveWithCells="1" sizeWithCells="1">
              <from>
                <xdr:col>7</xdr:col>
                <xdr:colOff>9525</xdr:colOff>
                <xdr:row>8</xdr:row>
                <xdr:rowOff>9525</xdr:rowOff>
              </from>
              <to>
                <xdr:col>10</xdr:col>
                <xdr:colOff>638175</xdr:colOff>
                <xdr:row>9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3" r:id="rId17" name="Check Box 59">
          <controlPr defaultSize="0" autoFill="0" autoLine="0" autoPict="0" macro="[0]!showWeather">
            <anchor moveWithCells="1">
              <from>
                <xdr:col>2</xdr:col>
                <xdr:colOff>971550</xdr:colOff>
                <xdr:row>18</xdr:row>
                <xdr:rowOff>0</xdr:rowOff>
              </from>
              <to>
                <xdr:col>2</xdr:col>
                <xdr:colOff>1276350</xdr:colOff>
                <xdr:row>19</xdr:row>
                <xdr:rowOff>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3:K452"/>
  <sheetViews>
    <sheetView workbookViewId="0">
      <selection activeCell="B9" sqref="B9"/>
    </sheetView>
  </sheetViews>
  <sheetFormatPr defaultRowHeight="11.25" x14ac:dyDescent="0.2"/>
  <cols>
    <col min="1" max="4" width="9.140625" style="81"/>
    <col min="5" max="5" width="8.42578125" style="81" customWidth="1"/>
    <col min="6" max="16384" width="9.140625" style="81"/>
  </cols>
  <sheetData>
    <row r="3" spans="2:11" x14ac:dyDescent="0.2">
      <c r="B3" s="237" t="s">
        <v>232</v>
      </c>
      <c r="C3" s="238"/>
      <c r="D3" s="137">
        <v>2</v>
      </c>
      <c r="E3" s="140"/>
    </row>
    <row r="6" spans="2:11" ht="28.5" customHeight="1" x14ac:dyDescent="0.2">
      <c r="B6" s="239" t="s">
        <v>233</v>
      </c>
      <c r="C6" s="239" t="s">
        <v>198</v>
      </c>
      <c r="D6" s="240" t="s">
        <v>76</v>
      </c>
      <c r="E6" s="241" t="s">
        <v>240</v>
      </c>
      <c r="F6" s="240" t="s">
        <v>198</v>
      </c>
      <c r="G6" s="240" t="s">
        <v>76</v>
      </c>
      <c r="H6" s="241" t="s">
        <v>242</v>
      </c>
      <c r="I6" s="240" t="s">
        <v>198</v>
      </c>
      <c r="J6" s="240" t="s">
        <v>76</v>
      </c>
      <c r="K6" s="242" t="s">
        <v>241</v>
      </c>
    </row>
    <row r="7" spans="2:11" x14ac:dyDescent="0.2">
      <c r="B7" s="250">
        <f>dealStart</f>
        <v>37257</v>
      </c>
      <c r="C7" s="246">
        <v>48.53584033961053</v>
      </c>
      <c r="D7" s="138">
        <v>57.500007629394531</v>
      </c>
      <c r="E7" s="138">
        <v>1</v>
      </c>
      <c r="F7" s="246">
        <v>48.53584033961053</v>
      </c>
      <c r="G7" s="138">
        <v>57.500007629394531</v>
      </c>
      <c r="H7" s="138">
        <v>0</v>
      </c>
      <c r="I7" s="246">
        <v>48.53584033961053</v>
      </c>
      <c r="J7" s="138">
        <v>57.500007629394531</v>
      </c>
      <c r="K7" s="247">
        <v>1</v>
      </c>
    </row>
    <row r="8" spans="2:11" x14ac:dyDescent="0.2">
      <c r="B8" s="251">
        <f t="shared" ref="B8:B71" si="0">EOMONTH(B7,0)+1</f>
        <v>37288</v>
      </c>
      <c r="C8" s="246">
        <v>51.577957680381282</v>
      </c>
      <c r="D8" s="138">
        <v>54.5</v>
      </c>
      <c r="E8" s="138">
        <v>1</v>
      </c>
      <c r="F8" s="246">
        <v>51.577957680381282</v>
      </c>
      <c r="G8" s="138">
        <v>54.5</v>
      </c>
      <c r="H8" s="138">
        <v>0</v>
      </c>
      <c r="I8" s="246">
        <v>51.577957680381282</v>
      </c>
      <c r="J8" s="138">
        <v>54.5</v>
      </c>
      <c r="K8" s="247">
        <v>1</v>
      </c>
    </row>
    <row r="9" spans="2:11" x14ac:dyDescent="0.2">
      <c r="B9" s="251">
        <f t="shared" si="0"/>
        <v>37316</v>
      </c>
      <c r="C9" s="246">
        <v>50.724092959638313</v>
      </c>
      <c r="D9" s="138">
        <v>31.200000762939453</v>
      </c>
      <c r="E9" s="138">
        <v>1</v>
      </c>
      <c r="F9" s="246">
        <v>50.724092959638313</v>
      </c>
      <c r="G9" s="138">
        <v>31.200000762939453</v>
      </c>
      <c r="H9" s="138">
        <v>0</v>
      </c>
      <c r="I9" s="246">
        <v>50.724092959638313</v>
      </c>
      <c r="J9" s="138">
        <v>31.200000762939453</v>
      </c>
      <c r="K9" s="247">
        <v>1</v>
      </c>
    </row>
    <row r="10" spans="2:11" x14ac:dyDescent="0.2">
      <c r="B10" s="251">
        <f t="shared" si="0"/>
        <v>37347</v>
      </c>
      <c r="C10" s="246">
        <v>41.750597453830196</v>
      </c>
      <c r="D10" s="138">
        <v>29.499994277954102</v>
      </c>
      <c r="E10" s="138">
        <v>1</v>
      </c>
      <c r="F10" s="246">
        <v>41.750597453830196</v>
      </c>
      <c r="G10" s="138">
        <v>29.499994277954102</v>
      </c>
      <c r="H10" s="138">
        <v>0</v>
      </c>
      <c r="I10" s="246">
        <v>41.750597453830196</v>
      </c>
      <c r="J10" s="138">
        <v>29.499994277954102</v>
      </c>
      <c r="K10" s="247">
        <v>1</v>
      </c>
    </row>
    <row r="11" spans="2:11" x14ac:dyDescent="0.2">
      <c r="B11" s="251">
        <f t="shared" si="0"/>
        <v>37377</v>
      </c>
      <c r="C11" s="246">
        <v>31.284968649172374</v>
      </c>
      <c r="D11" s="138">
        <v>29.499994277954102</v>
      </c>
      <c r="E11" s="138">
        <v>1</v>
      </c>
      <c r="F11" s="246">
        <v>31.284968649172374</v>
      </c>
      <c r="G11" s="138">
        <v>29.499994277954102</v>
      </c>
      <c r="H11" s="138">
        <v>0</v>
      </c>
      <c r="I11" s="246">
        <v>31.284968649172374</v>
      </c>
      <c r="J11" s="138">
        <v>29.499994277954102</v>
      </c>
      <c r="K11" s="247">
        <v>1</v>
      </c>
    </row>
    <row r="12" spans="2:11" x14ac:dyDescent="0.2">
      <c r="B12" s="251">
        <f t="shared" si="0"/>
        <v>37408</v>
      </c>
      <c r="C12" s="246">
        <v>28.004605796561226</v>
      </c>
      <c r="D12" s="138">
        <v>29.499994277954102</v>
      </c>
      <c r="E12" s="138">
        <v>1</v>
      </c>
      <c r="F12" s="246">
        <v>28.004605796561226</v>
      </c>
      <c r="G12" s="138">
        <v>29.499994277954102</v>
      </c>
      <c r="H12" s="138">
        <v>0</v>
      </c>
      <c r="I12" s="246">
        <v>28.004605796561226</v>
      </c>
      <c r="J12" s="138">
        <v>29.499994277954102</v>
      </c>
      <c r="K12" s="247">
        <v>1</v>
      </c>
    </row>
    <row r="13" spans="2:11" x14ac:dyDescent="0.2">
      <c r="B13" s="251">
        <f t="shared" si="0"/>
        <v>37438</v>
      </c>
      <c r="C13" s="246">
        <v>29.103584905655794</v>
      </c>
      <c r="D13" s="138">
        <v>33.5</v>
      </c>
      <c r="E13" s="138">
        <v>1</v>
      </c>
      <c r="F13" s="246">
        <v>29.103584905655794</v>
      </c>
      <c r="G13" s="138">
        <v>33.5</v>
      </c>
      <c r="H13" s="138">
        <v>0</v>
      </c>
      <c r="I13" s="246">
        <v>29.103584905655794</v>
      </c>
      <c r="J13" s="138">
        <v>33.5</v>
      </c>
      <c r="K13" s="247">
        <v>1</v>
      </c>
    </row>
    <row r="14" spans="2:11" x14ac:dyDescent="0.2">
      <c r="B14" s="251">
        <f t="shared" si="0"/>
        <v>37469</v>
      </c>
      <c r="C14" s="246">
        <v>30.347825764752955</v>
      </c>
      <c r="D14" s="138">
        <v>33.5</v>
      </c>
      <c r="E14" s="138">
        <v>1</v>
      </c>
      <c r="F14" s="246">
        <v>30.347825764752955</v>
      </c>
      <c r="G14" s="138">
        <v>33.5</v>
      </c>
      <c r="H14" s="138">
        <v>0</v>
      </c>
      <c r="I14" s="246">
        <v>30.347825764752955</v>
      </c>
      <c r="J14" s="138">
        <v>33.5</v>
      </c>
      <c r="K14" s="247">
        <v>1</v>
      </c>
    </row>
    <row r="15" spans="2:11" x14ac:dyDescent="0.2">
      <c r="B15" s="251">
        <f t="shared" si="0"/>
        <v>37500</v>
      </c>
      <c r="C15" s="246">
        <v>30.383516046172282</v>
      </c>
      <c r="D15" s="138">
        <v>32</v>
      </c>
      <c r="E15" s="138">
        <v>1</v>
      </c>
      <c r="F15" s="246">
        <v>30.383516046172282</v>
      </c>
      <c r="G15" s="138">
        <v>32</v>
      </c>
      <c r="H15" s="138">
        <v>0</v>
      </c>
      <c r="I15" s="246">
        <v>30.383516046172282</v>
      </c>
      <c r="J15" s="138">
        <v>32</v>
      </c>
      <c r="K15" s="247">
        <v>1</v>
      </c>
    </row>
    <row r="16" spans="2:11" x14ac:dyDescent="0.2">
      <c r="B16" s="251">
        <f t="shared" si="0"/>
        <v>37530</v>
      </c>
      <c r="C16" s="246">
        <v>27.998827369763926</v>
      </c>
      <c r="D16" s="138">
        <v>32</v>
      </c>
      <c r="E16" s="138">
        <v>1</v>
      </c>
      <c r="F16" s="246">
        <v>27.998827369763926</v>
      </c>
      <c r="G16" s="138">
        <v>32</v>
      </c>
      <c r="H16" s="138">
        <v>0</v>
      </c>
      <c r="I16" s="246">
        <v>27.998827369763926</v>
      </c>
      <c r="J16" s="138">
        <v>32</v>
      </c>
      <c r="K16" s="247">
        <v>1</v>
      </c>
    </row>
    <row r="17" spans="2:11" x14ac:dyDescent="0.2">
      <c r="B17" s="251">
        <f t="shared" si="0"/>
        <v>37561</v>
      </c>
      <c r="C17" s="246">
        <v>29.920395170584602</v>
      </c>
      <c r="D17" s="138">
        <v>36.5</v>
      </c>
      <c r="E17" s="138">
        <v>1</v>
      </c>
      <c r="F17" s="246">
        <v>29.920395170584602</v>
      </c>
      <c r="G17" s="138">
        <v>36.5</v>
      </c>
      <c r="H17" s="138">
        <v>0</v>
      </c>
      <c r="I17" s="246">
        <v>29.920395170584602</v>
      </c>
      <c r="J17" s="138">
        <v>36.5</v>
      </c>
      <c r="K17" s="247">
        <v>1</v>
      </c>
    </row>
    <row r="18" spans="2:11" x14ac:dyDescent="0.2">
      <c r="B18" s="251">
        <f t="shared" si="0"/>
        <v>37591</v>
      </c>
      <c r="C18" s="246">
        <v>36.946670329370221</v>
      </c>
      <c r="D18" s="138">
        <v>43.5</v>
      </c>
      <c r="E18" s="138">
        <v>1</v>
      </c>
      <c r="F18" s="246">
        <v>36.946670329370221</v>
      </c>
      <c r="G18" s="138">
        <v>43.5</v>
      </c>
      <c r="H18" s="138">
        <v>0</v>
      </c>
      <c r="I18" s="246">
        <v>36.946670329370221</v>
      </c>
      <c r="J18" s="138">
        <v>43.5</v>
      </c>
      <c r="K18" s="247">
        <v>1</v>
      </c>
    </row>
    <row r="19" spans="2:11" x14ac:dyDescent="0.2">
      <c r="B19" s="251">
        <f t="shared" si="0"/>
        <v>37622</v>
      </c>
      <c r="C19" s="246">
        <v>49.360949625383881</v>
      </c>
      <c r="D19" s="138">
        <v>55.754001617431641</v>
      </c>
      <c r="E19" s="138">
        <v>1</v>
      </c>
      <c r="F19" s="246">
        <v>49.360949625383881</v>
      </c>
      <c r="G19" s="138">
        <v>55.754001617431641</v>
      </c>
      <c r="H19" s="138">
        <v>0</v>
      </c>
      <c r="I19" s="246">
        <v>49.360949625383881</v>
      </c>
      <c r="J19" s="138">
        <v>55.754001617431641</v>
      </c>
      <c r="K19" s="247">
        <v>1</v>
      </c>
    </row>
    <row r="20" spans="2:11" x14ac:dyDescent="0.2">
      <c r="B20" s="251">
        <f t="shared" si="0"/>
        <v>37653</v>
      </c>
      <c r="C20" s="246">
        <v>52.454782960947782</v>
      </c>
      <c r="D20" s="138">
        <v>55.75</v>
      </c>
      <c r="E20" s="138">
        <v>1</v>
      </c>
      <c r="F20" s="246">
        <v>52.454782960947782</v>
      </c>
      <c r="G20" s="138">
        <v>55.75</v>
      </c>
      <c r="H20" s="138">
        <v>0</v>
      </c>
      <c r="I20" s="246">
        <v>52.454782960947782</v>
      </c>
      <c r="J20" s="138">
        <v>55.75</v>
      </c>
      <c r="K20" s="247">
        <v>1</v>
      </c>
    </row>
    <row r="21" spans="2:11" x14ac:dyDescent="0.2">
      <c r="B21" s="251">
        <f t="shared" si="0"/>
        <v>37681</v>
      </c>
      <c r="C21" s="246">
        <v>51.586402539952175</v>
      </c>
      <c r="D21" s="138">
        <v>30.5</v>
      </c>
      <c r="E21" s="138">
        <v>1</v>
      </c>
      <c r="F21" s="246">
        <v>51.586402539952175</v>
      </c>
      <c r="G21" s="138">
        <v>30.5</v>
      </c>
      <c r="H21" s="138">
        <v>0</v>
      </c>
      <c r="I21" s="246">
        <v>51.586402539952175</v>
      </c>
      <c r="J21" s="138">
        <v>30.5</v>
      </c>
      <c r="K21" s="247">
        <v>1</v>
      </c>
    </row>
    <row r="22" spans="2:11" x14ac:dyDescent="0.2">
      <c r="B22" s="251">
        <f t="shared" si="0"/>
        <v>37712</v>
      </c>
      <c r="C22" s="246">
        <v>42.460357610545273</v>
      </c>
      <c r="D22" s="138">
        <v>30</v>
      </c>
      <c r="E22" s="138">
        <v>1</v>
      </c>
      <c r="F22" s="246">
        <v>42.460357610545273</v>
      </c>
      <c r="G22" s="138">
        <v>30</v>
      </c>
      <c r="H22" s="138">
        <v>0</v>
      </c>
      <c r="I22" s="246">
        <v>42.460357610545273</v>
      </c>
      <c r="J22" s="138">
        <v>30</v>
      </c>
      <c r="K22" s="247">
        <v>1</v>
      </c>
    </row>
    <row r="23" spans="2:11" x14ac:dyDescent="0.2">
      <c r="B23" s="251">
        <f t="shared" si="0"/>
        <v>37742</v>
      </c>
      <c r="C23" s="246">
        <v>31.816813116208309</v>
      </c>
      <c r="D23" s="138">
        <v>30</v>
      </c>
      <c r="E23" s="138">
        <v>1</v>
      </c>
      <c r="F23" s="246">
        <v>31.816813116208309</v>
      </c>
      <c r="G23" s="138">
        <v>30</v>
      </c>
      <c r="H23" s="138">
        <v>0</v>
      </c>
      <c r="I23" s="246">
        <v>31.816813116208309</v>
      </c>
      <c r="J23" s="138">
        <v>30</v>
      </c>
      <c r="K23" s="247">
        <v>1</v>
      </c>
    </row>
    <row r="24" spans="2:11" x14ac:dyDescent="0.2">
      <c r="B24" s="251">
        <f t="shared" si="0"/>
        <v>37773</v>
      </c>
      <c r="C24" s="246">
        <v>28.480684095102767</v>
      </c>
      <c r="D24" s="138">
        <v>30</v>
      </c>
      <c r="E24" s="138">
        <v>1</v>
      </c>
      <c r="F24" s="246">
        <v>28.480684095102767</v>
      </c>
      <c r="G24" s="138">
        <v>30</v>
      </c>
      <c r="H24" s="138">
        <v>0</v>
      </c>
      <c r="I24" s="246">
        <v>28.480684095102767</v>
      </c>
      <c r="J24" s="138">
        <v>30</v>
      </c>
      <c r="K24" s="247">
        <v>1</v>
      </c>
    </row>
    <row r="25" spans="2:11" x14ac:dyDescent="0.2">
      <c r="B25" s="251">
        <f t="shared" si="0"/>
        <v>37803</v>
      </c>
      <c r="C25" s="246">
        <v>29.598345849051938</v>
      </c>
      <c r="D25" s="138">
        <v>32.750001525878908</v>
      </c>
      <c r="E25" s="138">
        <v>1</v>
      </c>
      <c r="F25" s="246">
        <v>29.598345849051938</v>
      </c>
      <c r="G25" s="138">
        <v>32.750001525878908</v>
      </c>
      <c r="H25" s="138">
        <v>0</v>
      </c>
      <c r="I25" s="246">
        <v>29.598345849051938</v>
      </c>
      <c r="J25" s="138">
        <v>32.750001525878908</v>
      </c>
      <c r="K25" s="247">
        <v>1</v>
      </c>
    </row>
    <row r="26" spans="2:11" x14ac:dyDescent="0.2">
      <c r="B26" s="251">
        <f t="shared" si="0"/>
        <v>37834</v>
      </c>
      <c r="C26" s="246">
        <v>30.863738802753726</v>
      </c>
      <c r="D26" s="138">
        <v>32.750001525878908</v>
      </c>
      <c r="E26" s="138">
        <v>1</v>
      </c>
      <c r="F26" s="246">
        <v>30.863738802753726</v>
      </c>
      <c r="G26" s="138">
        <v>32.750001525878908</v>
      </c>
      <c r="H26" s="138">
        <v>0</v>
      </c>
      <c r="I26" s="246">
        <v>30.863738802753726</v>
      </c>
      <c r="J26" s="138">
        <v>32.750001525878908</v>
      </c>
      <c r="K26" s="247">
        <v>1</v>
      </c>
    </row>
    <row r="27" spans="2:11" x14ac:dyDescent="0.2">
      <c r="B27" s="251">
        <f t="shared" si="0"/>
        <v>37865</v>
      </c>
      <c r="C27" s="246">
        <v>30.900035818957182</v>
      </c>
      <c r="D27" s="138">
        <v>28.900001144409181</v>
      </c>
      <c r="E27" s="138">
        <v>1</v>
      </c>
      <c r="F27" s="246">
        <v>30.900035818957182</v>
      </c>
      <c r="G27" s="138">
        <v>28.900001144409181</v>
      </c>
      <c r="H27" s="138">
        <v>0</v>
      </c>
      <c r="I27" s="246">
        <v>30.900035818957182</v>
      </c>
      <c r="J27" s="138">
        <v>28.900001144409181</v>
      </c>
      <c r="K27" s="247">
        <v>1</v>
      </c>
    </row>
    <row r="28" spans="2:11" x14ac:dyDescent="0.2">
      <c r="B28" s="251">
        <f t="shared" si="0"/>
        <v>37895</v>
      </c>
      <c r="C28" s="246">
        <v>28.474807435049918</v>
      </c>
      <c r="D28" s="138">
        <v>28.900001144409181</v>
      </c>
      <c r="E28" s="138">
        <v>1</v>
      </c>
      <c r="F28" s="246">
        <v>28.474807435049918</v>
      </c>
      <c r="G28" s="138">
        <v>28.900001144409181</v>
      </c>
      <c r="H28" s="138">
        <v>0</v>
      </c>
      <c r="I28" s="246">
        <v>28.474807435049918</v>
      </c>
      <c r="J28" s="138">
        <v>28.900001144409181</v>
      </c>
      <c r="K28" s="247">
        <v>1</v>
      </c>
    </row>
    <row r="29" spans="2:11" x14ac:dyDescent="0.2">
      <c r="B29" s="251">
        <f t="shared" si="0"/>
        <v>37926</v>
      </c>
      <c r="C29" s="246">
        <v>30.429041888484516</v>
      </c>
      <c r="D29" s="138">
        <v>34.750001525878908</v>
      </c>
      <c r="E29" s="138">
        <v>1</v>
      </c>
      <c r="F29" s="246">
        <v>30.429041888484516</v>
      </c>
      <c r="G29" s="138">
        <v>34.750001525878908</v>
      </c>
      <c r="H29" s="138">
        <v>0</v>
      </c>
      <c r="I29" s="246">
        <v>30.429041888484516</v>
      </c>
      <c r="J29" s="138">
        <v>34.750001525878908</v>
      </c>
      <c r="K29" s="247">
        <v>1</v>
      </c>
    </row>
    <row r="30" spans="2:11" x14ac:dyDescent="0.2">
      <c r="B30" s="251">
        <f t="shared" si="0"/>
        <v>37956</v>
      </c>
      <c r="C30" s="246">
        <v>37.574763724969515</v>
      </c>
      <c r="D30" s="138">
        <v>42.6</v>
      </c>
      <c r="E30" s="138">
        <v>1</v>
      </c>
      <c r="F30" s="246">
        <v>37.574763724969515</v>
      </c>
      <c r="G30" s="138">
        <v>42.6</v>
      </c>
      <c r="H30" s="138">
        <v>0</v>
      </c>
      <c r="I30" s="246">
        <v>37.574763724969515</v>
      </c>
      <c r="J30" s="138">
        <v>42.6</v>
      </c>
      <c r="K30" s="247">
        <v>1</v>
      </c>
    </row>
    <row r="31" spans="2:11" x14ac:dyDescent="0.2">
      <c r="B31" s="251">
        <f t="shared" si="0"/>
        <v>37987</v>
      </c>
      <c r="C31" s="246">
        <v>50.197062361828991</v>
      </c>
      <c r="D31" s="138">
        <v>50.85</v>
      </c>
      <c r="E31" s="138">
        <v>1</v>
      </c>
      <c r="F31" s="246">
        <v>50.197062361828991</v>
      </c>
      <c r="G31" s="138">
        <v>50.85</v>
      </c>
      <c r="H31" s="138">
        <v>0</v>
      </c>
      <c r="I31" s="246">
        <v>50.197062361828991</v>
      </c>
      <c r="J31" s="138">
        <v>50.85</v>
      </c>
      <c r="K31" s="247">
        <v>1</v>
      </c>
    </row>
    <row r="32" spans="2:11" x14ac:dyDescent="0.2">
      <c r="B32" s="251">
        <f t="shared" si="0"/>
        <v>38018</v>
      </c>
      <c r="C32" s="246">
        <v>53.346514271283894</v>
      </c>
      <c r="D32" s="138">
        <v>50.85</v>
      </c>
      <c r="E32" s="138">
        <v>1</v>
      </c>
      <c r="F32" s="246">
        <v>53.346514271283894</v>
      </c>
      <c r="G32" s="138">
        <v>50.85</v>
      </c>
      <c r="H32" s="138">
        <v>0</v>
      </c>
      <c r="I32" s="246">
        <v>53.346514271283894</v>
      </c>
      <c r="J32" s="138">
        <v>50.85</v>
      </c>
      <c r="K32" s="247">
        <v>1</v>
      </c>
    </row>
    <row r="33" spans="2:11" x14ac:dyDescent="0.2">
      <c r="B33" s="251">
        <f t="shared" si="0"/>
        <v>38047</v>
      </c>
      <c r="C33" s="246">
        <v>52.463371383131353</v>
      </c>
      <c r="D33" s="138">
        <v>29.85</v>
      </c>
      <c r="E33" s="138">
        <v>1</v>
      </c>
      <c r="F33" s="246">
        <v>52.463371383131353</v>
      </c>
      <c r="G33" s="138">
        <v>29.85</v>
      </c>
      <c r="H33" s="138">
        <v>0</v>
      </c>
      <c r="I33" s="246">
        <v>52.463371383131353</v>
      </c>
      <c r="J33" s="138">
        <v>29.85</v>
      </c>
      <c r="K33" s="247">
        <v>1</v>
      </c>
    </row>
    <row r="34" spans="2:11" x14ac:dyDescent="0.2">
      <c r="B34" s="251">
        <f t="shared" si="0"/>
        <v>38078</v>
      </c>
      <c r="C34" s="246">
        <v>43.182183689924535</v>
      </c>
      <c r="D34" s="138">
        <v>29.499999618530275</v>
      </c>
      <c r="E34" s="138">
        <v>1</v>
      </c>
      <c r="F34" s="246">
        <v>43.182183689924535</v>
      </c>
      <c r="G34" s="138">
        <v>29.499999618530275</v>
      </c>
      <c r="H34" s="138">
        <v>0</v>
      </c>
      <c r="I34" s="246">
        <v>43.182183689924535</v>
      </c>
      <c r="J34" s="138">
        <v>29.499999618530275</v>
      </c>
      <c r="K34" s="247">
        <v>1</v>
      </c>
    </row>
    <row r="35" spans="2:11" x14ac:dyDescent="0.2">
      <c r="B35" s="251">
        <f t="shared" si="0"/>
        <v>38108</v>
      </c>
      <c r="C35" s="138"/>
      <c r="D35" s="138">
        <v>29.749999618530275</v>
      </c>
      <c r="E35" s="138">
        <v>1</v>
      </c>
      <c r="F35" s="138"/>
      <c r="G35" s="138">
        <v>29.749999618530275</v>
      </c>
      <c r="H35" s="138">
        <v>0</v>
      </c>
      <c r="I35" s="138"/>
      <c r="J35" s="138">
        <v>29.749999618530275</v>
      </c>
      <c r="K35" s="247">
        <v>1</v>
      </c>
    </row>
    <row r="36" spans="2:11" x14ac:dyDescent="0.2">
      <c r="B36" s="251">
        <f t="shared" si="0"/>
        <v>38139</v>
      </c>
      <c r="C36" s="138"/>
      <c r="D36" s="138">
        <v>29.749999618530275</v>
      </c>
      <c r="E36" s="138">
        <v>1</v>
      </c>
      <c r="F36" s="138"/>
      <c r="G36" s="138">
        <v>29.749999618530275</v>
      </c>
      <c r="H36" s="138">
        <v>0</v>
      </c>
      <c r="I36" s="138"/>
      <c r="J36" s="138">
        <v>29.749999618530275</v>
      </c>
      <c r="K36" s="247">
        <v>1</v>
      </c>
    </row>
    <row r="37" spans="2:11" x14ac:dyDescent="0.2">
      <c r="B37" s="251">
        <f t="shared" si="0"/>
        <v>38169</v>
      </c>
      <c r="C37" s="138"/>
      <c r="D37" s="138">
        <v>37.200000762939453</v>
      </c>
      <c r="E37" s="138">
        <v>1</v>
      </c>
      <c r="F37" s="138"/>
      <c r="G37" s="138">
        <v>37.200000762939453</v>
      </c>
      <c r="H37" s="138">
        <v>0</v>
      </c>
      <c r="I37" s="138"/>
      <c r="J37" s="138">
        <v>37.200000762939453</v>
      </c>
      <c r="K37" s="247">
        <v>1</v>
      </c>
    </row>
    <row r="38" spans="2:11" x14ac:dyDescent="0.2">
      <c r="B38" s="251">
        <f t="shared" si="0"/>
        <v>38200</v>
      </c>
      <c r="C38" s="138"/>
      <c r="D38" s="138">
        <v>37.200000762939453</v>
      </c>
      <c r="E38" s="138">
        <v>1</v>
      </c>
      <c r="F38" s="138"/>
      <c r="G38" s="138">
        <v>37.200000762939453</v>
      </c>
      <c r="H38" s="138">
        <v>0</v>
      </c>
      <c r="I38" s="138"/>
      <c r="J38" s="138">
        <v>37.200000762939453</v>
      </c>
      <c r="K38" s="247">
        <v>1</v>
      </c>
    </row>
    <row r="39" spans="2:11" x14ac:dyDescent="0.2">
      <c r="B39" s="251">
        <f t="shared" si="0"/>
        <v>38231</v>
      </c>
      <c r="C39" s="138"/>
      <c r="D39" s="138">
        <v>28.950002670288086</v>
      </c>
      <c r="E39" s="138">
        <v>1</v>
      </c>
      <c r="F39" s="138"/>
      <c r="G39" s="138">
        <v>28.950002670288086</v>
      </c>
      <c r="H39" s="138">
        <v>0</v>
      </c>
      <c r="I39" s="138"/>
      <c r="J39" s="138">
        <v>28.950002670288086</v>
      </c>
      <c r="K39" s="247">
        <v>1</v>
      </c>
    </row>
    <row r="40" spans="2:11" x14ac:dyDescent="0.2">
      <c r="B40" s="251">
        <f t="shared" si="0"/>
        <v>38261</v>
      </c>
      <c r="C40" s="138"/>
      <c r="D40" s="138">
        <v>28.950002670288086</v>
      </c>
      <c r="E40" s="138">
        <v>1</v>
      </c>
      <c r="F40" s="138"/>
      <c r="G40" s="138">
        <v>28.950002670288086</v>
      </c>
      <c r="H40" s="138">
        <v>0</v>
      </c>
      <c r="I40" s="138"/>
      <c r="J40" s="138">
        <v>28.950002670288086</v>
      </c>
      <c r="K40" s="247">
        <v>1</v>
      </c>
    </row>
    <row r="41" spans="2:11" x14ac:dyDescent="0.2">
      <c r="B41" s="251">
        <f t="shared" si="0"/>
        <v>38292</v>
      </c>
      <c r="C41" s="138"/>
      <c r="D41" s="138">
        <v>35.950000762939453</v>
      </c>
      <c r="E41" s="138">
        <v>1</v>
      </c>
      <c r="F41" s="138"/>
      <c r="G41" s="138">
        <v>35.950000762939453</v>
      </c>
      <c r="H41" s="138">
        <v>0</v>
      </c>
      <c r="I41" s="138"/>
      <c r="J41" s="138">
        <v>35.950000762939453</v>
      </c>
      <c r="K41" s="247">
        <v>1</v>
      </c>
    </row>
    <row r="42" spans="2:11" x14ac:dyDescent="0.2">
      <c r="B42" s="251">
        <f t="shared" si="0"/>
        <v>38322</v>
      </c>
      <c r="C42" s="138"/>
      <c r="D42" s="138">
        <v>42.700000762939453</v>
      </c>
      <c r="E42" s="138">
        <v>1</v>
      </c>
      <c r="F42" s="138"/>
      <c r="G42" s="138">
        <v>42.700000762939453</v>
      </c>
      <c r="H42" s="138">
        <v>0</v>
      </c>
      <c r="I42" s="138"/>
      <c r="J42" s="138">
        <v>42.700000762939453</v>
      </c>
      <c r="K42" s="247">
        <v>1</v>
      </c>
    </row>
    <row r="43" spans="2:11" x14ac:dyDescent="0.2">
      <c r="B43" s="251">
        <f t="shared" si="0"/>
        <v>38353</v>
      </c>
      <c r="C43" s="138"/>
      <c r="D43" s="138">
        <v>48.700000762939453</v>
      </c>
      <c r="E43" s="138">
        <v>1</v>
      </c>
      <c r="F43" s="138"/>
      <c r="G43" s="138">
        <v>48.700000762939453</v>
      </c>
      <c r="H43" s="138">
        <v>0</v>
      </c>
      <c r="I43" s="138"/>
      <c r="J43" s="138">
        <v>48.700000762939453</v>
      </c>
      <c r="K43" s="247">
        <v>1</v>
      </c>
    </row>
    <row r="44" spans="2:11" x14ac:dyDescent="0.2">
      <c r="B44" s="251">
        <f t="shared" si="0"/>
        <v>38384</v>
      </c>
      <c r="C44" s="138"/>
      <c r="D44" s="138">
        <v>48.700000762939453</v>
      </c>
      <c r="E44" s="138">
        <v>1</v>
      </c>
      <c r="F44" s="138"/>
      <c r="G44" s="138">
        <v>48.700000762939453</v>
      </c>
      <c r="H44" s="138">
        <v>0</v>
      </c>
      <c r="I44" s="138"/>
      <c r="J44" s="138">
        <v>48.700000762939453</v>
      </c>
      <c r="K44" s="247">
        <v>1</v>
      </c>
    </row>
    <row r="45" spans="2:11" x14ac:dyDescent="0.2">
      <c r="B45" s="251">
        <f t="shared" si="0"/>
        <v>38412</v>
      </c>
      <c r="C45" s="138"/>
      <c r="D45" s="138">
        <v>31.600002288818359</v>
      </c>
      <c r="E45" s="138">
        <v>1</v>
      </c>
      <c r="F45" s="138"/>
      <c r="G45" s="138">
        <v>31.600002288818359</v>
      </c>
      <c r="H45" s="138">
        <v>0</v>
      </c>
      <c r="I45" s="138"/>
      <c r="J45" s="138">
        <v>31.600002288818359</v>
      </c>
      <c r="K45" s="247">
        <v>1</v>
      </c>
    </row>
    <row r="46" spans="2:11" x14ac:dyDescent="0.2">
      <c r="B46" s="251">
        <f t="shared" si="0"/>
        <v>38443</v>
      </c>
      <c r="C46" s="138"/>
      <c r="D46" s="138">
        <v>30.94999885559082</v>
      </c>
      <c r="E46" s="138">
        <v>1</v>
      </c>
      <c r="F46" s="138"/>
      <c r="G46" s="138">
        <v>30.94999885559082</v>
      </c>
      <c r="H46" s="138">
        <v>0</v>
      </c>
      <c r="I46" s="138"/>
      <c r="J46" s="138">
        <v>30.94999885559082</v>
      </c>
      <c r="K46" s="247">
        <v>1</v>
      </c>
    </row>
    <row r="47" spans="2:11" x14ac:dyDescent="0.2">
      <c r="B47" s="251">
        <f t="shared" si="0"/>
        <v>38473</v>
      </c>
      <c r="C47" s="138"/>
      <c r="D47" s="138">
        <v>30.94999885559082</v>
      </c>
      <c r="E47" s="138">
        <v>1</v>
      </c>
      <c r="F47" s="138"/>
      <c r="G47" s="138">
        <v>30.94999885559082</v>
      </c>
      <c r="H47" s="138">
        <v>0</v>
      </c>
      <c r="I47" s="138"/>
      <c r="J47" s="138">
        <v>30.94999885559082</v>
      </c>
      <c r="K47" s="247">
        <v>1</v>
      </c>
    </row>
    <row r="48" spans="2:11" x14ac:dyDescent="0.2">
      <c r="B48" s="251">
        <f t="shared" si="0"/>
        <v>38504</v>
      </c>
      <c r="C48" s="138"/>
      <c r="D48" s="138">
        <v>31.19999885559082</v>
      </c>
      <c r="E48" s="138">
        <v>1</v>
      </c>
      <c r="F48" s="138"/>
      <c r="G48" s="138">
        <v>31.19999885559082</v>
      </c>
      <c r="H48" s="138">
        <v>0</v>
      </c>
      <c r="I48" s="138"/>
      <c r="J48" s="138">
        <v>31.19999885559082</v>
      </c>
      <c r="K48" s="247">
        <v>1</v>
      </c>
    </row>
    <row r="49" spans="2:11" x14ac:dyDescent="0.2">
      <c r="B49" s="251">
        <f t="shared" si="0"/>
        <v>38534</v>
      </c>
      <c r="C49" s="138"/>
      <c r="D49" s="138">
        <v>38.450000762939453</v>
      </c>
      <c r="E49" s="138">
        <v>1</v>
      </c>
      <c r="F49" s="138"/>
      <c r="G49" s="138">
        <v>38.450000762939453</v>
      </c>
      <c r="H49" s="138">
        <v>0</v>
      </c>
      <c r="I49" s="138"/>
      <c r="J49" s="138">
        <v>38.450000762939453</v>
      </c>
      <c r="K49" s="247">
        <v>1</v>
      </c>
    </row>
    <row r="50" spans="2:11" x14ac:dyDescent="0.2">
      <c r="B50" s="251">
        <f t="shared" si="0"/>
        <v>38565</v>
      </c>
      <c r="C50" s="138"/>
      <c r="D50" s="138">
        <v>38.447864532470703</v>
      </c>
      <c r="E50" s="138">
        <v>1</v>
      </c>
      <c r="F50" s="138"/>
      <c r="G50" s="138">
        <v>38.447864532470703</v>
      </c>
      <c r="H50" s="138">
        <v>0</v>
      </c>
      <c r="I50" s="138"/>
      <c r="J50" s="138">
        <v>38.447864532470703</v>
      </c>
      <c r="K50" s="247">
        <v>1</v>
      </c>
    </row>
    <row r="51" spans="2:11" x14ac:dyDescent="0.2">
      <c r="B51" s="251">
        <f t="shared" si="0"/>
        <v>38596</v>
      </c>
      <c r="C51" s="138"/>
      <c r="D51" s="138">
        <v>30.948497772216797</v>
      </c>
      <c r="E51" s="138">
        <v>1</v>
      </c>
      <c r="F51" s="138"/>
      <c r="G51" s="138">
        <v>30.948497772216797</v>
      </c>
      <c r="H51" s="138">
        <v>0</v>
      </c>
      <c r="I51" s="138"/>
      <c r="J51" s="138">
        <v>30.948497772216797</v>
      </c>
      <c r="K51" s="247">
        <v>1</v>
      </c>
    </row>
    <row r="52" spans="2:11" x14ac:dyDescent="0.2">
      <c r="B52" s="251">
        <f t="shared" si="0"/>
        <v>38626</v>
      </c>
      <c r="C52" s="138"/>
      <c r="D52" s="138">
        <v>30.948545455932617</v>
      </c>
      <c r="E52" s="138">
        <v>1</v>
      </c>
      <c r="F52" s="138"/>
      <c r="G52" s="138">
        <v>30.948545455932617</v>
      </c>
      <c r="H52" s="138">
        <v>0</v>
      </c>
      <c r="I52" s="138"/>
      <c r="J52" s="138">
        <v>30.948545455932617</v>
      </c>
      <c r="K52" s="247">
        <v>1</v>
      </c>
    </row>
    <row r="53" spans="2:11" x14ac:dyDescent="0.2">
      <c r="B53" s="251">
        <f t="shared" si="0"/>
        <v>38657</v>
      </c>
      <c r="C53" s="138"/>
      <c r="D53" s="138">
        <v>37.903568267822266</v>
      </c>
      <c r="E53" s="138">
        <v>1</v>
      </c>
      <c r="F53" s="138"/>
      <c r="G53" s="138">
        <v>37.903568267822266</v>
      </c>
      <c r="H53" s="138">
        <v>0</v>
      </c>
      <c r="I53" s="138"/>
      <c r="J53" s="138">
        <v>37.903568267822266</v>
      </c>
      <c r="K53" s="247">
        <v>1</v>
      </c>
    </row>
    <row r="54" spans="2:11" x14ac:dyDescent="0.2">
      <c r="B54" s="251">
        <f t="shared" si="0"/>
        <v>38687</v>
      </c>
      <c r="C54" s="138"/>
      <c r="D54" s="138">
        <v>37.902858734130859</v>
      </c>
      <c r="E54" s="138">
        <v>1</v>
      </c>
      <c r="F54" s="138"/>
      <c r="G54" s="138">
        <v>37.902858734130859</v>
      </c>
      <c r="H54" s="138">
        <v>0</v>
      </c>
      <c r="I54" s="138"/>
      <c r="J54" s="138">
        <v>37.902858734130859</v>
      </c>
      <c r="K54" s="247">
        <v>1</v>
      </c>
    </row>
    <row r="55" spans="2:11" x14ac:dyDescent="0.2">
      <c r="B55" s="251">
        <f t="shared" si="0"/>
        <v>38718</v>
      </c>
      <c r="C55" s="138"/>
      <c r="D55" s="138">
        <v>47.047145843505859</v>
      </c>
      <c r="E55" s="138">
        <v>1</v>
      </c>
      <c r="F55" s="138"/>
      <c r="G55" s="138">
        <v>47.047145843505859</v>
      </c>
      <c r="H55" s="138">
        <v>0</v>
      </c>
      <c r="I55" s="138"/>
      <c r="J55" s="138">
        <v>47.047145843505859</v>
      </c>
      <c r="K55" s="247">
        <v>1</v>
      </c>
    </row>
    <row r="56" spans="2:11" x14ac:dyDescent="0.2">
      <c r="B56" s="251">
        <f t="shared" si="0"/>
        <v>38749</v>
      </c>
      <c r="C56" s="138"/>
      <c r="D56" s="138">
        <v>47.297145843505859</v>
      </c>
      <c r="E56" s="138">
        <v>1</v>
      </c>
      <c r="F56" s="138"/>
      <c r="G56" s="138">
        <v>47.297145843505859</v>
      </c>
      <c r="H56" s="138">
        <v>0</v>
      </c>
      <c r="I56" s="138"/>
      <c r="J56" s="138">
        <v>47.297145843505859</v>
      </c>
      <c r="K56" s="247">
        <v>1</v>
      </c>
    </row>
    <row r="57" spans="2:11" x14ac:dyDescent="0.2">
      <c r="B57" s="251">
        <f t="shared" si="0"/>
        <v>38777</v>
      </c>
      <c r="C57" s="138"/>
      <c r="D57" s="138">
        <v>32.052143096923828</v>
      </c>
      <c r="E57" s="138">
        <v>1</v>
      </c>
      <c r="F57" s="138"/>
      <c r="G57" s="138">
        <v>32.052143096923828</v>
      </c>
      <c r="H57" s="138">
        <v>0</v>
      </c>
      <c r="I57" s="138"/>
      <c r="J57" s="138">
        <v>32.052143096923828</v>
      </c>
      <c r="K57" s="247">
        <v>1</v>
      </c>
    </row>
    <row r="58" spans="2:11" x14ac:dyDescent="0.2">
      <c r="B58" s="251">
        <f t="shared" si="0"/>
        <v>38808</v>
      </c>
      <c r="C58" s="138"/>
      <c r="D58" s="138">
        <v>31.053934097290039</v>
      </c>
      <c r="E58" s="138">
        <v>1</v>
      </c>
      <c r="F58" s="138"/>
      <c r="G58" s="138">
        <v>31.053934097290039</v>
      </c>
      <c r="H58" s="138">
        <v>0</v>
      </c>
      <c r="I58" s="138"/>
      <c r="J58" s="138">
        <v>31.053934097290039</v>
      </c>
      <c r="K58" s="247">
        <v>1</v>
      </c>
    </row>
    <row r="59" spans="2:11" x14ac:dyDescent="0.2">
      <c r="B59" s="251">
        <f t="shared" si="0"/>
        <v>38838</v>
      </c>
      <c r="C59" s="138"/>
      <c r="D59" s="138">
        <v>31.153932571411133</v>
      </c>
      <c r="E59" s="138">
        <v>1</v>
      </c>
      <c r="F59" s="138"/>
      <c r="G59" s="138">
        <v>31.153932571411133</v>
      </c>
      <c r="H59" s="138">
        <v>0</v>
      </c>
      <c r="I59" s="138"/>
      <c r="J59" s="138">
        <v>31.153932571411133</v>
      </c>
      <c r="K59" s="247">
        <v>1</v>
      </c>
    </row>
    <row r="60" spans="2:11" x14ac:dyDescent="0.2">
      <c r="B60" s="251">
        <f t="shared" si="0"/>
        <v>38869</v>
      </c>
      <c r="C60" s="138"/>
      <c r="D60" s="138">
        <v>31.253931045532227</v>
      </c>
      <c r="E60" s="138">
        <v>1</v>
      </c>
      <c r="F60" s="138"/>
      <c r="G60" s="138">
        <v>31.253931045532227</v>
      </c>
      <c r="H60" s="138">
        <v>0</v>
      </c>
      <c r="I60" s="138"/>
      <c r="J60" s="138">
        <v>31.253931045532227</v>
      </c>
      <c r="K60" s="247">
        <v>1</v>
      </c>
    </row>
    <row r="61" spans="2:11" x14ac:dyDescent="0.2">
      <c r="B61" s="251">
        <f t="shared" si="0"/>
        <v>38899</v>
      </c>
      <c r="C61" s="138"/>
      <c r="D61" s="138">
        <v>38.632862091064453</v>
      </c>
      <c r="E61" s="138">
        <v>1</v>
      </c>
      <c r="F61" s="138"/>
      <c r="G61" s="138">
        <v>38.632862091064453</v>
      </c>
      <c r="H61" s="138">
        <v>0</v>
      </c>
      <c r="I61" s="138"/>
      <c r="J61" s="138">
        <v>38.632862091064453</v>
      </c>
      <c r="K61" s="247">
        <v>1</v>
      </c>
    </row>
    <row r="62" spans="2:11" x14ac:dyDescent="0.2">
      <c r="B62" s="251">
        <f t="shared" si="0"/>
        <v>38930</v>
      </c>
      <c r="C62" s="138"/>
      <c r="D62" s="138">
        <v>38.282859802246094</v>
      </c>
      <c r="E62" s="138">
        <v>1</v>
      </c>
      <c r="F62" s="138"/>
      <c r="G62" s="138">
        <v>38.282859802246094</v>
      </c>
      <c r="H62" s="138">
        <v>0</v>
      </c>
      <c r="I62" s="138"/>
      <c r="J62" s="138">
        <v>38.282859802246094</v>
      </c>
      <c r="K62" s="247">
        <v>1</v>
      </c>
    </row>
    <row r="63" spans="2:11" x14ac:dyDescent="0.2">
      <c r="B63" s="251">
        <f t="shared" si="0"/>
        <v>38961</v>
      </c>
      <c r="C63" s="138"/>
      <c r="D63" s="138">
        <v>32.998542785644531</v>
      </c>
      <c r="E63" s="138">
        <v>1</v>
      </c>
      <c r="F63" s="138"/>
      <c r="G63" s="138">
        <v>32.998542785644531</v>
      </c>
      <c r="H63" s="138">
        <v>0</v>
      </c>
      <c r="I63" s="138"/>
      <c r="J63" s="138">
        <v>32.998542785644531</v>
      </c>
      <c r="K63" s="247">
        <v>1</v>
      </c>
    </row>
    <row r="64" spans="2:11" x14ac:dyDescent="0.2">
      <c r="B64" s="251">
        <f t="shared" si="0"/>
        <v>38991</v>
      </c>
      <c r="C64" s="138"/>
      <c r="D64" s="138">
        <v>33.448543548583984</v>
      </c>
      <c r="E64" s="138">
        <v>1</v>
      </c>
      <c r="F64" s="138"/>
      <c r="G64" s="138">
        <v>33.448543548583984</v>
      </c>
      <c r="H64" s="138">
        <v>0</v>
      </c>
      <c r="I64" s="138"/>
      <c r="J64" s="138">
        <v>33.448543548583984</v>
      </c>
      <c r="K64" s="247">
        <v>1</v>
      </c>
    </row>
    <row r="65" spans="2:11" x14ac:dyDescent="0.2">
      <c r="B65" s="251">
        <f t="shared" si="0"/>
        <v>39022</v>
      </c>
      <c r="C65" s="138"/>
      <c r="D65" s="138">
        <v>33.853565216064453</v>
      </c>
      <c r="E65" s="138">
        <v>1</v>
      </c>
      <c r="F65" s="138"/>
      <c r="G65" s="138">
        <v>33.853565216064453</v>
      </c>
      <c r="H65" s="138">
        <v>0</v>
      </c>
      <c r="I65" s="138"/>
      <c r="J65" s="138">
        <v>33.853565216064453</v>
      </c>
      <c r="K65" s="247">
        <v>1</v>
      </c>
    </row>
    <row r="66" spans="2:11" x14ac:dyDescent="0.2">
      <c r="B66" s="251">
        <f t="shared" si="0"/>
        <v>39052</v>
      </c>
      <c r="C66" s="138"/>
      <c r="D66" s="138">
        <v>35.102855682373047</v>
      </c>
      <c r="E66" s="138">
        <v>1</v>
      </c>
      <c r="F66" s="138"/>
      <c r="G66" s="138">
        <v>35.102855682373047</v>
      </c>
      <c r="H66" s="138">
        <v>0</v>
      </c>
      <c r="I66" s="138"/>
      <c r="J66" s="138">
        <v>35.102855682373047</v>
      </c>
      <c r="K66" s="247">
        <v>1</v>
      </c>
    </row>
    <row r="67" spans="2:11" x14ac:dyDescent="0.2">
      <c r="B67" s="251">
        <f t="shared" si="0"/>
        <v>39083</v>
      </c>
      <c r="C67" s="138"/>
      <c r="D67" s="138">
        <v>45.747146606445313</v>
      </c>
      <c r="E67" s="138">
        <v>1</v>
      </c>
      <c r="F67" s="138"/>
      <c r="G67" s="138">
        <v>45.747146606445313</v>
      </c>
      <c r="H67" s="138">
        <v>0</v>
      </c>
      <c r="I67" s="138"/>
      <c r="J67" s="138">
        <v>45.747146606445313</v>
      </c>
      <c r="K67" s="247">
        <v>1</v>
      </c>
    </row>
    <row r="68" spans="2:11" x14ac:dyDescent="0.2">
      <c r="B68" s="251">
        <f t="shared" si="0"/>
        <v>39114</v>
      </c>
      <c r="C68" s="138"/>
      <c r="D68" s="138">
        <v>45.747146606445313</v>
      </c>
      <c r="E68" s="138">
        <v>1</v>
      </c>
      <c r="F68" s="138"/>
      <c r="G68" s="138">
        <v>45.747146606445313</v>
      </c>
      <c r="H68" s="138">
        <v>0</v>
      </c>
      <c r="I68" s="138"/>
      <c r="J68" s="138">
        <v>45.747146606445313</v>
      </c>
      <c r="K68" s="247">
        <v>1</v>
      </c>
    </row>
    <row r="69" spans="2:11" x14ac:dyDescent="0.2">
      <c r="B69" s="251">
        <f t="shared" si="0"/>
        <v>39142</v>
      </c>
      <c r="C69" s="138"/>
      <c r="D69" s="138">
        <v>33.252143859863281</v>
      </c>
      <c r="E69" s="138">
        <v>1</v>
      </c>
      <c r="F69" s="138"/>
      <c r="G69" s="138">
        <v>33.252143859863281</v>
      </c>
      <c r="H69" s="138">
        <v>0</v>
      </c>
      <c r="I69" s="138"/>
      <c r="J69" s="138">
        <v>33.252143859863281</v>
      </c>
      <c r="K69" s="247">
        <v>1</v>
      </c>
    </row>
    <row r="70" spans="2:11" x14ac:dyDescent="0.2">
      <c r="B70" s="251">
        <f t="shared" si="0"/>
        <v>39173</v>
      </c>
      <c r="C70" s="138"/>
      <c r="D70" s="138">
        <v>31.253929138183594</v>
      </c>
      <c r="E70" s="138">
        <v>1</v>
      </c>
      <c r="F70" s="138"/>
      <c r="G70" s="138">
        <v>31.253929138183594</v>
      </c>
      <c r="H70" s="138">
        <v>0</v>
      </c>
      <c r="I70" s="138"/>
      <c r="J70" s="138">
        <v>31.253929138183594</v>
      </c>
      <c r="K70" s="247">
        <v>1</v>
      </c>
    </row>
    <row r="71" spans="2:11" x14ac:dyDescent="0.2">
      <c r="B71" s="251">
        <f t="shared" si="0"/>
        <v>39203</v>
      </c>
      <c r="C71" s="138"/>
      <c r="D71" s="138">
        <v>31.353927612304688</v>
      </c>
      <c r="E71" s="138">
        <v>1</v>
      </c>
      <c r="F71" s="138"/>
      <c r="G71" s="138">
        <v>31.353927612304688</v>
      </c>
      <c r="H71" s="138">
        <v>0</v>
      </c>
      <c r="I71" s="138"/>
      <c r="J71" s="138">
        <v>31.353927612304688</v>
      </c>
      <c r="K71" s="247">
        <v>1</v>
      </c>
    </row>
    <row r="72" spans="2:11" x14ac:dyDescent="0.2">
      <c r="B72" s="251">
        <f t="shared" ref="B72:B135" si="1">EOMONTH(B71,0)+1</f>
        <v>39234</v>
      </c>
      <c r="C72" s="138"/>
      <c r="D72" s="138">
        <v>31.453926086425781</v>
      </c>
      <c r="E72" s="138">
        <v>1</v>
      </c>
      <c r="F72" s="138"/>
      <c r="G72" s="138">
        <v>31.453926086425781</v>
      </c>
      <c r="H72" s="138">
        <v>0</v>
      </c>
      <c r="I72" s="138"/>
      <c r="J72" s="138">
        <v>31.453926086425781</v>
      </c>
      <c r="K72" s="247">
        <v>1</v>
      </c>
    </row>
    <row r="73" spans="2:11" x14ac:dyDescent="0.2">
      <c r="B73" s="251">
        <f t="shared" si="1"/>
        <v>39264</v>
      </c>
      <c r="C73" s="138"/>
      <c r="D73" s="138">
        <v>38.882862091064453</v>
      </c>
      <c r="E73" s="138">
        <v>1</v>
      </c>
      <c r="F73" s="138"/>
      <c r="G73" s="138">
        <v>38.882862091064453</v>
      </c>
      <c r="H73" s="138">
        <v>0</v>
      </c>
      <c r="I73" s="138"/>
      <c r="J73" s="138">
        <v>38.882862091064453</v>
      </c>
      <c r="K73" s="247">
        <v>1</v>
      </c>
    </row>
    <row r="74" spans="2:11" x14ac:dyDescent="0.2">
      <c r="B74" s="251">
        <f t="shared" si="1"/>
        <v>39295</v>
      </c>
      <c r="C74" s="138"/>
      <c r="D74" s="138">
        <v>38.532859802246094</v>
      </c>
      <c r="E74" s="138">
        <v>1</v>
      </c>
      <c r="F74" s="138"/>
      <c r="G74" s="138">
        <v>38.532859802246094</v>
      </c>
      <c r="H74" s="138">
        <v>0</v>
      </c>
      <c r="I74" s="138"/>
      <c r="J74" s="138">
        <v>38.532859802246094</v>
      </c>
      <c r="K74" s="247">
        <v>1</v>
      </c>
    </row>
    <row r="75" spans="2:11" x14ac:dyDescent="0.2">
      <c r="B75" s="251">
        <f t="shared" si="1"/>
        <v>39326</v>
      </c>
      <c r="C75" s="138"/>
      <c r="D75" s="138">
        <v>33.248542785644531</v>
      </c>
      <c r="E75" s="138">
        <v>1</v>
      </c>
      <c r="F75" s="138"/>
      <c r="G75" s="138">
        <v>33.248542785644531</v>
      </c>
      <c r="H75" s="138">
        <v>0</v>
      </c>
      <c r="I75" s="138"/>
      <c r="J75" s="138">
        <v>33.248542785644531</v>
      </c>
      <c r="K75" s="247">
        <v>1</v>
      </c>
    </row>
    <row r="76" spans="2:11" x14ac:dyDescent="0.2">
      <c r="B76" s="251">
        <f t="shared" si="1"/>
        <v>39356</v>
      </c>
      <c r="C76" s="138"/>
      <c r="D76" s="138">
        <v>33.698543548583984</v>
      </c>
      <c r="E76" s="138">
        <v>1</v>
      </c>
      <c r="F76" s="138"/>
      <c r="G76" s="138">
        <v>33.698543548583984</v>
      </c>
      <c r="H76" s="138">
        <v>0</v>
      </c>
      <c r="I76" s="138"/>
      <c r="J76" s="138">
        <v>33.698543548583984</v>
      </c>
      <c r="K76" s="247">
        <v>1</v>
      </c>
    </row>
    <row r="77" spans="2:11" x14ac:dyDescent="0.2">
      <c r="B77" s="251">
        <f t="shared" si="1"/>
        <v>39387</v>
      </c>
      <c r="C77" s="138"/>
      <c r="D77" s="138">
        <v>34.103565216064453</v>
      </c>
      <c r="E77" s="138">
        <v>1</v>
      </c>
      <c r="F77" s="138"/>
      <c r="G77" s="138">
        <v>34.103565216064453</v>
      </c>
      <c r="H77" s="138">
        <v>0</v>
      </c>
      <c r="I77" s="138"/>
      <c r="J77" s="138">
        <v>34.103565216064453</v>
      </c>
      <c r="K77" s="247">
        <v>1</v>
      </c>
    </row>
    <row r="78" spans="2:11" x14ac:dyDescent="0.2">
      <c r="B78" s="251">
        <f t="shared" si="1"/>
        <v>39417</v>
      </c>
      <c r="C78" s="138"/>
      <c r="D78" s="138">
        <v>38.602855682373047</v>
      </c>
      <c r="E78" s="138">
        <v>1</v>
      </c>
      <c r="F78" s="138"/>
      <c r="G78" s="138">
        <v>38.602855682373047</v>
      </c>
      <c r="H78" s="138">
        <v>0</v>
      </c>
      <c r="I78" s="138"/>
      <c r="J78" s="138">
        <v>38.602855682373047</v>
      </c>
      <c r="K78" s="247">
        <v>1</v>
      </c>
    </row>
    <row r="79" spans="2:11" x14ac:dyDescent="0.2">
      <c r="B79" s="251">
        <f t="shared" si="1"/>
        <v>39448</v>
      </c>
      <c r="C79" s="138"/>
      <c r="D79" s="138">
        <v>57.372146606445313</v>
      </c>
      <c r="E79" s="138">
        <v>1</v>
      </c>
      <c r="F79" s="138"/>
      <c r="G79" s="138">
        <v>57.372146606445313</v>
      </c>
      <c r="H79" s="138">
        <v>0</v>
      </c>
      <c r="I79" s="138"/>
      <c r="J79" s="138">
        <v>57.372146606445313</v>
      </c>
      <c r="K79" s="247">
        <v>1</v>
      </c>
    </row>
    <row r="80" spans="2:11" x14ac:dyDescent="0.2">
      <c r="B80" s="251">
        <f t="shared" si="1"/>
        <v>39479</v>
      </c>
      <c r="C80" s="138"/>
      <c r="D80" s="138">
        <v>57.372146606445313</v>
      </c>
      <c r="E80" s="138">
        <v>1</v>
      </c>
      <c r="F80" s="138"/>
      <c r="G80" s="138">
        <v>57.372146606445313</v>
      </c>
      <c r="H80" s="138">
        <v>0</v>
      </c>
      <c r="I80" s="138"/>
      <c r="J80" s="138">
        <v>57.372146606445313</v>
      </c>
      <c r="K80" s="247">
        <v>1</v>
      </c>
    </row>
    <row r="81" spans="2:11" x14ac:dyDescent="0.2">
      <c r="B81" s="251">
        <f t="shared" si="1"/>
        <v>39508</v>
      </c>
      <c r="C81" s="138"/>
      <c r="D81" s="138">
        <v>33.502143859863281</v>
      </c>
      <c r="E81" s="138">
        <v>1</v>
      </c>
      <c r="F81" s="138"/>
      <c r="G81" s="138">
        <v>33.502143859863281</v>
      </c>
      <c r="H81" s="138">
        <v>0</v>
      </c>
      <c r="I81" s="138"/>
      <c r="J81" s="138">
        <v>33.502143859863281</v>
      </c>
      <c r="K81" s="247">
        <v>1</v>
      </c>
    </row>
    <row r="82" spans="2:11" x14ac:dyDescent="0.2">
      <c r="B82" s="251">
        <f t="shared" si="1"/>
        <v>39539</v>
      </c>
      <c r="C82" s="138"/>
      <c r="D82" s="138">
        <v>31.503929138183594</v>
      </c>
      <c r="E82" s="138">
        <v>1</v>
      </c>
      <c r="F82" s="138"/>
      <c r="G82" s="138">
        <v>31.503929138183594</v>
      </c>
      <c r="H82" s="138">
        <v>0</v>
      </c>
      <c r="I82" s="138"/>
      <c r="J82" s="138">
        <v>31.503929138183594</v>
      </c>
      <c r="K82" s="247">
        <v>1</v>
      </c>
    </row>
    <row r="83" spans="2:11" x14ac:dyDescent="0.2">
      <c r="B83" s="251">
        <f t="shared" si="1"/>
        <v>39569</v>
      </c>
      <c r="C83" s="138"/>
      <c r="D83" s="138">
        <v>31.603927612304688</v>
      </c>
      <c r="E83" s="138">
        <v>1</v>
      </c>
      <c r="F83" s="138"/>
      <c r="G83" s="138">
        <v>31.603927612304688</v>
      </c>
      <c r="H83" s="138">
        <v>0</v>
      </c>
      <c r="I83" s="138"/>
      <c r="J83" s="138">
        <v>31.603927612304688</v>
      </c>
      <c r="K83" s="247">
        <v>1</v>
      </c>
    </row>
    <row r="84" spans="2:11" x14ac:dyDescent="0.2">
      <c r="B84" s="251">
        <f t="shared" si="1"/>
        <v>39600</v>
      </c>
      <c r="C84" s="138"/>
      <c r="D84" s="138">
        <v>31.703926086425781</v>
      </c>
      <c r="E84" s="138">
        <v>1</v>
      </c>
      <c r="F84" s="138"/>
      <c r="G84" s="138">
        <v>31.703926086425781</v>
      </c>
      <c r="H84" s="138">
        <v>0</v>
      </c>
      <c r="I84" s="138"/>
      <c r="J84" s="138">
        <v>31.703926086425781</v>
      </c>
      <c r="K84" s="247">
        <v>1</v>
      </c>
    </row>
    <row r="85" spans="2:11" x14ac:dyDescent="0.2">
      <c r="B85" s="251">
        <f t="shared" si="1"/>
        <v>39630</v>
      </c>
      <c r="C85" s="138"/>
      <c r="D85" s="138">
        <v>39.132862091064453</v>
      </c>
      <c r="E85" s="138">
        <v>1</v>
      </c>
      <c r="F85" s="138"/>
      <c r="G85" s="138">
        <v>39.132862091064453</v>
      </c>
      <c r="H85" s="138">
        <v>0</v>
      </c>
      <c r="I85" s="138"/>
      <c r="J85" s="138">
        <v>39.132862091064453</v>
      </c>
      <c r="K85" s="247">
        <v>1</v>
      </c>
    </row>
    <row r="86" spans="2:11" x14ac:dyDescent="0.2">
      <c r="B86" s="251">
        <f t="shared" si="1"/>
        <v>39661</v>
      </c>
      <c r="C86" s="138"/>
      <c r="D86" s="138">
        <v>38.782859802246094</v>
      </c>
      <c r="E86" s="138">
        <v>1</v>
      </c>
      <c r="F86" s="138"/>
      <c r="G86" s="138">
        <v>38.782859802246094</v>
      </c>
      <c r="H86" s="138">
        <v>0</v>
      </c>
      <c r="I86" s="138"/>
      <c r="J86" s="138">
        <v>38.782859802246094</v>
      </c>
      <c r="K86" s="247">
        <v>1</v>
      </c>
    </row>
    <row r="87" spans="2:11" x14ac:dyDescent="0.2">
      <c r="B87" s="251">
        <f t="shared" si="1"/>
        <v>39692</v>
      </c>
      <c r="C87" s="138"/>
      <c r="D87" s="138">
        <v>33.498542785644531</v>
      </c>
      <c r="E87" s="138">
        <v>1</v>
      </c>
      <c r="F87" s="138"/>
      <c r="G87" s="138">
        <v>33.498542785644531</v>
      </c>
      <c r="H87" s="138">
        <v>0</v>
      </c>
      <c r="I87" s="138"/>
      <c r="J87" s="138">
        <v>33.498542785644531</v>
      </c>
      <c r="K87" s="247">
        <v>1</v>
      </c>
    </row>
    <row r="88" spans="2:11" x14ac:dyDescent="0.2">
      <c r="B88" s="251">
        <f t="shared" si="1"/>
        <v>39722</v>
      </c>
      <c r="C88" s="138"/>
      <c r="D88" s="138">
        <v>33.948543548583984</v>
      </c>
      <c r="E88" s="138">
        <v>1</v>
      </c>
      <c r="F88" s="138"/>
      <c r="G88" s="138">
        <v>33.948543548583984</v>
      </c>
      <c r="H88" s="138">
        <v>0</v>
      </c>
      <c r="I88" s="138"/>
      <c r="J88" s="138">
        <v>33.948543548583984</v>
      </c>
      <c r="K88" s="247">
        <v>1</v>
      </c>
    </row>
    <row r="89" spans="2:11" x14ac:dyDescent="0.2">
      <c r="B89" s="251">
        <f t="shared" si="1"/>
        <v>39753</v>
      </c>
      <c r="C89" s="138"/>
      <c r="D89" s="138">
        <v>34.353565216064453</v>
      </c>
      <c r="E89" s="138">
        <v>1</v>
      </c>
      <c r="F89" s="138"/>
      <c r="G89" s="138">
        <v>34.353565216064453</v>
      </c>
      <c r="H89" s="138">
        <v>0</v>
      </c>
      <c r="I89" s="138"/>
      <c r="J89" s="138">
        <v>34.353565216064453</v>
      </c>
      <c r="K89" s="247">
        <v>1</v>
      </c>
    </row>
    <row r="90" spans="2:11" x14ac:dyDescent="0.2">
      <c r="B90" s="251">
        <f t="shared" si="1"/>
        <v>39783</v>
      </c>
      <c r="C90" s="138"/>
      <c r="D90" s="138">
        <v>39.102855682373047</v>
      </c>
      <c r="E90" s="138">
        <v>1</v>
      </c>
      <c r="F90" s="138"/>
      <c r="G90" s="138">
        <v>39.102855682373047</v>
      </c>
      <c r="H90" s="138">
        <v>0</v>
      </c>
      <c r="I90" s="138"/>
      <c r="J90" s="138">
        <v>39.102855682373047</v>
      </c>
      <c r="K90" s="247">
        <v>1</v>
      </c>
    </row>
    <row r="91" spans="2:11" x14ac:dyDescent="0.2">
      <c r="B91" s="251">
        <f t="shared" si="1"/>
        <v>39814</v>
      </c>
      <c r="C91" s="138"/>
      <c r="D91" s="138">
        <v>57.872146606445313</v>
      </c>
      <c r="E91" s="138">
        <v>1</v>
      </c>
      <c r="F91" s="138"/>
      <c r="G91" s="138">
        <v>57.872146606445313</v>
      </c>
      <c r="H91" s="138">
        <v>0</v>
      </c>
      <c r="I91" s="138"/>
      <c r="J91" s="138">
        <v>57.872146606445313</v>
      </c>
      <c r="K91" s="247">
        <v>1</v>
      </c>
    </row>
    <row r="92" spans="2:11" x14ac:dyDescent="0.2">
      <c r="B92" s="251">
        <f t="shared" si="1"/>
        <v>39845</v>
      </c>
      <c r="C92" s="138"/>
      <c r="D92" s="138">
        <v>57.872146606445313</v>
      </c>
      <c r="E92" s="138">
        <v>1</v>
      </c>
      <c r="F92" s="138"/>
      <c r="G92" s="138">
        <v>57.872146606445313</v>
      </c>
      <c r="H92" s="138">
        <v>0</v>
      </c>
      <c r="I92" s="138"/>
      <c r="J92" s="138">
        <v>57.872146606445313</v>
      </c>
      <c r="K92" s="247">
        <v>1</v>
      </c>
    </row>
    <row r="93" spans="2:11" x14ac:dyDescent="0.2">
      <c r="B93" s="251">
        <f t="shared" si="1"/>
        <v>39873</v>
      </c>
      <c r="C93" s="138"/>
      <c r="D93" s="138">
        <v>33.752143859863281</v>
      </c>
      <c r="E93" s="138">
        <v>1</v>
      </c>
      <c r="F93" s="138"/>
      <c r="G93" s="138">
        <v>33.752143859863281</v>
      </c>
      <c r="H93" s="138">
        <v>0</v>
      </c>
      <c r="I93" s="138"/>
      <c r="J93" s="138">
        <v>33.752143859863281</v>
      </c>
      <c r="K93" s="247">
        <v>1</v>
      </c>
    </row>
    <row r="94" spans="2:11" x14ac:dyDescent="0.2">
      <c r="B94" s="251">
        <f t="shared" si="1"/>
        <v>39904</v>
      </c>
      <c r="C94" s="138"/>
      <c r="D94" s="138">
        <v>31.753929138183594</v>
      </c>
      <c r="E94" s="138">
        <v>1</v>
      </c>
      <c r="F94" s="138"/>
      <c r="G94" s="138">
        <v>31.753929138183594</v>
      </c>
      <c r="H94" s="138">
        <v>0</v>
      </c>
      <c r="I94" s="138"/>
      <c r="J94" s="138">
        <v>31.753929138183594</v>
      </c>
      <c r="K94" s="247">
        <v>1</v>
      </c>
    </row>
    <row r="95" spans="2:11" x14ac:dyDescent="0.2">
      <c r="B95" s="251">
        <f t="shared" si="1"/>
        <v>39934</v>
      </c>
      <c r="C95" s="138"/>
      <c r="D95" s="138">
        <v>31.853927612304688</v>
      </c>
      <c r="E95" s="138">
        <v>1</v>
      </c>
      <c r="F95" s="138"/>
      <c r="G95" s="138">
        <v>31.853927612304688</v>
      </c>
      <c r="H95" s="138">
        <v>0</v>
      </c>
      <c r="I95" s="138"/>
      <c r="J95" s="138">
        <v>31.853927612304688</v>
      </c>
      <c r="K95" s="247">
        <v>1</v>
      </c>
    </row>
    <row r="96" spans="2:11" x14ac:dyDescent="0.2">
      <c r="B96" s="251">
        <f t="shared" si="1"/>
        <v>39965</v>
      </c>
      <c r="C96" s="138"/>
      <c r="D96" s="138">
        <v>31.953926086425781</v>
      </c>
      <c r="E96" s="138">
        <v>1</v>
      </c>
      <c r="F96" s="138"/>
      <c r="G96" s="138">
        <v>31.953926086425781</v>
      </c>
      <c r="H96" s="138">
        <v>0</v>
      </c>
      <c r="I96" s="138"/>
      <c r="J96" s="138">
        <v>31.953926086425781</v>
      </c>
      <c r="K96" s="247">
        <v>1</v>
      </c>
    </row>
    <row r="97" spans="2:11" x14ac:dyDescent="0.2">
      <c r="B97" s="251">
        <f t="shared" si="1"/>
        <v>39995</v>
      </c>
      <c r="C97" s="138"/>
      <c r="D97" s="138">
        <v>39.632862091064453</v>
      </c>
      <c r="E97" s="138">
        <v>1</v>
      </c>
      <c r="F97" s="138"/>
      <c r="G97" s="138">
        <v>39.632862091064453</v>
      </c>
      <c r="H97" s="138">
        <v>0</v>
      </c>
      <c r="I97" s="138"/>
      <c r="J97" s="138">
        <v>39.632862091064453</v>
      </c>
      <c r="K97" s="247">
        <v>1</v>
      </c>
    </row>
    <row r="98" spans="2:11" x14ac:dyDescent="0.2">
      <c r="B98" s="251">
        <f t="shared" si="1"/>
        <v>40026</v>
      </c>
      <c r="C98" s="138"/>
      <c r="D98" s="138">
        <v>38.782859802246094</v>
      </c>
      <c r="E98" s="138">
        <v>1</v>
      </c>
      <c r="F98" s="138"/>
      <c r="G98" s="138">
        <v>38.782859802246094</v>
      </c>
      <c r="H98" s="138">
        <v>0</v>
      </c>
      <c r="I98" s="138"/>
      <c r="J98" s="138">
        <v>38.782859802246094</v>
      </c>
      <c r="K98" s="247">
        <v>1</v>
      </c>
    </row>
    <row r="99" spans="2:11" x14ac:dyDescent="0.2">
      <c r="B99" s="251">
        <f t="shared" si="1"/>
        <v>40057</v>
      </c>
      <c r="C99" s="138"/>
      <c r="D99" s="138">
        <v>33.498542785644531</v>
      </c>
      <c r="E99" s="138">
        <v>1</v>
      </c>
      <c r="F99" s="138"/>
      <c r="G99" s="138">
        <v>33.498542785644531</v>
      </c>
      <c r="H99" s="138">
        <v>0</v>
      </c>
      <c r="I99" s="138"/>
      <c r="J99" s="138">
        <v>33.498542785644531</v>
      </c>
      <c r="K99" s="247">
        <v>1</v>
      </c>
    </row>
    <row r="100" spans="2:11" x14ac:dyDescent="0.2">
      <c r="B100" s="251">
        <f t="shared" si="1"/>
        <v>40087</v>
      </c>
      <c r="C100" s="138"/>
      <c r="D100" s="138">
        <v>33.948543548583984</v>
      </c>
      <c r="E100" s="138">
        <v>1</v>
      </c>
      <c r="F100" s="138"/>
      <c r="G100" s="138">
        <v>33.948543548583984</v>
      </c>
      <c r="H100" s="138">
        <v>0</v>
      </c>
      <c r="I100" s="138"/>
      <c r="J100" s="138">
        <v>33.948543548583984</v>
      </c>
      <c r="K100" s="247">
        <v>1</v>
      </c>
    </row>
    <row r="101" spans="2:11" x14ac:dyDescent="0.2">
      <c r="B101" s="251">
        <f t="shared" si="1"/>
        <v>40118</v>
      </c>
      <c r="C101" s="138"/>
      <c r="D101" s="138">
        <v>34.853565216064453</v>
      </c>
      <c r="E101" s="138">
        <v>1</v>
      </c>
      <c r="F101" s="138"/>
      <c r="G101" s="138">
        <v>34.853565216064453</v>
      </c>
      <c r="H101" s="138">
        <v>0</v>
      </c>
      <c r="I101" s="138"/>
      <c r="J101" s="138">
        <v>34.853565216064453</v>
      </c>
      <c r="K101" s="247">
        <v>1</v>
      </c>
    </row>
    <row r="102" spans="2:11" x14ac:dyDescent="0.2">
      <c r="B102" s="251">
        <f t="shared" si="1"/>
        <v>40148</v>
      </c>
      <c r="C102" s="138"/>
      <c r="D102" s="138">
        <v>40.352855682373047</v>
      </c>
      <c r="E102" s="138">
        <v>1</v>
      </c>
      <c r="F102" s="138"/>
      <c r="G102" s="138">
        <v>40.352855682373047</v>
      </c>
      <c r="H102" s="138">
        <v>0</v>
      </c>
      <c r="I102" s="138"/>
      <c r="J102" s="138">
        <v>40.352855682373047</v>
      </c>
      <c r="K102" s="247">
        <v>1</v>
      </c>
    </row>
    <row r="103" spans="2:11" x14ac:dyDescent="0.2">
      <c r="B103" s="251">
        <f t="shared" si="1"/>
        <v>40179</v>
      </c>
      <c r="C103" s="138"/>
      <c r="D103" s="138">
        <v>59.372146606445313</v>
      </c>
      <c r="E103" s="138">
        <v>1</v>
      </c>
      <c r="F103" s="138"/>
      <c r="G103" s="138">
        <v>59.372146606445313</v>
      </c>
      <c r="H103" s="138">
        <v>0</v>
      </c>
      <c r="I103" s="138"/>
      <c r="J103" s="138">
        <v>59.372146606445313</v>
      </c>
      <c r="K103" s="247">
        <v>1</v>
      </c>
    </row>
    <row r="104" spans="2:11" x14ac:dyDescent="0.2">
      <c r="B104" s="251">
        <f t="shared" si="1"/>
        <v>40210</v>
      </c>
      <c r="C104" s="138"/>
      <c r="D104" s="138">
        <v>59.372146606445313</v>
      </c>
      <c r="E104" s="138">
        <v>1</v>
      </c>
      <c r="F104" s="138"/>
      <c r="G104" s="138">
        <v>59.372146606445313</v>
      </c>
      <c r="H104" s="138">
        <v>0</v>
      </c>
      <c r="I104" s="138"/>
      <c r="J104" s="138">
        <v>59.372146606445313</v>
      </c>
      <c r="K104" s="247">
        <v>1</v>
      </c>
    </row>
    <row r="105" spans="2:11" x14ac:dyDescent="0.2">
      <c r="B105" s="251">
        <f t="shared" si="1"/>
        <v>40238</v>
      </c>
      <c r="C105" s="138"/>
      <c r="D105" s="138">
        <v>33.252143859863281</v>
      </c>
      <c r="E105" s="138">
        <v>1</v>
      </c>
      <c r="F105" s="138"/>
      <c r="G105" s="138">
        <v>33.252143859863281</v>
      </c>
      <c r="H105" s="138">
        <v>0</v>
      </c>
      <c r="I105" s="138"/>
      <c r="J105" s="138">
        <v>33.252143859863281</v>
      </c>
      <c r="K105" s="247">
        <v>1</v>
      </c>
    </row>
    <row r="106" spans="2:11" x14ac:dyDescent="0.2">
      <c r="B106" s="251">
        <f t="shared" si="1"/>
        <v>40269</v>
      </c>
      <c r="C106" s="138"/>
      <c r="D106" s="138">
        <v>31.253932952880859</v>
      </c>
      <c r="E106" s="138">
        <v>1</v>
      </c>
      <c r="F106" s="138"/>
      <c r="G106" s="138">
        <v>31.253932952880859</v>
      </c>
      <c r="H106" s="138">
        <v>0</v>
      </c>
      <c r="I106" s="138"/>
      <c r="J106" s="138">
        <v>31.253932952880859</v>
      </c>
      <c r="K106" s="247">
        <v>1</v>
      </c>
    </row>
    <row r="107" spans="2:11" x14ac:dyDescent="0.2">
      <c r="B107" s="251">
        <f t="shared" si="1"/>
        <v>40299</v>
      </c>
      <c r="C107" s="138"/>
      <c r="D107" s="138">
        <v>31.353931427001953</v>
      </c>
      <c r="E107" s="138">
        <v>1</v>
      </c>
      <c r="F107" s="138"/>
      <c r="G107" s="138">
        <v>31.353931427001953</v>
      </c>
      <c r="H107" s="138">
        <v>0</v>
      </c>
      <c r="I107" s="138"/>
      <c r="J107" s="138">
        <v>31.353931427001953</v>
      </c>
      <c r="K107" s="247">
        <v>1</v>
      </c>
    </row>
    <row r="108" spans="2:11" x14ac:dyDescent="0.2">
      <c r="B108" s="251">
        <f t="shared" si="1"/>
        <v>40330</v>
      </c>
      <c r="C108" s="138"/>
      <c r="D108" s="138">
        <v>31.453929901123047</v>
      </c>
      <c r="E108" s="138">
        <v>1</v>
      </c>
      <c r="F108" s="138"/>
      <c r="G108" s="138">
        <v>31.453929901123047</v>
      </c>
      <c r="H108" s="138">
        <v>0</v>
      </c>
      <c r="I108" s="138"/>
      <c r="J108" s="138">
        <v>31.453929901123047</v>
      </c>
      <c r="K108" s="247">
        <v>1</v>
      </c>
    </row>
    <row r="109" spans="2:11" x14ac:dyDescent="0.2">
      <c r="B109" s="251">
        <f t="shared" si="1"/>
        <v>40360</v>
      </c>
      <c r="C109" s="138"/>
      <c r="D109" s="138">
        <v>39.132862091064453</v>
      </c>
      <c r="E109" s="138">
        <v>1</v>
      </c>
      <c r="F109" s="138"/>
      <c r="G109" s="138">
        <v>39.132862091064453</v>
      </c>
      <c r="H109" s="138">
        <v>0</v>
      </c>
      <c r="I109" s="138"/>
      <c r="J109" s="138">
        <v>39.132862091064453</v>
      </c>
      <c r="K109" s="247">
        <v>1</v>
      </c>
    </row>
    <row r="110" spans="2:11" x14ac:dyDescent="0.2">
      <c r="B110" s="251">
        <f t="shared" si="1"/>
        <v>40391</v>
      </c>
      <c r="C110" s="138"/>
      <c r="D110" s="138">
        <v>38.782859802246094</v>
      </c>
      <c r="E110" s="138">
        <v>1</v>
      </c>
      <c r="F110" s="138"/>
      <c r="G110" s="138">
        <v>38.782859802246094</v>
      </c>
      <c r="H110" s="138">
        <v>0</v>
      </c>
      <c r="I110" s="138"/>
      <c r="J110" s="138">
        <v>38.782859802246094</v>
      </c>
      <c r="K110" s="247">
        <v>1</v>
      </c>
    </row>
    <row r="111" spans="2:11" x14ac:dyDescent="0.2">
      <c r="B111" s="251">
        <f t="shared" si="1"/>
        <v>40422</v>
      </c>
      <c r="C111" s="138"/>
      <c r="D111" s="138">
        <v>33.498542785644531</v>
      </c>
      <c r="E111" s="138">
        <v>1</v>
      </c>
      <c r="F111" s="138"/>
      <c r="G111" s="138">
        <v>33.498542785644531</v>
      </c>
      <c r="H111" s="138">
        <v>0</v>
      </c>
      <c r="I111" s="138"/>
      <c r="J111" s="138">
        <v>33.498542785644531</v>
      </c>
      <c r="K111" s="247">
        <v>1</v>
      </c>
    </row>
    <row r="112" spans="2:11" x14ac:dyDescent="0.2">
      <c r="B112" s="251">
        <f t="shared" si="1"/>
        <v>40452</v>
      </c>
      <c r="C112" s="138"/>
      <c r="D112" s="138">
        <v>33.948543548583984</v>
      </c>
      <c r="E112" s="138">
        <v>1</v>
      </c>
      <c r="F112" s="138"/>
      <c r="G112" s="138">
        <v>33.948543548583984</v>
      </c>
      <c r="H112" s="138">
        <v>0</v>
      </c>
      <c r="I112" s="138"/>
      <c r="J112" s="138">
        <v>33.948543548583984</v>
      </c>
      <c r="K112" s="247">
        <v>1</v>
      </c>
    </row>
    <row r="113" spans="2:11" x14ac:dyDescent="0.2">
      <c r="B113" s="251">
        <f t="shared" si="1"/>
        <v>40483</v>
      </c>
      <c r="C113" s="138"/>
      <c r="D113" s="138">
        <v>34.853565216064453</v>
      </c>
      <c r="E113" s="138">
        <v>1</v>
      </c>
      <c r="F113" s="138"/>
      <c r="G113" s="138">
        <v>34.853565216064453</v>
      </c>
      <c r="H113" s="138">
        <v>0</v>
      </c>
      <c r="I113" s="138"/>
      <c r="J113" s="138">
        <v>34.853565216064453</v>
      </c>
      <c r="K113" s="247">
        <v>1</v>
      </c>
    </row>
    <row r="114" spans="2:11" x14ac:dyDescent="0.2">
      <c r="B114" s="251">
        <f t="shared" si="1"/>
        <v>40513</v>
      </c>
      <c r="C114" s="138"/>
      <c r="D114" s="138">
        <v>40.852855682373047</v>
      </c>
      <c r="E114" s="138">
        <v>1</v>
      </c>
      <c r="F114" s="138"/>
      <c r="G114" s="138">
        <v>40.852855682373047</v>
      </c>
      <c r="H114" s="138">
        <v>0</v>
      </c>
      <c r="I114" s="138"/>
      <c r="J114" s="138">
        <v>40.852855682373047</v>
      </c>
      <c r="K114" s="247">
        <v>1</v>
      </c>
    </row>
    <row r="115" spans="2:11" x14ac:dyDescent="0.2">
      <c r="B115" s="251">
        <f t="shared" si="1"/>
        <v>40544</v>
      </c>
      <c r="C115" s="138"/>
      <c r="D115" s="138">
        <v>60.872146606445313</v>
      </c>
      <c r="E115" s="138">
        <v>1</v>
      </c>
      <c r="F115" s="138"/>
      <c r="G115" s="138">
        <v>60.872146606445313</v>
      </c>
      <c r="H115" s="138">
        <v>0</v>
      </c>
      <c r="I115" s="138"/>
      <c r="J115" s="138">
        <v>60.872146606445313</v>
      </c>
      <c r="K115" s="247">
        <v>1</v>
      </c>
    </row>
    <row r="116" spans="2:11" x14ac:dyDescent="0.2">
      <c r="B116" s="251">
        <f t="shared" si="1"/>
        <v>40575</v>
      </c>
      <c r="C116" s="138"/>
      <c r="D116" s="138">
        <v>60.872146606445313</v>
      </c>
      <c r="E116" s="138">
        <v>1</v>
      </c>
      <c r="F116" s="138"/>
      <c r="G116" s="138">
        <v>60.872146606445313</v>
      </c>
      <c r="H116" s="138">
        <v>0</v>
      </c>
      <c r="I116" s="138"/>
      <c r="J116" s="138">
        <v>60.872146606445313</v>
      </c>
      <c r="K116" s="247">
        <v>1</v>
      </c>
    </row>
    <row r="117" spans="2:11" x14ac:dyDescent="0.2">
      <c r="B117" s="251">
        <f t="shared" si="1"/>
        <v>40603</v>
      </c>
      <c r="C117" s="138"/>
      <c r="D117" s="138">
        <v>33.252143859863281</v>
      </c>
      <c r="E117" s="138">
        <v>1</v>
      </c>
      <c r="F117" s="138"/>
      <c r="G117" s="138">
        <v>33.252143859863281</v>
      </c>
      <c r="H117" s="138">
        <v>0</v>
      </c>
      <c r="I117" s="138"/>
      <c r="J117" s="138">
        <v>33.252143859863281</v>
      </c>
      <c r="K117" s="247">
        <v>1</v>
      </c>
    </row>
    <row r="118" spans="2:11" x14ac:dyDescent="0.2">
      <c r="B118" s="251">
        <f t="shared" si="1"/>
        <v>40634</v>
      </c>
      <c r="C118" s="138"/>
      <c r="D118" s="138">
        <v>31.253932952880859</v>
      </c>
      <c r="E118" s="138">
        <v>1</v>
      </c>
      <c r="F118" s="138"/>
      <c r="G118" s="138">
        <v>31.253932952880859</v>
      </c>
      <c r="H118" s="138">
        <v>0</v>
      </c>
      <c r="I118" s="138"/>
      <c r="J118" s="138">
        <v>31.253932952880859</v>
      </c>
      <c r="K118" s="247">
        <v>1</v>
      </c>
    </row>
    <row r="119" spans="2:11" x14ac:dyDescent="0.2">
      <c r="B119" s="251">
        <f t="shared" si="1"/>
        <v>40664</v>
      </c>
      <c r="C119" s="138"/>
      <c r="D119" s="138">
        <v>31.353931427001953</v>
      </c>
      <c r="E119" s="138">
        <v>1</v>
      </c>
      <c r="F119" s="138"/>
      <c r="G119" s="138">
        <v>31.353931427001953</v>
      </c>
      <c r="H119" s="138">
        <v>0</v>
      </c>
      <c r="I119" s="138"/>
      <c r="J119" s="138">
        <v>31.353931427001953</v>
      </c>
      <c r="K119" s="247">
        <v>1</v>
      </c>
    </row>
    <row r="120" spans="2:11" x14ac:dyDescent="0.2">
      <c r="B120" s="251">
        <f t="shared" si="1"/>
        <v>40695</v>
      </c>
      <c r="C120" s="138"/>
      <c r="D120" s="138">
        <v>31.453929901123047</v>
      </c>
      <c r="E120" s="138">
        <v>1</v>
      </c>
      <c r="F120" s="138"/>
      <c r="G120" s="138">
        <v>31.453929901123047</v>
      </c>
      <c r="H120" s="138">
        <v>0</v>
      </c>
      <c r="I120" s="138"/>
      <c r="J120" s="138">
        <v>31.453929901123047</v>
      </c>
      <c r="K120" s="247">
        <v>1</v>
      </c>
    </row>
    <row r="121" spans="2:11" x14ac:dyDescent="0.2">
      <c r="B121" s="251">
        <f t="shared" si="1"/>
        <v>40725</v>
      </c>
      <c r="C121" s="138"/>
      <c r="D121" s="138">
        <v>42.882862091064453</v>
      </c>
      <c r="E121" s="138">
        <v>1</v>
      </c>
      <c r="F121" s="138"/>
      <c r="G121" s="138">
        <v>42.882862091064453</v>
      </c>
      <c r="H121" s="138">
        <v>0</v>
      </c>
      <c r="I121" s="138"/>
      <c r="J121" s="138">
        <v>42.882862091064453</v>
      </c>
      <c r="K121" s="247">
        <v>1</v>
      </c>
    </row>
    <row r="122" spans="2:11" x14ac:dyDescent="0.2">
      <c r="B122" s="251">
        <f t="shared" si="1"/>
        <v>40756</v>
      </c>
      <c r="C122" s="138"/>
      <c r="D122" s="138">
        <v>42.532859802246094</v>
      </c>
      <c r="E122" s="138">
        <v>1</v>
      </c>
      <c r="F122" s="138"/>
      <c r="G122" s="138">
        <v>42.532859802246094</v>
      </c>
      <c r="H122" s="138">
        <v>0</v>
      </c>
      <c r="I122" s="138"/>
      <c r="J122" s="138">
        <v>42.532859802246094</v>
      </c>
      <c r="K122" s="247">
        <v>1</v>
      </c>
    </row>
    <row r="123" spans="2:11" x14ac:dyDescent="0.2">
      <c r="B123" s="251">
        <f t="shared" si="1"/>
        <v>40787</v>
      </c>
      <c r="C123" s="138"/>
      <c r="D123" s="138">
        <v>37.248542785644531</v>
      </c>
      <c r="E123" s="138">
        <v>1</v>
      </c>
      <c r="F123" s="138"/>
      <c r="G123" s="138">
        <v>37.248542785644531</v>
      </c>
      <c r="H123" s="138">
        <v>0</v>
      </c>
      <c r="I123" s="138"/>
      <c r="J123" s="138">
        <v>37.248542785644531</v>
      </c>
      <c r="K123" s="247">
        <v>1</v>
      </c>
    </row>
    <row r="124" spans="2:11" x14ac:dyDescent="0.2">
      <c r="B124" s="251">
        <f t="shared" si="1"/>
        <v>40817</v>
      </c>
      <c r="C124" s="138"/>
      <c r="D124" s="138">
        <v>37.698543548583984</v>
      </c>
      <c r="E124" s="138">
        <v>1</v>
      </c>
      <c r="F124" s="138"/>
      <c r="G124" s="138">
        <v>37.698543548583984</v>
      </c>
      <c r="H124" s="138">
        <v>0</v>
      </c>
      <c r="I124" s="138"/>
      <c r="J124" s="138">
        <v>37.698543548583984</v>
      </c>
      <c r="K124" s="247">
        <v>1</v>
      </c>
    </row>
    <row r="125" spans="2:11" x14ac:dyDescent="0.2">
      <c r="B125" s="251">
        <f t="shared" si="1"/>
        <v>40848</v>
      </c>
      <c r="C125" s="138"/>
      <c r="D125" s="138">
        <v>39.353565216064453</v>
      </c>
      <c r="E125" s="138">
        <v>1</v>
      </c>
      <c r="F125" s="138"/>
      <c r="G125" s="138">
        <v>39.353565216064453</v>
      </c>
      <c r="H125" s="138">
        <v>0</v>
      </c>
      <c r="I125" s="138"/>
      <c r="J125" s="138">
        <v>39.353565216064453</v>
      </c>
      <c r="K125" s="247">
        <v>1</v>
      </c>
    </row>
    <row r="126" spans="2:11" x14ac:dyDescent="0.2">
      <c r="B126" s="251">
        <f t="shared" si="1"/>
        <v>40878</v>
      </c>
      <c r="C126" s="138"/>
      <c r="D126" s="138">
        <v>46.352855682373047</v>
      </c>
      <c r="E126" s="138">
        <v>1</v>
      </c>
      <c r="F126" s="138"/>
      <c r="G126" s="138">
        <v>46.352855682373047</v>
      </c>
      <c r="H126" s="138">
        <v>0</v>
      </c>
      <c r="I126" s="138"/>
      <c r="J126" s="138">
        <v>46.352855682373047</v>
      </c>
      <c r="K126" s="247">
        <v>1</v>
      </c>
    </row>
    <row r="127" spans="2:11" x14ac:dyDescent="0.2">
      <c r="B127" s="251">
        <f t="shared" si="1"/>
        <v>40909</v>
      </c>
      <c r="C127" s="138"/>
      <c r="D127" s="138">
        <v>69.747146606445313</v>
      </c>
      <c r="E127" s="138">
        <v>1</v>
      </c>
      <c r="F127" s="138"/>
      <c r="G127" s="138">
        <v>69.747146606445313</v>
      </c>
      <c r="H127" s="138">
        <v>0</v>
      </c>
      <c r="I127" s="138"/>
      <c r="J127" s="138">
        <v>69.747146606445313</v>
      </c>
      <c r="K127" s="247">
        <v>1</v>
      </c>
    </row>
    <row r="128" spans="2:11" x14ac:dyDescent="0.2">
      <c r="B128" s="251">
        <f t="shared" si="1"/>
        <v>40940</v>
      </c>
      <c r="C128" s="138"/>
      <c r="D128" s="138">
        <v>69.747146606445313</v>
      </c>
      <c r="E128" s="138">
        <v>1</v>
      </c>
      <c r="F128" s="138"/>
      <c r="G128" s="138">
        <v>69.747146606445313</v>
      </c>
      <c r="H128" s="138">
        <v>0</v>
      </c>
      <c r="I128" s="138"/>
      <c r="J128" s="138">
        <v>69.747146606445313</v>
      </c>
      <c r="K128" s="247">
        <v>1</v>
      </c>
    </row>
    <row r="129" spans="2:11" x14ac:dyDescent="0.2">
      <c r="B129" s="251">
        <f t="shared" si="1"/>
        <v>40969</v>
      </c>
      <c r="C129" s="138"/>
      <c r="D129" s="138">
        <v>37.752143859863281</v>
      </c>
      <c r="E129" s="138">
        <v>1</v>
      </c>
      <c r="F129" s="138"/>
      <c r="G129" s="138">
        <v>37.752143859863281</v>
      </c>
      <c r="H129" s="138">
        <v>0</v>
      </c>
      <c r="I129" s="138"/>
      <c r="J129" s="138">
        <v>37.752143859863281</v>
      </c>
      <c r="K129" s="247">
        <v>1</v>
      </c>
    </row>
    <row r="130" spans="2:11" x14ac:dyDescent="0.2">
      <c r="B130" s="251">
        <f t="shared" si="1"/>
        <v>41000</v>
      </c>
      <c r="C130" s="138"/>
      <c r="D130" s="138">
        <v>35.503932952880859</v>
      </c>
      <c r="E130" s="138">
        <v>1</v>
      </c>
      <c r="F130" s="138"/>
      <c r="G130" s="138">
        <v>35.503932952880859</v>
      </c>
      <c r="H130" s="138">
        <v>0</v>
      </c>
      <c r="I130" s="138"/>
      <c r="J130" s="138">
        <v>35.503932952880859</v>
      </c>
      <c r="K130" s="247">
        <v>1</v>
      </c>
    </row>
    <row r="131" spans="2:11" x14ac:dyDescent="0.2">
      <c r="B131" s="251">
        <f t="shared" si="1"/>
        <v>41030</v>
      </c>
      <c r="C131" s="138"/>
      <c r="D131" s="138">
        <v>35.603931427001953</v>
      </c>
      <c r="E131" s="138">
        <v>1</v>
      </c>
      <c r="F131" s="138"/>
      <c r="G131" s="138">
        <v>35.603931427001953</v>
      </c>
      <c r="H131" s="138">
        <v>0</v>
      </c>
      <c r="I131" s="138"/>
      <c r="J131" s="138">
        <v>35.603931427001953</v>
      </c>
      <c r="K131" s="247">
        <v>1</v>
      </c>
    </row>
    <row r="132" spans="2:11" x14ac:dyDescent="0.2">
      <c r="B132" s="251">
        <f t="shared" si="1"/>
        <v>41061</v>
      </c>
      <c r="C132" s="138"/>
      <c r="D132" s="138">
        <v>35.703929901123047</v>
      </c>
      <c r="E132" s="138">
        <v>1</v>
      </c>
      <c r="F132" s="138"/>
      <c r="G132" s="138">
        <v>35.703929901123047</v>
      </c>
      <c r="H132" s="138">
        <v>0</v>
      </c>
      <c r="I132" s="138"/>
      <c r="J132" s="138">
        <v>35.703929901123047</v>
      </c>
      <c r="K132" s="247">
        <v>1</v>
      </c>
    </row>
    <row r="133" spans="2:11" x14ac:dyDescent="0.2">
      <c r="B133" s="251">
        <f t="shared" si="1"/>
        <v>41091</v>
      </c>
      <c r="C133" s="138"/>
      <c r="D133" s="138">
        <v>43.382862091064453</v>
      </c>
      <c r="E133" s="138">
        <v>1</v>
      </c>
      <c r="F133" s="138"/>
      <c r="G133" s="138">
        <v>43.382862091064453</v>
      </c>
      <c r="H133" s="138">
        <v>0</v>
      </c>
      <c r="I133" s="138"/>
      <c r="J133" s="138">
        <v>43.382862091064453</v>
      </c>
      <c r="K133" s="247">
        <v>1</v>
      </c>
    </row>
    <row r="134" spans="2:11" x14ac:dyDescent="0.2">
      <c r="B134" s="251">
        <f t="shared" si="1"/>
        <v>41122</v>
      </c>
      <c r="C134" s="138"/>
      <c r="D134" s="138">
        <v>43.032859802246094</v>
      </c>
      <c r="E134" s="138">
        <v>1</v>
      </c>
      <c r="F134" s="138"/>
      <c r="G134" s="138">
        <v>43.032859802246094</v>
      </c>
      <c r="H134" s="138">
        <v>0</v>
      </c>
      <c r="I134" s="138"/>
      <c r="J134" s="138">
        <v>43.032859802246094</v>
      </c>
      <c r="K134" s="247">
        <v>1</v>
      </c>
    </row>
    <row r="135" spans="2:11" x14ac:dyDescent="0.2">
      <c r="B135" s="251">
        <f t="shared" si="1"/>
        <v>41153</v>
      </c>
      <c r="C135" s="138"/>
      <c r="D135" s="138">
        <v>37.748542785644531</v>
      </c>
      <c r="E135" s="138">
        <v>1</v>
      </c>
      <c r="F135" s="138"/>
      <c r="G135" s="138">
        <v>37.748542785644531</v>
      </c>
      <c r="H135" s="138">
        <v>0</v>
      </c>
      <c r="I135" s="138"/>
      <c r="J135" s="138">
        <v>37.748542785644531</v>
      </c>
      <c r="K135" s="247">
        <v>1</v>
      </c>
    </row>
    <row r="136" spans="2:11" x14ac:dyDescent="0.2">
      <c r="B136" s="251">
        <f t="shared" ref="B136:B199" si="2">EOMONTH(B135,0)+1</f>
        <v>41183</v>
      </c>
      <c r="C136" s="138"/>
      <c r="D136" s="138">
        <v>38.198543548583984</v>
      </c>
      <c r="E136" s="138">
        <v>1</v>
      </c>
      <c r="F136" s="138"/>
      <c r="G136" s="138">
        <v>38.198543548583984</v>
      </c>
      <c r="H136" s="138">
        <v>0</v>
      </c>
      <c r="I136" s="138"/>
      <c r="J136" s="138">
        <v>38.198543548583984</v>
      </c>
      <c r="K136" s="247">
        <v>1</v>
      </c>
    </row>
    <row r="137" spans="2:11" x14ac:dyDescent="0.2">
      <c r="B137" s="251">
        <f t="shared" si="2"/>
        <v>41214</v>
      </c>
      <c r="C137" s="138"/>
      <c r="D137" s="138">
        <v>39.853565216064453</v>
      </c>
      <c r="E137" s="138">
        <v>1</v>
      </c>
      <c r="F137" s="138"/>
      <c r="G137" s="138">
        <v>39.853565216064453</v>
      </c>
      <c r="H137" s="138">
        <v>0</v>
      </c>
      <c r="I137" s="138"/>
      <c r="J137" s="138">
        <v>39.853565216064453</v>
      </c>
      <c r="K137" s="247">
        <v>1</v>
      </c>
    </row>
    <row r="138" spans="2:11" x14ac:dyDescent="0.2">
      <c r="B138" s="251">
        <f t="shared" si="2"/>
        <v>41244</v>
      </c>
      <c r="C138" s="138"/>
      <c r="D138" s="138">
        <v>47.352855682373047</v>
      </c>
      <c r="E138" s="138">
        <v>1</v>
      </c>
      <c r="F138" s="138"/>
      <c r="G138" s="138">
        <v>47.352855682373047</v>
      </c>
      <c r="H138" s="138">
        <v>0</v>
      </c>
      <c r="I138" s="138"/>
      <c r="J138" s="138">
        <v>47.352855682373047</v>
      </c>
      <c r="K138" s="247">
        <v>1</v>
      </c>
    </row>
    <row r="139" spans="2:11" x14ac:dyDescent="0.2">
      <c r="B139" s="251">
        <f t="shared" si="2"/>
        <v>41275</v>
      </c>
      <c r="C139" s="138"/>
      <c r="D139" s="138">
        <v>71.747146606445313</v>
      </c>
      <c r="E139" s="138">
        <v>1</v>
      </c>
      <c r="F139" s="138"/>
      <c r="G139" s="138">
        <v>71.747146606445313</v>
      </c>
      <c r="H139" s="138">
        <v>0</v>
      </c>
      <c r="I139" s="138"/>
      <c r="J139" s="138">
        <v>71.747146606445313</v>
      </c>
      <c r="K139" s="247">
        <v>1</v>
      </c>
    </row>
    <row r="140" spans="2:11" x14ac:dyDescent="0.2">
      <c r="B140" s="251">
        <f t="shared" si="2"/>
        <v>41306</v>
      </c>
      <c r="C140" s="138"/>
      <c r="D140" s="138">
        <v>71.747146606445313</v>
      </c>
      <c r="E140" s="138">
        <v>1</v>
      </c>
      <c r="F140" s="138"/>
      <c r="G140" s="138">
        <v>71.747146606445313</v>
      </c>
      <c r="H140" s="138">
        <v>0</v>
      </c>
      <c r="I140" s="138"/>
      <c r="J140" s="138">
        <v>71.747146606445313</v>
      </c>
      <c r="K140" s="247">
        <v>1</v>
      </c>
    </row>
    <row r="141" spans="2:11" x14ac:dyDescent="0.2">
      <c r="B141" s="251">
        <f t="shared" si="2"/>
        <v>41334</v>
      </c>
      <c r="C141" s="138"/>
      <c r="D141" s="138">
        <v>38.252143859863281</v>
      </c>
      <c r="E141" s="138">
        <v>1</v>
      </c>
      <c r="F141" s="138"/>
      <c r="G141" s="138">
        <v>38.252143859863281</v>
      </c>
      <c r="H141" s="138">
        <v>0</v>
      </c>
      <c r="I141" s="138"/>
      <c r="J141" s="138">
        <v>38.252143859863281</v>
      </c>
      <c r="K141" s="247">
        <v>1</v>
      </c>
    </row>
    <row r="142" spans="2:11" x14ac:dyDescent="0.2">
      <c r="B142" s="251">
        <f t="shared" si="2"/>
        <v>41365</v>
      </c>
      <c r="C142" s="138"/>
      <c r="D142" s="138">
        <v>36.003932952880859</v>
      </c>
      <c r="E142" s="138">
        <v>1</v>
      </c>
      <c r="F142" s="138"/>
      <c r="G142" s="138">
        <v>36.003932952880859</v>
      </c>
      <c r="H142" s="138">
        <v>0</v>
      </c>
      <c r="I142" s="138"/>
      <c r="J142" s="138">
        <v>36.003932952880859</v>
      </c>
      <c r="K142" s="247">
        <v>1</v>
      </c>
    </row>
    <row r="143" spans="2:11" x14ac:dyDescent="0.2">
      <c r="B143" s="251">
        <f t="shared" si="2"/>
        <v>41395</v>
      </c>
      <c r="C143" s="138"/>
      <c r="D143" s="138">
        <v>36.103931427001953</v>
      </c>
      <c r="E143" s="138">
        <v>1</v>
      </c>
      <c r="F143" s="138"/>
      <c r="G143" s="138">
        <v>36.103931427001953</v>
      </c>
      <c r="H143" s="138">
        <v>0</v>
      </c>
      <c r="I143" s="138"/>
      <c r="J143" s="138">
        <v>36.103931427001953</v>
      </c>
      <c r="K143" s="247">
        <v>1</v>
      </c>
    </row>
    <row r="144" spans="2:11" x14ac:dyDescent="0.2">
      <c r="B144" s="251">
        <f t="shared" si="2"/>
        <v>41426</v>
      </c>
      <c r="C144" s="138"/>
      <c r="D144" s="138">
        <v>36.203929901123047</v>
      </c>
      <c r="E144" s="138">
        <v>1</v>
      </c>
      <c r="F144" s="138"/>
      <c r="G144" s="138">
        <v>36.203929901123047</v>
      </c>
      <c r="H144" s="138">
        <v>0</v>
      </c>
      <c r="I144" s="138"/>
      <c r="J144" s="138">
        <v>36.203929901123047</v>
      </c>
      <c r="K144" s="247">
        <v>1</v>
      </c>
    </row>
    <row r="145" spans="2:11" x14ac:dyDescent="0.2">
      <c r="B145" s="251">
        <f t="shared" si="2"/>
        <v>41456</v>
      </c>
      <c r="C145" s="138"/>
      <c r="D145" s="138">
        <v>43.882862091064453</v>
      </c>
      <c r="E145" s="138">
        <v>1</v>
      </c>
      <c r="F145" s="138"/>
      <c r="G145" s="138">
        <v>43.882862091064453</v>
      </c>
      <c r="H145" s="138">
        <v>0</v>
      </c>
      <c r="I145" s="138"/>
      <c r="J145" s="138">
        <v>43.882862091064453</v>
      </c>
      <c r="K145" s="247">
        <v>1</v>
      </c>
    </row>
    <row r="146" spans="2:11" x14ac:dyDescent="0.2">
      <c r="B146" s="251">
        <f t="shared" si="2"/>
        <v>41487</v>
      </c>
      <c r="C146" s="138"/>
      <c r="D146" s="138">
        <v>43.532859802246094</v>
      </c>
      <c r="E146" s="138">
        <v>1</v>
      </c>
      <c r="F146" s="138"/>
      <c r="G146" s="138">
        <v>43.532859802246094</v>
      </c>
      <c r="H146" s="138">
        <v>0</v>
      </c>
      <c r="I146" s="138"/>
      <c r="J146" s="138">
        <v>43.532859802246094</v>
      </c>
      <c r="K146" s="247">
        <v>1</v>
      </c>
    </row>
    <row r="147" spans="2:11" x14ac:dyDescent="0.2">
      <c r="B147" s="251">
        <f t="shared" si="2"/>
        <v>41518</v>
      </c>
      <c r="C147" s="138"/>
      <c r="D147" s="138">
        <v>38.248542785644531</v>
      </c>
      <c r="E147" s="138">
        <v>1</v>
      </c>
      <c r="F147" s="138"/>
      <c r="G147" s="138">
        <v>38.248542785644531</v>
      </c>
      <c r="H147" s="138">
        <v>0</v>
      </c>
      <c r="I147" s="138"/>
      <c r="J147" s="138">
        <v>38.248542785644531</v>
      </c>
      <c r="K147" s="247">
        <v>1</v>
      </c>
    </row>
    <row r="148" spans="2:11" x14ac:dyDescent="0.2">
      <c r="B148" s="251">
        <f t="shared" si="2"/>
        <v>41548</v>
      </c>
      <c r="C148" s="138"/>
      <c r="D148" s="138">
        <v>38.698543548583984</v>
      </c>
      <c r="E148" s="138">
        <v>1</v>
      </c>
      <c r="F148" s="138"/>
      <c r="G148" s="138">
        <v>38.698543548583984</v>
      </c>
      <c r="H148" s="138">
        <v>0</v>
      </c>
      <c r="I148" s="138"/>
      <c r="J148" s="138">
        <v>38.698543548583984</v>
      </c>
      <c r="K148" s="247">
        <v>1</v>
      </c>
    </row>
    <row r="149" spans="2:11" x14ac:dyDescent="0.2">
      <c r="B149" s="251">
        <f t="shared" si="2"/>
        <v>41579</v>
      </c>
      <c r="C149" s="138"/>
      <c r="D149" s="138">
        <v>40.353565216064453</v>
      </c>
      <c r="E149" s="138">
        <v>1</v>
      </c>
      <c r="F149" s="138"/>
      <c r="G149" s="138">
        <v>40.353565216064453</v>
      </c>
      <c r="H149" s="138">
        <v>0</v>
      </c>
      <c r="I149" s="138"/>
      <c r="J149" s="138">
        <v>40.353565216064453</v>
      </c>
      <c r="K149" s="247">
        <v>1</v>
      </c>
    </row>
    <row r="150" spans="2:11" x14ac:dyDescent="0.2">
      <c r="B150" s="251">
        <f t="shared" si="2"/>
        <v>41609</v>
      </c>
      <c r="C150" s="138"/>
      <c r="D150" s="138">
        <v>48.352855682373047</v>
      </c>
      <c r="E150" s="138">
        <v>1</v>
      </c>
      <c r="F150" s="138"/>
      <c r="G150" s="138">
        <v>48.352855682373047</v>
      </c>
      <c r="H150" s="138">
        <v>0</v>
      </c>
      <c r="I150" s="138"/>
      <c r="J150" s="138">
        <v>48.352855682373047</v>
      </c>
      <c r="K150" s="247">
        <v>1</v>
      </c>
    </row>
    <row r="151" spans="2:11" x14ac:dyDescent="0.2">
      <c r="B151" s="251">
        <f t="shared" si="2"/>
        <v>41640</v>
      </c>
      <c r="C151" s="138"/>
      <c r="D151" s="138">
        <v>73.747146606445313</v>
      </c>
      <c r="E151" s="138">
        <v>1</v>
      </c>
      <c r="F151" s="138"/>
      <c r="G151" s="138">
        <v>73.747146606445313</v>
      </c>
      <c r="H151" s="138">
        <v>0</v>
      </c>
      <c r="I151" s="138"/>
      <c r="J151" s="138">
        <v>73.747146606445313</v>
      </c>
      <c r="K151" s="247">
        <v>1</v>
      </c>
    </row>
    <row r="152" spans="2:11" x14ac:dyDescent="0.2">
      <c r="B152" s="251">
        <f t="shared" si="2"/>
        <v>41671</v>
      </c>
      <c r="C152" s="138"/>
      <c r="D152" s="138">
        <v>73.747146606445313</v>
      </c>
      <c r="E152" s="138">
        <v>1</v>
      </c>
      <c r="F152" s="138"/>
      <c r="G152" s="138">
        <v>73.747146606445313</v>
      </c>
      <c r="H152" s="138">
        <v>0</v>
      </c>
      <c r="I152" s="138"/>
      <c r="J152" s="138">
        <v>73.747146606445313</v>
      </c>
      <c r="K152" s="247">
        <v>1</v>
      </c>
    </row>
    <row r="153" spans="2:11" x14ac:dyDescent="0.2">
      <c r="B153" s="251">
        <f t="shared" si="2"/>
        <v>41699</v>
      </c>
      <c r="C153" s="138"/>
      <c r="D153" s="138">
        <v>38.752143859863281</v>
      </c>
      <c r="E153" s="138">
        <v>1</v>
      </c>
      <c r="F153" s="138"/>
      <c r="G153" s="138">
        <v>38.752143859863281</v>
      </c>
      <c r="H153" s="138">
        <v>0</v>
      </c>
      <c r="I153" s="138"/>
      <c r="J153" s="138">
        <v>38.752143859863281</v>
      </c>
      <c r="K153" s="247">
        <v>1</v>
      </c>
    </row>
    <row r="154" spans="2:11" x14ac:dyDescent="0.2">
      <c r="B154" s="251">
        <f t="shared" si="2"/>
        <v>41730</v>
      </c>
      <c r="C154" s="138"/>
      <c r="D154" s="138">
        <v>36.503932952880859</v>
      </c>
      <c r="E154" s="138">
        <v>1</v>
      </c>
      <c r="F154" s="138"/>
      <c r="G154" s="138">
        <v>36.503932952880859</v>
      </c>
      <c r="H154" s="138">
        <v>0</v>
      </c>
      <c r="I154" s="138"/>
      <c r="J154" s="138">
        <v>36.503932952880859</v>
      </c>
      <c r="K154" s="247">
        <v>1</v>
      </c>
    </row>
    <row r="155" spans="2:11" x14ac:dyDescent="0.2">
      <c r="B155" s="251">
        <f t="shared" si="2"/>
        <v>41760</v>
      </c>
      <c r="C155" s="138"/>
      <c r="D155" s="138">
        <v>36.603931427001953</v>
      </c>
      <c r="E155" s="138">
        <v>1</v>
      </c>
      <c r="F155" s="138"/>
      <c r="G155" s="138">
        <v>36.603931427001953</v>
      </c>
      <c r="H155" s="138">
        <v>0</v>
      </c>
      <c r="I155" s="138"/>
      <c r="J155" s="138">
        <v>36.603931427001953</v>
      </c>
      <c r="K155" s="247">
        <v>1</v>
      </c>
    </row>
    <row r="156" spans="2:11" x14ac:dyDescent="0.2">
      <c r="B156" s="251">
        <f t="shared" si="2"/>
        <v>41791</v>
      </c>
      <c r="C156" s="138"/>
      <c r="D156" s="138">
        <v>36.703929901123047</v>
      </c>
      <c r="E156" s="138">
        <v>1</v>
      </c>
      <c r="F156" s="138"/>
      <c r="G156" s="138">
        <v>36.703929901123047</v>
      </c>
      <c r="H156" s="138">
        <v>0</v>
      </c>
      <c r="I156" s="138"/>
      <c r="J156" s="138">
        <v>36.703929901123047</v>
      </c>
      <c r="K156" s="247">
        <v>1</v>
      </c>
    </row>
    <row r="157" spans="2:11" x14ac:dyDescent="0.2">
      <c r="B157" s="251">
        <f t="shared" si="2"/>
        <v>41821</v>
      </c>
      <c r="C157" s="138"/>
      <c r="D157" s="138">
        <v>44.382862091064453</v>
      </c>
      <c r="E157" s="138">
        <v>1</v>
      </c>
      <c r="F157" s="138"/>
      <c r="G157" s="138">
        <v>44.382862091064453</v>
      </c>
      <c r="H157" s="138">
        <v>0</v>
      </c>
      <c r="I157" s="138"/>
      <c r="J157" s="138">
        <v>44.382862091064453</v>
      </c>
      <c r="K157" s="247">
        <v>1</v>
      </c>
    </row>
    <row r="158" spans="2:11" x14ac:dyDescent="0.2">
      <c r="B158" s="251">
        <f t="shared" si="2"/>
        <v>41852</v>
      </c>
      <c r="C158" s="138"/>
      <c r="D158" s="138">
        <v>44.032859802246094</v>
      </c>
      <c r="E158" s="138">
        <v>1</v>
      </c>
      <c r="F158" s="138"/>
      <c r="G158" s="138">
        <v>44.032859802246094</v>
      </c>
      <c r="H158" s="138">
        <v>0</v>
      </c>
      <c r="I158" s="138"/>
      <c r="J158" s="138">
        <v>44.032859802246094</v>
      </c>
      <c r="K158" s="247">
        <v>1</v>
      </c>
    </row>
    <row r="159" spans="2:11" x14ac:dyDescent="0.2">
      <c r="B159" s="251">
        <f t="shared" si="2"/>
        <v>41883</v>
      </c>
      <c r="C159" s="138"/>
      <c r="D159" s="138">
        <v>38.748542785644531</v>
      </c>
      <c r="E159" s="138">
        <v>1</v>
      </c>
      <c r="F159" s="138"/>
      <c r="G159" s="138">
        <v>38.748542785644531</v>
      </c>
      <c r="H159" s="138">
        <v>0</v>
      </c>
      <c r="I159" s="138"/>
      <c r="J159" s="138">
        <v>38.748542785644531</v>
      </c>
      <c r="K159" s="247">
        <v>1</v>
      </c>
    </row>
    <row r="160" spans="2:11" x14ac:dyDescent="0.2">
      <c r="B160" s="251">
        <f t="shared" si="2"/>
        <v>41913</v>
      </c>
      <c r="C160" s="138"/>
      <c r="D160" s="138">
        <v>39.198543548583984</v>
      </c>
      <c r="E160" s="138">
        <v>1</v>
      </c>
      <c r="F160" s="138"/>
      <c r="G160" s="138">
        <v>39.198543548583984</v>
      </c>
      <c r="H160" s="138">
        <v>0</v>
      </c>
      <c r="I160" s="138"/>
      <c r="J160" s="138">
        <v>39.198543548583984</v>
      </c>
      <c r="K160" s="247">
        <v>1</v>
      </c>
    </row>
    <row r="161" spans="2:11" x14ac:dyDescent="0.2">
      <c r="B161" s="251">
        <f t="shared" si="2"/>
        <v>41944</v>
      </c>
      <c r="C161" s="138"/>
      <c r="D161" s="138">
        <v>40.853565216064453</v>
      </c>
      <c r="E161" s="138">
        <v>1</v>
      </c>
      <c r="F161" s="138"/>
      <c r="G161" s="138">
        <v>40.853565216064453</v>
      </c>
      <c r="H161" s="138">
        <v>0</v>
      </c>
      <c r="I161" s="138"/>
      <c r="J161" s="138">
        <v>40.853565216064453</v>
      </c>
      <c r="K161" s="247">
        <v>1</v>
      </c>
    </row>
    <row r="162" spans="2:11" x14ac:dyDescent="0.2">
      <c r="B162" s="251">
        <f t="shared" si="2"/>
        <v>41974</v>
      </c>
      <c r="C162" s="138"/>
      <c r="D162" s="138">
        <v>49.352855682373047</v>
      </c>
      <c r="E162" s="138">
        <v>1</v>
      </c>
      <c r="F162" s="138"/>
      <c r="G162" s="138">
        <v>49.352855682373047</v>
      </c>
      <c r="H162" s="138">
        <v>0</v>
      </c>
      <c r="I162" s="138"/>
      <c r="J162" s="138">
        <v>49.352855682373047</v>
      </c>
      <c r="K162" s="247">
        <v>1</v>
      </c>
    </row>
    <row r="163" spans="2:11" x14ac:dyDescent="0.2">
      <c r="B163" s="251">
        <f t="shared" si="2"/>
        <v>42005</v>
      </c>
      <c r="C163" s="138"/>
      <c r="D163" s="138">
        <v>75.747146606445313</v>
      </c>
      <c r="E163" s="138">
        <v>1</v>
      </c>
      <c r="F163" s="138"/>
      <c r="G163" s="138">
        <v>75.747146606445313</v>
      </c>
      <c r="H163" s="138">
        <v>0</v>
      </c>
      <c r="I163" s="138"/>
      <c r="J163" s="138">
        <v>75.747146606445313</v>
      </c>
      <c r="K163" s="247">
        <v>1</v>
      </c>
    </row>
    <row r="164" spans="2:11" x14ac:dyDescent="0.2">
      <c r="B164" s="251">
        <f t="shared" si="2"/>
        <v>42036</v>
      </c>
      <c r="C164" s="138"/>
      <c r="D164" s="138">
        <v>75.747146606445313</v>
      </c>
      <c r="E164" s="138">
        <v>1</v>
      </c>
      <c r="F164" s="138"/>
      <c r="G164" s="138">
        <v>75.747146606445313</v>
      </c>
      <c r="H164" s="138">
        <v>0</v>
      </c>
      <c r="I164" s="138"/>
      <c r="J164" s="138">
        <v>75.747146606445313</v>
      </c>
      <c r="K164" s="247">
        <v>1</v>
      </c>
    </row>
    <row r="165" spans="2:11" x14ac:dyDescent="0.2">
      <c r="B165" s="251">
        <f t="shared" si="2"/>
        <v>42064</v>
      </c>
      <c r="C165" s="138"/>
      <c r="D165" s="138">
        <v>39.252143859863281</v>
      </c>
      <c r="E165" s="138">
        <v>1</v>
      </c>
      <c r="F165" s="138"/>
      <c r="G165" s="138">
        <v>39.252143859863281</v>
      </c>
      <c r="H165" s="138">
        <v>0</v>
      </c>
      <c r="I165" s="138"/>
      <c r="J165" s="138">
        <v>39.252143859863281</v>
      </c>
      <c r="K165" s="247">
        <v>1</v>
      </c>
    </row>
    <row r="166" spans="2:11" x14ac:dyDescent="0.2">
      <c r="B166" s="251">
        <f t="shared" si="2"/>
        <v>42095</v>
      </c>
      <c r="C166" s="138"/>
      <c r="D166" s="138">
        <v>37.003932952880859</v>
      </c>
      <c r="E166" s="138">
        <v>1</v>
      </c>
      <c r="F166" s="138"/>
      <c r="G166" s="138">
        <v>37.003932952880859</v>
      </c>
      <c r="H166" s="138">
        <v>0</v>
      </c>
      <c r="I166" s="138"/>
      <c r="J166" s="138">
        <v>37.003932952880859</v>
      </c>
      <c r="K166" s="247">
        <v>1</v>
      </c>
    </row>
    <row r="167" spans="2:11" x14ac:dyDescent="0.2">
      <c r="B167" s="251">
        <f t="shared" si="2"/>
        <v>42125</v>
      </c>
      <c r="C167" s="138"/>
      <c r="D167" s="138">
        <v>37.103931427001953</v>
      </c>
      <c r="E167" s="138">
        <v>1</v>
      </c>
      <c r="F167" s="138"/>
      <c r="G167" s="138">
        <v>37.103931427001953</v>
      </c>
      <c r="H167" s="138">
        <v>0</v>
      </c>
      <c r="I167" s="138"/>
      <c r="J167" s="138">
        <v>37.103931427001953</v>
      </c>
      <c r="K167" s="247">
        <v>1</v>
      </c>
    </row>
    <row r="168" spans="2:11" x14ac:dyDescent="0.2">
      <c r="B168" s="251">
        <f t="shared" si="2"/>
        <v>42156</v>
      </c>
      <c r="C168" s="138"/>
      <c r="D168" s="138">
        <v>37.203929901123047</v>
      </c>
      <c r="E168" s="138">
        <v>1</v>
      </c>
      <c r="F168" s="138"/>
      <c r="G168" s="138">
        <v>37.203929901123047</v>
      </c>
      <c r="H168" s="138">
        <v>0</v>
      </c>
      <c r="I168" s="138"/>
      <c r="J168" s="138">
        <v>37.203929901123047</v>
      </c>
      <c r="K168" s="247">
        <v>1</v>
      </c>
    </row>
    <row r="169" spans="2:11" x14ac:dyDescent="0.2">
      <c r="B169" s="251">
        <f t="shared" si="2"/>
        <v>42186</v>
      </c>
      <c r="C169" s="138"/>
      <c r="D169" s="138">
        <v>44.882862091064453</v>
      </c>
      <c r="E169" s="138">
        <v>1</v>
      </c>
      <c r="F169" s="138"/>
      <c r="G169" s="138">
        <v>44.882862091064453</v>
      </c>
      <c r="H169" s="138">
        <v>0</v>
      </c>
      <c r="I169" s="138"/>
      <c r="J169" s="138">
        <v>44.882862091064453</v>
      </c>
      <c r="K169" s="247">
        <v>1</v>
      </c>
    </row>
    <row r="170" spans="2:11" x14ac:dyDescent="0.2">
      <c r="B170" s="251">
        <f t="shared" si="2"/>
        <v>42217</v>
      </c>
      <c r="C170" s="138"/>
      <c r="D170" s="138">
        <v>44.532859802246094</v>
      </c>
      <c r="E170" s="138">
        <v>1</v>
      </c>
      <c r="F170" s="138"/>
      <c r="G170" s="138">
        <v>44.532859802246094</v>
      </c>
      <c r="H170" s="138">
        <v>0</v>
      </c>
      <c r="I170" s="138"/>
      <c r="J170" s="138">
        <v>44.532859802246094</v>
      </c>
      <c r="K170" s="247">
        <v>1</v>
      </c>
    </row>
    <row r="171" spans="2:11" x14ac:dyDescent="0.2">
      <c r="B171" s="251">
        <f t="shared" si="2"/>
        <v>42248</v>
      </c>
      <c r="C171" s="138"/>
      <c r="D171" s="138">
        <v>39.248542785644531</v>
      </c>
      <c r="E171" s="138">
        <v>1</v>
      </c>
      <c r="F171" s="138"/>
      <c r="G171" s="138">
        <v>39.248542785644531</v>
      </c>
      <c r="H171" s="138">
        <v>0</v>
      </c>
      <c r="I171" s="138"/>
      <c r="J171" s="138">
        <v>39.248542785644531</v>
      </c>
      <c r="K171" s="247">
        <v>1</v>
      </c>
    </row>
    <row r="172" spans="2:11" x14ac:dyDescent="0.2">
      <c r="B172" s="251">
        <f t="shared" si="2"/>
        <v>42278</v>
      </c>
      <c r="C172" s="138"/>
      <c r="D172" s="138">
        <v>39.698543548583984</v>
      </c>
      <c r="E172" s="138">
        <v>1</v>
      </c>
      <c r="F172" s="138"/>
      <c r="G172" s="138">
        <v>39.698543548583984</v>
      </c>
      <c r="H172" s="138">
        <v>0</v>
      </c>
      <c r="I172" s="138"/>
      <c r="J172" s="138">
        <v>39.698543548583984</v>
      </c>
      <c r="K172" s="247">
        <v>1</v>
      </c>
    </row>
    <row r="173" spans="2:11" x14ac:dyDescent="0.2">
      <c r="B173" s="251">
        <f t="shared" si="2"/>
        <v>42309</v>
      </c>
      <c r="C173" s="138"/>
      <c r="D173" s="138">
        <v>41.353565216064453</v>
      </c>
      <c r="E173" s="138">
        <v>1</v>
      </c>
      <c r="F173" s="138"/>
      <c r="G173" s="138">
        <v>41.353565216064453</v>
      </c>
      <c r="H173" s="138">
        <v>0</v>
      </c>
      <c r="I173" s="138"/>
      <c r="J173" s="138">
        <v>41.353565216064453</v>
      </c>
      <c r="K173" s="247">
        <v>1</v>
      </c>
    </row>
    <row r="174" spans="2:11" x14ac:dyDescent="0.2">
      <c r="B174" s="251">
        <f t="shared" si="2"/>
        <v>42339</v>
      </c>
      <c r="C174" s="138"/>
      <c r="D174" s="138">
        <v>50.352855682373047</v>
      </c>
      <c r="E174" s="138">
        <v>1</v>
      </c>
      <c r="F174" s="138"/>
      <c r="G174" s="138">
        <v>50.352855682373047</v>
      </c>
      <c r="H174" s="138">
        <v>0</v>
      </c>
      <c r="I174" s="138"/>
      <c r="J174" s="138">
        <v>50.352855682373047</v>
      </c>
      <c r="K174" s="247">
        <v>1</v>
      </c>
    </row>
    <row r="175" spans="2:11" x14ac:dyDescent="0.2">
      <c r="B175" s="251">
        <f t="shared" si="2"/>
        <v>42370</v>
      </c>
      <c r="C175" s="138"/>
      <c r="D175" s="138">
        <v>77.747146606445313</v>
      </c>
      <c r="E175" s="138">
        <v>1</v>
      </c>
      <c r="F175" s="138"/>
      <c r="G175" s="138">
        <v>77.747146606445313</v>
      </c>
      <c r="H175" s="138">
        <v>0</v>
      </c>
      <c r="I175" s="138"/>
      <c r="J175" s="138">
        <v>77.747146606445313</v>
      </c>
      <c r="K175" s="247">
        <v>1</v>
      </c>
    </row>
    <row r="176" spans="2:11" x14ac:dyDescent="0.2">
      <c r="B176" s="251">
        <f t="shared" si="2"/>
        <v>42401</v>
      </c>
      <c r="C176" s="138"/>
      <c r="D176" s="138">
        <v>77.747146606445313</v>
      </c>
      <c r="E176" s="138">
        <v>1</v>
      </c>
      <c r="F176" s="138"/>
      <c r="G176" s="138">
        <v>77.747146606445313</v>
      </c>
      <c r="H176" s="138">
        <v>0</v>
      </c>
      <c r="I176" s="138"/>
      <c r="J176" s="138">
        <v>77.747146606445313</v>
      </c>
      <c r="K176" s="247">
        <v>1</v>
      </c>
    </row>
    <row r="177" spans="2:11" x14ac:dyDescent="0.2">
      <c r="B177" s="251">
        <f t="shared" si="2"/>
        <v>42430</v>
      </c>
      <c r="C177" s="138"/>
      <c r="D177" s="138">
        <v>39.752143859863281</v>
      </c>
      <c r="E177" s="138">
        <v>1</v>
      </c>
      <c r="F177" s="138"/>
      <c r="G177" s="138">
        <v>39.752143859863281</v>
      </c>
      <c r="H177" s="138">
        <v>0</v>
      </c>
      <c r="I177" s="138"/>
      <c r="J177" s="138">
        <v>39.752143859863281</v>
      </c>
      <c r="K177" s="247">
        <v>1</v>
      </c>
    </row>
    <row r="178" spans="2:11" x14ac:dyDescent="0.2">
      <c r="B178" s="251">
        <f t="shared" si="2"/>
        <v>42461</v>
      </c>
      <c r="C178" s="138"/>
      <c r="D178" s="138">
        <v>37.503932952880859</v>
      </c>
      <c r="E178" s="138">
        <v>1</v>
      </c>
      <c r="F178" s="138"/>
      <c r="G178" s="138">
        <v>37.503932952880859</v>
      </c>
      <c r="H178" s="138">
        <v>0</v>
      </c>
      <c r="I178" s="138"/>
      <c r="J178" s="138">
        <v>37.503932952880859</v>
      </c>
      <c r="K178" s="247">
        <v>1</v>
      </c>
    </row>
    <row r="179" spans="2:11" x14ac:dyDescent="0.2">
      <c r="B179" s="251">
        <f t="shared" si="2"/>
        <v>42491</v>
      </c>
      <c r="C179" s="138"/>
      <c r="D179" s="138">
        <v>37.603931427001953</v>
      </c>
      <c r="E179" s="138">
        <v>1</v>
      </c>
      <c r="F179" s="138"/>
      <c r="G179" s="138">
        <v>37.603931427001953</v>
      </c>
      <c r="H179" s="138">
        <v>0</v>
      </c>
      <c r="I179" s="138"/>
      <c r="J179" s="138">
        <v>37.603931427001953</v>
      </c>
      <c r="K179" s="247">
        <v>1</v>
      </c>
    </row>
    <row r="180" spans="2:11" x14ac:dyDescent="0.2">
      <c r="B180" s="251">
        <f t="shared" si="2"/>
        <v>42522</v>
      </c>
      <c r="C180" s="138"/>
      <c r="D180" s="138">
        <v>37.703929901123047</v>
      </c>
      <c r="E180" s="138">
        <v>1</v>
      </c>
      <c r="F180" s="138"/>
      <c r="G180" s="138">
        <v>37.703929901123047</v>
      </c>
      <c r="H180" s="138">
        <v>0</v>
      </c>
      <c r="I180" s="138"/>
      <c r="J180" s="138">
        <v>37.703929901123047</v>
      </c>
      <c r="K180" s="247">
        <v>1</v>
      </c>
    </row>
    <row r="181" spans="2:11" x14ac:dyDescent="0.2">
      <c r="B181" s="251">
        <f t="shared" si="2"/>
        <v>42552</v>
      </c>
      <c r="C181" s="138"/>
      <c r="D181" s="138">
        <v>45.382862091064453</v>
      </c>
      <c r="E181" s="138">
        <v>1</v>
      </c>
      <c r="F181" s="138"/>
      <c r="G181" s="138">
        <v>45.382862091064453</v>
      </c>
      <c r="H181" s="138">
        <v>0</v>
      </c>
      <c r="I181" s="138"/>
      <c r="J181" s="138">
        <v>45.382862091064453</v>
      </c>
      <c r="K181" s="247">
        <v>1</v>
      </c>
    </row>
    <row r="182" spans="2:11" x14ac:dyDescent="0.2">
      <c r="B182" s="251">
        <f t="shared" si="2"/>
        <v>42583</v>
      </c>
      <c r="C182" s="138"/>
      <c r="D182" s="138">
        <v>45.032859802246094</v>
      </c>
      <c r="E182" s="138">
        <v>1</v>
      </c>
      <c r="F182" s="138"/>
      <c r="G182" s="138">
        <v>45.032859802246094</v>
      </c>
      <c r="H182" s="138">
        <v>0</v>
      </c>
      <c r="I182" s="138"/>
      <c r="J182" s="138">
        <v>45.032859802246094</v>
      </c>
      <c r="K182" s="247">
        <v>1</v>
      </c>
    </row>
    <row r="183" spans="2:11" x14ac:dyDescent="0.2">
      <c r="B183" s="251">
        <f t="shared" si="2"/>
        <v>42614</v>
      </c>
      <c r="C183" s="138"/>
      <c r="D183" s="138">
        <v>39.748542785644531</v>
      </c>
      <c r="E183" s="138">
        <v>1</v>
      </c>
      <c r="F183" s="138"/>
      <c r="G183" s="138">
        <v>39.748542785644531</v>
      </c>
      <c r="H183" s="138">
        <v>0</v>
      </c>
      <c r="I183" s="138"/>
      <c r="J183" s="138">
        <v>39.748542785644531</v>
      </c>
      <c r="K183" s="247">
        <v>1</v>
      </c>
    </row>
    <row r="184" spans="2:11" x14ac:dyDescent="0.2">
      <c r="B184" s="251">
        <f t="shared" si="2"/>
        <v>42644</v>
      </c>
      <c r="C184" s="138"/>
      <c r="D184" s="138">
        <v>40.198543548583984</v>
      </c>
      <c r="E184" s="138">
        <v>1</v>
      </c>
      <c r="F184" s="138"/>
      <c r="G184" s="138">
        <v>40.198543548583984</v>
      </c>
      <c r="H184" s="138">
        <v>0</v>
      </c>
      <c r="I184" s="138"/>
      <c r="J184" s="138">
        <v>40.198543548583984</v>
      </c>
      <c r="K184" s="247">
        <v>1</v>
      </c>
    </row>
    <row r="185" spans="2:11" x14ac:dyDescent="0.2">
      <c r="B185" s="251">
        <f t="shared" si="2"/>
        <v>42675</v>
      </c>
      <c r="C185" s="138"/>
      <c r="D185" s="138">
        <v>41.853565216064453</v>
      </c>
      <c r="E185" s="138">
        <v>1</v>
      </c>
      <c r="F185" s="138"/>
      <c r="G185" s="138">
        <v>41.853565216064453</v>
      </c>
      <c r="H185" s="138">
        <v>0</v>
      </c>
      <c r="I185" s="138"/>
      <c r="J185" s="138">
        <v>41.853565216064453</v>
      </c>
      <c r="K185" s="247">
        <v>1</v>
      </c>
    </row>
    <row r="186" spans="2:11" x14ac:dyDescent="0.2">
      <c r="B186" s="251">
        <f t="shared" si="2"/>
        <v>42705</v>
      </c>
      <c r="C186" s="138"/>
      <c r="D186" s="138">
        <v>51.352855682373047</v>
      </c>
      <c r="E186" s="138">
        <v>1</v>
      </c>
      <c r="F186" s="138"/>
      <c r="G186" s="138">
        <v>51.352855682373047</v>
      </c>
      <c r="H186" s="138">
        <v>0</v>
      </c>
      <c r="I186" s="138"/>
      <c r="J186" s="138">
        <v>51.352855682373047</v>
      </c>
      <c r="K186" s="247">
        <v>1</v>
      </c>
    </row>
    <row r="187" spans="2:11" x14ac:dyDescent="0.2">
      <c r="B187" s="251">
        <f t="shared" si="2"/>
        <v>42736</v>
      </c>
      <c r="C187" s="138"/>
      <c r="D187" s="138">
        <v>79.747146606445313</v>
      </c>
      <c r="E187" s="138">
        <v>1</v>
      </c>
      <c r="F187" s="138"/>
      <c r="G187" s="138">
        <v>79.747146606445313</v>
      </c>
      <c r="H187" s="138">
        <v>0</v>
      </c>
      <c r="I187" s="138"/>
      <c r="J187" s="138">
        <v>79.747146606445313</v>
      </c>
      <c r="K187" s="247">
        <v>1</v>
      </c>
    </row>
    <row r="188" spans="2:11" x14ac:dyDescent="0.2">
      <c r="B188" s="251">
        <f t="shared" si="2"/>
        <v>42767</v>
      </c>
      <c r="C188" s="138"/>
      <c r="D188" s="138">
        <v>79.747146606445313</v>
      </c>
      <c r="E188" s="138">
        <v>1</v>
      </c>
      <c r="F188" s="138"/>
      <c r="G188" s="138">
        <v>79.747146606445313</v>
      </c>
      <c r="H188" s="138">
        <v>0</v>
      </c>
      <c r="I188" s="138"/>
      <c r="J188" s="138">
        <v>79.747146606445313</v>
      </c>
      <c r="K188" s="247">
        <v>1</v>
      </c>
    </row>
    <row r="189" spans="2:11" x14ac:dyDescent="0.2">
      <c r="B189" s="251">
        <f t="shared" si="2"/>
        <v>42795</v>
      </c>
      <c r="C189" s="138"/>
      <c r="D189" s="138">
        <v>40.252143859863281</v>
      </c>
      <c r="E189" s="138">
        <v>1</v>
      </c>
      <c r="F189" s="138"/>
      <c r="G189" s="138">
        <v>40.252143859863281</v>
      </c>
      <c r="H189" s="138">
        <v>0</v>
      </c>
      <c r="I189" s="138"/>
      <c r="J189" s="138">
        <v>40.252143859863281</v>
      </c>
      <c r="K189" s="247">
        <v>1</v>
      </c>
    </row>
    <row r="190" spans="2:11" x14ac:dyDescent="0.2">
      <c r="B190" s="251">
        <f t="shared" si="2"/>
        <v>42826</v>
      </c>
      <c r="C190" s="138"/>
      <c r="D190" s="138">
        <v>38.003932952880859</v>
      </c>
      <c r="E190" s="138">
        <v>1</v>
      </c>
      <c r="F190" s="138"/>
      <c r="G190" s="138">
        <v>38.003932952880859</v>
      </c>
      <c r="H190" s="138">
        <v>0</v>
      </c>
      <c r="I190" s="138"/>
      <c r="J190" s="138">
        <v>38.003932952880859</v>
      </c>
      <c r="K190" s="247">
        <v>1</v>
      </c>
    </row>
    <row r="191" spans="2:11" x14ac:dyDescent="0.2">
      <c r="B191" s="251">
        <f t="shared" si="2"/>
        <v>42856</v>
      </c>
      <c r="C191" s="138"/>
      <c r="D191" s="138">
        <v>38.103931427001953</v>
      </c>
      <c r="E191" s="138">
        <v>1</v>
      </c>
      <c r="F191" s="138"/>
      <c r="G191" s="138">
        <v>38.103931427001953</v>
      </c>
      <c r="H191" s="138">
        <v>0</v>
      </c>
      <c r="I191" s="138"/>
      <c r="J191" s="138">
        <v>38.103931427001953</v>
      </c>
      <c r="K191" s="247">
        <v>1</v>
      </c>
    </row>
    <row r="192" spans="2:11" x14ac:dyDescent="0.2">
      <c r="B192" s="251">
        <f t="shared" si="2"/>
        <v>42887</v>
      </c>
      <c r="C192" s="138"/>
      <c r="D192" s="138">
        <v>38.203929901123047</v>
      </c>
      <c r="E192" s="138">
        <v>1</v>
      </c>
      <c r="F192" s="138"/>
      <c r="G192" s="138">
        <v>38.203929901123047</v>
      </c>
      <c r="H192" s="138">
        <v>0</v>
      </c>
      <c r="I192" s="138"/>
      <c r="J192" s="138">
        <v>38.203929901123047</v>
      </c>
      <c r="K192" s="247">
        <v>1</v>
      </c>
    </row>
    <row r="193" spans="2:11" x14ac:dyDescent="0.2">
      <c r="B193" s="251">
        <f t="shared" si="2"/>
        <v>42917</v>
      </c>
      <c r="C193" s="138"/>
      <c r="D193" s="138">
        <v>45.882862091064453</v>
      </c>
      <c r="E193" s="138">
        <v>1</v>
      </c>
      <c r="F193" s="138"/>
      <c r="G193" s="138">
        <v>45.882862091064453</v>
      </c>
      <c r="H193" s="138">
        <v>0</v>
      </c>
      <c r="I193" s="138"/>
      <c r="J193" s="138">
        <v>45.882862091064453</v>
      </c>
      <c r="K193" s="247">
        <v>1</v>
      </c>
    </row>
    <row r="194" spans="2:11" x14ac:dyDescent="0.2">
      <c r="B194" s="251">
        <f t="shared" si="2"/>
        <v>42948</v>
      </c>
      <c r="C194" s="138"/>
      <c r="D194" s="138">
        <v>45.532859802246094</v>
      </c>
      <c r="E194" s="138">
        <v>1</v>
      </c>
      <c r="F194" s="138"/>
      <c r="G194" s="138">
        <v>45.532859802246094</v>
      </c>
      <c r="H194" s="138">
        <v>0</v>
      </c>
      <c r="I194" s="138"/>
      <c r="J194" s="138">
        <v>45.532859802246094</v>
      </c>
      <c r="K194" s="247">
        <v>1</v>
      </c>
    </row>
    <row r="195" spans="2:11" x14ac:dyDescent="0.2">
      <c r="B195" s="251">
        <f t="shared" si="2"/>
        <v>42979</v>
      </c>
      <c r="C195" s="138"/>
      <c r="D195" s="138">
        <v>40.248542785644531</v>
      </c>
      <c r="E195" s="138">
        <v>1</v>
      </c>
      <c r="F195" s="138"/>
      <c r="G195" s="138">
        <v>40.248542785644531</v>
      </c>
      <c r="H195" s="138">
        <v>0</v>
      </c>
      <c r="I195" s="138"/>
      <c r="J195" s="138">
        <v>40.248542785644531</v>
      </c>
      <c r="K195" s="247">
        <v>1</v>
      </c>
    </row>
    <row r="196" spans="2:11" x14ac:dyDescent="0.2">
      <c r="B196" s="251">
        <f t="shared" si="2"/>
        <v>43009</v>
      </c>
      <c r="C196" s="138"/>
      <c r="D196" s="138">
        <v>40.698543548583984</v>
      </c>
      <c r="E196" s="138">
        <v>1</v>
      </c>
      <c r="F196" s="138"/>
      <c r="G196" s="138">
        <v>40.698543548583984</v>
      </c>
      <c r="H196" s="138">
        <v>0</v>
      </c>
      <c r="I196" s="138"/>
      <c r="J196" s="138">
        <v>40.698543548583984</v>
      </c>
      <c r="K196" s="247">
        <v>1</v>
      </c>
    </row>
    <row r="197" spans="2:11" x14ac:dyDescent="0.2">
      <c r="B197" s="251">
        <f t="shared" si="2"/>
        <v>43040</v>
      </c>
      <c r="C197" s="138"/>
      <c r="D197" s="138">
        <v>42.353565216064453</v>
      </c>
      <c r="E197" s="138">
        <v>1</v>
      </c>
      <c r="F197" s="138"/>
      <c r="G197" s="138">
        <v>42.353565216064453</v>
      </c>
      <c r="H197" s="138">
        <v>0</v>
      </c>
      <c r="I197" s="138"/>
      <c r="J197" s="138">
        <v>42.353565216064453</v>
      </c>
      <c r="K197" s="247">
        <v>1</v>
      </c>
    </row>
    <row r="198" spans="2:11" x14ac:dyDescent="0.2">
      <c r="B198" s="251">
        <f t="shared" si="2"/>
        <v>43070</v>
      </c>
      <c r="C198" s="138"/>
      <c r="D198" s="138">
        <v>52.352855682373047</v>
      </c>
      <c r="E198" s="138">
        <v>1</v>
      </c>
      <c r="F198" s="138"/>
      <c r="G198" s="138">
        <v>52.352855682373047</v>
      </c>
      <c r="H198" s="138">
        <v>0</v>
      </c>
      <c r="I198" s="138"/>
      <c r="J198" s="138">
        <v>52.352855682373047</v>
      </c>
      <c r="K198" s="247">
        <v>1</v>
      </c>
    </row>
    <row r="199" spans="2:11" x14ac:dyDescent="0.2">
      <c r="B199" s="251">
        <f t="shared" si="2"/>
        <v>43101</v>
      </c>
      <c r="C199" s="138"/>
      <c r="D199" s="138">
        <v>81.747146606445313</v>
      </c>
      <c r="E199" s="138">
        <v>1</v>
      </c>
      <c r="F199" s="138"/>
      <c r="G199" s="138">
        <v>81.747146606445313</v>
      </c>
      <c r="H199" s="138">
        <v>0</v>
      </c>
      <c r="I199" s="138"/>
      <c r="J199" s="138">
        <v>81.747146606445313</v>
      </c>
      <c r="K199" s="247">
        <v>1</v>
      </c>
    </row>
    <row r="200" spans="2:11" x14ac:dyDescent="0.2">
      <c r="B200" s="251">
        <f t="shared" ref="B200:B263" si="3">EOMONTH(B199,0)+1</f>
        <v>43132</v>
      </c>
      <c r="C200" s="138"/>
      <c r="D200" s="138">
        <v>81.747146606445313</v>
      </c>
      <c r="E200" s="138">
        <v>1</v>
      </c>
      <c r="F200" s="138"/>
      <c r="G200" s="138">
        <v>81.747146606445313</v>
      </c>
      <c r="H200" s="138">
        <v>0</v>
      </c>
      <c r="I200" s="138"/>
      <c r="J200" s="138">
        <v>81.747146606445313</v>
      </c>
      <c r="K200" s="247">
        <v>1</v>
      </c>
    </row>
    <row r="201" spans="2:11" x14ac:dyDescent="0.2">
      <c r="B201" s="251">
        <f t="shared" si="3"/>
        <v>43160</v>
      </c>
      <c r="C201" s="138"/>
      <c r="D201" s="138">
        <v>40.752143859863281</v>
      </c>
      <c r="E201" s="138">
        <v>1</v>
      </c>
      <c r="F201" s="138"/>
      <c r="G201" s="138">
        <v>40.752143859863281</v>
      </c>
      <c r="H201" s="138">
        <v>0</v>
      </c>
      <c r="I201" s="138"/>
      <c r="J201" s="138">
        <v>40.752143859863281</v>
      </c>
      <c r="K201" s="247">
        <v>1</v>
      </c>
    </row>
    <row r="202" spans="2:11" x14ac:dyDescent="0.2">
      <c r="B202" s="251">
        <f t="shared" si="3"/>
        <v>43191</v>
      </c>
      <c r="C202" s="138"/>
      <c r="D202" s="138">
        <v>38.503932952880859</v>
      </c>
      <c r="E202" s="138">
        <v>1</v>
      </c>
      <c r="F202" s="138"/>
      <c r="G202" s="138">
        <v>38.503932952880859</v>
      </c>
      <c r="H202" s="138">
        <v>0</v>
      </c>
      <c r="I202" s="138"/>
      <c r="J202" s="138">
        <v>38.503932952880859</v>
      </c>
      <c r="K202" s="247">
        <v>1</v>
      </c>
    </row>
    <row r="203" spans="2:11" x14ac:dyDescent="0.2">
      <c r="B203" s="251">
        <f t="shared" si="3"/>
        <v>43221</v>
      </c>
      <c r="C203" s="138"/>
      <c r="D203" s="138">
        <v>38.603931427001953</v>
      </c>
      <c r="E203" s="138">
        <v>1</v>
      </c>
      <c r="F203" s="138"/>
      <c r="G203" s="138">
        <v>38.603931427001953</v>
      </c>
      <c r="H203" s="138">
        <v>0</v>
      </c>
      <c r="I203" s="138"/>
      <c r="J203" s="138">
        <v>38.603931427001953</v>
      </c>
      <c r="K203" s="247">
        <v>1</v>
      </c>
    </row>
    <row r="204" spans="2:11" x14ac:dyDescent="0.2">
      <c r="B204" s="251">
        <f t="shared" si="3"/>
        <v>43252</v>
      </c>
      <c r="C204" s="138"/>
      <c r="D204" s="138">
        <v>38.703929901123047</v>
      </c>
      <c r="E204" s="138">
        <v>1</v>
      </c>
      <c r="F204" s="138"/>
      <c r="G204" s="138">
        <v>38.703929901123047</v>
      </c>
      <c r="H204" s="138">
        <v>0</v>
      </c>
      <c r="I204" s="138"/>
      <c r="J204" s="138">
        <v>38.703929901123047</v>
      </c>
      <c r="K204" s="247">
        <v>1</v>
      </c>
    </row>
    <row r="205" spans="2:11" x14ac:dyDescent="0.2">
      <c r="B205" s="251">
        <f t="shared" si="3"/>
        <v>43282</v>
      </c>
      <c r="C205" s="138"/>
      <c r="D205" s="138">
        <v>46.382862091064453</v>
      </c>
      <c r="E205" s="138">
        <v>1</v>
      </c>
      <c r="F205" s="138"/>
      <c r="G205" s="138">
        <v>46.382862091064453</v>
      </c>
      <c r="H205" s="138">
        <v>0</v>
      </c>
      <c r="I205" s="138"/>
      <c r="J205" s="138">
        <v>46.382862091064453</v>
      </c>
      <c r="K205" s="247">
        <v>1</v>
      </c>
    </row>
    <row r="206" spans="2:11" x14ac:dyDescent="0.2">
      <c r="B206" s="251">
        <f t="shared" si="3"/>
        <v>43313</v>
      </c>
      <c r="C206" s="138"/>
      <c r="D206" s="138">
        <v>46.032859802246094</v>
      </c>
      <c r="E206" s="138">
        <v>1</v>
      </c>
      <c r="F206" s="138"/>
      <c r="G206" s="138">
        <v>46.032859802246094</v>
      </c>
      <c r="H206" s="138">
        <v>0</v>
      </c>
      <c r="I206" s="138"/>
      <c r="J206" s="138">
        <v>46.032859802246094</v>
      </c>
      <c r="K206" s="247">
        <v>1</v>
      </c>
    </row>
    <row r="207" spans="2:11" x14ac:dyDescent="0.2">
      <c r="B207" s="251">
        <f t="shared" si="3"/>
        <v>43344</v>
      </c>
      <c r="C207" s="138"/>
      <c r="D207" s="138">
        <v>40.748542785644531</v>
      </c>
      <c r="E207" s="138">
        <v>1</v>
      </c>
      <c r="F207" s="138"/>
      <c r="G207" s="138">
        <v>40.748542785644531</v>
      </c>
      <c r="H207" s="138">
        <v>0</v>
      </c>
      <c r="I207" s="138"/>
      <c r="J207" s="138">
        <v>40.748542785644531</v>
      </c>
      <c r="K207" s="247">
        <v>1</v>
      </c>
    </row>
    <row r="208" spans="2:11" x14ac:dyDescent="0.2">
      <c r="B208" s="251">
        <f t="shared" si="3"/>
        <v>43374</v>
      </c>
      <c r="C208" s="138"/>
      <c r="D208" s="138">
        <v>41.198543548583984</v>
      </c>
      <c r="E208" s="138">
        <v>1</v>
      </c>
      <c r="F208" s="138"/>
      <c r="G208" s="138">
        <v>41.198543548583984</v>
      </c>
      <c r="H208" s="138">
        <v>0</v>
      </c>
      <c r="I208" s="138"/>
      <c r="J208" s="138">
        <v>41.198543548583984</v>
      </c>
      <c r="K208" s="247">
        <v>1</v>
      </c>
    </row>
    <row r="209" spans="2:11" x14ac:dyDescent="0.2">
      <c r="B209" s="251">
        <f t="shared" si="3"/>
        <v>43405</v>
      </c>
      <c r="C209" s="138"/>
      <c r="D209" s="138">
        <v>42.853565216064453</v>
      </c>
      <c r="E209" s="138">
        <v>1</v>
      </c>
      <c r="F209" s="138"/>
      <c r="G209" s="138">
        <v>42.853565216064453</v>
      </c>
      <c r="H209" s="138">
        <v>0</v>
      </c>
      <c r="I209" s="138"/>
      <c r="J209" s="138">
        <v>42.853565216064453</v>
      </c>
      <c r="K209" s="247">
        <v>1</v>
      </c>
    </row>
    <row r="210" spans="2:11" x14ac:dyDescent="0.2">
      <c r="B210" s="251">
        <f t="shared" si="3"/>
        <v>43435</v>
      </c>
      <c r="C210" s="138"/>
      <c r="D210" s="138">
        <v>53.352855682373047</v>
      </c>
      <c r="E210" s="138">
        <v>1</v>
      </c>
      <c r="F210" s="138"/>
      <c r="G210" s="138">
        <v>53.352855682373047</v>
      </c>
      <c r="H210" s="138">
        <v>0</v>
      </c>
      <c r="I210" s="138"/>
      <c r="J210" s="138">
        <v>53.352855682373047</v>
      </c>
      <c r="K210" s="247">
        <v>1</v>
      </c>
    </row>
    <row r="211" spans="2:11" x14ac:dyDescent="0.2">
      <c r="B211" s="251">
        <f t="shared" si="3"/>
        <v>43466</v>
      </c>
      <c r="C211" s="138"/>
      <c r="D211" s="138">
        <v>83.747146606445313</v>
      </c>
      <c r="E211" s="138">
        <v>1</v>
      </c>
      <c r="F211" s="138"/>
      <c r="G211" s="138">
        <v>83.747146606445313</v>
      </c>
      <c r="H211" s="138">
        <v>0</v>
      </c>
      <c r="I211" s="138"/>
      <c r="J211" s="138">
        <v>83.747146606445313</v>
      </c>
      <c r="K211" s="247">
        <v>1</v>
      </c>
    </row>
    <row r="212" spans="2:11" x14ac:dyDescent="0.2">
      <c r="B212" s="251">
        <f t="shared" si="3"/>
        <v>43497</v>
      </c>
      <c r="C212" s="138"/>
      <c r="D212" s="138">
        <v>83.747146606445313</v>
      </c>
      <c r="E212" s="138">
        <v>1</v>
      </c>
      <c r="F212" s="138"/>
      <c r="G212" s="138">
        <v>83.747146606445313</v>
      </c>
      <c r="H212" s="138">
        <v>0</v>
      </c>
      <c r="I212" s="138"/>
      <c r="J212" s="138">
        <v>83.747146606445313</v>
      </c>
      <c r="K212" s="247">
        <v>1</v>
      </c>
    </row>
    <row r="213" spans="2:11" x14ac:dyDescent="0.2">
      <c r="B213" s="251">
        <f t="shared" si="3"/>
        <v>43525</v>
      </c>
      <c r="C213" s="138"/>
      <c r="D213" s="138">
        <v>41.252143859863281</v>
      </c>
      <c r="E213" s="138">
        <v>1</v>
      </c>
      <c r="F213" s="138"/>
      <c r="G213" s="138">
        <v>41.252143859863281</v>
      </c>
      <c r="H213" s="138">
        <v>0</v>
      </c>
      <c r="I213" s="138"/>
      <c r="J213" s="138">
        <v>41.252143859863281</v>
      </c>
      <c r="K213" s="247">
        <v>1</v>
      </c>
    </row>
    <row r="214" spans="2:11" x14ac:dyDescent="0.2">
      <c r="B214" s="251">
        <f t="shared" si="3"/>
        <v>43556</v>
      </c>
      <c r="C214" s="138"/>
      <c r="D214" s="138">
        <v>39.003932952880859</v>
      </c>
      <c r="E214" s="138">
        <v>1</v>
      </c>
      <c r="F214" s="138"/>
      <c r="G214" s="138">
        <v>39.003932952880859</v>
      </c>
      <c r="H214" s="138">
        <v>0</v>
      </c>
      <c r="I214" s="138"/>
      <c r="J214" s="138">
        <v>39.003932952880859</v>
      </c>
      <c r="K214" s="247">
        <v>1</v>
      </c>
    </row>
    <row r="215" spans="2:11" x14ac:dyDescent="0.2">
      <c r="B215" s="251">
        <f t="shared" si="3"/>
        <v>43586</v>
      </c>
      <c r="C215" s="138"/>
      <c r="D215" s="138">
        <v>39.103931427001953</v>
      </c>
      <c r="E215" s="138">
        <v>1</v>
      </c>
      <c r="F215" s="138"/>
      <c r="G215" s="138">
        <v>39.103931427001953</v>
      </c>
      <c r="H215" s="138">
        <v>0</v>
      </c>
      <c r="I215" s="138"/>
      <c r="J215" s="138">
        <v>39.103931427001953</v>
      </c>
      <c r="K215" s="247">
        <v>1</v>
      </c>
    </row>
    <row r="216" spans="2:11" x14ac:dyDescent="0.2">
      <c r="B216" s="251">
        <f t="shared" si="3"/>
        <v>43617</v>
      </c>
      <c r="C216" s="138"/>
      <c r="D216" s="138">
        <v>39.203929901123047</v>
      </c>
      <c r="E216" s="138">
        <v>1</v>
      </c>
      <c r="F216" s="138"/>
      <c r="G216" s="138">
        <v>39.203929901123047</v>
      </c>
      <c r="H216" s="138">
        <v>0</v>
      </c>
      <c r="I216" s="138"/>
      <c r="J216" s="138">
        <v>39.203929901123047</v>
      </c>
      <c r="K216" s="247">
        <v>1</v>
      </c>
    </row>
    <row r="217" spans="2:11" x14ac:dyDescent="0.2">
      <c r="B217" s="251">
        <f t="shared" si="3"/>
        <v>43647</v>
      </c>
      <c r="C217" s="138"/>
      <c r="D217" s="138">
        <v>46.882862091064453</v>
      </c>
      <c r="E217" s="138">
        <v>1</v>
      </c>
      <c r="F217" s="138"/>
      <c r="G217" s="138">
        <v>46.882862091064453</v>
      </c>
      <c r="H217" s="138">
        <v>0</v>
      </c>
      <c r="I217" s="138"/>
      <c r="J217" s="138">
        <v>46.882862091064453</v>
      </c>
      <c r="K217" s="247">
        <v>1</v>
      </c>
    </row>
    <row r="218" spans="2:11" x14ac:dyDescent="0.2">
      <c r="B218" s="251">
        <f t="shared" si="3"/>
        <v>43678</v>
      </c>
      <c r="C218" s="138"/>
      <c r="D218" s="138">
        <v>46.532859802246094</v>
      </c>
      <c r="E218" s="138">
        <v>1</v>
      </c>
      <c r="F218" s="138"/>
      <c r="G218" s="138">
        <v>46.532859802246094</v>
      </c>
      <c r="H218" s="138">
        <v>0</v>
      </c>
      <c r="I218" s="138"/>
      <c r="J218" s="138">
        <v>46.532859802246094</v>
      </c>
      <c r="K218" s="247">
        <v>1</v>
      </c>
    </row>
    <row r="219" spans="2:11" x14ac:dyDescent="0.2">
      <c r="B219" s="251">
        <f t="shared" si="3"/>
        <v>43709</v>
      </c>
      <c r="C219" s="138"/>
      <c r="D219" s="138">
        <v>41.248542785644531</v>
      </c>
      <c r="E219" s="138">
        <v>1</v>
      </c>
      <c r="F219" s="138"/>
      <c r="G219" s="138">
        <v>41.248542785644531</v>
      </c>
      <c r="H219" s="138">
        <v>0</v>
      </c>
      <c r="I219" s="138"/>
      <c r="J219" s="138">
        <v>41.248542785644531</v>
      </c>
      <c r="K219" s="247">
        <v>1</v>
      </c>
    </row>
    <row r="220" spans="2:11" x14ac:dyDescent="0.2">
      <c r="B220" s="251">
        <f t="shared" si="3"/>
        <v>43739</v>
      </c>
      <c r="C220" s="138"/>
      <c r="D220" s="138">
        <v>41.698543548583984</v>
      </c>
      <c r="E220" s="138">
        <v>1</v>
      </c>
      <c r="F220" s="138"/>
      <c r="G220" s="138">
        <v>41.698543548583984</v>
      </c>
      <c r="H220" s="138">
        <v>0</v>
      </c>
      <c r="I220" s="138"/>
      <c r="J220" s="138">
        <v>41.698543548583984</v>
      </c>
      <c r="K220" s="247">
        <v>1</v>
      </c>
    </row>
    <row r="221" spans="2:11" x14ac:dyDescent="0.2">
      <c r="B221" s="251">
        <f t="shared" si="3"/>
        <v>43770</v>
      </c>
      <c r="C221" s="138"/>
      <c r="D221" s="138">
        <v>43.353565216064453</v>
      </c>
      <c r="E221" s="138">
        <v>1</v>
      </c>
      <c r="F221" s="138"/>
      <c r="G221" s="138">
        <v>43.353565216064453</v>
      </c>
      <c r="H221" s="138">
        <v>0</v>
      </c>
      <c r="I221" s="138"/>
      <c r="J221" s="138">
        <v>43.353565216064453</v>
      </c>
      <c r="K221" s="247">
        <v>1</v>
      </c>
    </row>
    <row r="222" spans="2:11" x14ac:dyDescent="0.2">
      <c r="B222" s="251">
        <f t="shared" si="3"/>
        <v>43800</v>
      </c>
      <c r="C222" s="138"/>
      <c r="D222" s="138">
        <v>54.352855682373047</v>
      </c>
      <c r="E222" s="138">
        <v>1</v>
      </c>
      <c r="F222" s="138"/>
      <c r="G222" s="138">
        <v>54.352855682373047</v>
      </c>
      <c r="H222" s="138">
        <v>0</v>
      </c>
      <c r="I222" s="138"/>
      <c r="J222" s="138">
        <v>54.352855682373047</v>
      </c>
      <c r="K222" s="247">
        <v>1</v>
      </c>
    </row>
    <row r="223" spans="2:11" x14ac:dyDescent="0.2">
      <c r="B223" s="251">
        <f t="shared" si="3"/>
        <v>43831</v>
      </c>
      <c r="C223" s="138"/>
      <c r="D223" s="138">
        <v>85.747146606445313</v>
      </c>
      <c r="E223" s="138">
        <v>1</v>
      </c>
      <c r="F223" s="138"/>
      <c r="G223" s="138">
        <v>85.747146606445313</v>
      </c>
      <c r="H223" s="138">
        <v>0</v>
      </c>
      <c r="I223" s="138"/>
      <c r="J223" s="138">
        <v>85.747146606445313</v>
      </c>
      <c r="K223" s="247">
        <v>1</v>
      </c>
    </row>
    <row r="224" spans="2:11" x14ac:dyDescent="0.2">
      <c r="B224" s="251">
        <f t="shared" si="3"/>
        <v>43862</v>
      </c>
      <c r="C224" s="138"/>
      <c r="D224" s="138">
        <v>85.747146606445313</v>
      </c>
      <c r="E224" s="138">
        <v>1</v>
      </c>
      <c r="F224" s="138"/>
      <c r="G224" s="138">
        <v>85.747146606445313</v>
      </c>
      <c r="H224" s="138">
        <v>0</v>
      </c>
      <c r="I224" s="138"/>
      <c r="J224" s="138">
        <v>85.747146606445313</v>
      </c>
      <c r="K224" s="247">
        <v>1</v>
      </c>
    </row>
    <row r="225" spans="2:11" x14ac:dyDescent="0.2">
      <c r="B225" s="251">
        <f t="shared" si="3"/>
        <v>43891</v>
      </c>
      <c r="C225" s="138"/>
      <c r="D225" s="138">
        <v>41.752143859863281</v>
      </c>
      <c r="E225" s="138">
        <v>1</v>
      </c>
      <c r="F225" s="138"/>
      <c r="G225" s="138">
        <v>41.752143859863281</v>
      </c>
      <c r="H225" s="138">
        <v>0</v>
      </c>
      <c r="I225" s="138"/>
      <c r="J225" s="138">
        <v>41.752143859863281</v>
      </c>
      <c r="K225" s="247">
        <v>1</v>
      </c>
    </row>
    <row r="226" spans="2:11" x14ac:dyDescent="0.2">
      <c r="B226" s="251">
        <f t="shared" si="3"/>
        <v>43922</v>
      </c>
      <c r="C226" s="138"/>
      <c r="D226" s="138">
        <v>39.503932952880859</v>
      </c>
      <c r="E226" s="138">
        <v>1</v>
      </c>
      <c r="F226" s="138"/>
      <c r="G226" s="138">
        <v>39.503932952880859</v>
      </c>
      <c r="H226" s="138">
        <v>0</v>
      </c>
      <c r="I226" s="138"/>
      <c r="J226" s="138">
        <v>39.503932952880859</v>
      </c>
      <c r="K226" s="247">
        <v>1</v>
      </c>
    </row>
    <row r="227" spans="2:11" x14ac:dyDescent="0.2">
      <c r="B227" s="251">
        <f t="shared" si="3"/>
        <v>43952</v>
      </c>
      <c r="C227" s="138"/>
      <c r="D227" s="138">
        <v>39.603931427001953</v>
      </c>
      <c r="E227" s="138">
        <v>1</v>
      </c>
      <c r="F227" s="138"/>
      <c r="G227" s="138">
        <v>39.603931427001953</v>
      </c>
      <c r="H227" s="138">
        <v>0</v>
      </c>
      <c r="I227" s="138"/>
      <c r="J227" s="138">
        <v>39.603931427001953</v>
      </c>
      <c r="K227" s="247">
        <v>1</v>
      </c>
    </row>
    <row r="228" spans="2:11" x14ac:dyDescent="0.2">
      <c r="B228" s="251">
        <f t="shared" si="3"/>
        <v>43983</v>
      </c>
      <c r="C228" s="138"/>
      <c r="D228" s="138">
        <v>39.603931427001953</v>
      </c>
      <c r="E228" s="138">
        <v>1</v>
      </c>
      <c r="F228" s="138"/>
      <c r="G228" s="138">
        <v>39.603931427001953</v>
      </c>
      <c r="H228" s="138">
        <v>0</v>
      </c>
      <c r="I228" s="138"/>
      <c r="J228" s="138">
        <v>39.603931427001953</v>
      </c>
      <c r="K228" s="247">
        <v>1</v>
      </c>
    </row>
    <row r="229" spans="2:11" x14ac:dyDescent="0.2">
      <c r="B229" s="251">
        <f t="shared" si="3"/>
        <v>44013</v>
      </c>
      <c r="C229" s="138"/>
      <c r="D229" s="138">
        <v>39.603931427001953</v>
      </c>
      <c r="E229" s="138">
        <v>1</v>
      </c>
      <c r="F229" s="138"/>
      <c r="G229" s="138">
        <v>39.603931427001953</v>
      </c>
      <c r="H229" s="138">
        <v>0</v>
      </c>
      <c r="I229" s="138"/>
      <c r="J229" s="138">
        <v>39.603931427001953</v>
      </c>
      <c r="K229" s="247">
        <v>1</v>
      </c>
    </row>
    <row r="230" spans="2:11" x14ac:dyDescent="0.2">
      <c r="B230" s="251">
        <f t="shared" si="3"/>
        <v>44044</v>
      </c>
      <c r="C230" s="138"/>
      <c r="D230" s="138">
        <v>39.603931427001953</v>
      </c>
      <c r="E230" s="138">
        <v>1</v>
      </c>
      <c r="F230" s="138"/>
      <c r="G230" s="138">
        <v>39.603931427001953</v>
      </c>
      <c r="H230" s="138">
        <v>0</v>
      </c>
      <c r="I230" s="138"/>
      <c r="J230" s="138">
        <v>39.603931427001953</v>
      </c>
      <c r="K230" s="247">
        <v>1</v>
      </c>
    </row>
    <row r="231" spans="2:11" x14ac:dyDescent="0.2">
      <c r="B231" s="251">
        <f t="shared" si="3"/>
        <v>44075</v>
      </c>
      <c r="C231" s="138"/>
      <c r="D231" s="138">
        <v>39.603931427001953</v>
      </c>
      <c r="E231" s="138">
        <v>1</v>
      </c>
      <c r="F231" s="138"/>
      <c r="G231" s="138">
        <v>39.603931427001953</v>
      </c>
      <c r="H231" s="138">
        <v>0</v>
      </c>
      <c r="I231" s="138"/>
      <c r="J231" s="138">
        <v>39.603931427001953</v>
      </c>
      <c r="K231" s="247">
        <v>1</v>
      </c>
    </row>
    <row r="232" spans="2:11" x14ac:dyDescent="0.2">
      <c r="B232" s="251">
        <f t="shared" si="3"/>
        <v>44105</v>
      </c>
      <c r="C232" s="138"/>
      <c r="D232" s="138">
        <v>39.603931427001953</v>
      </c>
      <c r="E232" s="138">
        <v>1</v>
      </c>
      <c r="F232" s="138"/>
      <c r="G232" s="138">
        <v>39.603931427001953</v>
      </c>
      <c r="H232" s="138">
        <v>0</v>
      </c>
      <c r="I232" s="138"/>
      <c r="J232" s="138">
        <v>39.603931427001953</v>
      </c>
      <c r="K232" s="247">
        <v>1</v>
      </c>
    </row>
    <row r="233" spans="2:11" x14ac:dyDescent="0.2">
      <c r="B233" s="251">
        <f t="shared" si="3"/>
        <v>44136</v>
      </c>
      <c r="C233" s="138"/>
      <c r="D233" s="138">
        <v>39.603931427001953</v>
      </c>
      <c r="E233" s="138">
        <v>1</v>
      </c>
      <c r="F233" s="138"/>
      <c r="G233" s="138">
        <v>39.603931427001953</v>
      </c>
      <c r="H233" s="138">
        <v>0</v>
      </c>
      <c r="I233" s="138"/>
      <c r="J233" s="138">
        <v>39.603931427001953</v>
      </c>
      <c r="K233" s="247">
        <v>1</v>
      </c>
    </row>
    <row r="234" spans="2:11" x14ac:dyDescent="0.2">
      <c r="B234" s="251">
        <f t="shared" si="3"/>
        <v>44166</v>
      </c>
      <c r="C234" s="138"/>
      <c r="D234" s="138">
        <v>39.603931427001953</v>
      </c>
      <c r="E234" s="138">
        <v>1</v>
      </c>
      <c r="F234" s="138"/>
      <c r="G234" s="138">
        <v>39.603931427001953</v>
      </c>
      <c r="H234" s="138">
        <v>0</v>
      </c>
      <c r="I234" s="138"/>
      <c r="J234" s="138">
        <v>39.603931427001953</v>
      </c>
      <c r="K234" s="247">
        <v>1</v>
      </c>
    </row>
    <row r="235" spans="2:11" x14ac:dyDescent="0.2">
      <c r="B235" s="251">
        <f t="shared" si="3"/>
        <v>44197</v>
      </c>
      <c r="C235" s="138"/>
      <c r="D235" s="138">
        <v>39.603931427001953</v>
      </c>
      <c r="E235" s="138">
        <v>1</v>
      </c>
      <c r="F235" s="138"/>
      <c r="G235" s="138">
        <v>39.603931427001953</v>
      </c>
      <c r="H235" s="138">
        <v>0</v>
      </c>
      <c r="I235" s="138"/>
      <c r="J235" s="138">
        <v>39.603931427001953</v>
      </c>
      <c r="K235" s="247">
        <v>1</v>
      </c>
    </row>
    <row r="236" spans="2:11" x14ac:dyDescent="0.2">
      <c r="B236" s="251">
        <f t="shared" si="3"/>
        <v>44228</v>
      </c>
      <c r="C236" s="138"/>
      <c r="D236" s="138">
        <v>39.603931427001953</v>
      </c>
      <c r="E236" s="138">
        <v>1</v>
      </c>
      <c r="F236" s="138"/>
      <c r="G236" s="138">
        <v>39.603931427001953</v>
      </c>
      <c r="H236" s="138">
        <v>0</v>
      </c>
      <c r="I236" s="138"/>
      <c r="J236" s="138">
        <v>39.603931427001953</v>
      </c>
      <c r="K236" s="247">
        <v>1</v>
      </c>
    </row>
    <row r="237" spans="2:11" x14ac:dyDescent="0.2">
      <c r="B237" s="251">
        <f t="shared" si="3"/>
        <v>44256</v>
      </c>
      <c r="C237" s="138"/>
      <c r="D237" s="138">
        <v>39.603931427001953</v>
      </c>
      <c r="E237" s="138">
        <v>1</v>
      </c>
      <c r="F237" s="138"/>
      <c r="G237" s="138">
        <v>39.603931427001953</v>
      </c>
      <c r="H237" s="138">
        <v>0</v>
      </c>
      <c r="I237" s="138"/>
      <c r="J237" s="138">
        <v>39.603931427001953</v>
      </c>
      <c r="K237" s="247">
        <v>1</v>
      </c>
    </row>
    <row r="238" spans="2:11" x14ac:dyDescent="0.2">
      <c r="B238" s="251">
        <f t="shared" si="3"/>
        <v>44287</v>
      </c>
      <c r="C238" s="138"/>
      <c r="D238" s="138">
        <v>39.603931427001953</v>
      </c>
      <c r="E238" s="138">
        <v>1</v>
      </c>
      <c r="F238" s="138"/>
      <c r="G238" s="138">
        <v>39.603931427001953</v>
      </c>
      <c r="H238" s="138">
        <v>0</v>
      </c>
      <c r="I238" s="138"/>
      <c r="J238" s="138">
        <v>39.603931427001953</v>
      </c>
      <c r="K238" s="247">
        <v>1</v>
      </c>
    </row>
    <row r="239" spans="2:11" x14ac:dyDescent="0.2">
      <c r="B239" s="251">
        <f t="shared" si="3"/>
        <v>44317</v>
      </c>
      <c r="C239" s="138"/>
      <c r="D239" s="138">
        <v>39.603931427001953</v>
      </c>
      <c r="E239" s="138">
        <v>1</v>
      </c>
      <c r="F239" s="138"/>
      <c r="G239" s="138">
        <v>39.603931427001953</v>
      </c>
      <c r="H239" s="138">
        <v>0</v>
      </c>
      <c r="I239" s="138"/>
      <c r="J239" s="138">
        <v>39.603931427001953</v>
      </c>
      <c r="K239" s="247">
        <v>1</v>
      </c>
    </row>
    <row r="240" spans="2:11" x14ac:dyDescent="0.2">
      <c r="B240" s="251">
        <f t="shared" si="3"/>
        <v>44348</v>
      </c>
      <c r="C240" s="138"/>
      <c r="D240" s="138">
        <v>39.603931427001953</v>
      </c>
      <c r="E240" s="138">
        <v>1</v>
      </c>
      <c r="F240" s="138"/>
      <c r="G240" s="138">
        <v>39.603931427001953</v>
      </c>
      <c r="H240" s="138">
        <v>0</v>
      </c>
      <c r="I240" s="138"/>
      <c r="J240" s="138">
        <v>39.603931427001953</v>
      </c>
      <c r="K240" s="247">
        <v>1</v>
      </c>
    </row>
    <row r="241" spans="2:11" x14ac:dyDescent="0.2">
      <c r="B241" s="251">
        <f t="shared" si="3"/>
        <v>44378</v>
      </c>
      <c r="C241" s="138"/>
      <c r="D241" s="138">
        <v>39.603931427001953</v>
      </c>
      <c r="E241" s="138">
        <v>1</v>
      </c>
      <c r="F241" s="138"/>
      <c r="G241" s="138">
        <v>39.603931427001953</v>
      </c>
      <c r="H241" s="138">
        <v>0</v>
      </c>
      <c r="I241" s="138"/>
      <c r="J241" s="138">
        <v>39.603931427001953</v>
      </c>
      <c r="K241" s="247">
        <v>1</v>
      </c>
    </row>
    <row r="242" spans="2:11" x14ac:dyDescent="0.2">
      <c r="B242" s="251">
        <f t="shared" si="3"/>
        <v>44409</v>
      </c>
      <c r="C242" s="138"/>
      <c r="D242" s="138">
        <v>39.603931427001953</v>
      </c>
      <c r="E242" s="138">
        <v>1</v>
      </c>
      <c r="F242" s="138"/>
      <c r="G242" s="138">
        <v>39.603931427001953</v>
      </c>
      <c r="H242" s="138">
        <v>0</v>
      </c>
      <c r="I242" s="138"/>
      <c r="J242" s="138">
        <v>39.603931427001953</v>
      </c>
      <c r="K242" s="247">
        <v>1</v>
      </c>
    </row>
    <row r="243" spans="2:11" x14ac:dyDescent="0.2">
      <c r="B243" s="251">
        <f t="shared" si="3"/>
        <v>44440</v>
      </c>
      <c r="C243" s="138"/>
      <c r="D243" s="138">
        <v>39.603931427001953</v>
      </c>
      <c r="E243" s="138">
        <v>1</v>
      </c>
      <c r="F243" s="138"/>
      <c r="G243" s="138">
        <v>39.603931427001953</v>
      </c>
      <c r="H243" s="138">
        <v>0</v>
      </c>
      <c r="I243" s="138"/>
      <c r="J243" s="138">
        <v>39.603931427001953</v>
      </c>
      <c r="K243" s="247">
        <v>1</v>
      </c>
    </row>
    <row r="244" spans="2:11" x14ac:dyDescent="0.2">
      <c r="B244" s="251">
        <f t="shared" si="3"/>
        <v>44470</v>
      </c>
      <c r="C244" s="138"/>
      <c r="D244" s="138">
        <v>39.603931427001953</v>
      </c>
      <c r="E244" s="138">
        <v>1</v>
      </c>
      <c r="F244" s="138"/>
      <c r="G244" s="138">
        <v>39.603931427001953</v>
      </c>
      <c r="H244" s="138">
        <v>0</v>
      </c>
      <c r="I244" s="138"/>
      <c r="J244" s="138">
        <v>39.603931427001953</v>
      </c>
      <c r="K244" s="247">
        <v>1</v>
      </c>
    </row>
    <row r="245" spans="2:11" x14ac:dyDescent="0.2">
      <c r="B245" s="251">
        <f t="shared" si="3"/>
        <v>44501</v>
      </c>
      <c r="C245" s="138"/>
      <c r="D245" s="138">
        <v>39.603931427001953</v>
      </c>
      <c r="E245" s="138">
        <v>1</v>
      </c>
      <c r="F245" s="138"/>
      <c r="G245" s="138">
        <v>39.603931427001953</v>
      </c>
      <c r="H245" s="138">
        <v>0</v>
      </c>
      <c r="I245" s="138"/>
      <c r="J245" s="138">
        <v>39.603931427001953</v>
      </c>
      <c r="K245" s="247">
        <v>1</v>
      </c>
    </row>
    <row r="246" spans="2:11" x14ac:dyDescent="0.2">
      <c r="B246" s="251">
        <f t="shared" si="3"/>
        <v>44531</v>
      </c>
      <c r="C246" s="138"/>
      <c r="D246" s="138">
        <v>39.603931427001953</v>
      </c>
      <c r="E246" s="138">
        <v>1</v>
      </c>
      <c r="F246" s="138"/>
      <c r="G246" s="138">
        <v>39.603931427001953</v>
      </c>
      <c r="H246" s="138">
        <v>0</v>
      </c>
      <c r="I246" s="138"/>
      <c r="J246" s="138">
        <v>39.603931427001953</v>
      </c>
      <c r="K246" s="247">
        <v>1</v>
      </c>
    </row>
    <row r="247" spans="2:11" x14ac:dyDescent="0.2">
      <c r="B247" s="251">
        <f t="shared" si="3"/>
        <v>44562</v>
      </c>
      <c r="C247" s="138"/>
      <c r="D247" s="138">
        <v>39.603931427001953</v>
      </c>
      <c r="E247" s="138">
        <v>1</v>
      </c>
      <c r="F247" s="138"/>
      <c r="G247" s="138">
        <v>39.603931427001953</v>
      </c>
      <c r="H247" s="138">
        <v>0</v>
      </c>
      <c r="I247" s="138"/>
      <c r="J247" s="138">
        <v>39.603931427001953</v>
      </c>
      <c r="K247" s="247">
        <v>1</v>
      </c>
    </row>
    <row r="248" spans="2:11" x14ac:dyDescent="0.2">
      <c r="B248" s="251">
        <f t="shared" si="3"/>
        <v>44593</v>
      </c>
      <c r="C248" s="138"/>
      <c r="D248" s="138">
        <v>39.603931427001953</v>
      </c>
      <c r="E248" s="138">
        <v>1</v>
      </c>
      <c r="F248" s="138"/>
      <c r="G248" s="138">
        <v>39.603931427001953</v>
      </c>
      <c r="H248" s="138">
        <v>0</v>
      </c>
      <c r="I248" s="138"/>
      <c r="J248" s="138">
        <v>39.603931427001953</v>
      </c>
      <c r="K248" s="247">
        <v>1</v>
      </c>
    </row>
    <row r="249" spans="2:11" x14ac:dyDescent="0.2">
      <c r="B249" s="251">
        <f t="shared" si="3"/>
        <v>44621</v>
      </c>
      <c r="C249" s="138"/>
      <c r="D249" s="138">
        <v>39.603931427001953</v>
      </c>
      <c r="E249" s="138">
        <v>1</v>
      </c>
      <c r="F249" s="138"/>
      <c r="G249" s="138">
        <v>39.603931427001953</v>
      </c>
      <c r="H249" s="138">
        <v>0</v>
      </c>
      <c r="I249" s="138"/>
      <c r="J249" s="138">
        <v>39.603931427001953</v>
      </c>
      <c r="K249" s="247">
        <v>1</v>
      </c>
    </row>
    <row r="250" spans="2:11" x14ac:dyDescent="0.2">
      <c r="B250" s="251">
        <f t="shared" si="3"/>
        <v>44652</v>
      </c>
      <c r="C250" s="138"/>
      <c r="D250" s="138">
        <v>39.603931427001953</v>
      </c>
      <c r="E250" s="138">
        <v>1</v>
      </c>
      <c r="F250" s="138"/>
      <c r="G250" s="138">
        <v>39.603931427001953</v>
      </c>
      <c r="H250" s="138">
        <v>0</v>
      </c>
      <c r="I250" s="138"/>
      <c r="J250" s="138">
        <v>39.603931427001953</v>
      </c>
      <c r="K250" s="247">
        <v>1</v>
      </c>
    </row>
    <row r="251" spans="2:11" x14ac:dyDescent="0.2">
      <c r="B251" s="251">
        <f t="shared" si="3"/>
        <v>44682</v>
      </c>
      <c r="C251" s="138"/>
      <c r="D251" s="138">
        <v>39.603931427001953</v>
      </c>
      <c r="E251" s="138">
        <v>1</v>
      </c>
      <c r="F251" s="138"/>
      <c r="G251" s="138">
        <v>39.603931427001953</v>
      </c>
      <c r="H251" s="138">
        <v>0</v>
      </c>
      <c r="I251" s="138"/>
      <c r="J251" s="138">
        <v>39.603931427001953</v>
      </c>
      <c r="K251" s="247">
        <v>1</v>
      </c>
    </row>
    <row r="252" spans="2:11" x14ac:dyDescent="0.2">
      <c r="B252" s="251">
        <f t="shared" si="3"/>
        <v>44713</v>
      </c>
      <c r="C252" s="138"/>
      <c r="D252" s="138">
        <v>39.603931427001953</v>
      </c>
      <c r="E252" s="138">
        <v>1</v>
      </c>
      <c r="F252" s="138"/>
      <c r="G252" s="138">
        <v>39.603931427001953</v>
      </c>
      <c r="H252" s="138">
        <v>0</v>
      </c>
      <c r="I252" s="138"/>
      <c r="J252" s="138">
        <v>39.603931427001953</v>
      </c>
      <c r="K252" s="247">
        <v>1</v>
      </c>
    </row>
    <row r="253" spans="2:11" x14ac:dyDescent="0.2">
      <c r="B253" s="251">
        <f t="shared" si="3"/>
        <v>44743</v>
      </c>
      <c r="C253" s="138"/>
      <c r="D253" s="138">
        <v>39.603931427001953</v>
      </c>
      <c r="E253" s="138">
        <v>1</v>
      </c>
      <c r="F253" s="138"/>
      <c r="G253" s="138">
        <v>39.603931427001953</v>
      </c>
      <c r="H253" s="138">
        <v>0</v>
      </c>
      <c r="I253" s="138"/>
      <c r="J253" s="138">
        <v>39.603931427001953</v>
      </c>
      <c r="K253" s="247">
        <v>1</v>
      </c>
    </row>
    <row r="254" spans="2:11" x14ac:dyDescent="0.2">
      <c r="B254" s="251">
        <f t="shared" si="3"/>
        <v>44774</v>
      </c>
      <c r="C254" s="138"/>
      <c r="D254" s="138">
        <v>39.603931427001953</v>
      </c>
      <c r="E254" s="138">
        <v>1</v>
      </c>
      <c r="F254" s="138"/>
      <c r="G254" s="138">
        <v>39.603931427001953</v>
      </c>
      <c r="H254" s="138">
        <v>0</v>
      </c>
      <c r="I254" s="138"/>
      <c r="J254" s="138">
        <v>39.603931427001953</v>
      </c>
      <c r="K254" s="247">
        <v>1</v>
      </c>
    </row>
    <row r="255" spans="2:11" x14ac:dyDescent="0.2">
      <c r="B255" s="251">
        <f t="shared" si="3"/>
        <v>44805</v>
      </c>
      <c r="C255" s="138"/>
      <c r="D255" s="138">
        <v>39.603931427001953</v>
      </c>
      <c r="E255" s="138">
        <v>1</v>
      </c>
      <c r="F255" s="138"/>
      <c r="G255" s="138">
        <v>39.603931427001953</v>
      </c>
      <c r="H255" s="138">
        <v>0</v>
      </c>
      <c r="I255" s="138"/>
      <c r="J255" s="138">
        <v>39.603931427001953</v>
      </c>
      <c r="K255" s="247">
        <v>1</v>
      </c>
    </row>
    <row r="256" spans="2:11" x14ac:dyDescent="0.2">
      <c r="B256" s="251">
        <f t="shared" si="3"/>
        <v>44835</v>
      </c>
      <c r="C256" s="138"/>
      <c r="D256" s="138">
        <v>39.603931427001953</v>
      </c>
      <c r="E256" s="138">
        <v>1</v>
      </c>
      <c r="F256" s="138"/>
      <c r="G256" s="138">
        <v>39.603931427001953</v>
      </c>
      <c r="H256" s="138">
        <v>0</v>
      </c>
      <c r="I256" s="138"/>
      <c r="J256" s="138">
        <v>39.603931427001953</v>
      </c>
      <c r="K256" s="247">
        <v>1</v>
      </c>
    </row>
    <row r="257" spans="2:11" x14ac:dyDescent="0.2">
      <c r="B257" s="251">
        <f t="shared" si="3"/>
        <v>44866</v>
      </c>
      <c r="C257" s="138"/>
      <c r="D257" s="138">
        <v>39.603931427001953</v>
      </c>
      <c r="E257" s="138">
        <v>1</v>
      </c>
      <c r="F257" s="138"/>
      <c r="G257" s="138">
        <v>39.603931427001953</v>
      </c>
      <c r="H257" s="138">
        <v>0</v>
      </c>
      <c r="I257" s="138"/>
      <c r="J257" s="138">
        <v>39.603931427001953</v>
      </c>
      <c r="K257" s="247">
        <v>1</v>
      </c>
    </row>
    <row r="258" spans="2:11" x14ac:dyDescent="0.2">
      <c r="B258" s="251">
        <f t="shared" si="3"/>
        <v>44896</v>
      </c>
      <c r="C258" s="138"/>
      <c r="D258" s="138">
        <v>39.603931427001953</v>
      </c>
      <c r="E258" s="138">
        <v>1</v>
      </c>
      <c r="F258" s="138"/>
      <c r="G258" s="138">
        <v>39.603931427001953</v>
      </c>
      <c r="H258" s="138">
        <v>0</v>
      </c>
      <c r="I258" s="138"/>
      <c r="J258" s="138">
        <v>39.603931427001953</v>
      </c>
      <c r="K258" s="247">
        <v>1</v>
      </c>
    </row>
    <row r="259" spans="2:11" x14ac:dyDescent="0.2">
      <c r="B259" s="251">
        <f t="shared" si="3"/>
        <v>44927</v>
      </c>
      <c r="C259" s="138"/>
      <c r="D259" s="138">
        <v>39.603931427001953</v>
      </c>
      <c r="E259" s="138">
        <v>1</v>
      </c>
      <c r="F259" s="138"/>
      <c r="G259" s="138">
        <v>39.603931427001953</v>
      </c>
      <c r="H259" s="138">
        <v>0</v>
      </c>
      <c r="I259" s="138"/>
      <c r="J259" s="138">
        <v>39.603931427001953</v>
      </c>
      <c r="K259" s="247">
        <v>1</v>
      </c>
    </row>
    <row r="260" spans="2:11" x14ac:dyDescent="0.2">
      <c r="B260" s="251">
        <f t="shared" si="3"/>
        <v>44958</v>
      </c>
      <c r="C260" s="138"/>
      <c r="D260" s="138">
        <v>39.603931427001953</v>
      </c>
      <c r="E260" s="138">
        <v>1</v>
      </c>
      <c r="F260" s="138"/>
      <c r="G260" s="138">
        <v>39.603931427001953</v>
      </c>
      <c r="H260" s="138">
        <v>0</v>
      </c>
      <c r="I260" s="138"/>
      <c r="J260" s="138">
        <v>39.603931427001953</v>
      </c>
      <c r="K260" s="247">
        <v>1</v>
      </c>
    </row>
    <row r="261" spans="2:11" x14ac:dyDescent="0.2">
      <c r="B261" s="251">
        <f t="shared" si="3"/>
        <v>44986</v>
      </c>
      <c r="C261" s="138"/>
      <c r="D261" s="138">
        <v>39.603931427001953</v>
      </c>
      <c r="E261" s="138">
        <v>1</v>
      </c>
      <c r="F261" s="138"/>
      <c r="G261" s="138">
        <v>39.603931427001953</v>
      </c>
      <c r="H261" s="138">
        <v>0</v>
      </c>
      <c r="I261" s="138"/>
      <c r="J261" s="138">
        <v>39.603931427001953</v>
      </c>
      <c r="K261" s="247">
        <v>1</v>
      </c>
    </row>
    <row r="262" spans="2:11" x14ac:dyDescent="0.2">
      <c r="B262" s="251">
        <f t="shared" si="3"/>
        <v>45017</v>
      </c>
      <c r="C262" s="138"/>
      <c r="D262" s="138">
        <v>39.603931427001953</v>
      </c>
      <c r="E262" s="138">
        <v>1</v>
      </c>
      <c r="F262" s="138"/>
      <c r="G262" s="138">
        <v>39.603931427001953</v>
      </c>
      <c r="H262" s="138">
        <v>0</v>
      </c>
      <c r="I262" s="138"/>
      <c r="J262" s="138">
        <v>39.603931427001953</v>
      </c>
      <c r="K262" s="247">
        <v>1</v>
      </c>
    </row>
    <row r="263" spans="2:11" x14ac:dyDescent="0.2">
      <c r="B263" s="251">
        <f t="shared" si="3"/>
        <v>45047</v>
      </c>
      <c r="C263" s="138"/>
      <c r="D263" s="138">
        <v>39.603931427001953</v>
      </c>
      <c r="E263" s="138">
        <v>1</v>
      </c>
      <c r="F263" s="138"/>
      <c r="G263" s="138">
        <v>39.603931427001953</v>
      </c>
      <c r="H263" s="138">
        <v>0</v>
      </c>
      <c r="I263" s="138"/>
      <c r="J263" s="138">
        <v>39.603931427001953</v>
      </c>
      <c r="K263" s="247">
        <v>1</v>
      </c>
    </row>
    <row r="264" spans="2:11" x14ac:dyDescent="0.2">
      <c r="B264" s="251">
        <f t="shared" ref="B264:B327" si="4">EOMONTH(B263,0)+1</f>
        <v>45078</v>
      </c>
      <c r="C264" s="138"/>
      <c r="D264" s="138">
        <v>39.603931427001953</v>
      </c>
      <c r="E264" s="138">
        <v>1</v>
      </c>
      <c r="F264" s="138"/>
      <c r="G264" s="138">
        <v>39.603931427001953</v>
      </c>
      <c r="H264" s="138">
        <v>0</v>
      </c>
      <c r="I264" s="138"/>
      <c r="J264" s="138">
        <v>39.603931427001953</v>
      </c>
      <c r="K264" s="247">
        <v>1</v>
      </c>
    </row>
    <row r="265" spans="2:11" x14ac:dyDescent="0.2">
      <c r="B265" s="251">
        <f t="shared" si="4"/>
        <v>45108</v>
      </c>
      <c r="C265" s="138"/>
      <c r="D265" s="138">
        <v>39.603931427001953</v>
      </c>
      <c r="E265" s="138">
        <v>1</v>
      </c>
      <c r="F265" s="138"/>
      <c r="G265" s="138">
        <v>39.603931427001953</v>
      </c>
      <c r="H265" s="138">
        <v>0</v>
      </c>
      <c r="I265" s="138"/>
      <c r="J265" s="138">
        <v>39.603931427001953</v>
      </c>
      <c r="K265" s="247">
        <v>1</v>
      </c>
    </row>
    <row r="266" spans="2:11" x14ac:dyDescent="0.2">
      <c r="B266" s="251">
        <f t="shared" si="4"/>
        <v>45139</v>
      </c>
      <c r="C266" s="138"/>
      <c r="D266" s="138">
        <v>39.603931427001953</v>
      </c>
      <c r="E266" s="138">
        <v>1</v>
      </c>
      <c r="F266" s="138"/>
      <c r="G266" s="138">
        <v>39.603931427001953</v>
      </c>
      <c r="H266" s="138">
        <v>0</v>
      </c>
      <c r="I266" s="138"/>
      <c r="J266" s="138">
        <v>39.603931427001953</v>
      </c>
      <c r="K266" s="247">
        <v>1</v>
      </c>
    </row>
    <row r="267" spans="2:11" x14ac:dyDescent="0.2">
      <c r="B267" s="251">
        <f t="shared" si="4"/>
        <v>45170</v>
      </c>
      <c r="C267" s="138"/>
      <c r="D267" s="138">
        <v>39.603931427001953</v>
      </c>
      <c r="E267" s="138">
        <v>1</v>
      </c>
      <c r="F267" s="138"/>
      <c r="G267" s="138">
        <v>39.603931427001953</v>
      </c>
      <c r="H267" s="138">
        <v>0</v>
      </c>
      <c r="I267" s="138"/>
      <c r="J267" s="138">
        <v>39.603931427001953</v>
      </c>
      <c r="K267" s="247">
        <v>1</v>
      </c>
    </row>
    <row r="268" spans="2:11" x14ac:dyDescent="0.2">
      <c r="B268" s="251">
        <f t="shared" si="4"/>
        <v>45200</v>
      </c>
      <c r="C268" s="138"/>
      <c r="D268" s="138">
        <v>39.603931427001953</v>
      </c>
      <c r="E268" s="138">
        <v>1</v>
      </c>
      <c r="F268" s="138"/>
      <c r="G268" s="138">
        <v>39.603931427001953</v>
      </c>
      <c r="H268" s="138">
        <v>0</v>
      </c>
      <c r="I268" s="138"/>
      <c r="J268" s="138">
        <v>39.603931427001953</v>
      </c>
      <c r="K268" s="247">
        <v>1</v>
      </c>
    </row>
    <row r="269" spans="2:11" x14ac:dyDescent="0.2">
      <c r="B269" s="251">
        <f t="shared" si="4"/>
        <v>45231</v>
      </c>
      <c r="C269" s="138"/>
      <c r="D269" s="138">
        <v>39.603931427001953</v>
      </c>
      <c r="E269" s="138">
        <v>1</v>
      </c>
      <c r="F269" s="138"/>
      <c r="G269" s="138">
        <v>39.603931427001953</v>
      </c>
      <c r="H269" s="138">
        <v>0</v>
      </c>
      <c r="I269" s="138"/>
      <c r="J269" s="138">
        <v>39.603931427001953</v>
      </c>
      <c r="K269" s="247">
        <v>1</v>
      </c>
    </row>
    <row r="270" spans="2:11" x14ac:dyDescent="0.2">
      <c r="B270" s="251">
        <f t="shared" si="4"/>
        <v>45261</v>
      </c>
      <c r="C270" s="138"/>
      <c r="D270" s="138">
        <v>39.603931427001953</v>
      </c>
      <c r="E270" s="138">
        <v>1</v>
      </c>
      <c r="F270" s="138"/>
      <c r="G270" s="138">
        <v>39.603931427001953</v>
      </c>
      <c r="H270" s="138">
        <v>0</v>
      </c>
      <c r="I270" s="138"/>
      <c r="J270" s="138">
        <v>39.603931427001953</v>
      </c>
      <c r="K270" s="247">
        <v>1</v>
      </c>
    </row>
    <row r="271" spans="2:11" x14ac:dyDescent="0.2">
      <c r="B271" s="251">
        <f t="shared" si="4"/>
        <v>45292</v>
      </c>
      <c r="C271" s="138"/>
      <c r="D271" s="138">
        <v>39.603931427001953</v>
      </c>
      <c r="E271" s="138">
        <v>1</v>
      </c>
      <c r="F271" s="138"/>
      <c r="G271" s="138">
        <v>39.603931427001953</v>
      </c>
      <c r="H271" s="138">
        <v>0</v>
      </c>
      <c r="I271" s="138"/>
      <c r="J271" s="138">
        <v>39.603931427001953</v>
      </c>
      <c r="K271" s="247">
        <v>1</v>
      </c>
    </row>
    <row r="272" spans="2:11" x14ac:dyDescent="0.2">
      <c r="B272" s="251">
        <f t="shared" si="4"/>
        <v>45323</v>
      </c>
      <c r="C272" s="138"/>
      <c r="D272" s="138">
        <v>39.603931427001953</v>
      </c>
      <c r="E272" s="138">
        <v>1</v>
      </c>
      <c r="F272" s="138"/>
      <c r="G272" s="138">
        <v>39.603931427001953</v>
      </c>
      <c r="H272" s="138">
        <v>0</v>
      </c>
      <c r="I272" s="138"/>
      <c r="J272" s="138">
        <v>39.603931427001953</v>
      </c>
      <c r="K272" s="247">
        <v>1</v>
      </c>
    </row>
    <row r="273" spans="2:11" x14ac:dyDescent="0.2">
      <c r="B273" s="251">
        <f t="shared" si="4"/>
        <v>45352</v>
      </c>
      <c r="C273" s="138"/>
      <c r="D273" s="138">
        <v>39.603931427001953</v>
      </c>
      <c r="E273" s="138">
        <v>1</v>
      </c>
      <c r="F273" s="138"/>
      <c r="G273" s="138">
        <v>39.603931427001953</v>
      </c>
      <c r="H273" s="138">
        <v>0</v>
      </c>
      <c r="I273" s="138"/>
      <c r="J273" s="138">
        <v>39.603931427001953</v>
      </c>
      <c r="K273" s="247">
        <v>1</v>
      </c>
    </row>
    <row r="274" spans="2:11" x14ac:dyDescent="0.2">
      <c r="B274" s="251">
        <f t="shared" si="4"/>
        <v>45383</v>
      </c>
      <c r="C274" s="138"/>
      <c r="D274" s="138">
        <v>39.603931427001953</v>
      </c>
      <c r="E274" s="138">
        <v>1</v>
      </c>
      <c r="F274" s="138"/>
      <c r="G274" s="138">
        <v>39.603931427001953</v>
      </c>
      <c r="H274" s="138">
        <v>0</v>
      </c>
      <c r="I274" s="138"/>
      <c r="J274" s="138">
        <v>39.603931427001953</v>
      </c>
      <c r="K274" s="247">
        <v>1</v>
      </c>
    </row>
    <row r="275" spans="2:11" x14ac:dyDescent="0.2">
      <c r="B275" s="251">
        <f t="shared" si="4"/>
        <v>45413</v>
      </c>
      <c r="C275" s="138"/>
      <c r="D275" s="138">
        <v>39.603931427001953</v>
      </c>
      <c r="E275" s="138">
        <v>1</v>
      </c>
      <c r="F275" s="138"/>
      <c r="G275" s="138">
        <v>39.603931427001953</v>
      </c>
      <c r="H275" s="138">
        <v>0</v>
      </c>
      <c r="I275" s="138"/>
      <c r="J275" s="138">
        <v>39.603931427001953</v>
      </c>
      <c r="K275" s="247">
        <v>1</v>
      </c>
    </row>
    <row r="276" spans="2:11" x14ac:dyDescent="0.2">
      <c r="B276" s="251">
        <f t="shared" si="4"/>
        <v>45444</v>
      </c>
      <c r="C276" s="138"/>
      <c r="D276" s="138">
        <v>39.603931427001953</v>
      </c>
      <c r="E276" s="138">
        <v>1</v>
      </c>
      <c r="F276" s="138"/>
      <c r="G276" s="138">
        <v>39.603931427001953</v>
      </c>
      <c r="H276" s="138">
        <v>0</v>
      </c>
      <c r="I276" s="138"/>
      <c r="J276" s="138">
        <v>39.603931427001953</v>
      </c>
      <c r="K276" s="247">
        <v>1</v>
      </c>
    </row>
    <row r="277" spans="2:11" x14ac:dyDescent="0.2">
      <c r="B277" s="251">
        <f t="shared" si="4"/>
        <v>45474</v>
      </c>
      <c r="C277" s="138"/>
      <c r="D277" s="138">
        <v>39.603931427001953</v>
      </c>
      <c r="E277" s="138">
        <v>1</v>
      </c>
      <c r="F277" s="138"/>
      <c r="G277" s="138">
        <v>39.603931427001953</v>
      </c>
      <c r="H277" s="138">
        <v>0</v>
      </c>
      <c r="I277" s="138"/>
      <c r="J277" s="138">
        <v>39.603931427001953</v>
      </c>
      <c r="K277" s="247">
        <v>1</v>
      </c>
    </row>
    <row r="278" spans="2:11" x14ac:dyDescent="0.2">
      <c r="B278" s="251">
        <f t="shared" si="4"/>
        <v>45505</v>
      </c>
      <c r="C278" s="138"/>
      <c r="D278" s="138">
        <v>39.603931427001953</v>
      </c>
      <c r="E278" s="138">
        <v>1</v>
      </c>
      <c r="F278" s="138"/>
      <c r="G278" s="138">
        <v>39.603931427001953</v>
      </c>
      <c r="H278" s="138">
        <v>0</v>
      </c>
      <c r="I278" s="138"/>
      <c r="J278" s="138">
        <v>39.603931427001953</v>
      </c>
      <c r="K278" s="247">
        <v>1</v>
      </c>
    </row>
    <row r="279" spans="2:11" x14ac:dyDescent="0.2">
      <c r="B279" s="251">
        <f t="shared" si="4"/>
        <v>45536</v>
      </c>
      <c r="C279" s="138"/>
      <c r="D279" s="138">
        <v>39.603931427001953</v>
      </c>
      <c r="E279" s="138">
        <v>1</v>
      </c>
      <c r="F279" s="138"/>
      <c r="G279" s="138">
        <v>39.603931427001953</v>
      </c>
      <c r="H279" s="138">
        <v>0</v>
      </c>
      <c r="I279" s="138"/>
      <c r="J279" s="138">
        <v>39.603931427001953</v>
      </c>
      <c r="K279" s="247">
        <v>1</v>
      </c>
    </row>
    <row r="280" spans="2:11" x14ac:dyDescent="0.2">
      <c r="B280" s="251">
        <f t="shared" si="4"/>
        <v>45566</v>
      </c>
      <c r="C280" s="138"/>
      <c r="D280" s="138">
        <v>39.603931427001953</v>
      </c>
      <c r="E280" s="138">
        <v>1</v>
      </c>
      <c r="F280" s="138"/>
      <c r="G280" s="138">
        <v>39.603931427001953</v>
      </c>
      <c r="H280" s="138">
        <v>0</v>
      </c>
      <c r="I280" s="138"/>
      <c r="J280" s="138">
        <v>39.603931427001953</v>
      </c>
      <c r="K280" s="247">
        <v>1</v>
      </c>
    </row>
    <row r="281" spans="2:11" x14ac:dyDescent="0.2">
      <c r="B281" s="251">
        <f t="shared" si="4"/>
        <v>45597</v>
      </c>
      <c r="C281" s="138"/>
      <c r="D281" s="138">
        <v>39.603931427001953</v>
      </c>
      <c r="E281" s="138">
        <v>1</v>
      </c>
      <c r="F281" s="138"/>
      <c r="G281" s="138">
        <v>39.603931427001953</v>
      </c>
      <c r="H281" s="138">
        <v>0</v>
      </c>
      <c r="I281" s="138"/>
      <c r="J281" s="138">
        <v>39.603931427001953</v>
      </c>
      <c r="K281" s="247">
        <v>1</v>
      </c>
    </row>
    <row r="282" spans="2:11" x14ac:dyDescent="0.2">
      <c r="B282" s="251">
        <f t="shared" si="4"/>
        <v>45627</v>
      </c>
      <c r="C282" s="138"/>
      <c r="D282" s="138">
        <v>39.603931427001953</v>
      </c>
      <c r="E282" s="138">
        <v>1</v>
      </c>
      <c r="F282" s="138"/>
      <c r="G282" s="138">
        <v>39.603931427001953</v>
      </c>
      <c r="H282" s="138">
        <v>0</v>
      </c>
      <c r="I282" s="138"/>
      <c r="J282" s="138">
        <v>39.603931427001953</v>
      </c>
      <c r="K282" s="247">
        <v>1</v>
      </c>
    </row>
    <row r="283" spans="2:11" x14ac:dyDescent="0.2">
      <c r="B283" s="251">
        <f t="shared" si="4"/>
        <v>45658</v>
      </c>
      <c r="C283" s="138"/>
      <c r="D283" s="138">
        <v>39.603931427001953</v>
      </c>
      <c r="E283" s="138">
        <v>1</v>
      </c>
      <c r="F283" s="138"/>
      <c r="G283" s="138">
        <v>39.603931427001953</v>
      </c>
      <c r="H283" s="138">
        <v>0</v>
      </c>
      <c r="I283" s="138"/>
      <c r="J283" s="138">
        <v>39.603931427001953</v>
      </c>
      <c r="K283" s="247">
        <v>1</v>
      </c>
    </row>
    <row r="284" spans="2:11" x14ac:dyDescent="0.2">
      <c r="B284" s="251">
        <f t="shared" si="4"/>
        <v>45689</v>
      </c>
      <c r="C284" s="138"/>
      <c r="D284" s="138">
        <v>39.603931427001953</v>
      </c>
      <c r="E284" s="138">
        <v>1</v>
      </c>
      <c r="F284" s="138"/>
      <c r="G284" s="138">
        <v>39.603931427001953</v>
      </c>
      <c r="H284" s="138">
        <v>0</v>
      </c>
      <c r="I284" s="138"/>
      <c r="J284" s="138">
        <v>39.603931427001953</v>
      </c>
      <c r="K284" s="247">
        <v>1</v>
      </c>
    </row>
    <row r="285" spans="2:11" x14ac:dyDescent="0.2">
      <c r="B285" s="251">
        <f t="shared" si="4"/>
        <v>45717</v>
      </c>
      <c r="C285" s="138"/>
      <c r="D285" s="138">
        <v>39.603931427001953</v>
      </c>
      <c r="E285" s="138">
        <v>1</v>
      </c>
      <c r="F285" s="138"/>
      <c r="G285" s="138">
        <v>39.603931427001953</v>
      </c>
      <c r="H285" s="138">
        <v>0</v>
      </c>
      <c r="I285" s="138"/>
      <c r="J285" s="138">
        <v>39.603931427001953</v>
      </c>
      <c r="K285" s="247">
        <v>1</v>
      </c>
    </row>
    <row r="286" spans="2:11" x14ac:dyDescent="0.2">
      <c r="B286" s="251">
        <f t="shared" si="4"/>
        <v>45748</v>
      </c>
      <c r="C286" s="138"/>
      <c r="D286" s="138">
        <v>39.603931427001953</v>
      </c>
      <c r="E286" s="138">
        <v>1</v>
      </c>
      <c r="F286" s="138"/>
      <c r="G286" s="138">
        <v>39.603931427001953</v>
      </c>
      <c r="H286" s="138">
        <v>0</v>
      </c>
      <c r="I286" s="138"/>
      <c r="J286" s="138">
        <v>39.603931427001953</v>
      </c>
      <c r="K286" s="247">
        <v>1</v>
      </c>
    </row>
    <row r="287" spans="2:11" x14ac:dyDescent="0.2">
      <c r="B287" s="251">
        <f t="shared" si="4"/>
        <v>45778</v>
      </c>
      <c r="C287" s="138"/>
      <c r="D287" s="138">
        <v>39.603931427001953</v>
      </c>
      <c r="E287" s="138">
        <v>1</v>
      </c>
      <c r="F287" s="138"/>
      <c r="G287" s="138">
        <v>39.603931427001953</v>
      </c>
      <c r="H287" s="138">
        <v>0</v>
      </c>
      <c r="I287" s="138"/>
      <c r="J287" s="138">
        <v>39.603931427001953</v>
      </c>
      <c r="K287" s="247">
        <v>1</v>
      </c>
    </row>
    <row r="288" spans="2:11" x14ac:dyDescent="0.2">
      <c r="B288" s="251">
        <f t="shared" si="4"/>
        <v>45809</v>
      </c>
      <c r="C288" s="138"/>
      <c r="D288" s="138">
        <v>39.603931427001953</v>
      </c>
      <c r="E288" s="138">
        <v>1</v>
      </c>
      <c r="F288" s="138"/>
      <c r="G288" s="138">
        <v>39.603931427001953</v>
      </c>
      <c r="H288" s="138">
        <v>0</v>
      </c>
      <c r="I288" s="138"/>
      <c r="J288" s="138">
        <v>39.603931427001953</v>
      </c>
      <c r="K288" s="247">
        <v>1</v>
      </c>
    </row>
    <row r="289" spans="2:11" x14ac:dyDescent="0.2">
      <c r="B289" s="251">
        <f t="shared" si="4"/>
        <v>45839</v>
      </c>
      <c r="C289" s="138"/>
      <c r="D289" s="138">
        <v>39.603931427001953</v>
      </c>
      <c r="E289" s="138">
        <v>1</v>
      </c>
      <c r="F289" s="138"/>
      <c r="G289" s="138">
        <v>39.603931427001953</v>
      </c>
      <c r="H289" s="138">
        <v>0</v>
      </c>
      <c r="I289" s="138"/>
      <c r="J289" s="138">
        <v>39.603931427001953</v>
      </c>
      <c r="K289" s="247">
        <v>1</v>
      </c>
    </row>
    <row r="290" spans="2:11" x14ac:dyDescent="0.2">
      <c r="B290" s="251">
        <f t="shared" si="4"/>
        <v>45870</v>
      </c>
      <c r="C290" s="138"/>
      <c r="D290" s="138">
        <v>39.603931427001953</v>
      </c>
      <c r="E290" s="138">
        <v>1</v>
      </c>
      <c r="F290" s="138"/>
      <c r="G290" s="138">
        <v>39.603931427001953</v>
      </c>
      <c r="H290" s="138">
        <v>0</v>
      </c>
      <c r="I290" s="138"/>
      <c r="J290" s="138">
        <v>39.603931427001953</v>
      </c>
      <c r="K290" s="247">
        <v>1</v>
      </c>
    </row>
    <row r="291" spans="2:11" x14ac:dyDescent="0.2">
      <c r="B291" s="251">
        <f t="shared" si="4"/>
        <v>45901</v>
      </c>
      <c r="C291" s="138"/>
      <c r="D291" s="138">
        <v>39.603931427001953</v>
      </c>
      <c r="E291" s="138">
        <v>1</v>
      </c>
      <c r="F291" s="138"/>
      <c r="G291" s="138">
        <v>39.603931427001953</v>
      </c>
      <c r="H291" s="138">
        <v>0</v>
      </c>
      <c r="I291" s="138"/>
      <c r="J291" s="138">
        <v>39.603931427001953</v>
      </c>
      <c r="K291" s="247">
        <v>1</v>
      </c>
    </row>
    <row r="292" spans="2:11" x14ac:dyDescent="0.2">
      <c r="B292" s="251">
        <f t="shared" si="4"/>
        <v>45931</v>
      </c>
      <c r="C292" s="138"/>
      <c r="D292" s="138">
        <v>39.603931427001953</v>
      </c>
      <c r="E292" s="138">
        <v>1</v>
      </c>
      <c r="F292" s="138"/>
      <c r="G292" s="138">
        <v>39.603931427001953</v>
      </c>
      <c r="H292" s="138">
        <v>0</v>
      </c>
      <c r="I292" s="138"/>
      <c r="J292" s="138">
        <v>39.603931427001953</v>
      </c>
      <c r="K292" s="247">
        <v>1</v>
      </c>
    </row>
    <row r="293" spans="2:11" x14ac:dyDescent="0.2">
      <c r="B293" s="251">
        <f t="shared" si="4"/>
        <v>45962</v>
      </c>
      <c r="C293" s="138"/>
      <c r="D293" s="138">
        <v>39.603931427001953</v>
      </c>
      <c r="E293" s="138">
        <v>1</v>
      </c>
      <c r="F293" s="138"/>
      <c r="G293" s="138">
        <v>39.603931427001953</v>
      </c>
      <c r="H293" s="138">
        <v>0</v>
      </c>
      <c r="I293" s="138"/>
      <c r="J293" s="138">
        <v>39.603931427001953</v>
      </c>
      <c r="K293" s="247">
        <v>1</v>
      </c>
    </row>
    <row r="294" spans="2:11" x14ac:dyDescent="0.2">
      <c r="B294" s="251">
        <f t="shared" si="4"/>
        <v>45992</v>
      </c>
      <c r="C294" s="138"/>
      <c r="D294" s="138">
        <v>39.603931427001953</v>
      </c>
      <c r="E294" s="138">
        <v>1</v>
      </c>
      <c r="F294" s="138"/>
      <c r="G294" s="138">
        <v>39.603931427001953</v>
      </c>
      <c r="H294" s="138">
        <v>0</v>
      </c>
      <c r="I294" s="138"/>
      <c r="J294" s="138">
        <v>39.603931427001953</v>
      </c>
      <c r="K294" s="247">
        <v>1</v>
      </c>
    </row>
    <row r="295" spans="2:11" x14ac:dyDescent="0.2">
      <c r="B295" s="251">
        <f t="shared" si="4"/>
        <v>46023</v>
      </c>
      <c r="C295" s="138"/>
      <c r="D295" s="138">
        <v>39.603931427001953</v>
      </c>
      <c r="E295" s="138">
        <v>1</v>
      </c>
      <c r="F295" s="138"/>
      <c r="G295" s="138">
        <v>39.603931427001953</v>
      </c>
      <c r="H295" s="138">
        <v>0</v>
      </c>
      <c r="I295" s="138"/>
      <c r="J295" s="138">
        <v>39.603931427001953</v>
      </c>
      <c r="K295" s="247">
        <v>1</v>
      </c>
    </row>
    <row r="296" spans="2:11" x14ac:dyDescent="0.2">
      <c r="B296" s="251">
        <f t="shared" si="4"/>
        <v>46054</v>
      </c>
      <c r="C296" s="138"/>
      <c r="D296" s="138">
        <v>39.603931427001953</v>
      </c>
      <c r="E296" s="138">
        <v>1</v>
      </c>
      <c r="F296" s="138"/>
      <c r="G296" s="138">
        <v>39.603931427001953</v>
      </c>
      <c r="H296" s="138">
        <v>0</v>
      </c>
      <c r="I296" s="138"/>
      <c r="J296" s="138">
        <v>39.603931427001953</v>
      </c>
      <c r="K296" s="247">
        <v>1</v>
      </c>
    </row>
    <row r="297" spans="2:11" x14ac:dyDescent="0.2">
      <c r="B297" s="251">
        <f t="shared" si="4"/>
        <v>46082</v>
      </c>
      <c r="C297" s="138"/>
      <c r="D297" s="138">
        <v>39.603931427001953</v>
      </c>
      <c r="E297" s="138">
        <v>1</v>
      </c>
      <c r="F297" s="138"/>
      <c r="G297" s="138">
        <v>39.603931427001953</v>
      </c>
      <c r="H297" s="138">
        <v>0</v>
      </c>
      <c r="I297" s="138"/>
      <c r="J297" s="138">
        <v>39.603931427001953</v>
      </c>
      <c r="K297" s="247">
        <v>1</v>
      </c>
    </row>
    <row r="298" spans="2:11" x14ac:dyDescent="0.2">
      <c r="B298" s="251">
        <f t="shared" si="4"/>
        <v>46113</v>
      </c>
      <c r="C298" s="138"/>
      <c r="D298" s="138">
        <v>39.603931427001953</v>
      </c>
      <c r="E298" s="138">
        <v>1</v>
      </c>
      <c r="F298" s="138"/>
      <c r="G298" s="138">
        <v>39.603931427001953</v>
      </c>
      <c r="H298" s="138">
        <v>0</v>
      </c>
      <c r="I298" s="138"/>
      <c r="J298" s="138">
        <v>39.603931427001953</v>
      </c>
      <c r="K298" s="247">
        <v>1</v>
      </c>
    </row>
    <row r="299" spans="2:11" x14ac:dyDescent="0.2">
      <c r="B299" s="251">
        <f t="shared" si="4"/>
        <v>46143</v>
      </c>
      <c r="C299" s="138"/>
      <c r="D299" s="138">
        <v>39.603931427001953</v>
      </c>
      <c r="E299" s="138">
        <v>1</v>
      </c>
      <c r="F299" s="138"/>
      <c r="G299" s="138">
        <v>39.603931427001953</v>
      </c>
      <c r="H299" s="138">
        <v>0</v>
      </c>
      <c r="I299" s="138"/>
      <c r="J299" s="138">
        <v>39.603931427001953</v>
      </c>
      <c r="K299" s="247">
        <v>1</v>
      </c>
    </row>
    <row r="300" spans="2:11" x14ac:dyDescent="0.2">
      <c r="B300" s="251">
        <f t="shared" si="4"/>
        <v>46174</v>
      </c>
      <c r="C300" s="138"/>
      <c r="D300" s="138">
        <v>39.603931427001953</v>
      </c>
      <c r="E300" s="138">
        <v>1</v>
      </c>
      <c r="F300" s="138"/>
      <c r="G300" s="138">
        <v>39.603931427001953</v>
      </c>
      <c r="H300" s="138">
        <v>0</v>
      </c>
      <c r="I300" s="138"/>
      <c r="J300" s="138">
        <v>39.603931427001953</v>
      </c>
      <c r="K300" s="247">
        <v>1</v>
      </c>
    </row>
    <row r="301" spans="2:11" x14ac:dyDescent="0.2">
      <c r="B301" s="251">
        <f t="shared" si="4"/>
        <v>46204</v>
      </c>
      <c r="C301" s="138"/>
      <c r="D301" s="138">
        <v>39.603931427001953</v>
      </c>
      <c r="E301" s="138">
        <v>1</v>
      </c>
      <c r="F301" s="138"/>
      <c r="G301" s="138">
        <v>39.603931427001953</v>
      </c>
      <c r="H301" s="138">
        <v>0</v>
      </c>
      <c r="I301" s="138"/>
      <c r="J301" s="138">
        <v>39.603931427001953</v>
      </c>
      <c r="K301" s="247">
        <v>1</v>
      </c>
    </row>
    <row r="302" spans="2:11" x14ac:dyDescent="0.2">
      <c r="B302" s="251">
        <f t="shared" si="4"/>
        <v>46235</v>
      </c>
      <c r="C302" s="138"/>
      <c r="D302" s="138">
        <v>39.603931427001953</v>
      </c>
      <c r="E302" s="138">
        <v>1</v>
      </c>
      <c r="F302" s="138"/>
      <c r="G302" s="138">
        <v>39.603931427001953</v>
      </c>
      <c r="H302" s="138">
        <v>0</v>
      </c>
      <c r="I302" s="138"/>
      <c r="J302" s="138">
        <v>39.603931427001953</v>
      </c>
      <c r="K302" s="247">
        <v>1</v>
      </c>
    </row>
    <row r="303" spans="2:11" x14ac:dyDescent="0.2">
      <c r="B303" s="251">
        <f t="shared" si="4"/>
        <v>46266</v>
      </c>
      <c r="C303" s="138"/>
      <c r="D303" s="138">
        <v>39.603931427001953</v>
      </c>
      <c r="E303" s="138">
        <v>1</v>
      </c>
      <c r="F303" s="138"/>
      <c r="G303" s="138">
        <v>39.603931427001953</v>
      </c>
      <c r="H303" s="138">
        <v>0</v>
      </c>
      <c r="I303" s="138"/>
      <c r="J303" s="138">
        <v>39.603931427001953</v>
      </c>
      <c r="K303" s="247">
        <v>1</v>
      </c>
    </row>
    <row r="304" spans="2:11" x14ac:dyDescent="0.2">
      <c r="B304" s="251">
        <f t="shared" si="4"/>
        <v>46296</v>
      </c>
      <c r="C304" s="138"/>
      <c r="D304" s="138">
        <v>39.603931427001953</v>
      </c>
      <c r="E304" s="138">
        <v>1</v>
      </c>
      <c r="F304" s="138"/>
      <c r="G304" s="138">
        <v>39.603931427001953</v>
      </c>
      <c r="H304" s="138">
        <v>0</v>
      </c>
      <c r="I304" s="138"/>
      <c r="J304" s="138">
        <v>39.603931427001953</v>
      </c>
      <c r="K304" s="247">
        <v>1</v>
      </c>
    </row>
    <row r="305" spans="2:11" x14ac:dyDescent="0.2">
      <c r="B305" s="251">
        <f t="shared" si="4"/>
        <v>46327</v>
      </c>
      <c r="C305" s="138"/>
      <c r="D305" s="138">
        <v>39.603931427001953</v>
      </c>
      <c r="E305" s="138">
        <v>1</v>
      </c>
      <c r="F305" s="138"/>
      <c r="G305" s="138">
        <v>39.603931427001953</v>
      </c>
      <c r="H305" s="138">
        <v>0</v>
      </c>
      <c r="I305" s="138"/>
      <c r="J305" s="138">
        <v>39.603931427001953</v>
      </c>
      <c r="K305" s="247">
        <v>1</v>
      </c>
    </row>
    <row r="306" spans="2:11" x14ac:dyDescent="0.2">
      <c r="B306" s="251">
        <f t="shared" si="4"/>
        <v>46357</v>
      </c>
      <c r="C306" s="138"/>
      <c r="D306" s="138">
        <v>39.603931427001953</v>
      </c>
      <c r="E306" s="138">
        <v>1</v>
      </c>
      <c r="F306" s="138"/>
      <c r="G306" s="138">
        <v>39.603931427001953</v>
      </c>
      <c r="H306" s="138">
        <v>0</v>
      </c>
      <c r="I306" s="138"/>
      <c r="J306" s="138">
        <v>39.603931427001953</v>
      </c>
      <c r="K306" s="247">
        <v>1</v>
      </c>
    </row>
    <row r="307" spans="2:11" x14ac:dyDescent="0.2">
      <c r="B307" s="251">
        <f t="shared" si="4"/>
        <v>46388</v>
      </c>
      <c r="C307" s="138"/>
      <c r="D307" s="138">
        <v>39.603931427001953</v>
      </c>
      <c r="E307" s="138">
        <v>1</v>
      </c>
      <c r="F307" s="138"/>
      <c r="G307" s="138">
        <v>39.603931427001953</v>
      </c>
      <c r="H307" s="138">
        <v>0</v>
      </c>
      <c r="I307" s="138"/>
      <c r="J307" s="138">
        <v>39.603931427001953</v>
      </c>
      <c r="K307" s="247">
        <v>1</v>
      </c>
    </row>
    <row r="308" spans="2:11" x14ac:dyDescent="0.2">
      <c r="B308" s="251">
        <f t="shared" si="4"/>
        <v>46419</v>
      </c>
      <c r="C308" s="138"/>
      <c r="D308" s="138">
        <v>39.603931427001953</v>
      </c>
      <c r="E308" s="138">
        <v>1</v>
      </c>
      <c r="F308" s="138"/>
      <c r="G308" s="138">
        <v>39.603931427001953</v>
      </c>
      <c r="H308" s="138">
        <v>0</v>
      </c>
      <c r="I308" s="138"/>
      <c r="J308" s="138">
        <v>39.603931427001953</v>
      </c>
      <c r="K308" s="247">
        <v>1</v>
      </c>
    </row>
    <row r="309" spans="2:11" x14ac:dyDescent="0.2">
      <c r="B309" s="251">
        <f t="shared" si="4"/>
        <v>46447</v>
      </c>
      <c r="C309" s="138"/>
      <c r="D309" s="138">
        <v>39.603931427001953</v>
      </c>
      <c r="E309" s="138">
        <v>1</v>
      </c>
      <c r="F309" s="138"/>
      <c r="G309" s="138">
        <v>39.603931427001953</v>
      </c>
      <c r="H309" s="138">
        <v>0</v>
      </c>
      <c r="I309" s="138"/>
      <c r="J309" s="138">
        <v>39.603931427001953</v>
      </c>
      <c r="K309" s="247">
        <v>1</v>
      </c>
    </row>
    <row r="310" spans="2:11" x14ac:dyDescent="0.2">
      <c r="B310" s="251">
        <f t="shared" si="4"/>
        <v>46478</v>
      </c>
      <c r="C310" s="138"/>
      <c r="D310" s="138">
        <v>39.603931427001953</v>
      </c>
      <c r="E310" s="138">
        <v>1</v>
      </c>
      <c r="F310" s="138"/>
      <c r="G310" s="138">
        <v>39.603931427001953</v>
      </c>
      <c r="H310" s="138">
        <v>0</v>
      </c>
      <c r="I310" s="138"/>
      <c r="J310" s="138">
        <v>39.603931427001953</v>
      </c>
      <c r="K310" s="247">
        <v>1</v>
      </c>
    </row>
    <row r="311" spans="2:11" x14ac:dyDescent="0.2">
      <c r="B311" s="251">
        <f t="shared" si="4"/>
        <v>46508</v>
      </c>
      <c r="C311" s="138"/>
      <c r="D311" s="138">
        <v>39.603931427001953</v>
      </c>
      <c r="E311" s="138">
        <v>1</v>
      </c>
      <c r="F311" s="138"/>
      <c r="G311" s="138">
        <v>39.603931427001953</v>
      </c>
      <c r="H311" s="138">
        <v>0</v>
      </c>
      <c r="I311" s="138"/>
      <c r="J311" s="138">
        <v>39.603931427001953</v>
      </c>
      <c r="K311" s="247">
        <v>1</v>
      </c>
    </row>
    <row r="312" spans="2:11" x14ac:dyDescent="0.2">
      <c r="B312" s="251">
        <f t="shared" si="4"/>
        <v>46539</v>
      </c>
      <c r="C312" s="138"/>
      <c r="D312" s="138">
        <v>39.603931427001953</v>
      </c>
      <c r="E312" s="138">
        <v>1</v>
      </c>
      <c r="F312" s="138"/>
      <c r="G312" s="138">
        <v>39.603931427001953</v>
      </c>
      <c r="H312" s="138">
        <v>0</v>
      </c>
      <c r="I312" s="138"/>
      <c r="J312" s="138">
        <v>39.603931427001953</v>
      </c>
      <c r="K312" s="247">
        <v>1</v>
      </c>
    </row>
    <row r="313" spans="2:11" x14ac:dyDescent="0.2">
      <c r="B313" s="251">
        <f t="shared" si="4"/>
        <v>46569</v>
      </c>
      <c r="C313" s="138"/>
      <c r="D313" s="138">
        <v>39.603931427001953</v>
      </c>
      <c r="E313" s="138">
        <v>1</v>
      </c>
      <c r="F313" s="138"/>
      <c r="G313" s="138">
        <v>39.603931427001953</v>
      </c>
      <c r="H313" s="138">
        <v>0</v>
      </c>
      <c r="I313" s="138"/>
      <c r="J313" s="138">
        <v>39.603931427001953</v>
      </c>
      <c r="K313" s="247">
        <v>1</v>
      </c>
    </row>
    <row r="314" spans="2:11" x14ac:dyDescent="0.2">
      <c r="B314" s="251">
        <f t="shared" si="4"/>
        <v>46600</v>
      </c>
      <c r="C314" s="138"/>
      <c r="D314" s="138">
        <v>39.603931427001953</v>
      </c>
      <c r="E314" s="138">
        <v>1</v>
      </c>
      <c r="F314" s="138"/>
      <c r="G314" s="138">
        <v>39.603931427001953</v>
      </c>
      <c r="H314" s="138">
        <v>0</v>
      </c>
      <c r="I314" s="138"/>
      <c r="J314" s="138">
        <v>39.603931427001953</v>
      </c>
      <c r="K314" s="247">
        <v>1</v>
      </c>
    </row>
    <row r="315" spans="2:11" x14ac:dyDescent="0.2">
      <c r="B315" s="251">
        <f t="shared" si="4"/>
        <v>46631</v>
      </c>
      <c r="C315" s="138"/>
      <c r="D315" s="138">
        <v>39.603931427001953</v>
      </c>
      <c r="E315" s="138">
        <v>1</v>
      </c>
      <c r="F315" s="138"/>
      <c r="G315" s="138">
        <v>39.603931427001953</v>
      </c>
      <c r="H315" s="138">
        <v>0</v>
      </c>
      <c r="I315" s="138"/>
      <c r="J315" s="138">
        <v>39.603931427001953</v>
      </c>
      <c r="K315" s="247">
        <v>1</v>
      </c>
    </row>
    <row r="316" spans="2:11" x14ac:dyDescent="0.2">
      <c r="B316" s="251">
        <f t="shared" si="4"/>
        <v>46661</v>
      </c>
      <c r="C316" s="138"/>
      <c r="D316" s="138">
        <v>39.603931427001953</v>
      </c>
      <c r="E316" s="138">
        <v>1</v>
      </c>
      <c r="F316" s="138"/>
      <c r="G316" s="138">
        <v>39.603931427001953</v>
      </c>
      <c r="H316" s="138">
        <v>0</v>
      </c>
      <c r="I316" s="138"/>
      <c r="J316" s="138">
        <v>39.603931427001953</v>
      </c>
      <c r="K316" s="247">
        <v>1</v>
      </c>
    </row>
    <row r="317" spans="2:11" x14ac:dyDescent="0.2">
      <c r="B317" s="251">
        <f t="shared" si="4"/>
        <v>46692</v>
      </c>
      <c r="C317" s="138"/>
      <c r="D317" s="138">
        <v>39.603931427001953</v>
      </c>
      <c r="E317" s="138">
        <v>1</v>
      </c>
      <c r="F317" s="138"/>
      <c r="G317" s="138">
        <v>39.603931427001953</v>
      </c>
      <c r="H317" s="138">
        <v>0</v>
      </c>
      <c r="I317" s="138"/>
      <c r="J317" s="138">
        <v>39.603931427001953</v>
      </c>
      <c r="K317" s="247">
        <v>1</v>
      </c>
    </row>
    <row r="318" spans="2:11" x14ac:dyDescent="0.2">
      <c r="B318" s="251">
        <f t="shared" si="4"/>
        <v>46722</v>
      </c>
      <c r="C318" s="138"/>
      <c r="D318" s="138">
        <v>39.603931427001953</v>
      </c>
      <c r="E318" s="138">
        <v>1</v>
      </c>
      <c r="F318" s="138"/>
      <c r="G318" s="138">
        <v>39.603931427001953</v>
      </c>
      <c r="H318" s="138">
        <v>0</v>
      </c>
      <c r="I318" s="138"/>
      <c r="J318" s="138">
        <v>39.603931427001953</v>
      </c>
      <c r="K318" s="247">
        <v>1</v>
      </c>
    </row>
    <row r="319" spans="2:11" x14ac:dyDescent="0.2">
      <c r="B319" s="251">
        <f t="shared" si="4"/>
        <v>46753</v>
      </c>
      <c r="C319" s="138"/>
      <c r="D319" s="138">
        <v>39.603931427001953</v>
      </c>
      <c r="E319" s="138">
        <v>1</v>
      </c>
      <c r="F319" s="138"/>
      <c r="G319" s="138">
        <v>39.603931427001953</v>
      </c>
      <c r="H319" s="138">
        <v>0</v>
      </c>
      <c r="I319" s="138"/>
      <c r="J319" s="138">
        <v>39.603931427001953</v>
      </c>
      <c r="K319" s="247">
        <v>1</v>
      </c>
    </row>
    <row r="320" spans="2:11" x14ac:dyDescent="0.2">
      <c r="B320" s="251">
        <f t="shared" si="4"/>
        <v>46784</v>
      </c>
      <c r="C320" s="138"/>
      <c r="D320" s="138">
        <v>39.603931427001953</v>
      </c>
      <c r="E320" s="138">
        <v>1</v>
      </c>
      <c r="F320" s="138"/>
      <c r="G320" s="138">
        <v>39.603931427001953</v>
      </c>
      <c r="H320" s="138">
        <v>0</v>
      </c>
      <c r="I320" s="138"/>
      <c r="J320" s="138">
        <v>39.603931427001953</v>
      </c>
      <c r="K320" s="247">
        <v>1</v>
      </c>
    </row>
    <row r="321" spans="2:11" x14ac:dyDescent="0.2">
      <c r="B321" s="251">
        <f t="shared" si="4"/>
        <v>46813</v>
      </c>
      <c r="C321" s="138"/>
      <c r="D321" s="138">
        <v>39.603931427001953</v>
      </c>
      <c r="E321" s="138">
        <v>1</v>
      </c>
      <c r="F321" s="138"/>
      <c r="G321" s="138">
        <v>39.603931427001953</v>
      </c>
      <c r="H321" s="138">
        <v>0</v>
      </c>
      <c r="I321" s="138"/>
      <c r="J321" s="138">
        <v>39.603931427001953</v>
      </c>
      <c r="K321" s="247">
        <v>1</v>
      </c>
    </row>
    <row r="322" spans="2:11" x14ac:dyDescent="0.2">
      <c r="B322" s="251">
        <f t="shared" si="4"/>
        <v>46844</v>
      </c>
      <c r="C322" s="138"/>
      <c r="D322" s="138">
        <v>39.603931427001953</v>
      </c>
      <c r="E322" s="138">
        <v>1</v>
      </c>
      <c r="F322" s="138"/>
      <c r="G322" s="138">
        <v>39.603931427001953</v>
      </c>
      <c r="H322" s="138">
        <v>0</v>
      </c>
      <c r="I322" s="138"/>
      <c r="J322" s="138">
        <v>39.603931427001953</v>
      </c>
      <c r="K322" s="247">
        <v>1</v>
      </c>
    </row>
    <row r="323" spans="2:11" x14ac:dyDescent="0.2">
      <c r="B323" s="251">
        <f t="shared" si="4"/>
        <v>46874</v>
      </c>
      <c r="C323" s="138"/>
      <c r="D323" s="138">
        <v>39.603931427001953</v>
      </c>
      <c r="E323" s="138">
        <v>1</v>
      </c>
      <c r="F323" s="138"/>
      <c r="G323" s="138">
        <v>39.603931427001953</v>
      </c>
      <c r="H323" s="138">
        <v>0</v>
      </c>
      <c r="I323" s="138"/>
      <c r="J323" s="138">
        <v>39.603931427001953</v>
      </c>
      <c r="K323" s="247">
        <v>1</v>
      </c>
    </row>
    <row r="324" spans="2:11" x14ac:dyDescent="0.2">
      <c r="B324" s="251">
        <f t="shared" si="4"/>
        <v>46905</v>
      </c>
      <c r="C324" s="138"/>
      <c r="D324" s="138">
        <v>39.603931427001953</v>
      </c>
      <c r="E324" s="138">
        <v>1</v>
      </c>
      <c r="F324" s="138"/>
      <c r="G324" s="138">
        <v>39.603931427001953</v>
      </c>
      <c r="H324" s="138">
        <v>0</v>
      </c>
      <c r="I324" s="138"/>
      <c r="J324" s="138">
        <v>39.603931427001953</v>
      </c>
      <c r="K324" s="247">
        <v>1</v>
      </c>
    </row>
    <row r="325" spans="2:11" x14ac:dyDescent="0.2">
      <c r="B325" s="251">
        <f t="shared" si="4"/>
        <v>46935</v>
      </c>
      <c r="C325" s="138"/>
      <c r="D325" s="138">
        <v>39.603931427001953</v>
      </c>
      <c r="E325" s="138">
        <v>1</v>
      </c>
      <c r="F325" s="138"/>
      <c r="G325" s="138">
        <v>39.603931427001953</v>
      </c>
      <c r="H325" s="138">
        <v>0</v>
      </c>
      <c r="I325" s="138"/>
      <c r="J325" s="138">
        <v>39.603931427001953</v>
      </c>
      <c r="K325" s="247">
        <v>1</v>
      </c>
    </row>
    <row r="326" spans="2:11" x14ac:dyDescent="0.2">
      <c r="B326" s="251">
        <f t="shared" si="4"/>
        <v>46966</v>
      </c>
      <c r="C326" s="138"/>
      <c r="D326" s="138">
        <v>39.603931427001953</v>
      </c>
      <c r="E326" s="138">
        <v>1</v>
      </c>
      <c r="F326" s="138"/>
      <c r="G326" s="138">
        <v>39.603931427001953</v>
      </c>
      <c r="H326" s="138">
        <v>0</v>
      </c>
      <c r="I326" s="138"/>
      <c r="J326" s="138">
        <v>39.603931427001953</v>
      </c>
      <c r="K326" s="247">
        <v>1</v>
      </c>
    </row>
    <row r="327" spans="2:11" x14ac:dyDescent="0.2">
      <c r="B327" s="251">
        <f t="shared" si="4"/>
        <v>46997</v>
      </c>
      <c r="C327" s="138"/>
      <c r="D327" s="138">
        <v>39.603931427001953</v>
      </c>
      <c r="E327" s="138">
        <v>1</v>
      </c>
      <c r="F327" s="138"/>
      <c r="G327" s="138">
        <v>39.603931427001953</v>
      </c>
      <c r="H327" s="138">
        <v>0</v>
      </c>
      <c r="I327" s="138"/>
      <c r="J327" s="138">
        <v>39.603931427001953</v>
      </c>
      <c r="K327" s="247">
        <v>1</v>
      </c>
    </row>
    <row r="328" spans="2:11" x14ac:dyDescent="0.2">
      <c r="B328" s="251">
        <f t="shared" ref="B328:B366" si="5">EOMONTH(B327,0)+1</f>
        <v>47027</v>
      </c>
      <c r="C328" s="138"/>
      <c r="D328" s="138">
        <v>39.603931427001953</v>
      </c>
      <c r="E328" s="138">
        <v>1</v>
      </c>
      <c r="F328" s="138"/>
      <c r="G328" s="138">
        <v>39.603931427001953</v>
      </c>
      <c r="H328" s="138">
        <v>0</v>
      </c>
      <c r="I328" s="138"/>
      <c r="J328" s="138">
        <v>39.603931427001953</v>
      </c>
      <c r="K328" s="247">
        <v>1</v>
      </c>
    </row>
    <row r="329" spans="2:11" x14ac:dyDescent="0.2">
      <c r="B329" s="251">
        <f t="shared" si="5"/>
        <v>47058</v>
      </c>
      <c r="C329" s="138"/>
      <c r="D329" s="138">
        <v>39.603931427001953</v>
      </c>
      <c r="E329" s="138">
        <v>1</v>
      </c>
      <c r="F329" s="138"/>
      <c r="G329" s="138">
        <v>39.603931427001953</v>
      </c>
      <c r="H329" s="138">
        <v>0</v>
      </c>
      <c r="I329" s="138"/>
      <c r="J329" s="138">
        <v>39.603931427001953</v>
      </c>
      <c r="K329" s="247">
        <v>1</v>
      </c>
    </row>
    <row r="330" spans="2:11" x14ac:dyDescent="0.2">
      <c r="B330" s="251">
        <f t="shared" si="5"/>
        <v>47088</v>
      </c>
      <c r="C330" s="138"/>
      <c r="D330" s="138">
        <v>39.603931427001953</v>
      </c>
      <c r="E330" s="138">
        <v>1</v>
      </c>
      <c r="F330" s="138"/>
      <c r="G330" s="138">
        <v>39.603931427001953</v>
      </c>
      <c r="H330" s="138">
        <v>0</v>
      </c>
      <c r="I330" s="138"/>
      <c r="J330" s="138">
        <v>39.603931427001953</v>
      </c>
      <c r="K330" s="247">
        <v>1</v>
      </c>
    </row>
    <row r="331" spans="2:11" x14ac:dyDescent="0.2">
      <c r="B331" s="251">
        <f t="shared" si="5"/>
        <v>47119</v>
      </c>
      <c r="C331" s="138"/>
      <c r="D331" s="138">
        <v>39.603931427001953</v>
      </c>
      <c r="E331" s="138">
        <v>1</v>
      </c>
      <c r="F331" s="138"/>
      <c r="G331" s="138">
        <v>39.603931427001953</v>
      </c>
      <c r="H331" s="138">
        <v>0</v>
      </c>
      <c r="I331" s="138"/>
      <c r="J331" s="138">
        <v>39.603931427001953</v>
      </c>
      <c r="K331" s="247">
        <v>1</v>
      </c>
    </row>
    <row r="332" spans="2:11" x14ac:dyDescent="0.2">
      <c r="B332" s="251">
        <f t="shared" si="5"/>
        <v>47150</v>
      </c>
      <c r="C332" s="138"/>
      <c r="D332" s="138">
        <v>39.603931427001953</v>
      </c>
      <c r="E332" s="138">
        <v>1</v>
      </c>
      <c r="F332" s="138"/>
      <c r="G332" s="138">
        <v>39.603931427001953</v>
      </c>
      <c r="H332" s="138">
        <v>0</v>
      </c>
      <c r="I332" s="138"/>
      <c r="J332" s="138">
        <v>39.603931427001953</v>
      </c>
      <c r="K332" s="247">
        <v>1</v>
      </c>
    </row>
    <row r="333" spans="2:11" x14ac:dyDescent="0.2">
      <c r="B333" s="251">
        <f t="shared" si="5"/>
        <v>47178</v>
      </c>
      <c r="C333" s="138"/>
      <c r="D333" s="138">
        <v>39.603931427001953</v>
      </c>
      <c r="E333" s="138">
        <v>1</v>
      </c>
      <c r="F333" s="138"/>
      <c r="G333" s="138">
        <v>39.603931427001953</v>
      </c>
      <c r="H333" s="138">
        <v>0</v>
      </c>
      <c r="I333" s="138"/>
      <c r="J333" s="138">
        <v>39.603931427001953</v>
      </c>
      <c r="K333" s="247">
        <v>1</v>
      </c>
    </row>
    <row r="334" spans="2:11" x14ac:dyDescent="0.2">
      <c r="B334" s="251">
        <f t="shared" si="5"/>
        <v>47209</v>
      </c>
      <c r="C334" s="138"/>
      <c r="D334" s="138">
        <v>39.603931427001953</v>
      </c>
      <c r="E334" s="138">
        <v>1</v>
      </c>
      <c r="F334" s="138"/>
      <c r="G334" s="138">
        <v>39.603931427001953</v>
      </c>
      <c r="H334" s="138">
        <v>0</v>
      </c>
      <c r="I334" s="138"/>
      <c r="J334" s="138">
        <v>39.603931427001953</v>
      </c>
      <c r="K334" s="247">
        <v>1</v>
      </c>
    </row>
    <row r="335" spans="2:11" x14ac:dyDescent="0.2">
      <c r="B335" s="251">
        <f t="shared" si="5"/>
        <v>47239</v>
      </c>
      <c r="C335" s="138"/>
      <c r="D335" s="138">
        <v>39.603931427001953</v>
      </c>
      <c r="E335" s="138">
        <v>1</v>
      </c>
      <c r="F335" s="138"/>
      <c r="G335" s="138">
        <v>39.603931427001953</v>
      </c>
      <c r="H335" s="138">
        <v>0</v>
      </c>
      <c r="I335" s="138"/>
      <c r="J335" s="138">
        <v>39.603931427001953</v>
      </c>
      <c r="K335" s="247">
        <v>1</v>
      </c>
    </row>
    <row r="336" spans="2:11" x14ac:dyDescent="0.2">
      <c r="B336" s="251">
        <f t="shared" si="5"/>
        <v>47270</v>
      </c>
      <c r="C336" s="138"/>
      <c r="D336" s="138">
        <v>39.603931427001953</v>
      </c>
      <c r="E336" s="138">
        <v>1</v>
      </c>
      <c r="F336" s="138"/>
      <c r="G336" s="138">
        <v>39.603931427001953</v>
      </c>
      <c r="H336" s="138">
        <v>0</v>
      </c>
      <c r="I336" s="138"/>
      <c r="J336" s="138">
        <v>39.603931427001953</v>
      </c>
      <c r="K336" s="247">
        <v>1</v>
      </c>
    </row>
    <row r="337" spans="2:11" x14ac:dyDescent="0.2">
      <c r="B337" s="251">
        <f t="shared" si="5"/>
        <v>47300</v>
      </c>
      <c r="C337" s="138"/>
      <c r="D337" s="138">
        <v>39.603931427001953</v>
      </c>
      <c r="E337" s="138">
        <v>1</v>
      </c>
      <c r="F337" s="138"/>
      <c r="G337" s="138">
        <v>39.603931427001953</v>
      </c>
      <c r="H337" s="138">
        <v>0</v>
      </c>
      <c r="I337" s="138"/>
      <c r="J337" s="138">
        <v>39.603931427001953</v>
      </c>
      <c r="K337" s="247">
        <v>1</v>
      </c>
    </row>
    <row r="338" spans="2:11" x14ac:dyDescent="0.2">
      <c r="B338" s="251">
        <f t="shared" si="5"/>
        <v>47331</v>
      </c>
      <c r="C338" s="138"/>
      <c r="D338" s="138">
        <v>39.603931427001953</v>
      </c>
      <c r="E338" s="138">
        <v>1</v>
      </c>
      <c r="F338" s="138"/>
      <c r="G338" s="138">
        <v>39.603931427001953</v>
      </c>
      <c r="H338" s="138">
        <v>0</v>
      </c>
      <c r="I338" s="138"/>
      <c r="J338" s="138">
        <v>39.603931427001953</v>
      </c>
      <c r="K338" s="247">
        <v>1</v>
      </c>
    </row>
    <row r="339" spans="2:11" x14ac:dyDescent="0.2">
      <c r="B339" s="251">
        <f t="shared" si="5"/>
        <v>47362</v>
      </c>
      <c r="C339" s="138"/>
      <c r="D339" s="138">
        <v>39.603931427001953</v>
      </c>
      <c r="E339" s="138">
        <v>1</v>
      </c>
      <c r="F339" s="138"/>
      <c r="G339" s="138">
        <v>39.603931427001953</v>
      </c>
      <c r="H339" s="138">
        <v>0</v>
      </c>
      <c r="I339" s="138"/>
      <c r="J339" s="138">
        <v>39.603931427001953</v>
      </c>
      <c r="K339" s="247">
        <v>1</v>
      </c>
    </row>
    <row r="340" spans="2:11" x14ac:dyDescent="0.2">
      <c r="B340" s="251">
        <f t="shared" si="5"/>
        <v>47392</v>
      </c>
      <c r="C340" s="138"/>
      <c r="D340" s="138">
        <v>39.603931427001953</v>
      </c>
      <c r="E340" s="138">
        <v>1</v>
      </c>
      <c r="F340" s="138"/>
      <c r="G340" s="138">
        <v>39.603931427001953</v>
      </c>
      <c r="H340" s="138">
        <v>0</v>
      </c>
      <c r="I340" s="138"/>
      <c r="J340" s="138">
        <v>39.603931427001953</v>
      </c>
      <c r="K340" s="247">
        <v>1</v>
      </c>
    </row>
    <row r="341" spans="2:11" x14ac:dyDescent="0.2">
      <c r="B341" s="251">
        <f t="shared" si="5"/>
        <v>47423</v>
      </c>
      <c r="C341" s="138"/>
      <c r="D341" s="138">
        <v>39.603931427001953</v>
      </c>
      <c r="E341" s="138">
        <v>1</v>
      </c>
      <c r="F341" s="138"/>
      <c r="G341" s="138">
        <v>39.603931427001953</v>
      </c>
      <c r="H341" s="138">
        <v>0</v>
      </c>
      <c r="I341" s="138"/>
      <c r="J341" s="138">
        <v>39.603931427001953</v>
      </c>
      <c r="K341" s="247">
        <v>1</v>
      </c>
    </row>
    <row r="342" spans="2:11" x14ac:dyDescent="0.2">
      <c r="B342" s="251">
        <f t="shared" si="5"/>
        <v>47453</v>
      </c>
      <c r="C342" s="138"/>
      <c r="D342" s="138">
        <v>39.603931427001953</v>
      </c>
      <c r="E342" s="138">
        <v>1</v>
      </c>
      <c r="F342" s="138"/>
      <c r="G342" s="138">
        <v>39.603931427001953</v>
      </c>
      <c r="H342" s="138">
        <v>0</v>
      </c>
      <c r="I342" s="138"/>
      <c r="J342" s="138">
        <v>39.603931427001953</v>
      </c>
      <c r="K342" s="247">
        <v>1</v>
      </c>
    </row>
    <row r="343" spans="2:11" x14ac:dyDescent="0.2">
      <c r="B343" s="251">
        <f t="shared" si="5"/>
        <v>47484</v>
      </c>
      <c r="C343" s="138"/>
      <c r="D343" s="138">
        <v>39.603931427001953</v>
      </c>
      <c r="E343" s="138">
        <v>1</v>
      </c>
      <c r="F343" s="138"/>
      <c r="G343" s="138">
        <v>39.603931427001953</v>
      </c>
      <c r="H343" s="138">
        <v>0</v>
      </c>
      <c r="I343" s="138"/>
      <c r="J343" s="138">
        <v>39.603931427001953</v>
      </c>
      <c r="K343" s="247">
        <v>1</v>
      </c>
    </row>
    <row r="344" spans="2:11" x14ac:dyDescent="0.2">
      <c r="B344" s="251">
        <f t="shared" si="5"/>
        <v>47515</v>
      </c>
      <c r="C344" s="138"/>
      <c r="D344" s="138">
        <v>39.603931427001953</v>
      </c>
      <c r="E344" s="138">
        <v>1</v>
      </c>
      <c r="F344" s="138"/>
      <c r="G344" s="138">
        <v>39.603931427001953</v>
      </c>
      <c r="H344" s="138">
        <v>0</v>
      </c>
      <c r="I344" s="138"/>
      <c r="J344" s="138">
        <v>39.603931427001953</v>
      </c>
      <c r="K344" s="247">
        <v>1</v>
      </c>
    </row>
    <row r="345" spans="2:11" x14ac:dyDescent="0.2">
      <c r="B345" s="251">
        <f t="shared" si="5"/>
        <v>47543</v>
      </c>
      <c r="C345" s="138"/>
      <c r="D345" s="138">
        <v>39.603931427001953</v>
      </c>
      <c r="E345" s="138">
        <v>1</v>
      </c>
      <c r="F345" s="138"/>
      <c r="G345" s="138">
        <v>39.603931427001953</v>
      </c>
      <c r="H345" s="138">
        <v>0</v>
      </c>
      <c r="I345" s="138"/>
      <c r="J345" s="138">
        <v>39.603931427001953</v>
      </c>
      <c r="K345" s="247">
        <v>1</v>
      </c>
    </row>
    <row r="346" spans="2:11" x14ac:dyDescent="0.2">
      <c r="B346" s="251">
        <f t="shared" si="5"/>
        <v>47574</v>
      </c>
      <c r="C346" s="138"/>
      <c r="D346" s="138">
        <v>39.603931427001953</v>
      </c>
      <c r="E346" s="138">
        <v>1</v>
      </c>
      <c r="F346" s="138"/>
      <c r="G346" s="138">
        <v>39.603931427001953</v>
      </c>
      <c r="H346" s="138">
        <v>0</v>
      </c>
      <c r="I346" s="138"/>
      <c r="J346" s="138">
        <v>39.603931427001953</v>
      </c>
      <c r="K346" s="247">
        <v>1</v>
      </c>
    </row>
    <row r="347" spans="2:11" x14ac:dyDescent="0.2">
      <c r="B347" s="251">
        <f t="shared" si="5"/>
        <v>47604</v>
      </c>
      <c r="C347" s="138"/>
      <c r="D347" s="138">
        <v>39.603931427001953</v>
      </c>
      <c r="E347" s="138">
        <v>1</v>
      </c>
      <c r="F347" s="138"/>
      <c r="G347" s="138">
        <v>39.603931427001953</v>
      </c>
      <c r="H347" s="138">
        <v>0</v>
      </c>
      <c r="I347" s="138"/>
      <c r="J347" s="138">
        <v>39.603931427001953</v>
      </c>
      <c r="K347" s="247">
        <v>1</v>
      </c>
    </row>
    <row r="348" spans="2:11" x14ac:dyDescent="0.2">
      <c r="B348" s="251">
        <f t="shared" si="5"/>
        <v>47635</v>
      </c>
      <c r="C348" s="138"/>
      <c r="D348" s="138">
        <v>39.603931427001953</v>
      </c>
      <c r="E348" s="138">
        <v>1</v>
      </c>
      <c r="F348" s="138"/>
      <c r="G348" s="138">
        <v>39.603931427001953</v>
      </c>
      <c r="H348" s="138">
        <v>0</v>
      </c>
      <c r="I348" s="138"/>
      <c r="J348" s="138">
        <v>39.603931427001953</v>
      </c>
      <c r="K348" s="247">
        <v>1</v>
      </c>
    </row>
    <row r="349" spans="2:11" x14ac:dyDescent="0.2">
      <c r="B349" s="251">
        <f t="shared" si="5"/>
        <v>47665</v>
      </c>
      <c r="C349" s="138"/>
      <c r="D349" s="138">
        <v>39.603931427001953</v>
      </c>
      <c r="E349" s="138">
        <v>1</v>
      </c>
      <c r="F349" s="138"/>
      <c r="G349" s="138">
        <v>39.603931427001953</v>
      </c>
      <c r="H349" s="138">
        <v>0</v>
      </c>
      <c r="I349" s="138"/>
      <c r="J349" s="138">
        <v>39.603931427001953</v>
      </c>
      <c r="K349" s="247">
        <v>1</v>
      </c>
    </row>
    <row r="350" spans="2:11" x14ac:dyDescent="0.2">
      <c r="B350" s="251">
        <f t="shared" si="5"/>
        <v>47696</v>
      </c>
      <c r="C350" s="138"/>
      <c r="D350" s="138">
        <v>39.603931427001953</v>
      </c>
      <c r="E350" s="138">
        <v>1</v>
      </c>
      <c r="F350" s="138"/>
      <c r="G350" s="138">
        <v>39.603931427001953</v>
      </c>
      <c r="H350" s="138">
        <v>0</v>
      </c>
      <c r="I350" s="138"/>
      <c r="J350" s="138">
        <v>39.603931427001953</v>
      </c>
      <c r="K350" s="247">
        <v>1</v>
      </c>
    </row>
    <row r="351" spans="2:11" x14ac:dyDescent="0.2">
      <c r="B351" s="251">
        <f t="shared" si="5"/>
        <v>47727</v>
      </c>
      <c r="C351" s="138"/>
      <c r="D351" s="138">
        <v>39.603931427001953</v>
      </c>
      <c r="E351" s="138">
        <v>1</v>
      </c>
      <c r="F351" s="138"/>
      <c r="G351" s="138">
        <v>39.603931427001953</v>
      </c>
      <c r="H351" s="138">
        <v>0</v>
      </c>
      <c r="I351" s="138"/>
      <c r="J351" s="138">
        <v>39.603931427001953</v>
      </c>
      <c r="K351" s="247">
        <v>1</v>
      </c>
    </row>
    <row r="352" spans="2:11" x14ac:dyDescent="0.2">
      <c r="B352" s="251">
        <f t="shared" si="5"/>
        <v>47757</v>
      </c>
      <c r="C352" s="138"/>
      <c r="D352" s="138">
        <v>39.603931427001953</v>
      </c>
      <c r="E352" s="138">
        <v>1</v>
      </c>
      <c r="F352" s="138"/>
      <c r="G352" s="138">
        <v>39.603931427001953</v>
      </c>
      <c r="H352" s="138">
        <v>0</v>
      </c>
      <c r="I352" s="138"/>
      <c r="J352" s="138">
        <v>39.603931427001953</v>
      </c>
      <c r="K352" s="247">
        <v>1</v>
      </c>
    </row>
    <row r="353" spans="2:11" x14ac:dyDescent="0.2">
      <c r="B353" s="251">
        <f t="shared" si="5"/>
        <v>47788</v>
      </c>
      <c r="C353" s="138"/>
      <c r="D353" s="138">
        <v>39.603931427001953</v>
      </c>
      <c r="E353" s="138">
        <v>1</v>
      </c>
      <c r="F353" s="138"/>
      <c r="G353" s="138">
        <v>39.603931427001953</v>
      </c>
      <c r="H353" s="138">
        <v>0</v>
      </c>
      <c r="I353" s="138"/>
      <c r="J353" s="138">
        <v>39.603931427001953</v>
      </c>
      <c r="K353" s="247">
        <v>1</v>
      </c>
    </row>
    <row r="354" spans="2:11" x14ac:dyDescent="0.2">
      <c r="B354" s="251">
        <f t="shared" si="5"/>
        <v>47818</v>
      </c>
      <c r="C354" s="138"/>
      <c r="D354" s="138">
        <v>39.603931427001953</v>
      </c>
      <c r="E354" s="138">
        <v>1</v>
      </c>
      <c r="F354" s="138"/>
      <c r="G354" s="138">
        <v>39.603931427001953</v>
      </c>
      <c r="H354" s="138">
        <v>0</v>
      </c>
      <c r="I354" s="138"/>
      <c r="J354" s="138">
        <v>39.603931427001953</v>
      </c>
      <c r="K354" s="247">
        <v>1</v>
      </c>
    </row>
    <row r="355" spans="2:11" x14ac:dyDescent="0.2">
      <c r="B355" s="251">
        <f t="shared" si="5"/>
        <v>47849</v>
      </c>
      <c r="C355" s="138"/>
      <c r="D355" s="138">
        <v>39.603931427001953</v>
      </c>
      <c r="E355" s="138">
        <v>1</v>
      </c>
      <c r="F355" s="138"/>
      <c r="G355" s="138">
        <v>39.603931427001953</v>
      </c>
      <c r="H355" s="138">
        <v>0</v>
      </c>
      <c r="I355" s="138"/>
      <c r="J355" s="138">
        <v>39.603931427001953</v>
      </c>
      <c r="K355" s="247">
        <v>1</v>
      </c>
    </row>
    <row r="356" spans="2:11" x14ac:dyDescent="0.2">
      <c r="B356" s="251">
        <f t="shared" si="5"/>
        <v>47880</v>
      </c>
      <c r="C356" s="138"/>
      <c r="D356" s="138">
        <v>39.603931427001953</v>
      </c>
      <c r="E356" s="138">
        <v>1</v>
      </c>
      <c r="F356" s="138"/>
      <c r="G356" s="138">
        <v>39.603931427001953</v>
      </c>
      <c r="H356" s="138">
        <v>0</v>
      </c>
      <c r="I356" s="138"/>
      <c r="J356" s="138">
        <v>39.603931427001953</v>
      </c>
      <c r="K356" s="247">
        <v>1</v>
      </c>
    </row>
    <row r="357" spans="2:11" x14ac:dyDescent="0.2">
      <c r="B357" s="251">
        <f t="shared" si="5"/>
        <v>47908</v>
      </c>
      <c r="C357" s="138"/>
      <c r="D357" s="138">
        <v>39.603931427001953</v>
      </c>
      <c r="E357" s="138">
        <v>1</v>
      </c>
      <c r="F357" s="138"/>
      <c r="G357" s="138">
        <v>39.603931427001953</v>
      </c>
      <c r="H357" s="138">
        <v>0</v>
      </c>
      <c r="I357" s="138"/>
      <c r="J357" s="138">
        <v>39.603931427001953</v>
      </c>
      <c r="K357" s="247">
        <v>1</v>
      </c>
    </row>
    <row r="358" spans="2:11" x14ac:dyDescent="0.2">
      <c r="B358" s="251">
        <f t="shared" si="5"/>
        <v>47939</v>
      </c>
      <c r="C358" s="138"/>
      <c r="D358" s="138">
        <v>39.603931427001953</v>
      </c>
      <c r="E358" s="138">
        <v>1</v>
      </c>
      <c r="F358" s="138"/>
      <c r="G358" s="138">
        <v>39.603931427001953</v>
      </c>
      <c r="H358" s="138">
        <v>0</v>
      </c>
      <c r="I358" s="138"/>
      <c r="J358" s="138">
        <v>39.603931427001953</v>
      </c>
      <c r="K358" s="247">
        <v>1</v>
      </c>
    </row>
    <row r="359" spans="2:11" x14ac:dyDescent="0.2">
      <c r="B359" s="251">
        <f t="shared" si="5"/>
        <v>47969</v>
      </c>
      <c r="C359" s="138"/>
      <c r="D359" s="138">
        <v>39.603931427001953</v>
      </c>
      <c r="E359" s="138">
        <v>1</v>
      </c>
      <c r="F359" s="138"/>
      <c r="G359" s="138">
        <v>39.603931427001953</v>
      </c>
      <c r="H359" s="138">
        <v>0</v>
      </c>
      <c r="I359" s="138"/>
      <c r="J359" s="138">
        <v>39.603931427001953</v>
      </c>
      <c r="K359" s="247">
        <v>1</v>
      </c>
    </row>
    <row r="360" spans="2:11" x14ac:dyDescent="0.2">
      <c r="B360" s="251">
        <f t="shared" si="5"/>
        <v>48000</v>
      </c>
      <c r="C360" s="138"/>
      <c r="D360" s="138">
        <v>39.603931427001953</v>
      </c>
      <c r="E360" s="138">
        <v>1</v>
      </c>
      <c r="F360" s="138"/>
      <c r="G360" s="138">
        <v>39.603931427001953</v>
      </c>
      <c r="H360" s="138">
        <v>0</v>
      </c>
      <c r="I360" s="138"/>
      <c r="J360" s="138">
        <v>39.603931427001953</v>
      </c>
      <c r="K360" s="247">
        <v>1</v>
      </c>
    </row>
    <row r="361" spans="2:11" x14ac:dyDescent="0.2">
      <c r="B361" s="251">
        <f t="shared" si="5"/>
        <v>48030</v>
      </c>
      <c r="C361" s="138"/>
      <c r="D361" s="138">
        <v>39.603931427001953</v>
      </c>
      <c r="E361" s="138">
        <v>1</v>
      </c>
      <c r="F361" s="138"/>
      <c r="G361" s="138">
        <v>39.603931427001953</v>
      </c>
      <c r="H361" s="138">
        <v>0</v>
      </c>
      <c r="I361" s="138"/>
      <c r="J361" s="138">
        <v>39.603931427001953</v>
      </c>
      <c r="K361" s="247">
        <v>1</v>
      </c>
    </row>
    <row r="362" spans="2:11" x14ac:dyDescent="0.2">
      <c r="B362" s="251">
        <f t="shared" si="5"/>
        <v>48061</v>
      </c>
      <c r="C362" s="138"/>
      <c r="D362" s="138">
        <v>39.603931427001953</v>
      </c>
      <c r="E362" s="138">
        <v>1</v>
      </c>
      <c r="F362" s="138"/>
      <c r="G362" s="138">
        <v>39.603931427001953</v>
      </c>
      <c r="H362" s="138">
        <v>0</v>
      </c>
      <c r="I362" s="138"/>
      <c r="J362" s="138">
        <v>39.603931427001953</v>
      </c>
      <c r="K362" s="247">
        <v>1</v>
      </c>
    </row>
    <row r="363" spans="2:11" x14ac:dyDescent="0.2">
      <c r="B363" s="251">
        <f t="shared" si="5"/>
        <v>48092</v>
      </c>
      <c r="C363" s="138"/>
      <c r="D363" s="138">
        <v>39.603931427001953</v>
      </c>
      <c r="E363" s="138">
        <v>1</v>
      </c>
      <c r="F363" s="138"/>
      <c r="G363" s="138">
        <v>39.603931427001953</v>
      </c>
      <c r="H363" s="138">
        <v>0</v>
      </c>
      <c r="I363" s="138"/>
      <c r="J363" s="138">
        <v>39.603931427001953</v>
      </c>
      <c r="K363" s="247">
        <v>1</v>
      </c>
    </row>
    <row r="364" spans="2:11" x14ac:dyDescent="0.2">
      <c r="B364" s="251">
        <f t="shared" si="5"/>
        <v>48122</v>
      </c>
      <c r="C364" s="138"/>
      <c r="D364" s="138">
        <v>39.603931427001953</v>
      </c>
      <c r="E364" s="138">
        <v>1</v>
      </c>
      <c r="F364" s="138"/>
      <c r="G364" s="138">
        <v>39.603931427001953</v>
      </c>
      <c r="H364" s="138">
        <v>0</v>
      </c>
      <c r="I364" s="138"/>
      <c r="J364" s="138">
        <v>39.603931427001953</v>
      </c>
      <c r="K364" s="247">
        <v>1</v>
      </c>
    </row>
    <row r="365" spans="2:11" x14ac:dyDescent="0.2">
      <c r="B365" s="251">
        <f t="shared" si="5"/>
        <v>48153</v>
      </c>
      <c r="C365" s="138"/>
      <c r="D365" s="138">
        <v>39.603931427001953</v>
      </c>
      <c r="E365" s="138">
        <v>1</v>
      </c>
      <c r="F365" s="138"/>
      <c r="G365" s="138">
        <v>39.603931427001953</v>
      </c>
      <c r="H365" s="138">
        <v>0</v>
      </c>
      <c r="I365" s="138"/>
      <c r="J365" s="138">
        <v>39.603931427001953</v>
      </c>
      <c r="K365" s="247">
        <v>1</v>
      </c>
    </row>
    <row r="366" spans="2:11" x14ac:dyDescent="0.2">
      <c r="B366" s="252">
        <f t="shared" si="5"/>
        <v>48183</v>
      </c>
      <c r="C366" s="248"/>
      <c r="D366" s="248">
        <v>39.603931427001953</v>
      </c>
      <c r="E366" s="248">
        <v>1</v>
      </c>
      <c r="F366" s="248"/>
      <c r="G366" s="248">
        <v>39.603931427001953</v>
      </c>
      <c r="H366" s="248">
        <v>0</v>
      </c>
      <c r="I366" s="248"/>
      <c r="J366" s="248">
        <v>39.603931427001953</v>
      </c>
      <c r="K366" s="249">
        <v>1</v>
      </c>
    </row>
    <row r="367" spans="2:11" x14ac:dyDescent="0.2">
      <c r="B367" s="115"/>
    </row>
    <row r="368" spans="2:11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362" r:id="rId4" name="CommandButton1">
          <controlPr autoLine="0" r:id="rId5">
            <anchor moveWithCells="1">
              <from>
                <xdr:col>11</xdr:col>
                <xdr:colOff>571500</xdr:colOff>
                <xdr:row>12</xdr:row>
                <xdr:rowOff>19050</xdr:rowOff>
              </from>
              <to>
                <xdr:col>14</xdr:col>
                <xdr:colOff>190500</xdr:colOff>
                <xdr:row>14</xdr:row>
                <xdr:rowOff>95250</xdr:rowOff>
              </to>
            </anchor>
          </controlPr>
        </control>
      </mc:Choice>
      <mc:Fallback>
        <control shapeId="15362" r:id="rId4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3:K452"/>
  <sheetViews>
    <sheetView workbookViewId="0">
      <selection activeCell="B8" sqref="B8"/>
    </sheetView>
  </sheetViews>
  <sheetFormatPr defaultRowHeight="11.25" x14ac:dyDescent="0.2"/>
  <cols>
    <col min="1" max="4" width="9.140625" style="81"/>
    <col min="5" max="5" width="8.140625" style="81" customWidth="1"/>
    <col min="6" max="7" width="9.140625" style="81"/>
    <col min="8" max="8" width="8.28515625" style="81" customWidth="1"/>
    <col min="9" max="10" width="9.140625" style="81"/>
    <col min="11" max="11" width="8.42578125" style="81" customWidth="1"/>
    <col min="12" max="16384" width="9.140625" style="81"/>
  </cols>
  <sheetData>
    <row r="3" spans="2:11" x14ac:dyDescent="0.2">
      <c r="B3" s="253" t="s">
        <v>232</v>
      </c>
      <c r="C3" s="254"/>
      <c r="D3" s="137">
        <v>2</v>
      </c>
    </row>
    <row r="5" spans="2:11" x14ac:dyDescent="0.2">
      <c r="B5" s="255"/>
      <c r="C5" s="256"/>
      <c r="D5" s="256"/>
      <c r="E5" s="256"/>
      <c r="F5" s="256"/>
      <c r="G5" s="256"/>
      <c r="H5" s="256"/>
      <c r="I5" s="256"/>
      <c r="J5" s="256"/>
      <c r="K5" s="257"/>
    </row>
    <row r="6" spans="2:11" ht="22.5" x14ac:dyDescent="0.2">
      <c r="B6" s="258" t="s">
        <v>233</v>
      </c>
      <c r="C6" s="259" t="s">
        <v>198</v>
      </c>
      <c r="D6" s="259" t="s">
        <v>76</v>
      </c>
      <c r="E6" s="260" t="s">
        <v>240</v>
      </c>
      <c r="F6" s="259" t="s">
        <v>198</v>
      </c>
      <c r="G6" s="259" t="s">
        <v>76</v>
      </c>
      <c r="H6" s="260" t="s">
        <v>240</v>
      </c>
      <c r="I6" s="259" t="s">
        <v>198</v>
      </c>
      <c r="J6" s="259" t="s">
        <v>76</v>
      </c>
      <c r="K6" s="261" t="s">
        <v>240</v>
      </c>
    </row>
    <row r="7" spans="2:11" x14ac:dyDescent="0.2">
      <c r="B7" s="250">
        <f>dealStart</f>
        <v>37257</v>
      </c>
      <c r="C7" s="244">
        <v>24.267920169805265</v>
      </c>
      <c r="D7" s="244">
        <v>57.500007629394531</v>
      </c>
      <c r="E7" s="244">
        <v>1</v>
      </c>
      <c r="F7" s="243">
        <v>48.53584033961053</v>
      </c>
      <c r="G7" s="244">
        <v>57.500007629394531</v>
      </c>
      <c r="H7" s="244">
        <v>0</v>
      </c>
      <c r="I7" s="243">
        <v>48.53584033961053</v>
      </c>
      <c r="J7" s="244">
        <v>57.500007629394531</v>
      </c>
      <c r="K7" s="245">
        <v>1</v>
      </c>
    </row>
    <row r="8" spans="2:11" x14ac:dyDescent="0.2">
      <c r="B8" s="251">
        <f t="shared" ref="B8:B71" si="0">EOMONTH(B7,0)+1</f>
        <v>37288</v>
      </c>
      <c r="C8" s="138">
        <v>25.788978840190641</v>
      </c>
      <c r="D8" s="138">
        <v>54.5</v>
      </c>
      <c r="E8" s="138">
        <v>1</v>
      </c>
      <c r="F8" s="246">
        <v>51.577957680381282</v>
      </c>
      <c r="G8" s="138">
        <v>54.5</v>
      </c>
      <c r="H8" s="138">
        <v>0</v>
      </c>
      <c r="I8" s="246">
        <v>51.577957680381282</v>
      </c>
      <c r="J8" s="138">
        <v>54.5</v>
      </c>
      <c r="K8" s="247">
        <v>1</v>
      </c>
    </row>
    <row r="9" spans="2:11" x14ac:dyDescent="0.2">
      <c r="B9" s="251">
        <f t="shared" si="0"/>
        <v>37316</v>
      </c>
      <c r="C9" s="138">
        <v>25.362046479819156</v>
      </c>
      <c r="D9" s="138">
        <v>31.200000762939453</v>
      </c>
      <c r="E9" s="138">
        <v>1</v>
      </c>
      <c r="F9" s="246">
        <v>50.724092959638313</v>
      </c>
      <c r="G9" s="138">
        <v>31.200000762939453</v>
      </c>
      <c r="H9" s="138">
        <v>0</v>
      </c>
      <c r="I9" s="246">
        <v>50.724092959638313</v>
      </c>
      <c r="J9" s="138">
        <v>31.200000762939453</v>
      </c>
      <c r="K9" s="247">
        <v>1</v>
      </c>
    </row>
    <row r="10" spans="2:11" x14ac:dyDescent="0.2">
      <c r="B10" s="251">
        <f t="shared" si="0"/>
        <v>37347</v>
      </c>
      <c r="C10" s="138">
        <v>20.875298726915098</v>
      </c>
      <c r="D10" s="138">
        <v>29.499994277954102</v>
      </c>
      <c r="E10" s="138">
        <v>1</v>
      </c>
      <c r="F10" s="246">
        <v>41.750597453830196</v>
      </c>
      <c r="G10" s="138">
        <v>29.499994277954102</v>
      </c>
      <c r="H10" s="138">
        <v>0</v>
      </c>
      <c r="I10" s="246">
        <v>41.750597453830196</v>
      </c>
      <c r="J10" s="138">
        <v>29.499994277954102</v>
      </c>
      <c r="K10" s="247">
        <v>1</v>
      </c>
    </row>
    <row r="11" spans="2:11" x14ac:dyDescent="0.2">
      <c r="B11" s="251">
        <f t="shared" si="0"/>
        <v>37377</v>
      </c>
      <c r="C11" s="138">
        <v>15.642484324586187</v>
      </c>
      <c r="D11" s="138">
        <v>29.499994277954102</v>
      </c>
      <c r="E11" s="138">
        <v>1</v>
      </c>
      <c r="F11" s="246">
        <v>31.284968649172374</v>
      </c>
      <c r="G11" s="138">
        <v>29.499994277954102</v>
      </c>
      <c r="H11" s="138">
        <v>0</v>
      </c>
      <c r="I11" s="246">
        <v>31.284968649172374</v>
      </c>
      <c r="J11" s="138">
        <v>29.499994277954102</v>
      </c>
      <c r="K11" s="247">
        <v>1</v>
      </c>
    </row>
    <row r="12" spans="2:11" x14ac:dyDescent="0.2">
      <c r="B12" s="251">
        <f t="shared" si="0"/>
        <v>37408</v>
      </c>
      <c r="C12" s="138">
        <v>14.002302898280613</v>
      </c>
      <c r="D12" s="138">
        <v>29.499994277954102</v>
      </c>
      <c r="E12" s="138">
        <v>1</v>
      </c>
      <c r="F12" s="246">
        <v>28.004605796561226</v>
      </c>
      <c r="G12" s="138">
        <v>29.499994277954102</v>
      </c>
      <c r="H12" s="138">
        <v>0</v>
      </c>
      <c r="I12" s="246">
        <v>28.004605796561226</v>
      </c>
      <c r="J12" s="138">
        <v>29.499994277954102</v>
      </c>
      <c r="K12" s="247">
        <v>1</v>
      </c>
    </row>
    <row r="13" spans="2:11" x14ac:dyDescent="0.2">
      <c r="B13" s="251">
        <f t="shared" si="0"/>
        <v>37438</v>
      </c>
      <c r="C13" s="138">
        <v>14.551792452827897</v>
      </c>
      <c r="D13" s="138">
        <v>33.5</v>
      </c>
      <c r="E13" s="138">
        <v>1</v>
      </c>
      <c r="F13" s="246">
        <v>29.103584905655794</v>
      </c>
      <c r="G13" s="138">
        <v>33.5</v>
      </c>
      <c r="H13" s="138">
        <v>0</v>
      </c>
      <c r="I13" s="246">
        <v>29.103584905655794</v>
      </c>
      <c r="J13" s="138">
        <v>33.5</v>
      </c>
      <c r="K13" s="247">
        <v>1</v>
      </c>
    </row>
    <row r="14" spans="2:11" x14ac:dyDescent="0.2">
      <c r="B14" s="251">
        <f t="shared" si="0"/>
        <v>37469</v>
      </c>
      <c r="C14" s="138">
        <v>15.173912882376477</v>
      </c>
      <c r="D14" s="138">
        <v>33.5</v>
      </c>
      <c r="E14" s="138">
        <v>1</v>
      </c>
      <c r="F14" s="246">
        <v>30.347825764752955</v>
      </c>
      <c r="G14" s="138">
        <v>33.5</v>
      </c>
      <c r="H14" s="138">
        <v>0</v>
      </c>
      <c r="I14" s="246">
        <v>30.347825764752955</v>
      </c>
      <c r="J14" s="138">
        <v>33.5</v>
      </c>
      <c r="K14" s="247">
        <v>1</v>
      </c>
    </row>
    <row r="15" spans="2:11" x14ac:dyDescent="0.2">
      <c r="B15" s="251">
        <f t="shared" si="0"/>
        <v>37500</v>
      </c>
      <c r="C15" s="138">
        <v>15.191758023086141</v>
      </c>
      <c r="D15" s="138">
        <v>32</v>
      </c>
      <c r="E15" s="138">
        <v>1</v>
      </c>
      <c r="F15" s="246">
        <v>30.383516046172282</v>
      </c>
      <c r="G15" s="138">
        <v>32</v>
      </c>
      <c r="H15" s="138">
        <v>0</v>
      </c>
      <c r="I15" s="246">
        <v>30.383516046172282</v>
      </c>
      <c r="J15" s="138">
        <v>32</v>
      </c>
      <c r="K15" s="247">
        <v>1</v>
      </c>
    </row>
    <row r="16" spans="2:11" x14ac:dyDescent="0.2">
      <c r="B16" s="251">
        <f t="shared" si="0"/>
        <v>37530</v>
      </c>
      <c r="C16" s="138">
        <v>13.999413684881963</v>
      </c>
      <c r="D16" s="138">
        <v>32</v>
      </c>
      <c r="E16" s="138">
        <v>1</v>
      </c>
      <c r="F16" s="246">
        <v>27.998827369763926</v>
      </c>
      <c r="G16" s="138">
        <v>32</v>
      </c>
      <c r="H16" s="138">
        <v>0</v>
      </c>
      <c r="I16" s="246">
        <v>27.998827369763926</v>
      </c>
      <c r="J16" s="138">
        <v>32</v>
      </c>
      <c r="K16" s="247">
        <v>1</v>
      </c>
    </row>
    <row r="17" spans="2:11" x14ac:dyDescent="0.2">
      <c r="B17" s="251">
        <f t="shared" si="0"/>
        <v>37561</v>
      </c>
      <c r="C17" s="138">
        <v>14.960197585292301</v>
      </c>
      <c r="D17" s="138">
        <v>36.5</v>
      </c>
      <c r="E17" s="138">
        <v>1</v>
      </c>
      <c r="F17" s="246">
        <v>29.920395170584602</v>
      </c>
      <c r="G17" s="138">
        <v>36.5</v>
      </c>
      <c r="H17" s="138">
        <v>0</v>
      </c>
      <c r="I17" s="246">
        <v>29.920395170584602</v>
      </c>
      <c r="J17" s="138">
        <v>36.5</v>
      </c>
      <c r="K17" s="247">
        <v>1</v>
      </c>
    </row>
    <row r="18" spans="2:11" x14ac:dyDescent="0.2">
      <c r="B18" s="251">
        <f t="shared" si="0"/>
        <v>37591</v>
      </c>
      <c r="C18" s="138">
        <v>18.47333516468511</v>
      </c>
      <c r="D18" s="138">
        <v>43.5</v>
      </c>
      <c r="E18" s="138">
        <v>1</v>
      </c>
      <c r="F18" s="246">
        <v>36.946670329370221</v>
      </c>
      <c r="G18" s="138">
        <v>43.5</v>
      </c>
      <c r="H18" s="138">
        <v>0</v>
      </c>
      <c r="I18" s="246">
        <v>36.946670329370221</v>
      </c>
      <c r="J18" s="138">
        <v>43.5</v>
      </c>
      <c r="K18" s="247">
        <v>1</v>
      </c>
    </row>
    <row r="19" spans="2:11" x14ac:dyDescent="0.2">
      <c r="B19" s="251">
        <f t="shared" si="0"/>
        <v>37622</v>
      </c>
      <c r="C19" s="138">
        <v>24.680474812691941</v>
      </c>
      <c r="D19" s="138">
        <v>55.754001617431641</v>
      </c>
      <c r="E19" s="138">
        <v>1</v>
      </c>
      <c r="F19" s="246">
        <v>49.360949625383881</v>
      </c>
      <c r="G19" s="138">
        <v>55.754001617431641</v>
      </c>
      <c r="H19" s="138">
        <v>0</v>
      </c>
      <c r="I19" s="246">
        <v>49.360949625383881</v>
      </c>
      <c r="J19" s="138">
        <v>55.754001617431641</v>
      </c>
      <c r="K19" s="247">
        <v>1</v>
      </c>
    </row>
    <row r="20" spans="2:11" x14ac:dyDescent="0.2">
      <c r="B20" s="251">
        <f t="shared" si="0"/>
        <v>37653</v>
      </c>
      <c r="C20" s="138">
        <v>26.227391480473891</v>
      </c>
      <c r="D20" s="138">
        <v>55.75</v>
      </c>
      <c r="E20" s="138">
        <v>1</v>
      </c>
      <c r="F20" s="246">
        <v>52.454782960947782</v>
      </c>
      <c r="G20" s="138">
        <v>55.75</v>
      </c>
      <c r="H20" s="138">
        <v>0</v>
      </c>
      <c r="I20" s="246">
        <v>52.454782960947782</v>
      </c>
      <c r="J20" s="138">
        <v>55.75</v>
      </c>
      <c r="K20" s="247">
        <v>1</v>
      </c>
    </row>
    <row r="21" spans="2:11" x14ac:dyDescent="0.2">
      <c r="B21" s="251">
        <f t="shared" si="0"/>
        <v>37681</v>
      </c>
      <c r="C21" s="138">
        <v>25.793201269976088</v>
      </c>
      <c r="D21" s="138">
        <v>30.5</v>
      </c>
      <c r="E21" s="138">
        <v>1</v>
      </c>
      <c r="F21" s="246">
        <v>51.586402539952175</v>
      </c>
      <c r="G21" s="138">
        <v>30.5</v>
      </c>
      <c r="H21" s="138">
        <v>0</v>
      </c>
      <c r="I21" s="246">
        <v>51.586402539952175</v>
      </c>
      <c r="J21" s="138">
        <v>30.5</v>
      </c>
      <c r="K21" s="247">
        <v>1</v>
      </c>
    </row>
    <row r="22" spans="2:11" x14ac:dyDescent="0.2">
      <c r="B22" s="251">
        <f t="shared" si="0"/>
        <v>37712</v>
      </c>
      <c r="C22" s="138">
        <v>21.230178805272637</v>
      </c>
      <c r="D22" s="138">
        <v>30</v>
      </c>
      <c r="E22" s="138">
        <v>1</v>
      </c>
      <c r="F22" s="246">
        <v>42.460357610545273</v>
      </c>
      <c r="G22" s="138">
        <v>30</v>
      </c>
      <c r="H22" s="138">
        <v>0</v>
      </c>
      <c r="I22" s="246">
        <v>42.460357610545273</v>
      </c>
      <c r="J22" s="138">
        <v>30</v>
      </c>
      <c r="K22" s="247">
        <v>1</v>
      </c>
    </row>
    <row r="23" spans="2:11" x14ac:dyDescent="0.2">
      <c r="B23" s="251">
        <f t="shared" si="0"/>
        <v>37742</v>
      </c>
      <c r="C23" s="138">
        <v>15.908406558104154</v>
      </c>
      <c r="D23" s="138">
        <v>30</v>
      </c>
      <c r="E23" s="138">
        <v>1</v>
      </c>
      <c r="F23" s="246">
        <v>31.816813116208309</v>
      </c>
      <c r="G23" s="138">
        <v>30</v>
      </c>
      <c r="H23" s="138">
        <v>0</v>
      </c>
      <c r="I23" s="246">
        <v>31.816813116208309</v>
      </c>
      <c r="J23" s="138">
        <v>30</v>
      </c>
      <c r="K23" s="247">
        <v>1</v>
      </c>
    </row>
    <row r="24" spans="2:11" x14ac:dyDescent="0.2">
      <c r="B24" s="251">
        <f t="shared" si="0"/>
        <v>37773</v>
      </c>
      <c r="C24" s="138">
        <v>14.240342047551383</v>
      </c>
      <c r="D24" s="138">
        <v>30</v>
      </c>
      <c r="E24" s="138">
        <v>1</v>
      </c>
      <c r="F24" s="246">
        <v>28.480684095102767</v>
      </c>
      <c r="G24" s="138">
        <v>30</v>
      </c>
      <c r="H24" s="138">
        <v>0</v>
      </c>
      <c r="I24" s="246">
        <v>28.480684095102767</v>
      </c>
      <c r="J24" s="138">
        <v>30</v>
      </c>
      <c r="K24" s="247">
        <v>1</v>
      </c>
    </row>
    <row r="25" spans="2:11" x14ac:dyDescent="0.2">
      <c r="B25" s="251">
        <f t="shared" si="0"/>
        <v>37803</v>
      </c>
      <c r="C25" s="138">
        <v>14.799172924525969</v>
      </c>
      <c r="D25" s="138">
        <v>32.750001525878908</v>
      </c>
      <c r="E25" s="138">
        <v>1</v>
      </c>
      <c r="F25" s="246">
        <v>29.598345849051938</v>
      </c>
      <c r="G25" s="138">
        <v>32.750001525878908</v>
      </c>
      <c r="H25" s="138">
        <v>0</v>
      </c>
      <c r="I25" s="246">
        <v>29.598345849051938</v>
      </c>
      <c r="J25" s="138">
        <v>32.750001525878908</v>
      </c>
      <c r="K25" s="247">
        <v>1</v>
      </c>
    </row>
    <row r="26" spans="2:11" x14ac:dyDescent="0.2">
      <c r="B26" s="251">
        <f t="shared" si="0"/>
        <v>37834</v>
      </c>
      <c r="C26" s="138">
        <v>15.431869401376863</v>
      </c>
      <c r="D26" s="138">
        <v>32.750001525878908</v>
      </c>
      <c r="E26" s="138">
        <v>1</v>
      </c>
      <c r="F26" s="246">
        <v>30.863738802753726</v>
      </c>
      <c r="G26" s="138">
        <v>32.750001525878908</v>
      </c>
      <c r="H26" s="138">
        <v>0</v>
      </c>
      <c r="I26" s="246">
        <v>30.863738802753726</v>
      </c>
      <c r="J26" s="138">
        <v>32.750001525878908</v>
      </c>
      <c r="K26" s="247">
        <v>1</v>
      </c>
    </row>
    <row r="27" spans="2:11" x14ac:dyDescent="0.2">
      <c r="B27" s="251">
        <f t="shared" si="0"/>
        <v>37865</v>
      </c>
      <c r="C27" s="138">
        <v>15.450017909478591</v>
      </c>
      <c r="D27" s="138">
        <v>28.900001144409181</v>
      </c>
      <c r="E27" s="138">
        <v>1</v>
      </c>
      <c r="F27" s="246">
        <v>30.900035818957182</v>
      </c>
      <c r="G27" s="138">
        <v>28.900001144409181</v>
      </c>
      <c r="H27" s="138">
        <v>0</v>
      </c>
      <c r="I27" s="246">
        <v>30.900035818957182</v>
      </c>
      <c r="J27" s="138">
        <v>28.900001144409181</v>
      </c>
      <c r="K27" s="247">
        <v>1</v>
      </c>
    </row>
    <row r="28" spans="2:11" x14ac:dyDescent="0.2">
      <c r="B28" s="251">
        <f t="shared" si="0"/>
        <v>37895</v>
      </c>
      <c r="C28" s="138">
        <v>14.237403717524959</v>
      </c>
      <c r="D28" s="138">
        <v>28.900001144409181</v>
      </c>
      <c r="E28" s="138">
        <v>1</v>
      </c>
      <c r="F28" s="246">
        <v>28.474807435049918</v>
      </c>
      <c r="G28" s="138">
        <v>28.900001144409181</v>
      </c>
      <c r="H28" s="138">
        <v>0</v>
      </c>
      <c r="I28" s="246">
        <v>28.474807435049918</v>
      </c>
      <c r="J28" s="138">
        <v>28.900001144409181</v>
      </c>
      <c r="K28" s="247">
        <v>1</v>
      </c>
    </row>
    <row r="29" spans="2:11" x14ac:dyDescent="0.2">
      <c r="B29" s="251">
        <f t="shared" si="0"/>
        <v>37926</v>
      </c>
      <c r="C29" s="138">
        <v>15.214520944242258</v>
      </c>
      <c r="D29" s="138">
        <v>34.750001525878908</v>
      </c>
      <c r="E29" s="138">
        <v>1</v>
      </c>
      <c r="F29" s="246">
        <v>30.429041888484516</v>
      </c>
      <c r="G29" s="138">
        <v>34.750001525878908</v>
      </c>
      <c r="H29" s="138">
        <v>0</v>
      </c>
      <c r="I29" s="246">
        <v>30.429041888484516</v>
      </c>
      <c r="J29" s="138">
        <v>34.750001525878908</v>
      </c>
      <c r="K29" s="247">
        <v>1</v>
      </c>
    </row>
    <row r="30" spans="2:11" x14ac:dyDescent="0.2">
      <c r="B30" s="251">
        <f t="shared" si="0"/>
        <v>37956</v>
      </c>
      <c r="C30" s="138">
        <v>18.787381862484757</v>
      </c>
      <c r="D30" s="138">
        <v>42.6</v>
      </c>
      <c r="E30" s="138">
        <v>1</v>
      </c>
      <c r="F30" s="246">
        <v>37.574763724969515</v>
      </c>
      <c r="G30" s="138">
        <v>42.6</v>
      </c>
      <c r="H30" s="138">
        <v>0</v>
      </c>
      <c r="I30" s="246">
        <v>37.574763724969515</v>
      </c>
      <c r="J30" s="138">
        <v>42.6</v>
      </c>
      <c r="K30" s="247">
        <v>1</v>
      </c>
    </row>
    <row r="31" spans="2:11" x14ac:dyDescent="0.2">
      <c r="B31" s="251">
        <f t="shared" si="0"/>
        <v>37987</v>
      </c>
      <c r="C31" s="138">
        <v>25.098531180914495</v>
      </c>
      <c r="D31" s="138">
        <v>50.85</v>
      </c>
      <c r="E31" s="138">
        <v>1</v>
      </c>
      <c r="F31" s="246">
        <v>50.197062361828991</v>
      </c>
      <c r="G31" s="138">
        <v>50.85</v>
      </c>
      <c r="H31" s="138">
        <v>0</v>
      </c>
      <c r="I31" s="246">
        <v>50.197062361828991</v>
      </c>
      <c r="J31" s="138">
        <v>50.85</v>
      </c>
      <c r="K31" s="247">
        <v>1</v>
      </c>
    </row>
    <row r="32" spans="2:11" x14ac:dyDescent="0.2">
      <c r="B32" s="251">
        <f t="shared" si="0"/>
        <v>38018</v>
      </c>
      <c r="C32" s="138">
        <v>26.673257135641947</v>
      </c>
      <c r="D32" s="138">
        <v>50.85</v>
      </c>
      <c r="E32" s="138">
        <v>1</v>
      </c>
      <c r="F32" s="246">
        <v>53.346514271283894</v>
      </c>
      <c r="G32" s="138">
        <v>50.85</v>
      </c>
      <c r="H32" s="138">
        <v>0</v>
      </c>
      <c r="I32" s="246">
        <v>53.346514271283894</v>
      </c>
      <c r="J32" s="138">
        <v>50.85</v>
      </c>
      <c r="K32" s="247">
        <v>1</v>
      </c>
    </row>
    <row r="33" spans="2:11" x14ac:dyDescent="0.2">
      <c r="B33" s="251">
        <f t="shared" si="0"/>
        <v>38047</v>
      </c>
      <c r="C33" s="138">
        <v>26.231685691565676</v>
      </c>
      <c r="D33" s="138">
        <v>29.85</v>
      </c>
      <c r="E33" s="138">
        <v>1</v>
      </c>
      <c r="F33" s="246">
        <v>52.463371383131353</v>
      </c>
      <c r="G33" s="138">
        <v>29.85</v>
      </c>
      <c r="H33" s="138">
        <v>0</v>
      </c>
      <c r="I33" s="246">
        <v>52.463371383131353</v>
      </c>
      <c r="J33" s="138">
        <v>29.85</v>
      </c>
      <c r="K33" s="247">
        <v>1</v>
      </c>
    </row>
    <row r="34" spans="2:11" x14ac:dyDescent="0.2">
      <c r="B34" s="251">
        <f t="shared" si="0"/>
        <v>38078</v>
      </c>
      <c r="C34" s="138">
        <v>21.591091844962268</v>
      </c>
      <c r="D34" s="138">
        <v>29.499999618530275</v>
      </c>
      <c r="E34" s="138">
        <v>1</v>
      </c>
      <c r="F34" s="246">
        <v>43.182183689924535</v>
      </c>
      <c r="G34" s="138">
        <v>29.499999618530275</v>
      </c>
      <c r="H34" s="138">
        <v>0</v>
      </c>
      <c r="I34" s="246">
        <v>43.182183689924535</v>
      </c>
      <c r="J34" s="138">
        <v>29.499999618530275</v>
      </c>
      <c r="K34" s="247">
        <v>1</v>
      </c>
    </row>
    <row r="35" spans="2:11" x14ac:dyDescent="0.2">
      <c r="B35" s="251">
        <f t="shared" si="0"/>
        <v>38108</v>
      </c>
      <c r="C35" s="138"/>
      <c r="D35" s="138">
        <v>29.749999618530275</v>
      </c>
      <c r="E35" s="138">
        <v>1</v>
      </c>
      <c r="F35" s="138"/>
      <c r="G35" s="138">
        <v>29.749999618530275</v>
      </c>
      <c r="H35" s="138">
        <v>0</v>
      </c>
      <c r="I35" s="138"/>
      <c r="J35" s="138">
        <v>29.749999618530275</v>
      </c>
      <c r="K35" s="247">
        <v>1</v>
      </c>
    </row>
    <row r="36" spans="2:11" x14ac:dyDescent="0.2">
      <c r="B36" s="251">
        <f t="shared" si="0"/>
        <v>38139</v>
      </c>
      <c r="C36" s="138"/>
      <c r="D36" s="138">
        <v>29.749999618530275</v>
      </c>
      <c r="E36" s="138">
        <v>1</v>
      </c>
      <c r="F36" s="138"/>
      <c r="G36" s="138">
        <v>29.749999618530275</v>
      </c>
      <c r="H36" s="138">
        <v>0</v>
      </c>
      <c r="I36" s="138"/>
      <c r="J36" s="138">
        <v>29.749999618530275</v>
      </c>
      <c r="K36" s="247">
        <v>1</v>
      </c>
    </row>
    <row r="37" spans="2:11" x14ac:dyDescent="0.2">
      <c r="B37" s="251">
        <f t="shared" si="0"/>
        <v>38169</v>
      </c>
      <c r="C37" s="138"/>
      <c r="D37" s="138">
        <v>37.200000762939453</v>
      </c>
      <c r="E37" s="138">
        <v>1</v>
      </c>
      <c r="F37" s="138"/>
      <c r="G37" s="138">
        <v>37.200000762939453</v>
      </c>
      <c r="H37" s="138">
        <v>0</v>
      </c>
      <c r="I37" s="138"/>
      <c r="J37" s="138">
        <v>37.200000762939453</v>
      </c>
      <c r="K37" s="247">
        <v>1</v>
      </c>
    </row>
    <row r="38" spans="2:11" x14ac:dyDescent="0.2">
      <c r="B38" s="251">
        <f t="shared" si="0"/>
        <v>38200</v>
      </c>
      <c r="C38" s="138"/>
      <c r="D38" s="138">
        <v>37.200000762939453</v>
      </c>
      <c r="E38" s="138">
        <v>1</v>
      </c>
      <c r="F38" s="138"/>
      <c r="G38" s="138">
        <v>37.200000762939453</v>
      </c>
      <c r="H38" s="138">
        <v>0</v>
      </c>
      <c r="I38" s="138"/>
      <c r="J38" s="138">
        <v>37.200000762939453</v>
      </c>
      <c r="K38" s="247">
        <v>1</v>
      </c>
    </row>
    <row r="39" spans="2:11" x14ac:dyDescent="0.2">
      <c r="B39" s="251">
        <f t="shared" si="0"/>
        <v>38231</v>
      </c>
      <c r="C39" s="138"/>
      <c r="D39" s="138">
        <v>28.950002670288086</v>
      </c>
      <c r="E39" s="138">
        <v>1</v>
      </c>
      <c r="F39" s="138"/>
      <c r="G39" s="138">
        <v>28.950002670288086</v>
      </c>
      <c r="H39" s="138">
        <v>0</v>
      </c>
      <c r="I39" s="138"/>
      <c r="J39" s="138">
        <v>28.950002670288086</v>
      </c>
      <c r="K39" s="247">
        <v>1</v>
      </c>
    </row>
    <row r="40" spans="2:11" x14ac:dyDescent="0.2">
      <c r="B40" s="251">
        <f t="shared" si="0"/>
        <v>38261</v>
      </c>
      <c r="C40" s="138"/>
      <c r="D40" s="138">
        <v>28.950002670288086</v>
      </c>
      <c r="E40" s="138">
        <v>1</v>
      </c>
      <c r="F40" s="138"/>
      <c r="G40" s="138">
        <v>28.950002670288086</v>
      </c>
      <c r="H40" s="138">
        <v>0</v>
      </c>
      <c r="I40" s="138"/>
      <c r="J40" s="138">
        <v>28.950002670288086</v>
      </c>
      <c r="K40" s="247">
        <v>1</v>
      </c>
    </row>
    <row r="41" spans="2:11" x14ac:dyDescent="0.2">
      <c r="B41" s="251">
        <f t="shared" si="0"/>
        <v>38292</v>
      </c>
      <c r="C41" s="138"/>
      <c r="D41" s="138">
        <v>35.950000762939453</v>
      </c>
      <c r="E41" s="138">
        <v>1</v>
      </c>
      <c r="F41" s="138"/>
      <c r="G41" s="138">
        <v>35.950000762939453</v>
      </c>
      <c r="H41" s="138">
        <v>0</v>
      </c>
      <c r="I41" s="138"/>
      <c r="J41" s="138">
        <v>35.950000762939453</v>
      </c>
      <c r="K41" s="247">
        <v>1</v>
      </c>
    </row>
    <row r="42" spans="2:11" x14ac:dyDescent="0.2">
      <c r="B42" s="251">
        <f t="shared" si="0"/>
        <v>38322</v>
      </c>
      <c r="C42" s="138"/>
      <c r="D42" s="138">
        <v>42.700000762939453</v>
      </c>
      <c r="E42" s="138">
        <v>1</v>
      </c>
      <c r="F42" s="138"/>
      <c r="G42" s="138">
        <v>42.700000762939453</v>
      </c>
      <c r="H42" s="138">
        <v>0</v>
      </c>
      <c r="I42" s="138"/>
      <c r="J42" s="138">
        <v>42.700000762939453</v>
      </c>
      <c r="K42" s="247">
        <v>1</v>
      </c>
    </row>
    <row r="43" spans="2:11" x14ac:dyDescent="0.2">
      <c r="B43" s="251">
        <f t="shared" si="0"/>
        <v>38353</v>
      </c>
      <c r="C43" s="138"/>
      <c r="D43" s="138">
        <v>48.700000762939453</v>
      </c>
      <c r="E43" s="138">
        <v>1</v>
      </c>
      <c r="F43" s="138"/>
      <c r="G43" s="138">
        <v>48.700000762939453</v>
      </c>
      <c r="H43" s="138">
        <v>0</v>
      </c>
      <c r="I43" s="138"/>
      <c r="J43" s="138">
        <v>48.700000762939453</v>
      </c>
      <c r="K43" s="247">
        <v>1</v>
      </c>
    </row>
    <row r="44" spans="2:11" x14ac:dyDescent="0.2">
      <c r="B44" s="251">
        <f t="shared" si="0"/>
        <v>38384</v>
      </c>
      <c r="C44" s="138"/>
      <c r="D44" s="138">
        <v>48.700000762939453</v>
      </c>
      <c r="E44" s="138">
        <v>1</v>
      </c>
      <c r="F44" s="138"/>
      <c r="G44" s="138">
        <v>48.700000762939453</v>
      </c>
      <c r="H44" s="138">
        <v>0</v>
      </c>
      <c r="I44" s="138"/>
      <c r="J44" s="138">
        <v>48.700000762939453</v>
      </c>
      <c r="K44" s="247">
        <v>1</v>
      </c>
    </row>
    <row r="45" spans="2:11" x14ac:dyDescent="0.2">
      <c r="B45" s="251">
        <f t="shared" si="0"/>
        <v>38412</v>
      </c>
      <c r="C45" s="138"/>
      <c r="D45" s="138">
        <v>31.600002288818359</v>
      </c>
      <c r="E45" s="138">
        <v>1</v>
      </c>
      <c r="F45" s="138"/>
      <c r="G45" s="138">
        <v>31.600002288818359</v>
      </c>
      <c r="H45" s="138">
        <v>0</v>
      </c>
      <c r="I45" s="138"/>
      <c r="J45" s="138">
        <v>31.600002288818359</v>
      </c>
      <c r="K45" s="247">
        <v>1</v>
      </c>
    </row>
    <row r="46" spans="2:11" x14ac:dyDescent="0.2">
      <c r="B46" s="251">
        <f t="shared" si="0"/>
        <v>38443</v>
      </c>
      <c r="C46" s="138"/>
      <c r="D46" s="138">
        <v>30.94999885559082</v>
      </c>
      <c r="E46" s="138">
        <v>1</v>
      </c>
      <c r="F46" s="138"/>
      <c r="G46" s="138">
        <v>30.94999885559082</v>
      </c>
      <c r="H46" s="138">
        <v>0</v>
      </c>
      <c r="I46" s="138"/>
      <c r="J46" s="138">
        <v>30.94999885559082</v>
      </c>
      <c r="K46" s="247">
        <v>1</v>
      </c>
    </row>
    <row r="47" spans="2:11" x14ac:dyDescent="0.2">
      <c r="B47" s="251">
        <f t="shared" si="0"/>
        <v>38473</v>
      </c>
      <c r="C47" s="138"/>
      <c r="D47" s="138">
        <v>30.94999885559082</v>
      </c>
      <c r="E47" s="138">
        <v>1</v>
      </c>
      <c r="F47" s="138"/>
      <c r="G47" s="138">
        <v>30.94999885559082</v>
      </c>
      <c r="H47" s="138">
        <v>0</v>
      </c>
      <c r="I47" s="138"/>
      <c r="J47" s="138">
        <v>30.94999885559082</v>
      </c>
      <c r="K47" s="247">
        <v>1</v>
      </c>
    </row>
    <row r="48" spans="2:11" x14ac:dyDescent="0.2">
      <c r="B48" s="251">
        <f t="shared" si="0"/>
        <v>38504</v>
      </c>
      <c r="C48" s="138"/>
      <c r="D48" s="138">
        <v>31.19999885559082</v>
      </c>
      <c r="E48" s="138">
        <v>1</v>
      </c>
      <c r="F48" s="138"/>
      <c r="G48" s="138">
        <v>31.19999885559082</v>
      </c>
      <c r="H48" s="138">
        <v>0</v>
      </c>
      <c r="I48" s="138"/>
      <c r="J48" s="138">
        <v>31.19999885559082</v>
      </c>
      <c r="K48" s="247">
        <v>1</v>
      </c>
    </row>
    <row r="49" spans="2:11" x14ac:dyDescent="0.2">
      <c r="B49" s="251">
        <f t="shared" si="0"/>
        <v>38534</v>
      </c>
      <c r="C49" s="138"/>
      <c r="D49" s="138">
        <v>38.450000762939453</v>
      </c>
      <c r="E49" s="138">
        <v>1</v>
      </c>
      <c r="F49" s="138"/>
      <c r="G49" s="138">
        <v>38.450000762939453</v>
      </c>
      <c r="H49" s="138">
        <v>0</v>
      </c>
      <c r="I49" s="138"/>
      <c r="J49" s="138">
        <v>38.450000762939453</v>
      </c>
      <c r="K49" s="247">
        <v>1</v>
      </c>
    </row>
    <row r="50" spans="2:11" x14ac:dyDescent="0.2">
      <c r="B50" s="251">
        <f t="shared" si="0"/>
        <v>38565</v>
      </c>
      <c r="C50" s="138"/>
      <c r="D50" s="138">
        <v>38.447864532470703</v>
      </c>
      <c r="E50" s="138">
        <v>1</v>
      </c>
      <c r="F50" s="138"/>
      <c r="G50" s="138">
        <v>38.447864532470703</v>
      </c>
      <c r="H50" s="138">
        <v>0</v>
      </c>
      <c r="I50" s="138"/>
      <c r="J50" s="138">
        <v>38.447864532470703</v>
      </c>
      <c r="K50" s="247">
        <v>1</v>
      </c>
    </row>
    <row r="51" spans="2:11" x14ac:dyDescent="0.2">
      <c r="B51" s="251">
        <f t="shared" si="0"/>
        <v>38596</v>
      </c>
      <c r="C51" s="138"/>
      <c r="D51" s="138">
        <v>30.948497772216797</v>
      </c>
      <c r="E51" s="138">
        <v>1</v>
      </c>
      <c r="F51" s="138"/>
      <c r="G51" s="138">
        <v>30.948497772216797</v>
      </c>
      <c r="H51" s="138">
        <v>0</v>
      </c>
      <c r="I51" s="138"/>
      <c r="J51" s="138">
        <v>30.948497772216797</v>
      </c>
      <c r="K51" s="247">
        <v>1</v>
      </c>
    </row>
    <row r="52" spans="2:11" x14ac:dyDescent="0.2">
      <c r="B52" s="251">
        <f t="shared" si="0"/>
        <v>38626</v>
      </c>
      <c r="C52" s="138"/>
      <c r="D52" s="138">
        <v>30.948545455932617</v>
      </c>
      <c r="E52" s="138">
        <v>1</v>
      </c>
      <c r="F52" s="138"/>
      <c r="G52" s="138">
        <v>30.948545455932617</v>
      </c>
      <c r="H52" s="138">
        <v>0</v>
      </c>
      <c r="I52" s="138"/>
      <c r="J52" s="138">
        <v>30.948545455932617</v>
      </c>
      <c r="K52" s="247">
        <v>1</v>
      </c>
    </row>
    <row r="53" spans="2:11" x14ac:dyDescent="0.2">
      <c r="B53" s="251">
        <f t="shared" si="0"/>
        <v>38657</v>
      </c>
      <c r="C53" s="138"/>
      <c r="D53" s="138">
        <v>37.903568267822266</v>
      </c>
      <c r="E53" s="138">
        <v>1</v>
      </c>
      <c r="F53" s="138"/>
      <c r="G53" s="138">
        <v>37.903568267822266</v>
      </c>
      <c r="H53" s="138">
        <v>0</v>
      </c>
      <c r="I53" s="138"/>
      <c r="J53" s="138">
        <v>37.903568267822266</v>
      </c>
      <c r="K53" s="247">
        <v>1</v>
      </c>
    </row>
    <row r="54" spans="2:11" x14ac:dyDescent="0.2">
      <c r="B54" s="251">
        <f t="shared" si="0"/>
        <v>38687</v>
      </c>
      <c r="C54" s="138"/>
      <c r="D54" s="138">
        <v>37.902858734130859</v>
      </c>
      <c r="E54" s="138">
        <v>1</v>
      </c>
      <c r="F54" s="138"/>
      <c r="G54" s="138">
        <v>37.902858734130859</v>
      </c>
      <c r="H54" s="138">
        <v>0</v>
      </c>
      <c r="I54" s="138"/>
      <c r="J54" s="138">
        <v>37.902858734130859</v>
      </c>
      <c r="K54" s="247">
        <v>1</v>
      </c>
    </row>
    <row r="55" spans="2:11" x14ac:dyDescent="0.2">
      <c r="B55" s="251">
        <f t="shared" si="0"/>
        <v>38718</v>
      </c>
      <c r="C55" s="138"/>
      <c r="D55" s="138">
        <v>47.047145843505859</v>
      </c>
      <c r="E55" s="138">
        <v>1</v>
      </c>
      <c r="F55" s="138"/>
      <c r="G55" s="138">
        <v>47.047145843505859</v>
      </c>
      <c r="H55" s="138">
        <v>0</v>
      </c>
      <c r="I55" s="138"/>
      <c r="J55" s="138">
        <v>47.047145843505859</v>
      </c>
      <c r="K55" s="247">
        <v>1</v>
      </c>
    </row>
    <row r="56" spans="2:11" x14ac:dyDescent="0.2">
      <c r="B56" s="251">
        <f t="shared" si="0"/>
        <v>38749</v>
      </c>
      <c r="C56" s="138"/>
      <c r="D56" s="138">
        <v>47.297145843505859</v>
      </c>
      <c r="E56" s="138">
        <v>1</v>
      </c>
      <c r="F56" s="138"/>
      <c r="G56" s="138">
        <v>47.297145843505859</v>
      </c>
      <c r="H56" s="138">
        <v>0</v>
      </c>
      <c r="I56" s="138"/>
      <c r="J56" s="138">
        <v>47.297145843505859</v>
      </c>
      <c r="K56" s="247">
        <v>1</v>
      </c>
    </row>
    <row r="57" spans="2:11" x14ac:dyDescent="0.2">
      <c r="B57" s="251">
        <f t="shared" si="0"/>
        <v>38777</v>
      </c>
      <c r="C57" s="138"/>
      <c r="D57" s="138">
        <v>32.052143096923828</v>
      </c>
      <c r="E57" s="138">
        <v>1</v>
      </c>
      <c r="F57" s="138"/>
      <c r="G57" s="138">
        <v>32.052143096923828</v>
      </c>
      <c r="H57" s="138">
        <v>0</v>
      </c>
      <c r="I57" s="138"/>
      <c r="J57" s="138">
        <v>32.052143096923828</v>
      </c>
      <c r="K57" s="247">
        <v>1</v>
      </c>
    </row>
    <row r="58" spans="2:11" x14ac:dyDescent="0.2">
      <c r="B58" s="251">
        <f t="shared" si="0"/>
        <v>38808</v>
      </c>
      <c r="C58" s="138"/>
      <c r="D58" s="138">
        <v>31.053934097290039</v>
      </c>
      <c r="E58" s="138">
        <v>1</v>
      </c>
      <c r="F58" s="138"/>
      <c r="G58" s="138">
        <v>31.053934097290039</v>
      </c>
      <c r="H58" s="138">
        <v>0</v>
      </c>
      <c r="I58" s="138"/>
      <c r="J58" s="138">
        <v>31.053934097290039</v>
      </c>
      <c r="K58" s="247">
        <v>1</v>
      </c>
    </row>
    <row r="59" spans="2:11" x14ac:dyDescent="0.2">
      <c r="B59" s="251">
        <f t="shared" si="0"/>
        <v>38838</v>
      </c>
      <c r="C59" s="138"/>
      <c r="D59" s="138">
        <v>31.153932571411133</v>
      </c>
      <c r="E59" s="138">
        <v>1</v>
      </c>
      <c r="F59" s="138"/>
      <c r="G59" s="138">
        <v>31.153932571411133</v>
      </c>
      <c r="H59" s="138">
        <v>0</v>
      </c>
      <c r="I59" s="138"/>
      <c r="J59" s="138">
        <v>31.153932571411133</v>
      </c>
      <c r="K59" s="247">
        <v>1</v>
      </c>
    </row>
    <row r="60" spans="2:11" x14ac:dyDescent="0.2">
      <c r="B60" s="251">
        <f t="shared" si="0"/>
        <v>38869</v>
      </c>
      <c r="C60" s="138"/>
      <c r="D60" s="138">
        <v>31.253931045532227</v>
      </c>
      <c r="E60" s="138">
        <v>1</v>
      </c>
      <c r="F60" s="138"/>
      <c r="G60" s="138">
        <v>31.253931045532227</v>
      </c>
      <c r="H60" s="138">
        <v>0</v>
      </c>
      <c r="I60" s="138"/>
      <c r="J60" s="138">
        <v>31.253931045532227</v>
      </c>
      <c r="K60" s="247">
        <v>1</v>
      </c>
    </row>
    <row r="61" spans="2:11" x14ac:dyDescent="0.2">
      <c r="B61" s="251">
        <f t="shared" si="0"/>
        <v>38899</v>
      </c>
      <c r="C61" s="138"/>
      <c r="D61" s="138">
        <v>38.632862091064453</v>
      </c>
      <c r="E61" s="138">
        <v>1</v>
      </c>
      <c r="F61" s="138"/>
      <c r="G61" s="138">
        <v>38.632862091064453</v>
      </c>
      <c r="H61" s="138">
        <v>0</v>
      </c>
      <c r="I61" s="138"/>
      <c r="J61" s="138">
        <v>38.632862091064453</v>
      </c>
      <c r="K61" s="247">
        <v>1</v>
      </c>
    </row>
    <row r="62" spans="2:11" x14ac:dyDescent="0.2">
      <c r="B62" s="251">
        <f t="shared" si="0"/>
        <v>38930</v>
      </c>
      <c r="C62" s="138"/>
      <c r="D62" s="138">
        <v>38.282859802246094</v>
      </c>
      <c r="E62" s="138">
        <v>1</v>
      </c>
      <c r="F62" s="138"/>
      <c r="G62" s="138">
        <v>38.282859802246094</v>
      </c>
      <c r="H62" s="138">
        <v>0</v>
      </c>
      <c r="I62" s="138"/>
      <c r="J62" s="138">
        <v>38.282859802246094</v>
      </c>
      <c r="K62" s="247">
        <v>1</v>
      </c>
    </row>
    <row r="63" spans="2:11" x14ac:dyDescent="0.2">
      <c r="B63" s="251">
        <f t="shared" si="0"/>
        <v>38961</v>
      </c>
      <c r="C63" s="138"/>
      <c r="D63" s="138">
        <v>32.998542785644531</v>
      </c>
      <c r="E63" s="138">
        <v>1</v>
      </c>
      <c r="F63" s="138"/>
      <c r="G63" s="138">
        <v>32.998542785644531</v>
      </c>
      <c r="H63" s="138">
        <v>0</v>
      </c>
      <c r="I63" s="138"/>
      <c r="J63" s="138">
        <v>32.998542785644531</v>
      </c>
      <c r="K63" s="247">
        <v>1</v>
      </c>
    </row>
    <row r="64" spans="2:11" x14ac:dyDescent="0.2">
      <c r="B64" s="251">
        <f t="shared" si="0"/>
        <v>38991</v>
      </c>
      <c r="C64" s="138"/>
      <c r="D64" s="138">
        <v>33.448543548583984</v>
      </c>
      <c r="E64" s="138">
        <v>1</v>
      </c>
      <c r="F64" s="138"/>
      <c r="G64" s="138">
        <v>33.448543548583984</v>
      </c>
      <c r="H64" s="138">
        <v>0</v>
      </c>
      <c r="I64" s="138"/>
      <c r="J64" s="138">
        <v>33.448543548583984</v>
      </c>
      <c r="K64" s="247">
        <v>1</v>
      </c>
    </row>
    <row r="65" spans="2:11" x14ac:dyDescent="0.2">
      <c r="B65" s="251">
        <f t="shared" si="0"/>
        <v>39022</v>
      </c>
      <c r="C65" s="138"/>
      <c r="D65" s="138">
        <v>33.853565216064453</v>
      </c>
      <c r="E65" s="138">
        <v>1</v>
      </c>
      <c r="F65" s="138"/>
      <c r="G65" s="138">
        <v>33.853565216064453</v>
      </c>
      <c r="H65" s="138">
        <v>0</v>
      </c>
      <c r="I65" s="138"/>
      <c r="J65" s="138">
        <v>33.853565216064453</v>
      </c>
      <c r="K65" s="247">
        <v>1</v>
      </c>
    </row>
    <row r="66" spans="2:11" x14ac:dyDescent="0.2">
      <c r="B66" s="251">
        <f t="shared" si="0"/>
        <v>39052</v>
      </c>
      <c r="C66" s="138"/>
      <c r="D66" s="138">
        <v>35.102855682373047</v>
      </c>
      <c r="E66" s="138">
        <v>1</v>
      </c>
      <c r="F66" s="138"/>
      <c r="G66" s="138">
        <v>35.102855682373047</v>
      </c>
      <c r="H66" s="138">
        <v>0</v>
      </c>
      <c r="I66" s="138"/>
      <c r="J66" s="138">
        <v>35.102855682373047</v>
      </c>
      <c r="K66" s="247">
        <v>1</v>
      </c>
    </row>
    <row r="67" spans="2:11" x14ac:dyDescent="0.2">
      <c r="B67" s="251">
        <f t="shared" si="0"/>
        <v>39083</v>
      </c>
      <c r="C67" s="138"/>
      <c r="D67" s="138">
        <v>45.747146606445313</v>
      </c>
      <c r="E67" s="138">
        <v>1</v>
      </c>
      <c r="F67" s="138"/>
      <c r="G67" s="138">
        <v>45.747146606445313</v>
      </c>
      <c r="H67" s="138">
        <v>0</v>
      </c>
      <c r="I67" s="138"/>
      <c r="J67" s="138">
        <v>45.747146606445313</v>
      </c>
      <c r="K67" s="247">
        <v>1</v>
      </c>
    </row>
    <row r="68" spans="2:11" x14ac:dyDescent="0.2">
      <c r="B68" s="251">
        <f t="shared" si="0"/>
        <v>39114</v>
      </c>
      <c r="C68" s="138"/>
      <c r="D68" s="138">
        <v>45.747146606445313</v>
      </c>
      <c r="E68" s="138">
        <v>1</v>
      </c>
      <c r="F68" s="138"/>
      <c r="G68" s="138">
        <v>45.747146606445313</v>
      </c>
      <c r="H68" s="138">
        <v>0</v>
      </c>
      <c r="I68" s="138"/>
      <c r="J68" s="138">
        <v>45.747146606445313</v>
      </c>
      <c r="K68" s="247">
        <v>1</v>
      </c>
    </row>
    <row r="69" spans="2:11" x14ac:dyDescent="0.2">
      <c r="B69" s="251">
        <f t="shared" si="0"/>
        <v>39142</v>
      </c>
      <c r="C69" s="138"/>
      <c r="D69" s="138">
        <v>33.252143859863281</v>
      </c>
      <c r="E69" s="138">
        <v>1</v>
      </c>
      <c r="F69" s="138"/>
      <c r="G69" s="138">
        <v>33.252143859863281</v>
      </c>
      <c r="H69" s="138">
        <v>0</v>
      </c>
      <c r="I69" s="138"/>
      <c r="J69" s="138">
        <v>33.252143859863281</v>
      </c>
      <c r="K69" s="247">
        <v>1</v>
      </c>
    </row>
    <row r="70" spans="2:11" x14ac:dyDescent="0.2">
      <c r="B70" s="251">
        <f t="shared" si="0"/>
        <v>39173</v>
      </c>
      <c r="C70" s="138"/>
      <c r="D70" s="138">
        <v>31.253929138183594</v>
      </c>
      <c r="E70" s="138">
        <v>1</v>
      </c>
      <c r="F70" s="138"/>
      <c r="G70" s="138">
        <v>31.253929138183594</v>
      </c>
      <c r="H70" s="138">
        <v>0</v>
      </c>
      <c r="I70" s="138"/>
      <c r="J70" s="138">
        <v>31.253929138183594</v>
      </c>
      <c r="K70" s="247">
        <v>1</v>
      </c>
    </row>
    <row r="71" spans="2:11" x14ac:dyDescent="0.2">
      <c r="B71" s="251">
        <f t="shared" si="0"/>
        <v>39203</v>
      </c>
      <c r="C71" s="138"/>
      <c r="D71" s="138">
        <v>31.353927612304688</v>
      </c>
      <c r="E71" s="138">
        <v>1</v>
      </c>
      <c r="F71" s="138"/>
      <c r="G71" s="138">
        <v>31.353927612304688</v>
      </c>
      <c r="H71" s="138">
        <v>0</v>
      </c>
      <c r="I71" s="138"/>
      <c r="J71" s="138">
        <v>31.353927612304688</v>
      </c>
      <c r="K71" s="247">
        <v>1</v>
      </c>
    </row>
    <row r="72" spans="2:11" x14ac:dyDescent="0.2">
      <c r="B72" s="251">
        <f t="shared" ref="B72:B135" si="1">EOMONTH(B71,0)+1</f>
        <v>39234</v>
      </c>
      <c r="C72" s="138"/>
      <c r="D72" s="138">
        <v>31.453926086425781</v>
      </c>
      <c r="E72" s="138">
        <v>1</v>
      </c>
      <c r="F72" s="138"/>
      <c r="G72" s="138">
        <v>31.453926086425781</v>
      </c>
      <c r="H72" s="138">
        <v>0</v>
      </c>
      <c r="I72" s="138"/>
      <c r="J72" s="138">
        <v>31.453926086425781</v>
      </c>
      <c r="K72" s="247">
        <v>1</v>
      </c>
    </row>
    <row r="73" spans="2:11" x14ac:dyDescent="0.2">
      <c r="B73" s="251">
        <f t="shared" si="1"/>
        <v>39264</v>
      </c>
      <c r="C73" s="138"/>
      <c r="D73" s="138">
        <v>38.882862091064453</v>
      </c>
      <c r="E73" s="138">
        <v>1</v>
      </c>
      <c r="F73" s="138"/>
      <c r="G73" s="138">
        <v>38.882862091064453</v>
      </c>
      <c r="H73" s="138">
        <v>0</v>
      </c>
      <c r="I73" s="138"/>
      <c r="J73" s="138">
        <v>38.882862091064453</v>
      </c>
      <c r="K73" s="247">
        <v>1</v>
      </c>
    </row>
    <row r="74" spans="2:11" x14ac:dyDescent="0.2">
      <c r="B74" s="251">
        <f t="shared" si="1"/>
        <v>39295</v>
      </c>
      <c r="C74" s="138"/>
      <c r="D74" s="138">
        <v>38.532859802246094</v>
      </c>
      <c r="E74" s="138">
        <v>1</v>
      </c>
      <c r="F74" s="138"/>
      <c r="G74" s="138">
        <v>38.532859802246094</v>
      </c>
      <c r="H74" s="138">
        <v>0</v>
      </c>
      <c r="I74" s="138"/>
      <c r="J74" s="138">
        <v>38.532859802246094</v>
      </c>
      <c r="K74" s="247">
        <v>1</v>
      </c>
    </row>
    <row r="75" spans="2:11" x14ac:dyDescent="0.2">
      <c r="B75" s="251">
        <f t="shared" si="1"/>
        <v>39326</v>
      </c>
      <c r="C75" s="138"/>
      <c r="D75" s="138">
        <v>33.248542785644531</v>
      </c>
      <c r="E75" s="138">
        <v>1</v>
      </c>
      <c r="F75" s="138"/>
      <c r="G75" s="138">
        <v>33.248542785644531</v>
      </c>
      <c r="H75" s="138">
        <v>0</v>
      </c>
      <c r="I75" s="138"/>
      <c r="J75" s="138">
        <v>33.248542785644531</v>
      </c>
      <c r="K75" s="247">
        <v>1</v>
      </c>
    </row>
    <row r="76" spans="2:11" x14ac:dyDescent="0.2">
      <c r="B76" s="251">
        <f t="shared" si="1"/>
        <v>39356</v>
      </c>
      <c r="C76" s="138"/>
      <c r="D76" s="138">
        <v>33.698543548583984</v>
      </c>
      <c r="E76" s="138">
        <v>1</v>
      </c>
      <c r="F76" s="138"/>
      <c r="G76" s="138">
        <v>33.698543548583984</v>
      </c>
      <c r="H76" s="138">
        <v>0</v>
      </c>
      <c r="I76" s="138"/>
      <c r="J76" s="138">
        <v>33.698543548583984</v>
      </c>
      <c r="K76" s="247">
        <v>1</v>
      </c>
    </row>
    <row r="77" spans="2:11" x14ac:dyDescent="0.2">
      <c r="B77" s="251">
        <f t="shared" si="1"/>
        <v>39387</v>
      </c>
      <c r="C77" s="138"/>
      <c r="D77" s="138">
        <v>34.103565216064453</v>
      </c>
      <c r="E77" s="138">
        <v>1</v>
      </c>
      <c r="F77" s="138"/>
      <c r="G77" s="138">
        <v>34.103565216064453</v>
      </c>
      <c r="H77" s="138">
        <v>0</v>
      </c>
      <c r="I77" s="138"/>
      <c r="J77" s="138">
        <v>34.103565216064453</v>
      </c>
      <c r="K77" s="247">
        <v>1</v>
      </c>
    </row>
    <row r="78" spans="2:11" x14ac:dyDescent="0.2">
      <c r="B78" s="251">
        <f t="shared" si="1"/>
        <v>39417</v>
      </c>
      <c r="C78" s="138"/>
      <c r="D78" s="138">
        <v>38.602855682373047</v>
      </c>
      <c r="E78" s="138">
        <v>1</v>
      </c>
      <c r="F78" s="138"/>
      <c r="G78" s="138">
        <v>38.602855682373047</v>
      </c>
      <c r="H78" s="138">
        <v>0</v>
      </c>
      <c r="I78" s="138"/>
      <c r="J78" s="138">
        <v>38.602855682373047</v>
      </c>
      <c r="K78" s="247">
        <v>1</v>
      </c>
    </row>
    <row r="79" spans="2:11" x14ac:dyDescent="0.2">
      <c r="B79" s="251">
        <f t="shared" si="1"/>
        <v>39448</v>
      </c>
      <c r="C79" s="138"/>
      <c r="D79" s="138">
        <v>57.372146606445313</v>
      </c>
      <c r="E79" s="138">
        <v>1</v>
      </c>
      <c r="F79" s="138"/>
      <c r="G79" s="138">
        <v>57.372146606445313</v>
      </c>
      <c r="H79" s="138">
        <v>0</v>
      </c>
      <c r="I79" s="138"/>
      <c r="J79" s="138">
        <v>57.372146606445313</v>
      </c>
      <c r="K79" s="247">
        <v>1</v>
      </c>
    </row>
    <row r="80" spans="2:11" x14ac:dyDescent="0.2">
      <c r="B80" s="251">
        <f t="shared" si="1"/>
        <v>39479</v>
      </c>
      <c r="C80" s="138"/>
      <c r="D80" s="138">
        <v>57.372146606445313</v>
      </c>
      <c r="E80" s="138">
        <v>1</v>
      </c>
      <c r="F80" s="138"/>
      <c r="G80" s="138">
        <v>57.372146606445313</v>
      </c>
      <c r="H80" s="138">
        <v>0</v>
      </c>
      <c r="I80" s="138"/>
      <c r="J80" s="138">
        <v>57.372146606445313</v>
      </c>
      <c r="K80" s="247">
        <v>1</v>
      </c>
    </row>
    <row r="81" spans="2:11" x14ac:dyDescent="0.2">
      <c r="B81" s="251">
        <f t="shared" si="1"/>
        <v>39508</v>
      </c>
      <c r="C81" s="138"/>
      <c r="D81" s="138">
        <v>33.502143859863281</v>
      </c>
      <c r="E81" s="138">
        <v>1</v>
      </c>
      <c r="F81" s="138"/>
      <c r="G81" s="138">
        <v>33.502143859863281</v>
      </c>
      <c r="H81" s="138">
        <v>0</v>
      </c>
      <c r="I81" s="138"/>
      <c r="J81" s="138">
        <v>33.502143859863281</v>
      </c>
      <c r="K81" s="247">
        <v>1</v>
      </c>
    </row>
    <row r="82" spans="2:11" x14ac:dyDescent="0.2">
      <c r="B82" s="251">
        <f t="shared" si="1"/>
        <v>39539</v>
      </c>
      <c r="C82" s="138"/>
      <c r="D82" s="138">
        <v>31.503929138183594</v>
      </c>
      <c r="E82" s="138">
        <v>1</v>
      </c>
      <c r="F82" s="138"/>
      <c r="G82" s="138">
        <v>31.503929138183594</v>
      </c>
      <c r="H82" s="138">
        <v>0</v>
      </c>
      <c r="I82" s="138"/>
      <c r="J82" s="138">
        <v>31.503929138183594</v>
      </c>
      <c r="K82" s="247">
        <v>1</v>
      </c>
    </row>
    <row r="83" spans="2:11" x14ac:dyDescent="0.2">
      <c r="B83" s="251">
        <f t="shared" si="1"/>
        <v>39569</v>
      </c>
      <c r="C83" s="138"/>
      <c r="D83" s="138">
        <v>31.603927612304688</v>
      </c>
      <c r="E83" s="138">
        <v>1</v>
      </c>
      <c r="F83" s="138"/>
      <c r="G83" s="138">
        <v>31.603927612304688</v>
      </c>
      <c r="H83" s="138">
        <v>0</v>
      </c>
      <c r="I83" s="138"/>
      <c r="J83" s="138">
        <v>31.603927612304688</v>
      </c>
      <c r="K83" s="247">
        <v>1</v>
      </c>
    </row>
    <row r="84" spans="2:11" x14ac:dyDescent="0.2">
      <c r="B84" s="251">
        <f t="shared" si="1"/>
        <v>39600</v>
      </c>
      <c r="C84" s="138"/>
      <c r="D84" s="138">
        <v>31.703926086425781</v>
      </c>
      <c r="E84" s="138">
        <v>1</v>
      </c>
      <c r="F84" s="138"/>
      <c r="G84" s="138">
        <v>31.703926086425781</v>
      </c>
      <c r="H84" s="138">
        <v>0</v>
      </c>
      <c r="I84" s="138"/>
      <c r="J84" s="138">
        <v>31.703926086425781</v>
      </c>
      <c r="K84" s="247">
        <v>1</v>
      </c>
    </row>
    <row r="85" spans="2:11" x14ac:dyDescent="0.2">
      <c r="B85" s="251">
        <f t="shared" si="1"/>
        <v>39630</v>
      </c>
      <c r="C85" s="138"/>
      <c r="D85" s="138">
        <v>39.132862091064453</v>
      </c>
      <c r="E85" s="138">
        <v>1</v>
      </c>
      <c r="F85" s="138"/>
      <c r="G85" s="138">
        <v>39.132862091064453</v>
      </c>
      <c r="H85" s="138">
        <v>0</v>
      </c>
      <c r="I85" s="138"/>
      <c r="J85" s="138">
        <v>39.132862091064453</v>
      </c>
      <c r="K85" s="247">
        <v>1</v>
      </c>
    </row>
    <row r="86" spans="2:11" x14ac:dyDescent="0.2">
      <c r="B86" s="251">
        <f t="shared" si="1"/>
        <v>39661</v>
      </c>
      <c r="C86" s="138"/>
      <c r="D86" s="138">
        <v>38.782859802246094</v>
      </c>
      <c r="E86" s="138">
        <v>1</v>
      </c>
      <c r="F86" s="138"/>
      <c r="G86" s="138">
        <v>38.782859802246094</v>
      </c>
      <c r="H86" s="138">
        <v>0</v>
      </c>
      <c r="I86" s="138"/>
      <c r="J86" s="138">
        <v>38.782859802246094</v>
      </c>
      <c r="K86" s="247">
        <v>1</v>
      </c>
    </row>
    <row r="87" spans="2:11" x14ac:dyDescent="0.2">
      <c r="B87" s="251">
        <f t="shared" si="1"/>
        <v>39692</v>
      </c>
      <c r="C87" s="138"/>
      <c r="D87" s="138">
        <v>33.498542785644531</v>
      </c>
      <c r="E87" s="138">
        <v>1</v>
      </c>
      <c r="F87" s="138"/>
      <c r="G87" s="138">
        <v>33.498542785644531</v>
      </c>
      <c r="H87" s="138">
        <v>0</v>
      </c>
      <c r="I87" s="138"/>
      <c r="J87" s="138">
        <v>33.498542785644531</v>
      </c>
      <c r="K87" s="247">
        <v>1</v>
      </c>
    </row>
    <row r="88" spans="2:11" x14ac:dyDescent="0.2">
      <c r="B88" s="251">
        <f t="shared" si="1"/>
        <v>39722</v>
      </c>
      <c r="C88" s="138"/>
      <c r="D88" s="138">
        <v>33.948543548583984</v>
      </c>
      <c r="E88" s="138">
        <v>1</v>
      </c>
      <c r="F88" s="138"/>
      <c r="G88" s="138">
        <v>33.948543548583984</v>
      </c>
      <c r="H88" s="138">
        <v>0</v>
      </c>
      <c r="I88" s="138"/>
      <c r="J88" s="138">
        <v>33.948543548583984</v>
      </c>
      <c r="K88" s="247">
        <v>1</v>
      </c>
    </row>
    <row r="89" spans="2:11" x14ac:dyDescent="0.2">
      <c r="B89" s="251">
        <f t="shared" si="1"/>
        <v>39753</v>
      </c>
      <c r="C89" s="138"/>
      <c r="D89" s="138">
        <v>34.353565216064453</v>
      </c>
      <c r="E89" s="138">
        <v>1</v>
      </c>
      <c r="F89" s="138"/>
      <c r="G89" s="138">
        <v>34.353565216064453</v>
      </c>
      <c r="H89" s="138">
        <v>0</v>
      </c>
      <c r="I89" s="138"/>
      <c r="J89" s="138">
        <v>34.353565216064453</v>
      </c>
      <c r="K89" s="247">
        <v>1</v>
      </c>
    </row>
    <row r="90" spans="2:11" x14ac:dyDescent="0.2">
      <c r="B90" s="251">
        <f t="shared" si="1"/>
        <v>39783</v>
      </c>
      <c r="C90" s="138"/>
      <c r="D90" s="138">
        <v>39.102855682373047</v>
      </c>
      <c r="E90" s="138">
        <v>1</v>
      </c>
      <c r="F90" s="138"/>
      <c r="G90" s="138">
        <v>39.102855682373047</v>
      </c>
      <c r="H90" s="138">
        <v>0</v>
      </c>
      <c r="I90" s="138"/>
      <c r="J90" s="138">
        <v>39.102855682373047</v>
      </c>
      <c r="K90" s="247">
        <v>1</v>
      </c>
    </row>
    <row r="91" spans="2:11" x14ac:dyDescent="0.2">
      <c r="B91" s="251">
        <f t="shared" si="1"/>
        <v>39814</v>
      </c>
      <c r="C91" s="138"/>
      <c r="D91" s="138">
        <v>57.872146606445313</v>
      </c>
      <c r="E91" s="138">
        <v>1</v>
      </c>
      <c r="F91" s="138"/>
      <c r="G91" s="138">
        <v>57.872146606445313</v>
      </c>
      <c r="H91" s="138">
        <v>0</v>
      </c>
      <c r="I91" s="138"/>
      <c r="J91" s="138">
        <v>57.872146606445313</v>
      </c>
      <c r="K91" s="247">
        <v>1</v>
      </c>
    </row>
    <row r="92" spans="2:11" x14ac:dyDescent="0.2">
      <c r="B92" s="251">
        <f t="shared" si="1"/>
        <v>39845</v>
      </c>
      <c r="C92" s="138"/>
      <c r="D92" s="138">
        <v>57.872146606445313</v>
      </c>
      <c r="E92" s="138">
        <v>1</v>
      </c>
      <c r="F92" s="138"/>
      <c r="G92" s="138">
        <v>57.872146606445313</v>
      </c>
      <c r="H92" s="138">
        <v>0</v>
      </c>
      <c r="I92" s="138"/>
      <c r="J92" s="138">
        <v>57.872146606445313</v>
      </c>
      <c r="K92" s="247">
        <v>1</v>
      </c>
    </row>
    <row r="93" spans="2:11" x14ac:dyDescent="0.2">
      <c r="B93" s="251">
        <f t="shared" si="1"/>
        <v>39873</v>
      </c>
      <c r="C93" s="138"/>
      <c r="D93" s="138">
        <v>33.752143859863281</v>
      </c>
      <c r="E93" s="138">
        <v>1</v>
      </c>
      <c r="F93" s="138"/>
      <c r="G93" s="138">
        <v>33.752143859863281</v>
      </c>
      <c r="H93" s="138">
        <v>0</v>
      </c>
      <c r="I93" s="138"/>
      <c r="J93" s="138">
        <v>33.752143859863281</v>
      </c>
      <c r="K93" s="247">
        <v>1</v>
      </c>
    </row>
    <row r="94" spans="2:11" x14ac:dyDescent="0.2">
      <c r="B94" s="251">
        <f t="shared" si="1"/>
        <v>39904</v>
      </c>
      <c r="C94" s="138"/>
      <c r="D94" s="138">
        <v>31.753929138183594</v>
      </c>
      <c r="E94" s="138">
        <v>1</v>
      </c>
      <c r="F94" s="138"/>
      <c r="G94" s="138">
        <v>31.753929138183594</v>
      </c>
      <c r="H94" s="138">
        <v>0</v>
      </c>
      <c r="I94" s="138"/>
      <c r="J94" s="138">
        <v>31.753929138183594</v>
      </c>
      <c r="K94" s="247">
        <v>1</v>
      </c>
    </row>
    <row r="95" spans="2:11" x14ac:dyDescent="0.2">
      <c r="B95" s="251">
        <f t="shared" si="1"/>
        <v>39934</v>
      </c>
      <c r="C95" s="138"/>
      <c r="D95" s="138">
        <v>31.853927612304688</v>
      </c>
      <c r="E95" s="138">
        <v>1</v>
      </c>
      <c r="F95" s="138"/>
      <c r="G95" s="138">
        <v>31.853927612304688</v>
      </c>
      <c r="H95" s="138">
        <v>0</v>
      </c>
      <c r="I95" s="138"/>
      <c r="J95" s="138">
        <v>31.853927612304688</v>
      </c>
      <c r="K95" s="247">
        <v>1</v>
      </c>
    </row>
    <row r="96" spans="2:11" x14ac:dyDescent="0.2">
      <c r="B96" s="251">
        <f t="shared" si="1"/>
        <v>39965</v>
      </c>
      <c r="C96" s="138"/>
      <c r="D96" s="138">
        <v>31.953926086425781</v>
      </c>
      <c r="E96" s="138">
        <v>1</v>
      </c>
      <c r="F96" s="138"/>
      <c r="G96" s="138">
        <v>31.953926086425781</v>
      </c>
      <c r="H96" s="138">
        <v>0</v>
      </c>
      <c r="I96" s="138"/>
      <c r="J96" s="138">
        <v>31.953926086425781</v>
      </c>
      <c r="K96" s="247">
        <v>1</v>
      </c>
    </row>
    <row r="97" spans="2:11" x14ac:dyDescent="0.2">
      <c r="B97" s="251">
        <f t="shared" si="1"/>
        <v>39995</v>
      </c>
      <c r="C97" s="138"/>
      <c r="D97" s="138">
        <v>39.632862091064453</v>
      </c>
      <c r="E97" s="138">
        <v>1</v>
      </c>
      <c r="F97" s="138"/>
      <c r="G97" s="138">
        <v>39.632862091064453</v>
      </c>
      <c r="H97" s="138">
        <v>0</v>
      </c>
      <c r="I97" s="138"/>
      <c r="J97" s="138">
        <v>39.632862091064453</v>
      </c>
      <c r="K97" s="247">
        <v>1</v>
      </c>
    </row>
    <row r="98" spans="2:11" x14ac:dyDescent="0.2">
      <c r="B98" s="251">
        <f t="shared" si="1"/>
        <v>40026</v>
      </c>
      <c r="C98" s="138"/>
      <c r="D98" s="138">
        <v>38.782859802246094</v>
      </c>
      <c r="E98" s="138">
        <v>1</v>
      </c>
      <c r="F98" s="138"/>
      <c r="G98" s="138">
        <v>38.782859802246094</v>
      </c>
      <c r="H98" s="138">
        <v>0</v>
      </c>
      <c r="I98" s="138"/>
      <c r="J98" s="138">
        <v>38.782859802246094</v>
      </c>
      <c r="K98" s="247">
        <v>1</v>
      </c>
    </row>
    <row r="99" spans="2:11" x14ac:dyDescent="0.2">
      <c r="B99" s="251">
        <f t="shared" si="1"/>
        <v>40057</v>
      </c>
      <c r="C99" s="138"/>
      <c r="D99" s="138">
        <v>33.498542785644531</v>
      </c>
      <c r="E99" s="138">
        <v>1</v>
      </c>
      <c r="F99" s="138"/>
      <c r="G99" s="138">
        <v>33.498542785644531</v>
      </c>
      <c r="H99" s="138">
        <v>0</v>
      </c>
      <c r="I99" s="138"/>
      <c r="J99" s="138">
        <v>33.498542785644531</v>
      </c>
      <c r="K99" s="247">
        <v>1</v>
      </c>
    </row>
    <row r="100" spans="2:11" x14ac:dyDescent="0.2">
      <c r="B100" s="251">
        <f t="shared" si="1"/>
        <v>40087</v>
      </c>
      <c r="C100" s="138"/>
      <c r="D100" s="138">
        <v>33.948543548583984</v>
      </c>
      <c r="E100" s="138">
        <v>1</v>
      </c>
      <c r="F100" s="138"/>
      <c r="G100" s="138">
        <v>33.948543548583984</v>
      </c>
      <c r="H100" s="138">
        <v>0</v>
      </c>
      <c r="I100" s="138"/>
      <c r="J100" s="138">
        <v>33.948543548583984</v>
      </c>
      <c r="K100" s="247">
        <v>1</v>
      </c>
    </row>
    <row r="101" spans="2:11" x14ac:dyDescent="0.2">
      <c r="B101" s="251">
        <f t="shared" si="1"/>
        <v>40118</v>
      </c>
      <c r="C101" s="138"/>
      <c r="D101" s="138">
        <v>34.853565216064453</v>
      </c>
      <c r="E101" s="138">
        <v>1</v>
      </c>
      <c r="F101" s="138"/>
      <c r="G101" s="138">
        <v>34.853565216064453</v>
      </c>
      <c r="H101" s="138">
        <v>0</v>
      </c>
      <c r="I101" s="138"/>
      <c r="J101" s="138">
        <v>34.853565216064453</v>
      </c>
      <c r="K101" s="247">
        <v>1</v>
      </c>
    </row>
    <row r="102" spans="2:11" x14ac:dyDescent="0.2">
      <c r="B102" s="251">
        <f t="shared" si="1"/>
        <v>40148</v>
      </c>
      <c r="C102" s="138"/>
      <c r="D102" s="138">
        <v>40.352855682373047</v>
      </c>
      <c r="E102" s="138">
        <v>1</v>
      </c>
      <c r="F102" s="138"/>
      <c r="G102" s="138">
        <v>40.352855682373047</v>
      </c>
      <c r="H102" s="138">
        <v>0</v>
      </c>
      <c r="I102" s="138"/>
      <c r="J102" s="138">
        <v>40.352855682373047</v>
      </c>
      <c r="K102" s="247">
        <v>1</v>
      </c>
    </row>
    <row r="103" spans="2:11" x14ac:dyDescent="0.2">
      <c r="B103" s="251">
        <f t="shared" si="1"/>
        <v>40179</v>
      </c>
      <c r="C103" s="138"/>
      <c r="D103" s="138">
        <v>59.372146606445313</v>
      </c>
      <c r="E103" s="138">
        <v>1</v>
      </c>
      <c r="F103" s="138"/>
      <c r="G103" s="138">
        <v>59.372146606445313</v>
      </c>
      <c r="H103" s="138">
        <v>0</v>
      </c>
      <c r="I103" s="138"/>
      <c r="J103" s="138">
        <v>59.372146606445313</v>
      </c>
      <c r="K103" s="247">
        <v>1</v>
      </c>
    </row>
    <row r="104" spans="2:11" x14ac:dyDescent="0.2">
      <c r="B104" s="251">
        <f t="shared" si="1"/>
        <v>40210</v>
      </c>
      <c r="C104" s="138"/>
      <c r="D104" s="138">
        <v>59.372146606445313</v>
      </c>
      <c r="E104" s="138">
        <v>1</v>
      </c>
      <c r="F104" s="138"/>
      <c r="G104" s="138">
        <v>59.372146606445313</v>
      </c>
      <c r="H104" s="138">
        <v>0</v>
      </c>
      <c r="I104" s="138"/>
      <c r="J104" s="138">
        <v>59.372146606445313</v>
      </c>
      <c r="K104" s="247">
        <v>1</v>
      </c>
    </row>
    <row r="105" spans="2:11" x14ac:dyDescent="0.2">
      <c r="B105" s="251">
        <f t="shared" si="1"/>
        <v>40238</v>
      </c>
      <c r="C105" s="138"/>
      <c r="D105" s="138">
        <v>33.252143859863281</v>
      </c>
      <c r="E105" s="138">
        <v>1</v>
      </c>
      <c r="F105" s="138"/>
      <c r="G105" s="138">
        <v>33.252143859863281</v>
      </c>
      <c r="H105" s="138">
        <v>0</v>
      </c>
      <c r="I105" s="138"/>
      <c r="J105" s="138">
        <v>33.252143859863281</v>
      </c>
      <c r="K105" s="247">
        <v>1</v>
      </c>
    </row>
    <row r="106" spans="2:11" x14ac:dyDescent="0.2">
      <c r="B106" s="251">
        <f t="shared" si="1"/>
        <v>40269</v>
      </c>
      <c r="C106" s="138"/>
      <c r="D106" s="138">
        <v>31.253932952880859</v>
      </c>
      <c r="E106" s="138">
        <v>1</v>
      </c>
      <c r="F106" s="138"/>
      <c r="G106" s="138">
        <v>31.253932952880859</v>
      </c>
      <c r="H106" s="138">
        <v>0</v>
      </c>
      <c r="I106" s="138"/>
      <c r="J106" s="138">
        <v>31.253932952880859</v>
      </c>
      <c r="K106" s="247">
        <v>1</v>
      </c>
    </row>
    <row r="107" spans="2:11" x14ac:dyDescent="0.2">
      <c r="B107" s="251">
        <f t="shared" si="1"/>
        <v>40299</v>
      </c>
      <c r="C107" s="138"/>
      <c r="D107" s="138">
        <v>31.353931427001953</v>
      </c>
      <c r="E107" s="138">
        <v>1</v>
      </c>
      <c r="F107" s="138"/>
      <c r="G107" s="138">
        <v>31.353931427001953</v>
      </c>
      <c r="H107" s="138">
        <v>0</v>
      </c>
      <c r="I107" s="138"/>
      <c r="J107" s="138">
        <v>31.353931427001953</v>
      </c>
      <c r="K107" s="247">
        <v>1</v>
      </c>
    </row>
    <row r="108" spans="2:11" x14ac:dyDescent="0.2">
      <c r="B108" s="251">
        <f t="shared" si="1"/>
        <v>40330</v>
      </c>
      <c r="C108" s="138"/>
      <c r="D108" s="138">
        <v>31.453929901123047</v>
      </c>
      <c r="E108" s="138">
        <v>1</v>
      </c>
      <c r="F108" s="138"/>
      <c r="G108" s="138">
        <v>31.453929901123047</v>
      </c>
      <c r="H108" s="138">
        <v>0</v>
      </c>
      <c r="I108" s="138"/>
      <c r="J108" s="138">
        <v>31.453929901123047</v>
      </c>
      <c r="K108" s="247">
        <v>1</v>
      </c>
    </row>
    <row r="109" spans="2:11" x14ac:dyDescent="0.2">
      <c r="B109" s="251">
        <f t="shared" si="1"/>
        <v>40360</v>
      </c>
      <c r="C109" s="138"/>
      <c r="D109" s="138">
        <v>39.132862091064453</v>
      </c>
      <c r="E109" s="138">
        <v>1</v>
      </c>
      <c r="F109" s="138"/>
      <c r="G109" s="138">
        <v>39.132862091064453</v>
      </c>
      <c r="H109" s="138">
        <v>0</v>
      </c>
      <c r="I109" s="138"/>
      <c r="J109" s="138">
        <v>39.132862091064453</v>
      </c>
      <c r="K109" s="247">
        <v>1</v>
      </c>
    </row>
    <row r="110" spans="2:11" x14ac:dyDescent="0.2">
      <c r="B110" s="251">
        <f t="shared" si="1"/>
        <v>40391</v>
      </c>
      <c r="C110" s="138"/>
      <c r="D110" s="138">
        <v>38.782859802246094</v>
      </c>
      <c r="E110" s="138">
        <v>1</v>
      </c>
      <c r="F110" s="138"/>
      <c r="G110" s="138">
        <v>38.782859802246094</v>
      </c>
      <c r="H110" s="138">
        <v>0</v>
      </c>
      <c r="I110" s="138"/>
      <c r="J110" s="138">
        <v>38.782859802246094</v>
      </c>
      <c r="K110" s="247">
        <v>1</v>
      </c>
    </row>
    <row r="111" spans="2:11" x14ac:dyDescent="0.2">
      <c r="B111" s="251">
        <f t="shared" si="1"/>
        <v>40422</v>
      </c>
      <c r="C111" s="138"/>
      <c r="D111" s="138">
        <v>33.498542785644531</v>
      </c>
      <c r="E111" s="138">
        <v>1</v>
      </c>
      <c r="F111" s="138"/>
      <c r="G111" s="138">
        <v>33.498542785644531</v>
      </c>
      <c r="H111" s="138">
        <v>0</v>
      </c>
      <c r="I111" s="138"/>
      <c r="J111" s="138">
        <v>33.498542785644531</v>
      </c>
      <c r="K111" s="247">
        <v>1</v>
      </c>
    </row>
    <row r="112" spans="2:11" x14ac:dyDescent="0.2">
      <c r="B112" s="251">
        <f t="shared" si="1"/>
        <v>40452</v>
      </c>
      <c r="C112" s="138"/>
      <c r="D112" s="138">
        <v>33.948543548583984</v>
      </c>
      <c r="E112" s="138">
        <v>1</v>
      </c>
      <c r="F112" s="138"/>
      <c r="G112" s="138">
        <v>33.948543548583984</v>
      </c>
      <c r="H112" s="138">
        <v>0</v>
      </c>
      <c r="I112" s="138"/>
      <c r="J112" s="138">
        <v>33.948543548583984</v>
      </c>
      <c r="K112" s="247">
        <v>1</v>
      </c>
    </row>
    <row r="113" spans="2:11" x14ac:dyDescent="0.2">
      <c r="B113" s="251">
        <f t="shared" si="1"/>
        <v>40483</v>
      </c>
      <c r="C113" s="138"/>
      <c r="D113" s="138">
        <v>34.853565216064453</v>
      </c>
      <c r="E113" s="138">
        <v>1</v>
      </c>
      <c r="F113" s="138"/>
      <c r="G113" s="138">
        <v>34.853565216064453</v>
      </c>
      <c r="H113" s="138">
        <v>0</v>
      </c>
      <c r="I113" s="138"/>
      <c r="J113" s="138">
        <v>34.853565216064453</v>
      </c>
      <c r="K113" s="247">
        <v>1</v>
      </c>
    </row>
    <row r="114" spans="2:11" x14ac:dyDescent="0.2">
      <c r="B114" s="251">
        <f t="shared" si="1"/>
        <v>40513</v>
      </c>
      <c r="C114" s="138"/>
      <c r="D114" s="138">
        <v>40.852855682373047</v>
      </c>
      <c r="E114" s="138">
        <v>1</v>
      </c>
      <c r="F114" s="138"/>
      <c r="G114" s="138">
        <v>40.852855682373047</v>
      </c>
      <c r="H114" s="138">
        <v>0</v>
      </c>
      <c r="I114" s="138"/>
      <c r="J114" s="138">
        <v>40.852855682373047</v>
      </c>
      <c r="K114" s="247">
        <v>1</v>
      </c>
    </row>
    <row r="115" spans="2:11" x14ac:dyDescent="0.2">
      <c r="B115" s="251">
        <f t="shared" si="1"/>
        <v>40544</v>
      </c>
      <c r="C115" s="138"/>
      <c r="D115" s="138">
        <v>60.872146606445313</v>
      </c>
      <c r="E115" s="138">
        <v>1</v>
      </c>
      <c r="F115" s="138"/>
      <c r="G115" s="138">
        <v>60.872146606445313</v>
      </c>
      <c r="H115" s="138">
        <v>0</v>
      </c>
      <c r="I115" s="138"/>
      <c r="J115" s="138">
        <v>60.872146606445313</v>
      </c>
      <c r="K115" s="247">
        <v>1</v>
      </c>
    </row>
    <row r="116" spans="2:11" x14ac:dyDescent="0.2">
      <c r="B116" s="251">
        <f t="shared" si="1"/>
        <v>40575</v>
      </c>
      <c r="C116" s="138"/>
      <c r="D116" s="138">
        <v>60.872146606445313</v>
      </c>
      <c r="E116" s="138">
        <v>1</v>
      </c>
      <c r="F116" s="138"/>
      <c r="G116" s="138">
        <v>60.872146606445313</v>
      </c>
      <c r="H116" s="138">
        <v>0</v>
      </c>
      <c r="I116" s="138"/>
      <c r="J116" s="138">
        <v>60.872146606445313</v>
      </c>
      <c r="K116" s="247">
        <v>1</v>
      </c>
    </row>
    <row r="117" spans="2:11" x14ac:dyDescent="0.2">
      <c r="B117" s="251">
        <f t="shared" si="1"/>
        <v>40603</v>
      </c>
      <c r="C117" s="138"/>
      <c r="D117" s="138">
        <v>33.252143859863281</v>
      </c>
      <c r="E117" s="138">
        <v>1</v>
      </c>
      <c r="F117" s="138"/>
      <c r="G117" s="138">
        <v>33.252143859863281</v>
      </c>
      <c r="H117" s="138">
        <v>0</v>
      </c>
      <c r="I117" s="138"/>
      <c r="J117" s="138">
        <v>33.252143859863281</v>
      </c>
      <c r="K117" s="247">
        <v>1</v>
      </c>
    </row>
    <row r="118" spans="2:11" x14ac:dyDescent="0.2">
      <c r="B118" s="251">
        <f t="shared" si="1"/>
        <v>40634</v>
      </c>
      <c r="C118" s="138"/>
      <c r="D118" s="138">
        <v>31.253932952880859</v>
      </c>
      <c r="E118" s="138">
        <v>1</v>
      </c>
      <c r="F118" s="138"/>
      <c r="G118" s="138">
        <v>31.253932952880859</v>
      </c>
      <c r="H118" s="138">
        <v>0</v>
      </c>
      <c r="I118" s="138"/>
      <c r="J118" s="138">
        <v>31.253932952880859</v>
      </c>
      <c r="K118" s="247">
        <v>1</v>
      </c>
    </row>
    <row r="119" spans="2:11" x14ac:dyDescent="0.2">
      <c r="B119" s="251">
        <f t="shared" si="1"/>
        <v>40664</v>
      </c>
      <c r="C119" s="138"/>
      <c r="D119" s="138">
        <v>31.353931427001953</v>
      </c>
      <c r="E119" s="138">
        <v>1</v>
      </c>
      <c r="F119" s="138"/>
      <c r="G119" s="138">
        <v>31.353931427001953</v>
      </c>
      <c r="H119" s="138">
        <v>0</v>
      </c>
      <c r="I119" s="138"/>
      <c r="J119" s="138">
        <v>31.353931427001953</v>
      </c>
      <c r="K119" s="247">
        <v>1</v>
      </c>
    </row>
    <row r="120" spans="2:11" x14ac:dyDescent="0.2">
      <c r="B120" s="251">
        <f t="shared" si="1"/>
        <v>40695</v>
      </c>
      <c r="C120" s="138"/>
      <c r="D120" s="138">
        <v>31.453929901123047</v>
      </c>
      <c r="E120" s="138">
        <v>1</v>
      </c>
      <c r="F120" s="138"/>
      <c r="G120" s="138">
        <v>31.453929901123047</v>
      </c>
      <c r="H120" s="138">
        <v>0</v>
      </c>
      <c r="I120" s="138"/>
      <c r="J120" s="138">
        <v>31.453929901123047</v>
      </c>
      <c r="K120" s="247">
        <v>1</v>
      </c>
    </row>
    <row r="121" spans="2:11" x14ac:dyDescent="0.2">
      <c r="B121" s="251">
        <f t="shared" si="1"/>
        <v>40725</v>
      </c>
      <c r="C121" s="138"/>
      <c r="D121" s="138">
        <v>42.882862091064453</v>
      </c>
      <c r="E121" s="138">
        <v>1</v>
      </c>
      <c r="F121" s="138"/>
      <c r="G121" s="138">
        <v>42.882862091064453</v>
      </c>
      <c r="H121" s="138">
        <v>0</v>
      </c>
      <c r="I121" s="138"/>
      <c r="J121" s="138">
        <v>42.882862091064453</v>
      </c>
      <c r="K121" s="247">
        <v>1</v>
      </c>
    </row>
    <row r="122" spans="2:11" x14ac:dyDescent="0.2">
      <c r="B122" s="251">
        <f t="shared" si="1"/>
        <v>40756</v>
      </c>
      <c r="C122" s="138"/>
      <c r="D122" s="138">
        <v>42.532859802246094</v>
      </c>
      <c r="E122" s="138">
        <v>1</v>
      </c>
      <c r="F122" s="138"/>
      <c r="G122" s="138">
        <v>42.532859802246094</v>
      </c>
      <c r="H122" s="138">
        <v>0</v>
      </c>
      <c r="I122" s="138"/>
      <c r="J122" s="138">
        <v>42.532859802246094</v>
      </c>
      <c r="K122" s="247">
        <v>1</v>
      </c>
    </row>
    <row r="123" spans="2:11" x14ac:dyDescent="0.2">
      <c r="B123" s="251">
        <f t="shared" si="1"/>
        <v>40787</v>
      </c>
      <c r="C123" s="138"/>
      <c r="D123" s="138">
        <v>37.248542785644531</v>
      </c>
      <c r="E123" s="138">
        <v>1</v>
      </c>
      <c r="F123" s="138"/>
      <c r="G123" s="138">
        <v>37.248542785644531</v>
      </c>
      <c r="H123" s="138">
        <v>0</v>
      </c>
      <c r="I123" s="138"/>
      <c r="J123" s="138">
        <v>37.248542785644531</v>
      </c>
      <c r="K123" s="247">
        <v>1</v>
      </c>
    </row>
    <row r="124" spans="2:11" x14ac:dyDescent="0.2">
      <c r="B124" s="251">
        <f t="shared" si="1"/>
        <v>40817</v>
      </c>
      <c r="C124" s="138"/>
      <c r="D124" s="138">
        <v>37.698543548583984</v>
      </c>
      <c r="E124" s="138">
        <v>1</v>
      </c>
      <c r="F124" s="138"/>
      <c r="G124" s="138">
        <v>37.698543548583984</v>
      </c>
      <c r="H124" s="138">
        <v>0</v>
      </c>
      <c r="I124" s="138"/>
      <c r="J124" s="138">
        <v>37.698543548583984</v>
      </c>
      <c r="K124" s="247">
        <v>1</v>
      </c>
    </row>
    <row r="125" spans="2:11" x14ac:dyDescent="0.2">
      <c r="B125" s="251">
        <f t="shared" si="1"/>
        <v>40848</v>
      </c>
      <c r="C125" s="138"/>
      <c r="D125" s="138">
        <v>39.353565216064453</v>
      </c>
      <c r="E125" s="138">
        <v>1</v>
      </c>
      <c r="F125" s="138"/>
      <c r="G125" s="138">
        <v>39.353565216064453</v>
      </c>
      <c r="H125" s="138">
        <v>0</v>
      </c>
      <c r="I125" s="138"/>
      <c r="J125" s="138">
        <v>39.353565216064453</v>
      </c>
      <c r="K125" s="247">
        <v>1</v>
      </c>
    </row>
    <row r="126" spans="2:11" x14ac:dyDescent="0.2">
      <c r="B126" s="251">
        <f t="shared" si="1"/>
        <v>40878</v>
      </c>
      <c r="C126" s="138"/>
      <c r="D126" s="138">
        <v>46.352855682373047</v>
      </c>
      <c r="E126" s="138">
        <v>1</v>
      </c>
      <c r="F126" s="138"/>
      <c r="G126" s="138">
        <v>46.352855682373047</v>
      </c>
      <c r="H126" s="138">
        <v>0</v>
      </c>
      <c r="I126" s="138"/>
      <c r="J126" s="138">
        <v>46.352855682373047</v>
      </c>
      <c r="K126" s="247">
        <v>1</v>
      </c>
    </row>
    <row r="127" spans="2:11" x14ac:dyDescent="0.2">
      <c r="B127" s="251">
        <f t="shared" si="1"/>
        <v>40909</v>
      </c>
      <c r="C127" s="138"/>
      <c r="D127" s="138">
        <v>69.747146606445313</v>
      </c>
      <c r="E127" s="138">
        <v>1</v>
      </c>
      <c r="F127" s="138"/>
      <c r="G127" s="138">
        <v>69.747146606445313</v>
      </c>
      <c r="H127" s="138">
        <v>0</v>
      </c>
      <c r="I127" s="138"/>
      <c r="J127" s="138">
        <v>69.747146606445313</v>
      </c>
      <c r="K127" s="247">
        <v>1</v>
      </c>
    </row>
    <row r="128" spans="2:11" x14ac:dyDescent="0.2">
      <c r="B128" s="251">
        <f t="shared" si="1"/>
        <v>40940</v>
      </c>
      <c r="C128" s="138"/>
      <c r="D128" s="138">
        <v>69.747146606445313</v>
      </c>
      <c r="E128" s="138">
        <v>1</v>
      </c>
      <c r="F128" s="138"/>
      <c r="G128" s="138">
        <v>69.747146606445313</v>
      </c>
      <c r="H128" s="138">
        <v>0</v>
      </c>
      <c r="I128" s="138"/>
      <c r="J128" s="138">
        <v>69.747146606445313</v>
      </c>
      <c r="K128" s="247">
        <v>1</v>
      </c>
    </row>
    <row r="129" spans="2:11" x14ac:dyDescent="0.2">
      <c r="B129" s="251">
        <f t="shared" si="1"/>
        <v>40969</v>
      </c>
      <c r="C129" s="138"/>
      <c r="D129" s="138">
        <v>37.752143859863281</v>
      </c>
      <c r="E129" s="138">
        <v>1</v>
      </c>
      <c r="F129" s="138"/>
      <c r="G129" s="138">
        <v>37.752143859863281</v>
      </c>
      <c r="H129" s="138">
        <v>0</v>
      </c>
      <c r="I129" s="138"/>
      <c r="J129" s="138">
        <v>37.752143859863281</v>
      </c>
      <c r="K129" s="247">
        <v>1</v>
      </c>
    </row>
    <row r="130" spans="2:11" x14ac:dyDescent="0.2">
      <c r="B130" s="251">
        <f t="shared" si="1"/>
        <v>41000</v>
      </c>
      <c r="C130" s="138"/>
      <c r="D130" s="138">
        <v>35.503932952880859</v>
      </c>
      <c r="E130" s="138">
        <v>1</v>
      </c>
      <c r="F130" s="138"/>
      <c r="G130" s="138">
        <v>35.503932952880859</v>
      </c>
      <c r="H130" s="138">
        <v>0</v>
      </c>
      <c r="I130" s="138"/>
      <c r="J130" s="138">
        <v>35.503932952880859</v>
      </c>
      <c r="K130" s="247">
        <v>1</v>
      </c>
    </row>
    <row r="131" spans="2:11" x14ac:dyDescent="0.2">
      <c r="B131" s="251">
        <f t="shared" si="1"/>
        <v>41030</v>
      </c>
      <c r="C131" s="138"/>
      <c r="D131" s="138">
        <v>35.603931427001953</v>
      </c>
      <c r="E131" s="138">
        <v>1</v>
      </c>
      <c r="F131" s="138"/>
      <c r="G131" s="138">
        <v>35.603931427001953</v>
      </c>
      <c r="H131" s="138">
        <v>0</v>
      </c>
      <c r="I131" s="138"/>
      <c r="J131" s="138">
        <v>35.603931427001953</v>
      </c>
      <c r="K131" s="247">
        <v>1</v>
      </c>
    </row>
    <row r="132" spans="2:11" x14ac:dyDescent="0.2">
      <c r="B132" s="251">
        <f t="shared" si="1"/>
        <v>41061</v>
      </c>
      <c r="C132" s="138"/>
      <c r="D132" s="138">
        <v>35.703929901123047</v>
      </c>
      <c r="E132" s="138">
        <v>1</v>
      </c>
      <c r="F132" s="138"/>
      <c r="G132" s="138">
        <v>35.703929901123047</v>
      </c>
      <c r="H132" s="138">
        <v>0</v>
      </c>
      <c r="I132" s="138"/>
      <c r="J132" s="138">
        <v>35.703929901123047</v>
      </c>
      <c r="K132" s="247">
        <v>1</v>
      </c>
    </row>
    <row r="133" spans="2:11" x14ac:dyDescent="0.2">
      <c r="B133" s="251">
        <f t="shared" si="1"/>
        <v>41091</v>
      </c>
      <c r="C133" s="138"/>
      <c r="D133" s="138">
        <v>43.382862091064453</v>
      </c>
      <c r="E133" s="138">
        <v>1</v>
      </c>
      <c r="F133" s="138"/>
      <c r="G133" s="138">
        <v>43.382862091064453</v>
      </c>
      <c r="H133" s="138">
        <v>0</v>
      </c>
      <c r="I133" s="138"/>
      <c r="J133" s="138">
        <v>43.382862091064453</v>
      </c>
      <c r="K133" s="247">
        <v>1</v>
      </c>
    </row>
    <row r="134" spans="2:11" x14ac:dyDescent="0.2">
      <c r="B134" s="251">
        <f t="shared" si="1"/>
        <v>41122</v>
      </c>
      <c r="C134" s="138"/>
      <c r="D134" s="138">
        <v>43.032859802246094</v>
      </c>
      <c r="E134" s="138">
        <v>1</v>
      </c>
      <c r="F134" s="138"/>
      <c r="G134" s="138">
        <v>43.032859802246094</v>
      </c>
      <c r="H134" s="138">
        <v>0</v>
      </c>
      <c r="I134" s="138"/>
      <c r="J134" s="138">
        <v>43.032859802246094</v>
      </c>
      <c r="K134" s="247">
        <v>1</v>
      </c>
    </row>
    <row r="135" spans="2:11" x14ac:dyDescent="0.2">
      <c r="B135" s="251">
        <f t="shared" si="1"/>
        <v>41153</v>
      </c>
      <c r="C135" s="138"/>
      <c r="D135" s="138">
        <v>37.748542785644531</v>
      </c>
      <c r="E135" s="138">
        <v>1</v>
      </c>
      <c r="F135" s="138"/>
      <c r="G135" s="138">
        <v>37.748542785644531</v>
      </c>
      <c r="H135" s="138">
        <v>0</v>
      </c>
      <c r="I135" s="138"/>
      <c r="J135" s="138">
        <v>37.748542785644531</v>
      </c>
      <c r="K135" s="247">
        <v>1</v>
      </c>
    </row>
    <row r="136" spans="2:11" x14ac:dyDescent="0.2">
      <c r="B136" s="251">
        <f t="shared" ref="B136:B199" si="2">EOMONTH(B135,0)+1</f>
        <v>41183</v>
      </c>
      <c r="C136" s="138"/>
      <c r="D136" s="138">
        <v>38.198543548583984</v>
      </c>
      <c r="E136" s="138">
        <v>1</v>
      </c>
      <c r="F136" s="138"/>
      <c r="G136" s="138">
        <v>38.198543548583984</v>
      </c>
      <c r="H136" s="138">
        <v>0</v>
      </c>
      <c r="I136" s="138"/>
      <c r="J136" s="138">
        <v>38.198543548583984</v>
      </c>
      <c r="K136" s="247">
        <v>1</v>
      </c>
    </row>
    <row r="137" spans="2:11" x14ac:dyDescent="0.2">
      <c r="B137" s="251">
        <f t="shared" si="2"/>
        <v>41214</v>
      </c>
      <c r="C137" s="138"/>
      <c r="D137" s="138">
        <v>39.853565216064453</v>
      </c>
      <c r="E137" s="138">
        <v>1</v>
      </c>
      <c r="F137" s="138"/>
      <c r="G137" s="138">
        <v>39.853565216064453</v>
      </c>
      <c r="H137" s="138">
        <v>0</v>
      </c>
      <c r="I137" s="138"/>
      <c r="J137" s="138">
        <v>39.853565216064453</v>
      </c>
      <c r="K137" s="247">
        <v>1</v>
      </c>
    </row>
    <row r="138" spans="2:11" x14ac:dyDescent="0.2">
      <c r="B138" s="251">
        <f t="shared" si="2"/>
        <v>41244</v>
      </c>
      <c r="C138" s="138"/>
      <c r="D138" s="138">
        <v>47.352855682373047</v>
      </c>
      <c r="E138" s="138">
        <v>1</v>
      </c>
      <c r="F138" s="138"/>
      <c r="G138" s="138">
        <v>47.352855682373047</v>
      </c>
      <c r="H138" s="138">
        <v>0</v>
      </c>
      <c r="I138" s="138"/>
      <c r="J138" s="138">
        <v>47.352855682373047</v>
      </c>
      <c r="K138" s="247">
        <v>1</v>
      </c>
    </row>
    <row r="139" spans="2:11" x14ac:dyDescent="0.2">
      <c r="B139" s="251">
        <f t="shared" si="2"/>
        <v>41275</v>
      </c>
      <c r="C139" s="138"/>
      <c r="D139" s="138">
        <v>71.747146606445313</v>
      </c>
      <c r="E139" s="138">
        <v>1</v>
      </c>
      <c r="F139" s="138"/>
      <c r="G139" s="138">
        <v>71.747146606445313</v>
      </c>
      <c r="H139" s="138">
        <v>0</v>
      </c>
      <c r="I139" s="138"/>
      <c r="J139" s="138">
        <v>71.747146606445313</v>
      </c>
      <c r="K139" s="247">
        <v>1</v>
      </c>
    </row>
    <row r="140" spans="2:11" x14ac:dyDescent="0.2">
      <c r="B140" s="251">
        <f t="shared" si="2"/>
        <v>41306</v>
      </c>
      <c r="C140" s="138"/>
      <c r="D140" s="138">
        <v>71.747146606445313</v>
      </c>
      <c r="E140" s="138">
        <v>1</v>
      </c>
      <c r="F140" s="138"/>
      <c r="G140" s="138">
        <v>71.747146606445313</v>
      </c>
      <c r="H140" s="138">
        <v>0</v>
      </c>
      <c r="I140" s="138"/>
      <c r="J140" s="138">
        <v>71.747146606445313</v>
      </c>
      <c r="K140" s="247">
        <v>1</v>
      </c>
    </row>
    <row r="141" spans="2:11" x14ac:dyDescent="0.2">
      <c r="B141" s="251">
        <f t="shared" si="2"/>
        <v>41334</v>
      </c>
      <c r="C141" s="138"/>
      <c r="D141" s="138">
        <v>38.252143859863281</v>
      </c>
      <c r="E141" s="138">
        <v>1</v>
      </c>
      <c r="F141" s="138"/>
      <c r="G141" s="138">
        <v>38.252143859863281</v>
      </c>
      <c r="H141" s="138">
        <v>0</v>
      </c>
      <c r="I141" s="138"/>
      <c r="J141" s="138">
        <v>38.252143859863281</v>
      </c>
      <c r="K141" s="247">
        <v>1</v>
      </c>
    </row>
    <row r="142" spans="2:11" x14ac:dyDescent="0.2">
      <c r="B142" s="251">
        <f t="shared" si="2"/>
        <v>41365</v>
      </c>
      <c r="C142" s="138"/>
      <c r="D142" s="138">
        <v>36.003932952880859</v>
      </c>
      <c r="E142" s="138">
        <v>1</v>
      </c>
      <c r="F142" s="138"/>
      <c r="G142" s="138">
        <v>36.003932952880859</v>
      </c>
      <c r="H142" s="138">
        <v>0</v>
      </c>
      <c r="I142" s="138"/>
      <c r="J142" s="138">
        <v>36.003932952880859</v>
      </c>
      <c r="K142" s="247">
        <v>1</v>
      </c>
    </row>
    <row r="143" spans="2:11" x14ac:dyDescent="0.2">
      <c r="B143" s="251">
        <f t="shared" si="2"/>
        <v>41395</v>
      </c>
      <c r="C143" s="138"/>
      <c r="D143" s="138">
        <v>36.103931427001953</v>
      </c>
      <c r="E143" s="138">
        <v>1</v>
      </c>
      <c r="F143" s="138"/>
      <c r="G143" s="138">
        <v>36.103931427001953</v>
      </c>
      <c r="H143" s="138">
        <v>0</v>
      </c>
      <c r="I143" s="138"/>
      <c r="J143" s="138">
        <v>36.103931427001953</v>
      </c>
      <c r="K143" s="247">
        <v>1</v>
      </c>
    </row>
    <row r="144" spans="2:11" x14ac:dyDescent="0.2">
      <c r="B144" s="251">
        <f t="shared" si="2"/>
        <v>41426</v>
      </c>
      <c r="C144" s="138"/>
      <c r="D144" s="138">
        <v>36.203929901123047</v>
      </c>
      <c r="E144" s="138">
        <v>1</v>
      </c>
      <c r="F144" s="138"/>
      <c r="G144" s="138">
        <v>36.203929901123047</v>
      </c>
      <c r="H144" s="138">
        <v>0</v>
      </c>
      <c r="I144" s="138"/>
      <c r="J144" s="138">
        <v>36.203929901123047</v>
      </c>
      <c r="K144" s="247">
        <v>1</v>
      </c>
    </row>
    <row r="145" spans="2:11" x14ac:dyDescent="0.2">
      <c r="B145" s="251">
        <f t="shared" si="2"/>
        <v>41456</v>
      </c>
      <c r="C145" s="138"/>
      <c r="D145" s="138">
        <v>43.882862091064453</v>
      </c>
      <c r="E145" s="138">
        <v>1</v>
      </c>
      <c r="F145" s="138"/>
      <c r="G145" s="138">
        <v>43.882862091064453</v>
      </c>
      <c r="H145" s="138">
        <v>0</v>
      </c>
      <c r="I145" s="138"/>
      <c r="J145" s="138">
        <v>43.882862091064453</v>
      </c>
      <c r="K145" s="247">
        <v>1</v>
      </c>
    </row>
    <row r="146" spans="2:11" x14ac:dyDescent="0.2">
      <c r="B146" s="251">
        <f t="shared" si="2"/>
        <v>41487</v>
      </c>
      <c r="C146" s="138"/>
      <c r="D146" s="138">
        <v>43.532859802246094</v>
      </c>
      <c r="E146" s="138">
        <v>1</v>
      </c>
      <c r="F146" s="138"/>
      <c r="G146" s="138">
        <v>43.532859802246094</v>
      </c>
      <c r="H146" s="138">
        <v>0</v>
      </c>
      <c r="I146" s="138"/>
      <c r="J146" s="138">
        <v>43.532859802246094</v>
      </c>
      <c r="K146" s="247">
        <v>1</v>
      </c>
    </row>
    <row r="147" spans="2:11" x14ac:dyDescent="0.2">
      <c r="B147" s="251">
        <f t="shared" si="2"/>
        <v>41518</v>
      </c>
      <c r="C147" s="138"/>
      <c r="D147" s="138">
        <v>38.248542785644531</v>
      </c>
      <c r="E147" s="138">
        <v>1</v>
      </c>
      <c r="F147" s="138"/>
      <c r="G147" s="138">
        <v>38.248542785644531</v>
      </c>
      <c r="H147" s="138">
        <v>0</v>
      </c>
      <c r="I147" s="138"/>
      <c r="J147" s="138">
        <v>38.248542785644531</v>
      </c>
      <c r="K147" s="247">
        <v>1</v>
      </c>
    </row>
    <row r="148" spans="2:11" x14ac:dyDescent="0.2">
      <c r="B148" s="251">
        <f t="shared" si="2"/>
        <v>41548</v>
      </c>
      <c r="C148" s="138"/>
      <c r="D148" s="138">
        <v>38.698543548583984</v>
      </c>
      <c r="E148" s="138">
        <v>1</v>
      </c>
      <c r="F148" s="138"/>
      <c r="G148" s="138">
        <v>38.698543548583984</v>
      </c>
      <c r="H148" s="138">
        <v>0</v>
      </c>
      <c r="I148" s="138"/>
      <c r="J148" s="138">
        <v>38.698543548583984</v>
      </c>
      <c r="K148" s="247">
        <v>1</v>
      </c>
    </row>
    <row r="149" spans="2:11" x14ac:dyDescent="0.2">
      <c r="B149" s="251">
        <f t="shared" si="2"/>
        <v>41579</v>
      </c>
      <c r="C149" s="138"/>
      <c r="D149" s="138">
        <v>40.353565216064453</v>
      </c>
      <c r="E149" s="138">
        <v>1</v>
      </c>
      <c r="F149" s="138"/>
      <c r="G149" s="138">
        <v>40.353565216064453</v>
      </c>
      <c r="H149" s="138">
        <v>0</v>
      </c>
      <c r="I149" s="138"/>
      <c r="J149" s="138">
        <v>40.353565216064453</v>
      </c>
      <c r="K149" s="247">
        <v>1</v>
      </c>
    </row>
    <row r="150" spans="2:11" x14ac:dyDescent="0.2">
      <c r="B150" s="251">
        <f t="shared" si="2"/>
        <v>41609</v>
      </c>
      <c r="C150" s="138"/>
      <c r="D150" s="138">
        <v>48.352855682373047</v>
      </c>
      <c r="E150" s="138">
        <v>1</v>
      </c>
      <c r="F150" s="138"/>
      <c r="G150" s="138">
        <v>48.352855682373047</v>
      </c>
      <c r="H150" s="138">
        <v>0</v>
      </c>
      <c r="I150" s="138"/>
      <c r="J150" s="138">
        <v>48.352855682373047</v>
      </c>
      <c r="K150" s="247">
        <v>1</v>
      </c>
    </row>
    <row r="151" spans="2:11" x14ac:dyDescent="0.2">
      <c r="B151" s="251">
        <f t="shared" si="2"/>
        <v>41640</v>
      </c>
      <c r="C151" s="138"/>
      <c r="D151" s="138">
        <v>73.747146606445313</v>
      </c>
      <c r="E151" s="138">
        <v>1</v>
      </c>
      <c r="F151" s="138"/>
      <c r="G151" s="138">
        <v>73.747146606445313</v>
      </c>
      <c r="H151" s="138">
        <v>0</v>
      </c>
      <c r="I151" s="138"/>
      <c r="J151" s="138">
        <v>73.747146606445313</v>
      </c>
      <c r="K151" s="247">
        <v>1</v>
      </c>
    </row>
    <row r="152" spans="2:11" x14ac:dyDescent="0.2">
      <c r="B152" s="251">
        <f t="shared" si="2"/>
        <v>41671</v>
      </c>
      <c r="C152" s="138"/>
      <c r="D152" s="138">
        <v>73.747146606445313</v>
      </c>
      <c r="E152" s="138">
        <v>1</v>
      </c>
      <c r="F152" s="138"/>
      <c r="G152" s="138">
        <v>73.747146606445313</v>
      </c>
      <c r="H152" s="138">
        <v>0</v>
      </c>
      <c r="I152" s="138"/>
      <c r="J152" s="138">
        <v>73.747146606445313</v>
      </c>
      <c r="K152" s="247">
        <v>1</v>
      </c>
    </row>
    <row r="153" spans="2:11" x14ac:dyDescent="0.2">
      <c r="B153" s="251">
        <f t="shared" si="2"/>
        <v>41699</v>
      </c>
      <c r="C153" s="138"/>
      <c r="D153" s="138">
        <v>38.752143859863281</v>
      </c>
      <c r="E153" s="138">
        <v>1</v>
      </c>
      <c r="F153" s="138"/>
      <c r="G153" s="138">
        <v>38.752143859863281</v>
      </c>
      <c r="H153" s="138">
        <v>0</v>
      </c>
      <c r="I153" s="138"/>
      <c r="J153" s="138">
        <v>38.752143859863281</v>
      </c>
      <c r="K153" s="247">
        <v>1</v>
      </c>
    </row>
    <row r="154" spans="2:11" x14ac:dyDescent="0.2">
      <c r="B154" s="251">
        <f t="shared" si="2"/>
        <v>41730</v>
      </c>
      <c r="C154" s="138"/>
      <c r="D154" s="138">
        <v>36.503932952880859</v>
      </c>
      <c r="E154" s="138">
        <v>1</v>
      </c>
      <c r="F154" s="138"/>
      <c r="G154" s="138">
        <v>36.503932952880859</v>
      </c>
      <c r="H154" s="138">
        <v>0</v>
      </c>
      <c r="I154" s="138"/>
      <c r="J154" s="138">
        <v>36.503932952880859</v>
      </c>
      <c r="K154" s="247">
        <v>1</v>
      </c>
    </row>
    <row r="155" spans="2:11" x14ac:dyDescent="0.2">
      <c r="B155" s="251">
        <f t="shared" si="2"/>
        <v>41760</v>
      </c>
      <c r="C155" s="138"/>
      <c r="D155" s="138">
        <v>36.603931427001953</v>
      </c>
      <c r="E155" s="138">
        <v>1</v>
      </c>
      <c r="F155" s="138"/>
      <c r="G155" s="138">
        <v>36.603931427001953</v>
      </c>
      <c r="H155" s="138">
        <v>0</v>
      </c>
      <c r="I155" s="138"/>
      <c r="J155" s="138">
        <v>36.603931427001953</v>
      </c>
      <c r="K155" s="247">
        <v>1</v>
      </c>
    </row>
    <row r="156" spans="2:11" x14ac:dyDescent="0.2">
      <c r="B156" s="251">
        <f t="shared" si="2"/>
        <v>41791</v>
      </c>
      <c r="C156" s="138"/>
      <c r="D156" s="138">
        <v>36.703929901123047</v>
      </c>
      <c r="E156" s="138">
        <v>1</v>
      </c>
      <c r="F156" s="138"/>
      <c r="G156" s="138">
        <v>36.703929901123047</v>
      </c>
      <c r="H156" s="138">
        <v>0</v>
      </c>
      <c r="I156" s="138"/>
      <c r="J156" s="138">
        <v>36.703929901123047</v>
      </c>
      <c r="K156" s="247">
        <v>1</v>
      </c>
    </row>
    <row r="157" spans="2:11" x14ac:dyDescent="0.2">
      <c r="B157" s="251">
        <f t="shared" si="2"/>
        <v>41821</v>
      </c>
      <c r="C157" s="138"/>
      <c r="D157" s="138">
        <v>44.382862091064453</v>
      </c>
      <c r="E157" s="138">
        <v>1</v>
      </c>
      <c r="F157" s="138"/>
      <c r="G157" s="138">
        <v>44.382862091064453</v>
      </c>
      <c r="H157" s="138">
        <v>0</v>
      </c>
      <c r="I157" s="138"/>
      <c r="J157" s="138">
        <v>44.382862091064453</v>
      </c>
      <c r="K157" s="247">
        <v>1</v>
      </c>
    </row>
    <row r="158" spans="2:11" x14ac:dyDescent="0.2">
      <c r="B158" s="251">
        <f t="shared" si="2"/>
        <v>41852</v>
      </c>
      <c r="C158" s="138"/>
      <c r="D158" s="138">
        <v>44.032859802246094</v>
      </c>
      <c r="E158" s="138">
        <v>1</v>
      </c>
      <c r="F158" s="138"/>
      <c r="G158" s="138">
        <v>44.032859802246094</v>
      </c>
      <c r="H158" s="138">
        <v>0</v>
      </c>
      <c r="I158" s="138"/>
      <c r="J158" s="138">
        <v>44.032859802246094</v>
      </c>
      <c r="K158" s="247">
        <v>1</v>
      </c>
    </row>
    <row r="159" spans="2:11" x14ac:dyDescent="0.2">
      <c r="B159" s="251">
        <f t="shared" si="2"/>
        <v>41883</v>
      </c>
      <c r="C159" s="138"/>
      <c r="D159" s="138">
        <v>38.748542785644531</v>
      </c>
      <c r="E159" s="138">
        <v>1</v>
      </c>
      <c r="F159" s="138"/>
      <c r="G159" s="138">
        <v>38.748542785644531</v>
      </c>
      <c r="H159" s="138">
        <v>0</v>
      </c>
      <c r="I159" s="138"/>
      <c r="J159" s="138">
        <v>38.748542785644531</v>
      </c>
      <c r="K159" s="247">
        <v>1</v>
      </c>
    </row>
    <row r="160" spans="2:11" x14ac:dyDescent="0.2">
      <c r="B160" s="251">
        <f t="shared" si="2"/>
        <v>41913</v>
      </c>
      <c r="C160" s="138"/>
      <c r="D160" s="138">
        <v>39.198543548583984</v>
      </c>
      <c r="E160" s="138">
        <v>1</v>
      </c>
      <c r="F160" s="138"/>
      <c r="G160" s="138">
        <v>39.198543548583984</v>
      </c>
      <c r="H160" s="138">
        <v>0</v>
      </c>
      <c r="I160" s="138"/>
      <c r="J160" s="138">
        <v>39.198543548583984</v>
      </c>
      <c r="K160" s="247">
        <v>1</v>
      </c>
    </row>
    <row r="161" spans="2:11" x14ac:dyDescent="0.2">
      <c r="B161" s="251">
        <f t="shared" si="2"/>
        <v>41944</v>
      </c>
      <c r="C161" s="138"/>
      <c r="D161" s="138">
        <v>40.853565216064453</v>
      </c>
      <c r="E161" s="138">
        <v>1</v>
      </c>
      <c r="F161" s="138"/>
      <c r="G161" s="138">
        <v>40.853565216064453</v>
      </c>
      <c r="H161" s="138">
        <v>0</v>
      </c>
      <c r="I161" s="138"/>
      <c r="J161" s="138">
        <v>40.853565216064453</v>
      </c>
      <c r="K161" s="247">
        <v>1</v>
      </c>
    </row>
    <row r="162" spans="2:11" x14ac:dyDescent="0.2">
      <c r="B162" s="251">
        <f t="shared" si="2"/>
        <v>41974</v>
      </c>
      <c r="C162" s="138"/>
      <c r="D162" s="138">
        <v>49.352855682373047</v>
      </c>
      <c r="E162" s="138">
        <v>1</v>
      </c>
      <c r="F162" s="138"/>
      <c r="G162" s="138">
        <v>49.352855682373047</v>
      </c>
      <c r="H162" s="138">
        <v>0</v>
      </c>
      <c r="I162" s="138"/>
      <c r="J162" s="138">
        <v>49.352855682373047</v>
      </c>
      <c r="K162" s="247">
        <v>1</v>
      </c>
    </row>
    <row r="163" spans="2:11" x14ac:dyDescent="0.2">
      <c r="B163" s="251">
        <f t="shared" si="2"/>
        <v>42005</v>
      </c>
      <c r="C163" s="138"/>
      <c r="D163" s="138">
        <v>75.747146606445313</v>
      </c>
      <c r="E163" s="138">
        <v>1</v>
      </c>
      <c r="F163" s="138"/>
      <c r="G163" s="138">
        <v>75.747146606445313</v>
      </c>
      <c r="H163" s="138">
        <v>0</v>
      </c>
      <c r="I163" s="138"/>
      <c r="J163" s="138">
        <v>75.747146606445313</v>
      </c>
      <c r="K163" s="247">
        <v>1</v>
      </c>
    </row>
    <row r="164" spans="2:11" x14ac:dyDescent="0.2">
      <c r="B164" s="251">
        <f t="shared" si="2"/>
        <v>42036</v>
      </c>
      <c r="C164" s="138"/>
      <c r="D164" s="138">
        <v>75.747146606445313</v>
      </c>
      <c r="E164" s="138">
        <v>1</v>
      </c>
      <c r="F164" s="138"/>
      <c r="G164" s="138">
        <v>75.747146606445313</v>
      </c>
      <c r="H164" s="138">
        <v>0</v>
      </c>
      <c r="I164" s="138"/>
      <c r="J164" s="138">
        <v>75.747146606445313</v>
      </c>
      <c r="K164" s="247">
        <v>1</v>
      </c>
    </row>
    <row r="165" spans="2:11" x14ac:dyDescent="0.2">
      <c r="B165" s="251">
        <f t="shared" si="2"/>
        <v>42064</v>
      </c>
      <c r="C165" s="138"/>
      <c r="D165" s="138">
        <v>39.252143859863281</v>
      </c>
      <c r="E165" s="138">
        <v>1</v>
      </c>
      <c r="F165" s="138"/>
      <c r="G165" s="138">
        <v>39.252143859863281</v>
      </c>
      <c r="H165" s="138">
        <v>0</v>
      </c>
      <c r="I165" s="138"/>
      <c r="J165" s="138">
        <v>39.252143859863281</v>
      </c>
      <c r="K165" s="247">
        <v>1</v>
      </c>
    </row>
    <row r="166" spans="2:11" x14ac:dyDescent="0.2">
      <c r="B166" s="251">
        <f t="shared" si="2"/>
        <v>42095</v>
      </c>
      <c r="C166" s="138"/>
      <c r="D166" s="138">
        <v>37.003932952880859</v>
      </c>
      <c r="E166" s="138">
        <v>1</v>
      </c>
      <c r="F166" s="138"/>
      <c r="G166" s="138">
        <v>37.003932952880859</v>
      </c>
      <c r="H166" s="138">
        <v>0</v>
      </c>
      <c r="I166" s="138"/>
      <c r="J166" s="138">
        <v>37.003932952880859</v>
      </c>
      <c r="K166" s="247">
        <v>1</v>
      </c>
    </row>
    <row r="167" spans="2:11" x14ac:dyDescent="0.2">
      <c r="B167" s="251">
        <f t="shared" si="2"/>
        <v>42125</v>
      </c>
      <c r="C167" s="138"/>
      <c r="D167" s="138">
        <v>37.103931427001953</v>
      </c>
      <c r="E167" s="138">
        <v>1</v>
      </c>
      <c r="F167" s="138"/>
      <c r="G167" s="138">
        <v>37.103931427001953</v>
      </c>
      <c r="H167" s="138">
        <v>0</v>
      </c>
      <c r="I167" s="138"/>
      <c r="J167" s="138">
        <v>37.103931427001953</v>
      </c>
      <c r="K167" s="247">
        <v>1</v>
      </c>
    </row>
    <row r="168" spans="2:11" x14ac:dyDescent="0.2">
      <c r="B168" s="251">
        <f t="shared" si="2"/>
        <v>42156</v>
      </c>
      <c r="C168" s="138"/>
      <c r="D168" s="138">
        <v>37.203929901123047</v>
      </c>
      <c r="E168" s="138">
        <v>1</v>
      </c>
      <c r="F168" s="138"/>
      <c r="G168" s="138">
        <v>37.203929901123047</v>
      </c>
      <c r="H168" s="138">
        <v>0</v>
      </c>
      <c r="I168" s="138"/>
      <c r="J168" s="138">
        <v>37.203929901123047</v>
      </c>
      <c r="K168" s="247">
        <v>1</v>
      </c>
    </row>
    <row r="169" spans="2:11" x14ac:dyDescent="0.2">
      <c r="B169" s="251">
        <f t="shared" si="2"/>
        <v>42186</v>
      </c>
      <c r="C169" s="138"/>
      <c r="D169" s="138">
        <v>44.882862091064453</v>
      </c>
      <c r="E169" s="138">
        <v>1</v>
      </c>
      <c r="F169" s="138"/>
      <c r="G169" s="138">
        <v>44.882862091064453</v>
      </c>
      <c r="H169" s="138">
        <v>0</v>
      </c>
      <c r="I169" s="138"/>
      <c r="J169" s="138">
        <v>44.882862091064453</v>
      </c>
      <c r="K169" s="247">
        <v>1</v>
      </c>
    </row>
    <row r="170" spans="2:11" x14ac:dyDescent="0.2">
      <c r="B170" s="251">
        <f t="shared" si="2"/>
        <v>42217</v>
      </c>
      <c r="C170" s="138"/>
      <c r="D170" s="138">
        <v>44.532859802246094</v>
      </c>
      <c r="E170" s="138">
        <v>1</v>
      </c>
      <c r="F170" s="138"/>
      <c r="G170" s="138">
        <v>44.532859802246094</v>
      </c>
      <c r="H170" s="138">
        <v>0</v>
      </c>
      <c r="I170" s="138"/>
      <c r="J170" s="138">
        <v>44.532859802246094</v>
      </c>
      <c r="K170" s="247">
        <v>1</v>
      </c>
    </row>
    <row r="171" spans="2:11" x14ac:dyDescent="0.2">
      <c r="B171" s="251">
        <f t="shared" si="2"/>
        <v>42248</v>
      </c>
      <c r="C171" s="138"/>
      <c r="D171" s="138">
        <v>39.248542785644531</v>
      </c>
      <c r="E171" s="138">
        <v>1</v>
      </c>
      <c r="F171" s="138"/>
      <c r="G171" s="138">
        <v>39.248542785644531</v>
      </c>
      <c r="H171" s="138">
        <v>0</v>
      </c>
      <c r="I171" s="138"/>
      <c r="J171" s="138">
        <v>39.248542785644531</v>
      </c>
      <c r="K171" s="247">
        <v>1</v>
      </c>
    </row>
    <row r="172" spans="2:11" x14ac:dyDescent="0.2">
      <c r="B172" s="251">
        <f t="shared" si="2"/>
        <v>42278</v>
      </c>
      <c r="C172" s="138"/>
      <c r="D172" s="138">
        <v>39.698543548583984</v>
      </c>
      <c r="E172" s="138">
        <v>1</v>
      </c>
      <c r="F172" s="138"/>
      <c r="G172" s="138">
        <v>39.698543548583984</v>
      </c>
      <c r="H172" s="138">
        <v>0</v>
      </c>
      <c r="I172" s="138"/>
      <c r="J172" s="138">
        <v>39.698543548583984</v>
      </c>
      <c r="K172" s="247">
        <v>1</v>
      </c>
    </row>
    <row r="173" spans="2:11" x14ac:dyDescent="0.2">
      <c r="B173" s="251">
        <f t="shared" si="2"/>
        <v>42309</v>
      </c>
      <c r="C173" s="138"/>
      <c r="D173" s="138">
        <v>41.353565216064453</v>
      </c>
      <c r="E173" s="138">
        <v>1</v>
      </c>
      <c r="F173" s="138"/>
      <c r="G173" s="138">
        <v>41.353565216064453</v>
      </c>
      <c r="H173" s="138">
        <v>0</v>
      </c>
      <c r="I173" s="138"/>
      <c r="J173" s="138">
        <v>41.353565216064453</v>
      </c>
      <c r="K173" s="247">
        <v>1</v>
      </c>
    </row>
    <row r="174" spans="2:11" x14ac:dyDescent="0.2">
      <c r="B174" s="251">
        <f t="shared" si="2"/>
        <v>42339</v>
      </c>
      <c r="C174" s="138"/>
      <c r="D174" s="138">
        <v>50.352855682373047</v>
      </c>
      <c r="E174" s="138">
        <v>1</v>
      </c>
      <c r="F174" s="138"/>
      <c r="G174" s="138">
        <v>50.352855682373047</v>
      </c>
      <c r="H174" s="138">
        <v>0</v>
      </c>
      <c r="I174" s="138"/>
      <c r="J174" s="138">
        <v>50.352855682373047</v>
      </c>
      <c r="K174" s="247">
        <v>1</v>
      </c>
    </row>
    <row r="175" spans="2:11" x14ac:dyDescent="0.2">
      <c r="B175" s="251">
        <f t="shared" si="2"/>
        <v>42370</v>
      </c>
      <c r="C175" s="138"/>
      <c r="D175" s="138">
        <v>77.747146606445313</v>
      </c>
      <c r="E175" s="138">
        <v>1</v>
      </c>
      <c r="F175" s="138"/>
      <c r="G175" s="138">
        <v>77.747146606445313</v>
      </c>
      <c r="H175" s="138">
        <v>0</v>
      </c>
      <c r="I175" s="138"/>
      <c r="J175" s="138">
        <v>77.747146606445313</v>
      </c>
      <c r="K175" s="247">
        <v>1</v>
      </c>
    </row>
    <row r="176" spans="2:11" x14ac:dyDescent="0.2">
      <c r="B176" s="251">
        <f t="shared" si="2"/>
        <v>42401</v>
      </c>
      <c r="C176" s="138"/>
      <c r="D176" s="138">
        <v>77.747146606445313</v>
      </c>
      <c r="E176" s="138">
        <v>1</v>
      </c>
      <c r="F176" s="138"/>
      <c r="G176" s="138">
        <v>77.747146606445313</v>
      </c>
      <c r="H176" s="138">
        <v>0</v>
      </c>
      <c r="I176" s="138"/>
      <c r="J176" s="138">
        <v>77.747146606445313</v>
      </c>
      <c r="K176" s="247">
        <v>1</v>
      </c>
    </row>
    <row r="177" spans="2:11" x14ac:dyDescent="0.2">
      <c r="B177" s="251">
        <f t="shared" si="2"/>
        <v>42430</v>
      </c>
      <c r="C177" s="138"/>
      <c r="D177" s="138">
        <v>39.752143859863281</v>
      </c>
      <c r="E177" s="138">
        <v>1</v>
      </c>
      <c r="F177" s="138"/>
      <c r="G177" s="138">
        <v>39.752143859863281</v>
      </c>
      <c r="H177" s="138">
        <v>0</v>
      </c>
      <c r="I177" s="138"/>
      <c r="J177" s="138">
        <v>39.752143859863281</v>
      </c>
      <c r="K177" s="247">
        <v>1</v>
      </c>
    </row>
    <row r="178" spans="2:11" x14ac:dyDescent="0.2">
      <c r="B178" s="251">
        <f t="shared" si="2"/>
        <v>42461</v>
      </c>
      <c r="C178" s="138"/>
      <c r="D178" s="138">
        <v>37.503932952880859</v>
      </c>
      <c r="E178" s="138">
        <v>1</v>
      </c>
      <c r="F178" s="138"/>
      <c r="G178" s="138">
        <v>37.503932952880859</v>
      </c>
      <c r="H178" s="138">
        <v>0</v>
      </c>
      <c r="I178" s="138"/>
      <c r="J178" s="138">
        <v>37.503932952880859</v>
      </c>
      <c r="K178" s="247">
        <v>1</v>
      </c>
    </row>
    <row r="179" spans="2:11" x14ac:dyDescent="0.2">
      <c r="B179" s="251">
        <f t="shared" si="2"/>
        <v>42491</v>
      </c>
      <c r="C179" s="138"/>
      <c r="D179" s="138">
        <v>37.603931427001953</v>
      </c>
      <c r="E179" s="138">
        <v>1</v>
      </c>
      <c r="F179" s="138"/>
      <c r="G179" s="138">
        <v>37.603931427001953</v>
      </c>
      <c r="H179" s="138">
        <v>0</v>
      </c>
      <c r="I179" s="138"/>
      <c r="J179" s="138">
        <v>37.603931427001953</v>
      </c>
      <c r="K179" s="247">
        <v>1</v>
      </c>
    </row>
    <row r="180" spans="2:11" x14ac:dyDescent="0.2">
      <c r="B180" s="251">
        <f t="shared" si="2"/>
        <v>42522</v>
      </c>
      <c r="C180" s="138"/>
      <c r="D180" s="138">
        <v>37.703929901123047</v>
      </c>
      <c r="E180" s="138">
        <v>1</v>
      </c>
      <c r="F180" s="138"/>
      <c r="G180" s="138">
        <v>37.703929901123047</v>
      </c>
      <c r="H180" s="138">
        <v>0</v>
      </c>
      <c r="I180" s="138"/>
      <c r="J180" s="138">
        <v>37.703929901123047</v>
      </c>
      <c r="K180" s="247">
        <v>1</v>
      </c>
    </row>
    <row r="181" spans="2:11" x14ac:dyDescent="0.2">
      <c r="B181" s="251">
        <f t="shared" si="2"/>
        <v>42552</v>
      </c>
      <c r="C181" s="138"/>
      <c r="D181" s="138">
        <v>45.382862091064453</v>
      </c>
      <c r="E181" s="138">
        <v>1</v>
      </c>
      <c r="F181" s="138"/>
      <c r="G181" s="138">
        <v>45.382862091064453</v>
      </c>
      <c r="H181" s="138">
        <v>0</v>
      </c>
      <c r="I181" s="138"/>
      <c r="J181" s="138">
        <v>45.382862091064453</v>
      </c>
      <c r="K181" s="247">
        <v>1</v>
      </c>
    </row>
    <row r="182" spans="2:11" x14ac:dyDescent="0.2">
      <c r="B182" s="251">
        <f t="shared" si="2"/>
        <v>42583</v>
      </c>
      <c r="C182" s="138"/>
      <c r="D182" s="138">
        <v>45.032859802246094</v>
      </c>
      <c r="E182" s="138">
        <v>1</v>
      </c>
      <c r="F182" s="138"/>
      <c r="G182" s="138">
        <v>45.032859802246094</v>
      </c>
      <c r="H182" s="138">
        <v>0</v>
      </c>
      <c r="I182" s="138"/>
      <c r="J182" s="138">
        <v>45.032859802246094</v>
      </c>
      <c r="K182" s="247">
        <v>1</v>
      </c>
    </row>
    <row r="183" spans="2:11" x14ac:dyDescent="0.2">
      <c r="B183" s="251">
        <f t="shared" si="2"/>
        <v>42614</v>
      </c>
      <c r="C183" s="138"/>
      <c r="D183" s="138">
        <v>39.748542785644531</v>
      </c>
      <c r="E183" s="138">
        <v>1</v>
      </c>
      <c r="F183" s="138"/>
      <c r="G183" s="138">
        <v>39.748542785644531</v>
      </c>
      <c r="H183" s="138">
        <v>0</v>
      </c>
      <c r="I183" s="138"/>
      <c r="J183" s="138">
        <v>39.748542785644531</v>
      </c>
      <c r="K183" s="247">
        <v>1</v>
      </c>
    </row>
    <row r="184" spans="2:11" x14ac:dyDescent="0.2">
      <c r="B184" s="251">
        <f t="shared" si="2"/>
        <v>42644</v>
      </c>
      <c r="C184" s="138"/>
      <c r="D184" s="138">
        <v>40.198543548583984</v>
      </c>
      <c r="E184" s="138">
        <v>1</v>
      </c>
      <c r="F184" s="138"/>
      <c r="G184" s="138">
        <v>40.198543548583984</v>
      </c>
      <c r="H184" s="138">
        <v>0</v>
      </c>
      <c r="I184" s="138"/>
      <c r="J184" s="138">
        <v>40.198543548583984</v>
      </c>
      <c r="K184" s="247">
        <v>1</v>
      </c>
    </row>
    <row r="185" spans="2:11" x14ac:dyDescent="0.2">
      <c r="B185" s="251">
        <f t="shared" si="2"/>
        <v>42675</v>
      </c>
      <c r="C185" s="138"/>
      <c r="D185" s="138">
        <v>41.853565216064453</v>
      </c>
      <c r="E185" s="138">
        <v>1</v>
      </c>
      <c r="F185" s="138"/>
      <c r="G185" s="138">
        <v>41.853565216064453</v>
      </c>
      <c r="H185" s="138">
        <v>0</v>
      </c>
      <c r="I185" s="138"/>
      <c r="J185" s="138">
        <v>41.853565216064453</v>
      </c>
      <c r="K185" s="247">
        <v>1</v>
      </c>
    </row>
    <row r="186" spans="2:11" x14ac:dyDescent="0.2">
      <c r="B186" s="251">
        <f t="shared" si="2"/>
        <v>42705</v>
      </c>
      <c r="C186" s="138"/>
      <c r="D186" s="138">
        <v>51.352855682373047</v>
      </c>
      <c r="E186" s="138">
        <v>1</v>
      </c>
      <c r="F186" s="138"/>
      <c r="G186" s="138">
        <v>51.352855682373047</v>
      </c>
      <c r="H186" s="138">
        <v>0</v>
      </c>
      <c r="I186" s="138"/>
      <c r="J186" s="138">
        <v>51.352855682373047</v>
      </c>
      <c r="K186" s="247">
        <v>1</v>
      </c>
    </row>
    <row r="187" spans="2:11" x14ac:dyDescent="0.2">
      <c r="B187" s="251">
        <f t="shared" si="2"/>
        <v>42736</v>
      </c>
      <c r="C187" s="138"/>
      <c r="D187" s="138">
        <v>79.747146606445313</v>
      </c>
      <c r="E187" s="138">
        <v>1</v>
      </c>
      <c r="F187" s="138"/>
      <c r="G187" s="138">
        <v>79.747146606445313</v>
      </c>
      <c r="H187" s="138">
        <v>0</v>
      </c>
      <c r="I187" s="138"/>
      <c r="J187" s="138">
        <v>79.747146606445313</v>
      </c>
      <c r="K187" s="247">
        <v>1</v>
      </c>
    </row>
    <row r="188" spans="2:11" x14ac:dyDescent="0.2">
      <c r="B188" s="251">
        <f t="shared" si="2"/>
        <v>42767</v>
      </c>
      <c r="C188" s="138"/>
      <c r="D188" s="138">
        <v>79.747146606445313</v>
      </c>
      <c r="E188" s="138">
        <v>1</v>
      </c>
      <c r="F188" s="138"/>
      <c r="G188" s="138">
        <v>79.747146606445313</v>
      </c>
      <c r="H188" s="138">
        <v>0</v>
      </c>
      <c r="I188" s="138"/>
      <c r="J188" s="138">
        <v>79.747146606445313</v>
      </c>
      <c r="K188" s="247">
        <v>1</v>
      </c>
    </row>
    <row r="189" spans="2:11" x14ac:dyDescent="0.2">
      <c r="B189" s="251">
        <f t="shared" si="2"/>
        <v>42795</v>
      </c>
      <c r="C189" s="138"/>
      <c r="D189" s="138">
        <v>40.252143859863281</v>
      </c>
      <c r="E189" s="138">
        <v>1</v>
      </c>
      <c r="F189" s="138"/>
      <c r="G189" s="138">
        <v>40.252143859863281</v>
      </c>
      <c r="H189" s="138">
        <v>0</v>
      </c>
      <c r="I189" s="138"/>
      <c r="J189" s="138">
        <v>40.252143859863281</v>
      </c>
      <c r="K189" s="247">
        <v>1</v>
      </c>
    </row>
    <row r="190" spans="2:11" x14ac:dyDescent="0.2">
      <c r="B190" s="251">
        <f t="shared" si="2"/>
        <v>42826</v>
      </c>
      <c r="C190" s="138"/>
      <c r="D190" s="138">
        <v>38.003932952880859</v>
      </c>
      <c r="E190" s="138">
        <v>1</v>
      </c>
      <c r="F190" s="138"/>
      <c r="G190" s="138">
        <v>38.003932952880859</v>
      </c>
      <c r="H190" s="138">
        <v>0</v>
      </c>
      <c r="I190" s="138"/>
      <c r="J190" s="138">
        <v>38.003932952880859</v>
      </c>
      <c r="K190" s="247">
        <v>1</v>
      </c>
    </row>
    <row r="191" spans="2:11" x14ac:dyDescent="0.2">
      <c r="B191" s="251">
        <f t="shared" si="2"/>
        <v>42856</v>
      </c>
      <c r="C191" s="138"/>
      <c r="D191" s="138">
        <v>38.103931427001953</v>
      </c>
      <c r="E191" s="138">
        <v>1</v>
      </c>
      <c r="F191" s="138"/>
      <c r="G191" s="138">
        <v>38.103931427001953</v>
      </c>
      <c r="H191" s="138">
        <v>0</v>
      </c>
      <c r="I191" s="138"/>
      <c r="J191" s="138">
        <v>38.103931427001953</v>
      </c>
      <c r="K191" s="247">
        <v>1</v>
      </c>
    </row>
    <row r="192" spans="2:11" x14ac:dyDescent="0.2">
      <c r="B192" s="251">
        <f t="shared" si="2"/>
        <v>42887</v>
      </c>
      <c r="C192" s="138"/>
      <c r="D192" s="138">
        <v>38.203929901123047</v>
      </c>
      <c r="E192" s="138">
        <v>1</v>
      </c>
      <c r="F192" s="138"/>
      <c r="G192" s="138">
        <v>38.203929901123047</v>
      </c>
      <c r="H192" s="138">
        <v>0</v>
      </c>
      <c r="I192" s="138"/>
      <c r="J192" s="138">
        <v>38.203929901123047</v>
      </c>
      <c r="K192" s="247">
        <v>1</v>
      </c>
    </row>
    <row r="193" spans="2:11" x14ac:dyDescent="0.2">
      <c r="B193" s="251">
        <f t="shared" si="2"/>
        <v>42917</v>
      </c>
      <c r="C193" s="138"/>
      <c r="D193" s="138">
        <v>45.882862091064453</v>
      </c>
      <c r="E193" s="138">
        <v>1</v>
      </c>
      <c r="F193" s="138"/>
      <c r="G193" s="138">
        <v>45.882862091064453</v>
      </c>
      <c r="H193" s="138">
        <v>0</v>
      </c>
      <c r="I193" s="138"/>
      <c r="J193" s="138">
        <v>45.882862091064453</v>
      </c>
      <c r="K193" s="247">
        <v>1</v>
      </c>
    </row>
    <row r="194" spans="2:11" x14ac:dyDescent="0.2">
      <c r="B194" s="251">
        <f t="shared" si="2"/>
        <v>42948</v>
      </c>
      <c r="C194" s="138"/>
      <c r="D194" s="138">
        <v>45.532859802246094</v>
      </c>
      <c r="E194" s="138">
        <v>1</v>
      </c>
      <c r="F194" s="138"/>
      <c r="G194" s="138">
        <v>45.532859802246094</v>
      </c>
      <c r="H194" s="138">
        <v>0</v>
      </c>
      <c r="I194" s="138"/>
      <c r="J194" s="138">
        <v>45.532859802246094</v>
      </c>
      <c r="K194" s="247">
        <v>1</v>
      </c>
    </row>
    <row r="195" spans="2:11" x14ac:dyDescent="0.2">
      <c r="B195" s="251">
        <f t="shared" si="2"/>
        <v>42979</v>
      </c>
      <c r="C195" s="138"/>
      <c r="D195" s="138">
        <v>40.248542785644531</v>
      </c>
      <c r="E195" s="138">
        <v>1</v>
      </c>
      <c r="F195" s="138"/>
      <c r="G195" s="138">
        <v>40.248542785644531</v>
      </c>
      <c r="H195" s="138">
        <v>0</v>
      </c>
      <c r="I195" s="138"/>
      <c r="J195" s="138">
        <v>40.248542785644531</v>
      </c>
      <c r="K195" s="247">
        <v>1</v>
      </c>
    </row>
    <row r="196" spans="2:11" x14ac:dyDescent="0.2">
      <c r="B196" s="251">
        <f t="shared" si="2"/>
        <v>43009</v>
      </c>
      <c r="C196" s="138"/>
      <c r="D196" s="138">
        <v>40.698543548583984</v>
      </c>
      <c r="E196" s="138">
        <v>1</v>
      </c>
      <c r="F196" s="138"/>
      <c r="G196" s="138">
        <v>40.698543548583984</v>
      </c>
      <c r="H196" s="138">
        <v>0</v>
      </c>
      <c r="I196" s="138"/>
      <c r="J196" s="138">
        <v>40.698543548583984</v>
      </c>
      <c r="K196" s="247">
        <v>1</v>
      </c>
    </row>
    <row r="197" spans="2:11" x14ac:dyDescent="0.2">
      <c r="B197" s="251">
        <f t="shared" si="2"/>
        <v>43040</v>
      </c>
      <c r="C197" s="138"/>
      <c r="D197" s="138">
        <v>42.353565216064453</v>
      </c>
      <c r="E197" s="138">
        <v>1</v>
      </c>
      <c r="F197" s="138"/>
      <c r="G197" s="138">
        <v>42.353565216064453</v>
      </c>
      <c r="H197" s="138">
        <v>0</v>
      </c>
      <c r="I197" s="138"/>
      <c r="J197" s="138">
        <v>42.353565216064453</v>
      </c>
      <c r="K197" s="247">
        <v>1</v>
      </c>
    </row>
    <row r="198" spans="2:11" x14ac:dyDescent="0.2">
      <c r="B198" s="251">
        <f t="shared" si="2"/>
        <v>43070</v>
      </c>
      <c r="C198" s="138"/>
      <c r="D198" s="138">
        <v>52.352855682373047</v>
      </c>
      <c r="E198" s="138">
        <v>1</v>
      </c>
      <c r="F198" s="138"/>
      <c r="G198" s="138">
        <v>52.352855682373047</v>
      </c>
      <c r="H198" s="138">
        <v>0</v>
      </c>
      <c r="I198" s="138"/>
      <c r="J198" s="138">
        <v>52.352855682373047</v>
      </c>
      <c r="K198" s="247">
        <v>1</v>
      </c>
    </row>
    <row r="199" spans="2:11" x14ac:dyDescent="0.2">
      <c r="B199" s="251">
        <f t="shared" si="2"/>
        <v>43101</v>
      </c>
      <c r="C199" s="138"/>
      <c r="D199" s="138">
        <v>81.747146606445313</v>
      </c>
      <c r="E199" s="138">
        <v>1</v>
      </c>
      <c r="F199" s="138"/>
      <c r="G199" s="138">
        <v>81.747146606445313</v>
      </c>
      <c r="H199" s="138">
        <v>0</v>
      </c>
      <c r="I199" s="138"/>
      <c r="J199" s="138">
        <v>81.747146606445313</v>
      </c>
      <c r="K199" s="247">
        <v>1</v>
      </c>
    </row>
    <row r="200" spans="2:11" x14ac:dyDescent="0.2">
      <c r="B200" s="251">
        <f t="shared" ref="B200:B263" si="3">EOMONTH(B199,0)+1</f>
        <v>43132</v>
      </c>
      <c r="C200" s="138"/>
      <c r="D200" s="138">
        <v>81.747146606445313</v>
      </c>
      <c r="E200" s="138">
        <v>1</v>
      </c>
      <c r="F200" s="138"/>
      <c r="G200" s="138">
        <v>81.747146606445313</v>
      </c>
      <c r="H200" s="138">
        <v>0</v>
      </c>
      <c r="I200" s="138"/>
      <c r="J200" s="138">
        <v>81.747146606445313</v>
      </c>
      <c r="K200" s="247">
        <v>1</v>
      </c>
    </row>
    <row r="201" spans="2:11" x14ac:dyDescent="0.2">
      <c r="B201" s="251">
        <f t="shared" si="3"/>
        <v>43160</v>
      </c>
      <c r="C201" s="138"/>
      <c r="D201" s="138">
        <v>40.752143859863281</v>
      </c>
      <c r="E201" s="138">
        <v>1</v>
      </c>
      <c r="F201" s="138"/>
      <c r="G201" s="138">
        <v>40.752143859863281</v>
      </c>
      <c r="H201" s="138">
        <v>0</v>
      </c>
      <c r="I201" s="138"/>
      <c r="J201" s="138">
        <v>40.752143859863281</v>
      </c>
      <c r="K201" s="247">
        <v>1</v>
      </c>
    </row>
    <row r="202" spans="2:11" x14ac:dyDescent="0.2">
      <c r="B202" s="251">
        <f t="shared" si="3"/>
        <v>43191</v>
      </c>
      <c r="C202" s="138"/>
      <c r="D202" s="138">
        <v>38.503932952880859</v>
      </c>
      <c r="E202" s="138">
        <v>1</v>
      </c>
      <c r="F202" s="138"/>
      <c r="G202" s="138">
        <v>38.503932952880859</v>
      </c>
      <c r="H202" s="138">
        <v>0</v>
      </c>
      <c r="I202" s="138"/>
      <c r="J202" s="138">
        <v>38.503932952880859</v>
      </c>
      <c r="K202" s="247">
        <v>1</v>
      </c>
    </row>
    <row r="203" spans="2:11" x14ac:dyDescent="0.2">
      <c r="B203" s="251">
        <f t="shared" si="3"/>
        <v>43221</v>
      </c>
      <c r="C203" s="138"/>
      <c r="D203" s="138">
        <v>38.603931427001953</v>
      </c>
      <c r="E203" s="138">
        <v>1</v>
      </c>
      <c r="F203" s="138"/>
      <c r="G203" s="138">
        <v>38.603931427001953</v>
      </c>
      <c r="H203" s="138">
        <v>0</v>
      </c>
      <c r="I203" s="138"/>
      <c r="J203" s="138">
        <v>38.603931427001953</v>
      </c>
      <c r="K203" s="247">
        <v>1</v>
      </c>
    </row>
    <row r="204" spans="2:11" x14ac:dyDescent="0.2">
      <c r="B204" s="251">
        <f t="shared" si="3"/>
        <v>43252</v>
      </c>
      <c r="C204" s="138"/>
      <c r="D204" s="138">
        <v>38.703929901123047</v>
      </c>
      <c r="E204" s="138">
        <v>1</v>
      </c>
      <c r="F204" s="138"/>
      <c r="G204" s="138">
        <v>38.703929901123047</v>
      </c>
      <c r="H204" s="138">
        <v>0</v>
      </c>
      <c r="I204" s="138"/>
      <c r="J204" s="138">
        <v>38.703929901123047</v>
      </c>
      <c r="K204" s="247">
        <v>1</v>
      </c>
    </row>
    <row r="205" spans="2:11" x14ac:dyDescent="0.2">
      <c r="B205" s="251">
        <f t="shared" si="3"/>
        <v>43282</v>
      </c>
      <c r="C205" s="138"/>
      <c r="D205" s="138">
        <v>46.382862091064453</v>
      </c>
      <c r="E205" s="138">
        <v>1</v>
      </c>
      <c r="F205" s="138"/>
      <c r="G205" s="138">
        <v>46.382862091064453</v>
      </c>
      <c r="H205" s="138">
        <v>0</v>
      </c>
      <c r="I205" s="138"/>
      <c r="J205" s="138">
        <v>46.382862091064453</v>
      </c>
      <c r="K205" s="247">
        <v>1</v>
      </c>
    </row>
    <row r="206" spans="2:11" x14ac:dyDescent="0.2">
      <c r="B206" s="251">
        <f t="shared" si="3"/>
        <v>43313</v>
      </c>
      <c r="C206" s="138"/>
      <c r="D206" s="138">
        <v>46.032859802246094</v>
      </c>
      <c r="E206" s="138">
        <v>1</v>
      </c>
      <c r="F206" s="138"/>
      <c r="G206" s="138">
        <v>46.032859802246094</v>
      </c>
      <c r="H206" s="138">
        <v>0</v>
      </c>
      <c r="I206" s="138"/>
      <c r="J206" s="138">
        <v>46.032859802246094</v>
      </c>
      <c r="K206" s="247">
        <v>1</v>
      </c>
    </row>
    <row r="207" spans="2:11" x14ac:dyDescent="0.2">
      <c r="B207" s="251">
        <f t="shared" si="3"/>
        <v>43344</v>
      </c>
      <c r="C207" s="138"/>
      <c r="D207" s="138">
        <v>40.748542785644531</v>
      </c>
      <c r="E207" s="138">
        <v>1</v>
      </c>
      <c r="F207" s="138"/>
      <c r="G207" s="138">
        <v>40.748542785644531</v>
      </c>
      <c r="H207" s="138">
        <v>0</v>
      </c>
      <c r="I207" s="138"/>
      <c r="J207" s="138">
        <v>40.748542785644531</v>
      </c>
      <c r="K207" s="247">
        <v>1</v>
      </c>
    </row>
    <row r="208" spans="2:11" x14ac:dyDescent="0.2">
      <c r="B208" s="251">
        <f t="shared" si="3"/>
        <v>43374</v>
      </c>
      <c r="C208" s="138"/>
      <c r="D208" s="138">
        <v>41.198543548583984</v>
      </c>
      <c r="E208" s="138">
        <v>1</v>
      </c>
      <c r="F208" s="138"/>
      <c r="G208" s="138">
        <v>41.198543548583984</v>
      </c>
      <c r="H208" s="138">
        <v>0</v>
      </c>
      <c r="I208" s="138"/>
      <c r="J208" s="138">
        <v>41.198543548583984</v>
      </c>
      <c r="K208" s="247">
        <v>1</v>
      </c>
    </row>
    <row r="209" spans="2:11" x14ac:dyDescent="0.2">
      <c r="B209" s="251">
        <f t="shared" si="3"/>
        <v>43405</v>
      </c>
      <c r="C209" s="138"/>
      <c r="D209" s="138">
        <v>42.853565216064453</v>
      </c>
      <c r="E209" s="138">
        <v>1</v>
      </c>
      <c r="F209" s="138"/>
      <c r="G209" s="138">
        <v>42.853565216064453</v>
      </c>
      <c r="H209" s="138">
        <v>0</v>
      </c>
      <c r="I209" s="138"/>
      <c r="J209" s="138">
        <v>42.853565216064453</v>
      </c>
      <c r="K209" s="247">
        <v>1</v>
      </c>
    </row>
    <row r="210" spans="2:11" x14ac:dyDescent="0.2">
      <c r="B210" s="251">
        <f t="shared" si="3"/>
        <v>43435</v>
      </c>
      <c r="C210" s="138"/>
      <c r="D210" s="138">
        <v>53.352855682373047</v>
      </c>
      <c r="E210" s="138">
        <v>1</v>
      </c>
      <c r="F210" s="138"/>
      <c r="G210" s="138">
        <v>53.352855682373047</v>
      </c>
      <c r="H210" s="138">
        <v>0</v>
      </c>
      <c r="I210" s="138"/>
      <c r="J210" s="138">
        <v>53.352855682373047</v>
      </c>
      <c r="K210" s="247">
        <v>1</v>
      </c>
    </row>
    <row r="211" spans="2:11" x14ac:dyDescent="0.2">
      <c r="B211" s="251">
        <f t="shared" si="3"/>
        <v>43466</v>
      </c>
      <c r="C211" s="138"/>
      <c r="D211" s="138">
        <v>83.747146606445313</v>
      </c>
      <c r="E211" s="138">
        <v>1</v>
      </c>
      <c r="F211" s="138"/>
      <c r="G211" s="138">
        <v>83.747146606445313</v>
      </c>
      <c r="H211" s="138">
        <v>0</v>
      </c>
      <c r="I211" s="138"/>
      <c r="J211" s="138">
        <v>83.747146606445313</v>
      </c>
      <c r="K211" s="247">
        <v>1</v>
      </c>
    </row>
    <row r="212" spans="2:11" x14ac:dyDescent="0.2">
      <c r="B212" s="251">
        <f t="shared" si="3"/>
        <v>43497</v>
      </c>
      <c r="C212" s="138"/>
      <c r="D212" s="138">
        <v>83.747146606445313</v>
      </c>
      <c r="E212" s="138">
        <v>1</v>
      </c>
      <c r="F212" s="138"/>
      <c r="G212" s="138">
        <v>83.747146606445313</v>
      </c>
      <c r="H212" s="138">
        <v>0</v>
      </c>
      <c r="I212" s="138"/>
      <c r="J212" s="138">
        <v>83.747146606445313</v>
      </c>
      <c r="K212" s="247">
        <v>1</v>
      </c>
    </row>
    <row r="213" spans="2:11" x14ac:dyDescent="0.2">
      <c r="B213" s="251">
        <f t="shared" si="3"/>
        <v>43525</v>
      </c>
      <c r="C213" s="138"/>
      <c r="D213" s="138">
        <v>41.252143859863281</v>
      </c>
      <c r="E213" s="138">
        <v>1</v>
      </c>
      <c r="F213" s="138"/>
      <c r="G213" s="138">
        <v>41.252143859863281</v>
      </c>
      <c r="H213" s="138">
        <v>0</v>
      </c>
      <c r="I213" s="138"/>
      <c r="J213" s="138">
        <v>41.252143859863281</v>
      </c>
      <c r="K213" s="247">
        <v>1</v>
      </c>
    </row>
    <row r="214" spans="2:11" x14ac:dyDescent="0.2">
      <c r="B214" s="251">
        <f t="shared" si="3"/>
        <v>43556</v>
      </c>
      <c r="C214" s="138"/>
      <c r="D214" s="138">
        <v>39.003932952880859</v>
      </c>
      <c r="E214" s="138">
        <v>1</v>
      </c>
      <c r="F214" s="138"/>
      <c r="G214" s="138">
        <v>39.003932952880859</v>
      </c>
      <c r="H214" s="138">
        <v>0</v>
      </c>
      <c r="I214" s="138"/>
      <c r="J214" s="138">
        <v>39.003932952880859</v>
      </c>
      <c r="K214" s="247">
        <v>1</v>
      </c>
    </row>
    <row r="215" spans="2:11" x14ac:dyDescent="0.2">
      <c r="B215" s="251">
        <f t="shared" si="3"/>
        <v>43586</v>
      </c>
      <c r="C215" s="138"/>
      <c r="D215" s="138">
        <v>39.103931427001953</v>
      </c>
      <c r="E215" s="138">
        <v>1</v>
      </c>
      <c r="F215" s="138"/>
      <c r="G215" s="138">
        <v>39.103931427001953</v>
      </c>
      <c r="H215" s="138">
        <v>0</v>
      </c>
      <c r="I215" s="138"/>
      <c r="J215" s="138">
        <v>39.103931427001953</v>
      </c>
      <c r="K215" s="247">
        <v>1</v>
      </c>
    </row>
    <row r="216" spans="2:11" x14ac:dyDescent="0.2">
      <c r="B216" s="251">
        <f t="shared" si="3"/>
        <v>43617</v>
      </c>
      <c r="C216" s="138"/>
      <c r="D216" s="138">
        <v>39.203929901123047</v>
      </c>
      <c r="E216" s="138">
        <v>1</v>
      </c>
      <c r="F216" s="138"/>
      <c r="G216" s="138">
        <v>39.203929901123047</v>
      </c>
      <c r="H216" s="138">
        <v>0</v>
      </c>
      <c r="I216" s="138"/>
      <c r="J216" s="138">
        <v>39.203929901123047</v>
      </c>
      <c r="K216" s="247">
        <v>1</v>
      </c>
    </row>
    <row r="217" spans="2:11" x14ac:dyDescent="0.2">
      <c r="B217" s="251">
        <f t="shared" si="3"/>
        <v>43647</v>
      </c>
      <c r="C217" s="138"/>
      <c r="D217" s="138">
        <v>46.882862091064453</v>
      </c>
      <c r="E217" s="138">
        <v>1</v>
      </c>
      <c r="F217" s="138"/>
      <c r="G217" s="138">
        <v>46.882862091064453</v>
      </c>
      <c r="H217" s="138">
        <v>0</v>
      </c>
      <c r="I217" s="138"/>
      <c r="J217" s="138">
        <v>46.882862091064453</v>
      </c>
      <c r="K217" s="247">
        <v>1</v>
      </c>
    </row>
    <row r="218" spans="2:11" x14ac:dyDescent="0.2">
      <c r="B218" s="251">
        <f t="shared" si="3"/>
        <v>43678</v>
      </c>
      <c r="C218" s="138"/>
      <c r="D218" s="138">
        <v>46.532859802246094</v>
      </c>
      <c r="E218" s="138">
        <v>1</v>
      </c>
      <c r="F218" s="138"/>
      <c r="G218" s="138">
        <v>46.532859802246094</v>
      </c>
      <c r="H218" s="138">
        <v>0</v>
      </c>
      <c r="I218" s="138"/>
      <c r="J218" s="138">
        <v>46.532859802246094</v>
      </c>
      <c r="K218" s="247">
        <v>1</v>
      </c>
    </row>
    <row r="219" spans="2:11" x14ac:dyDescent="0.2">
      <c r="B219" s="251">
        <f t="shared" si="3"/>
        <v>43709</v>
      </c>
      <c r="C219" s="138"/>
      <c r="D219" s="138">
        <v>41.248542785644531</v>
      </c>
      <c r="E219" s="138">
        <v>1</v>
      </c>
      <c r="F219" s="138"/>
      <c r="G219" s="138">
        <v>41.248542785644531</v>
      </c>
      <c r="H219" s="138">
        <v>0</v>
      </c>
      <c r="I219" s="138"/>
      <c r="J219" s="138">
        <v>41.248542785644531</v>
      </c>
      <c r="K219" s="247">
        <v>1</v>
      </c>
    </row>
    <row r="220" spans="2:11" x14ac:dyDescent="0.2">
      <c r="B220" s="251">
        <f t="shared" si="3"/>
        <v>43739</v>
      </c>
      <c r="C220" s="138"/>
      <c r="D220" s="138">
        <v>41.698543548583984</v>
      </c>
      <c r="E220" s="138">
        <v>1</v>
      </c>
      <c r="F220" s="138"/>
      <c r="G220" s="138">
        <v>41.698543548583984</v>
      </c>
      <c r="H220" s="138">
        <v>0</v>
      </c>
      <c r="I220" s="138"/>
      <c r="J220" s="138">
        <v>41.698543548583984</v>
      </c>
      <c r="K220" s="247">
        <v>1</v>
      </c>
    </row>
    <row r="221" spans="2:11" x14ac:dyDescent="0.2">
      <c r="B221" s="251">
        <f t="shared" si="3"/>
        <v>43770</v>
      </c>
      <c r="C221" s="138"/>
      <c r="D221" s="138">
        <v>43.353565216064453</v>
      </c>
      <c r="E221" s="138">
        <v>1</v>
      </c>
      <c r="F221" s="138"/>
      <c r="G221" s="138">
        <v>43.353565216064453</v>
      </c>
      <c r="H221" s="138">
        <v>0</v>
      </c>
      <c r="I221" s="138"/>
      <c r="J221" s="138">
        <v>43.353565216064453</v>
      </c>
      <c r="K221" s="247">
        <v>1</v>
      </c>
    </row>
    <row r="222" spans="2:11" x14ac:dyDescent="0.2">
      <c r="B222" s="251">
        <f t="shared" si="3"/>
        <v>43800</v>
      </c>
      <c r="C222" s="138"/>
      <c r="D222" s="138">
        <v>54.352855682373047</v>
      </c>
      <c r="E222" s="138">
        <v>1</v>
      </c>
      <c r="F222" s="138"/>
      <c r="G222" s="138">
        <v>54.352855682373047</v>
      </c>
      <c r="H222" s="138">
        <v>0</v>
      </c>
      <c r="I222" s="138"/>
      <c r="J222" s="138">
        <v>54.352855682373047</v>
      </c>
      <c r="K222" s="247">
        <v>1</v>
      </c>
    </row>
    <row r="223" spans="2:11" x14ac:dyDescent="0.2">
      <c r="B223" s="251">
        <f t="shared" si="3"/>
        <v>43831</v>
      </c>
      <c r="C223" s="138"/>
      <c r="D223" s="138">
        <v>85.747146606445313</v>
      </c>
      <c r="E223" s="138">
        <v>1</v>
      </c>
      <c r="F223" s="138"/>
      <c r="G223" s="138">
        <v>85.747146606445313</v>
      </c>
      <c r="H223" s="138">
        <v>0</v>
      </c>
      <c r="I223" s="138"/>
      <c r="J223" s="138">
        <v>85.747146606445313</v>
      </c>
      <c r="K223" s="247">
        <v>1</v>
      </c>
    </row>
    <row r="224" spans="2:11" x14ac:dyDescent="0.2">
      <c r="B224" s="251">
        <f t="shared" si="3"/>
        <v>43862</v>
      </c>
      <c r="C224" s="138"/>
      <c r="D224" s="138">
        <v>85.747146606445313</v>
      </c>
      <c r="E224" s="138">
        <v>1</v>
      </c>
      <c r="F224" s="138"/>
      <c r="G224" s="138">
        <v>85.747146606445313</v>
      </c>
      <c r="H224" s="138">
        <v>0</v>
      </c>
      <c r="I224" s="138"/>
      <c r="J224" s="138">
        <v>85.747146606445313</v>
      </c>
      <c r="K224" s="247">
        <v>1</v>
      </c>
    </row>
    <row r="225" spans="2:11" x14ac:dyDescent="0.2">
      <c r="B225" s="251">
        <f t="shared" si="3"/>
        <v>43891</v>
      </c>
      <c r="C225" s="138"/>
      <c r="D225" s="138">
        <v>41.752143859863281</v>
      </c>
      <c r="E225" s="138">
        <v>1</v>
      </c>
      <c r="F225" s="138"/>
      <c r="G225" s="138">
        <v>41.752143859863281</v>
      </c>
      <c r="H225" s="138">
        <v>0</v>
      </c>
      <c r="I225" s="138"/>
      <c r="J225" s="138">
        <v>41.752143859863281</v>
      </c>
      <c r="K225" s="247">
        <v>1</v>
      </c>
    </row>
    <row r="226" spans="2:11" x14ac:dyDescent="0.2">
      <c r="B226" s="251">
        <f t="shared" si="3"/>
        <v>43922</v>
      </c>
      <c r="C226" s="138"/>
      <c r="D226" s="138">
        <v>39.503932952880859</v>
      </c>
      <c r="E226" s="138">
        <v>1</v>
      </c>
      <c r="F226" s="138"/>
      <c r="G226" s="138">
        <v>39.503932952880859</v>
      </c>
      <c r="H226" s="138">
        <v>0</v>
      </c>
      <c r="I226" s="138"/>
      <c r="J226" s="138">
        <v>39.503932952880859</v>
      </c>
      <c r="K226" s="247">
        <v>1</v>
      </c>
    </row>
    <row r="227" spans="2:11" x14ac:dyDescent="0.2">
      <c r="B227" s="251">
        <f t="shared" si="3"/>
        <v>43952</v>
      </c>
      <c r="C227" s="138"/>
      <c r="D227" s="138">
        <v>39.603931427001953</v>
      </c>
      <c r="E227" s="138">
        <v>1</v>
      </c>
      <c r="F227" s="138"/>
      <c r="G227" s="138">
        <v>39.603931427001953</v>
      </c>
      <c r="H227" s="138">
        <v>0</v>
      </c>
      <c r="I227" s="138"/>
      <c r="J227" s="138">
        <v>39.603931427001953</v>
      </c>
      <c r="K227" s="247">
        <v>1</v>
      </c>
    </row>
    <row r="228" spans="2:11" x14ac:dyDescent="0.2">
      <c r="B228" s="251">
        <f t="shared" si="3"/>
        <v>43983</v>
      </c>
      <c r="C228" s="138"/>
      <c r="D228" s="138">
        <v>39.603931427001953</v>
      </c>
      <c r="E228" s="138">
        <v>1</v>
      </c>
      <c r="F228" s="138"/>
      <c r="G228" s="138">
        <v>39.603931427001953</v>
      </c>
      <c r="H228" s="138">
        <v>0</v>
      </c>
      <c r="I228" s="138"/>
      <c r="J228" s="138">
        <v>39.603931427001953</v>
      </c>
      <c r="K228" s="247">
        <v>1</v>
      </c>
    </row>
    <row r="229" spans="2:11" x14ac:dyDescent="0.2">
      <c r="B229" s="251">
        <f t="shared" si="3"/>
        <v>44013</v>
      </c>
      <c r="C229" s="138"/>
      <c r="D229" s="138">
        <v>39.603931427001953</v>
      </c>
      <c r="E229" s="138">
        <v>1</v>
      </c>
      <c r="F229" s="138"/>
      <c r="G229" s="138">
        <v>39.603931427001953</v>
      </c>
      <c r="H229" s="138">
        <v>0</v>
      </c>
      <c r="I229" s="138"/>
      <c r="J229" s="138">
        <v>39.603931427001953</v>
      </c>
      <c r="K229" s="247">
        <v>1</v>
      </c>
    </row>
    <row r="230" spans="2:11" x14ac:dyDescent="0.2">
      <c r="B230" s="251">
        <f t="shared" si="3"/>
        <v>44044</v>
      </c>
      <c r="C230" s="138"/>
      <c r="D230" s="138">
        <v>39.603931427001953</v>
      </c>
      <c r="E230" s="138">
        <v>1</v>
      </c>
      <c r="F230" s="138"/>
      <c r="G230" s="138">
        <v>39.603931427001953</v>
      </c>
      <c r="H230" s="138">
        <v>0</v>
      </c>
      <c r="I230" s="138"/>
      <c r="J230" s="138">
        <v>39.603931427001953</v>
      </c>
      <c r="K230" s="247">
        <v>1</v>
      </c>
    </row>
    <row r="231" spans="2:11" x14ac:dyDescent="0.2">
      <c r="B231" s="251">
        <f t="shared" si="3"/>
        <v>44075</v>
      </c>
      <c r="C231" s="138"/>
      <c r="D231" s="138">
        <v>39.603931427001953</v>
      </c>
      <c r="E231" s="138">
        <v>1</v>
      </c>
      <c r="F231" s="138"/>
      <c r="G231" s="138">
        <v>39.603931427001953</v>
      </c>
      <c r="H231" s="138">
        <v>0</v>
      </c>
      <c r="I231" s="138"/>
      <c r="J231" s="138">
        <v>39.603931427001953</v>
      </c>
      <c r="K231" s="247">
        <v>1</v>
      </c>
    </row>
    <row r="232" spans="2:11" x14ac:dyDescent="0.2">
      <c r="B232" s="251">
        <f t="shared" si="3"/>
        <v>44105</v>
      </c>
      <c r="C232" s="138"/>
      <c r="D232" s="138">
        <v>39.603931427001953</v>
      </c>
      <c r="E232" s="138">
        <v>1</v>
      </c>
      <c r="F232" s="138"/>
      <c r="G232" s="138">
        <v>39.603931427001953</v>
      </c>
      <c r="H232" s="138">
        <v>0</v>
      </c>
      <c r="I232" s="138"/>
      <c r="J232" s="138">
        <v>39.603931427001953</v>
      </c>
      <c r="K232" s="247">
        <v>1</v>
      </c>
    </row>
    <row r="233" spans="2:11" x14ac:dyDescent="0.2">
      <c r="B233" s="251">
        <f t="shared" si="3"/>
        <v>44136</v>
      </c>
      <c r="C233" s="138"/>
      <c r="D233" s="138">
        <v>39.603931427001953</v>
      </c>
      <c r="E233" s="138">
        <v>1</v>
      </c>
      <c r="F233" s="138"/>
      <c r="G233" s="138">
        <v>39.603931427001953</v>
      </c>
      <c r="H233" s="138">
        <v>0</v>
      </c>
      <c r="I233" s="138"/>
      <c r="J233" s="138">
        <v>39.603931427001953</v>
      </c>
      <c r="K233" s="247">
        <v>1</v>
      </c>
    </row>
    <row r="234" spans="2:11" x14ac:dyDescent="0.2">
      <c r="B234" s="251">
        <f t="shared" si="3"/>
        <v>44166</v>
      </c>
      <c r="C234" s="138"/>
      <c r="D234" s="138">
        <v>39.603931427001953</v>
      </c>
      <c r="E234" s="138">
        <v>1</v>
      </c>
      <c r="F234" s="138"/>
      <c r="G234" s="138">
        <v>39.603931427001953</v>
      </c>
      <c r="H234" s="138">
        <v>0</v>
      </c>
      <c r="I234" s="138"/>
      <c r="J234" s="138">
        <v>39.603931427001953</v>
      </c>
      <c r="K234" s="247">
        <v>1</v>
      </c>
    </row>
    <row r="235" spans="2:11" x14ac:dyDescent="0.2">
      <c r="B235" s="251">
        <f t="shared" si="3"/>
        <v>44197</v>
      </c>
      <c r="C235" s="138"/>
      <c r="D235" s="138">
        <v>39.603931427001953</v>
      </c>
      <c r="E235" s="138">
        <v>1</v>
      </c>
      <c r="F235" s="138"/>
      <c r="G235" s="138">
        <v>39.603931427001953</v>
      </c>
      <c r="H235" s="138">
        <v>0</v>
      </c>
      <c r="I235" s="138"/>
      <c r="J235" s="138">
        <v>39.603931427001953</v>
      </c>
      <c r="K235" s="247">
        <v>1</v>
      </c>
    </row>
    <row r="236" spans="2:11" x14ac:dyDescent="0.2">
      <c r="B236" s="251">
        <f t="shared" si="3"/>
        <v>44228</v>
      </c>
      <c r="C236" s="138"/>
      <c r="D236" s="138">
        <v>39.603931427001953</v>
      </c>
      <c r="E236" s="138">
        <v>1</v>
      </c>
      <c r="F236" s="138"/>
      <c r="G236" s="138">
        <v>39.603931427001953</v>
      </c>
      <c r="H236" s="138">
        <v>0</v>
      </c>
      <c r="I236" s="138"/>
      <c r="J236" s="138">
        <v>39.603931427001953</v>
      </c>
      <c r="K236" s="247">
        <v>1</v>
      </c>
    </row>
    <row r="237" spans="2:11" x14ac:dyDescent="0.2">
      <c r="B237" s="251">
        <f t="shared" si="3"/>
        <v>44256</v>
      </c>
      <c r="C237" s="138"/>
      <c r="D237" s="138">
        <v>39.603931427001953</v>
      </c>
      <c r="E237" s="138">
        <v>1</v>
      </c>
      <c r="F237" s="138"/>
      <c r="G237" s="138">
        <v>39.603931427001953</v>
      </c>
      <c r="H237" s="138">
        <v>0</v>
      </c>
      <c r="I237" s="138"/>
      <c r="J237" s="138">
        <v>39.603931427001953</v>
      </c>
      <c r="K237" s="247">
        <v>1</v>
      </c>
    </row>
    <row r="238" spans="2:11" x14ac:dyDescent="0.2">
      <c r="B238" s="251">
        <f t="shared" si="3"/>
        <v>44287</v>
      </c>
      <c r="C238" s="138"/>
      <c r="D238" s="138">
        <v>39.603931427001953</v>
      </c>
      <c r="E238" s="138">
        <v>1</v>
      </c>
      <c r="F238" s="138"/>
      <c r="G238" s="138">
        <v>39.603931427001953</v>
      </c>
      <c r="H238" s="138">
        <v>0</v>
      </c>
      <c r="I238" s="138"/>
      <c r="J238" s="138">
        <v>39.603931427001953</v>
      </c>
      <c r="K238" s="247">
        <v>1</v>
      </c>
    </row>
    <row r="239" spans="2:11" x14ac:dyDescent="0.2">
      <c r="B239" s="251">
        <f t="shared" si="3"/>
        <v>44317</v>
      </c>
      <c r="C239" s="138"/>
      <c r="D239" s="138">
        <v>39.603931427001953</v>
      </c>
      <c r="E239" s="138">
        <v>1</v>
      </c>
      <c r="F239" s="138"/>
      <c r="G239" s="138">
        <v>39.603931427001953</v>
      </c>
      <c r="H239" s="138">
        <v>0</v>
      </c>
      <c r="I239" s="138"/>
      <c r="J239" s="138">
        <v>39.603931427001953</v>
      </c>
      <c r="K239" s="247">
        <v>1</v>
      </c>
    </row>
    <row r="240" spans="2:11" x14ac:dyDescent="0.2">
      <c r="B240" s="251">
        <f t="shared" si="3"/>
        <v>44348</v>
      </c>
      <c r="C240" s="138"/>
      <c r="D240" s="138">
        <v>39.603931427001953</v>
      </c>
      <c r="E240" s="138">
        <v>1</v>
      </c>
      <c r="F240" s="138"/>
      <c r="G240" s="138">
        <v>39.603931427001953</v>
      </c>
      <c r="H240" s="138">
        <v>0</v>
      </c>
      <c r="I240" s="138"/>
      <c r="J240" s="138">
        <v>39.603931427001953</v>
      </c>
      <c r="K240" s="247">
        <v>1</v>
      </c>
    </row>
    <row r="241" spans="2:11" x14ac:dyDescent="0.2">
      <c r="B241" s="251">
        <f t="shared" si="3"/>
        <v>44378</v>
      </c>
      <c r="C241" s="138"/>
      <c r="D241" s="138">
        <v>39.603931427001953</v>
      </c>
      <c r="E241" s="138">
        <v>1</v>
      </c>
      <c r="F241" s="138"/>
      <c r="G241" s="138">
        <v>39.603931427001953</v>
      </c>
      <c r="H241" s="138">
        <v>0</v>
      </c>
      <c r="I241" s="138"/>
      <c r="J241" s="138">
        <v>39.603931427001953</v>
      </c>
      <c r="K241" s="247">
        <v>1</v>
      </c>
    </row>
    <row r="242" spans="2:11" x14ac:dyDescent="0.2">
      <c r="B242" s="251">
        <f t="shared" si="3"/>
        <v>44409</v>
      </c>
      <c r="C242" s="138"/>
      <c r="D242" s="138">
        <v>39.603931427001953</v>
      </c>
      <c r="E242" s="138">
        <v>1</v>
      </c>
      <c r="F242" s="138"/>
      <c r="G242" s="138">
        <v>39.603931427001953</v>
      </c>
      <c r="H242" s="138">
        <v>0</v>
      </c>
      <c r="I242" s="138"/>
      <c r="J242" s="138">
        <v>39.603931427001953</v>
      </c>
      <c r="K242" s="247">
        <v>1</v>
      </c>
    </row>
    <row r="243" spans="2:11" x14ac:dyDescent="0.2">
      <c r="B243" s="251">
        <f t="shared" si="3"/>
        <v>44440</v>
      </c>
      <c r="C243" s="138"/>
      <c r="D243" s="138">
        <v>39.603931427001953</v>
      </c>
      <c r="E243" s="138">
        <v>1</v>
      </c>
      <c r="F243" s="138"/>
      <c r="G243" s="138">
        <v>39.603931427001953</v>
      </c>
      <c r="H243" s="138">
        <v>0</v>
      </c>
      <c r="I243" s="138"/>
      <c r="J243" s="138">
        <v>39.603931427001953</v>
      </c>
      <c r="K243" s="247">
        <v>1</v>
      </c>
    </row>
    <row r="244" spans="2:11" x14ac:dyDescent="0.2">
      <c r="B244" s="251">
        <f t="shared" si="3"/>
        <v>44470</v>
      </c>
      <c r="C244" s="138"/>
      <c r="D244" s="138">
        <v>39.603931427001953</v>
      </c>
      <c r="E244" s="138">
        <v>1</v>
      </c>
      <c r="F244" s="138"/>
      <c r="G244" s="138">
        <v>39.603931427001953</v>
      </c>
      <c r="H244" s="138">
        <v>0</v>
      </c>
      <c r="I244" s="138"/>
      <c r="J244" s="138">
        <v>39.603931427001953</v>
      </c>
      <c r="K244" s="247">
        <v>1</v>
      </c>
    </row>
    <row r="245" spans="2:11" x14ac:dyDescent="0.2">
      <c r="B245" s="251">
        <f t="shared" si="3"/>
        <v>44501</v>
      </c>
      <c r="C245" s="138"/>
      <c r="D245" s="138">
        <v>39.603931427001953</v>
      </c>
      <c r="E245" s="138">
        <v>1</v>
      </c>
      <c r="F245" s="138"/>
      <c r="G245" s="138">
        <v>39.603931427001953</v>
      </c>
      <c r="H245" s="138">
        <v>0</v>
      </c>
      <c r="I245" s="138"/>
      <c r="J245" s="138">
        <v>39.603931427001953</v>
      </c>
      <c r="K245" s="247">
        <v>1</v>
      </c>
    </row>
    <row r="246" spans="2:11" x14ac:dyDescent="0.2">
      <c r="B246" s="251">
        <f t="shared" si="3"/>
        <v>44531</v>
      </c>
      <c r="C246" s="138"/>
      <c r="D246" s="138">
        <v>39.603931427001953</v>
      </c>
      <c r="E246" s="138">
        <v>1</v>
      </c>
      <c r="F246" s="138"/>
      <c r="G246" s="138">
        <v>39.603931427001953</v>
      </c>
      <c r="H246" s="138">
        <v>0</v>
      </c>
      <c r="I246" s="138"/>
      <c r="J246" s="138">
        <v>39.603931427001953</v>
      </c>
      <c r="K246" s="247">
        <v>1</v>
      </c>
    </row>
    <row r="247" spans="2:11" x14ac:dyDescent="0.2">
      <c r="B247" s="251">
        <f t="shared" si="3"/>
        <v>44562</v>
      </c>
      <c r="C247" s="138"/>
      <c r="D247" s="138">
        <v>39.603931427001953</v>
      </c>
      <c r="E247" s="138">
        <v>1</v>
      </c>
      <c r="F247" s="138"/>
      <c r="G247" s="138">
        <v>39.603931427001953</v>
      </c>
      <c r="H247" s="138">
        <v>0</v>
      </c>
      <c r="I247" s="138"/>
      <c r="J247" s="138">
        <v>39.603931427001953</v>
      </c>
      <c r="K247" s="247">
        <v>1</v>
      </c>
    </row>
    <row r="248" spans="2:11" x14ac:dyDescent="0.2">
      <c r="B248" s="251">
        <f t="shared" si="3"/>
        <v>44593</v>
      </c>
      <c r="C248" s="138"/>
      <c r="D248" s="138">
        <v>39.603931427001953</v>
      </c>
      <c r="E248" s="138">
        <v>1</v>
      </c>
      <c r="F248" s="138"/>
      <c r="G248" s="138">
        <v>39.603931427001953</v>
      </c>
      <c r="H248" s="138">
        <v>0</v>
      </c>
      <c r="I248" s="138"/>
      <c r="J248" s="138">
        <v>39.603931427001953</v>
      </c>
      <c r="K248" s="247">
        <v>1</v>
      </c>
    </row>
    <row r="249" spans="2:11" x14ac:dyDescent="0.2">
      <c r="B249" s="251">
        <f t="shared" si="3"/>
        <v>44621</v>
      </c>
      <c r="C249" s="138"/>
      <c r="D249" s="138">
        <v>39.603931427001953</v>
      </c>
      <c r="E249" s="138">
        <v>1</v>
      </c>
      <c r="F249" s="138"/>
      <c r="G249" s="138">
        <v>39.603931427001953</v>
      </c>
      <c r="H249" s="138">
        <v>0</v>
      </c>
      <c r="I249" s="138"/>
      <c r="J249" s="138">
        <v>39.603931427001953</v>
      </c>
      <c r="K249" s="247">
        <v>1</v>
      </c>
    </row>
    <row r="250" spans="2:11" x14ac:dyDescent="0.2">
      <c r="B250" s="251">
        <f t="shared" si="3"/>
        <v>44652</v>
      </c>
      <c r="C250" s="138"/>
      <c r="D250" s="138">
        <v>39.603931427001953</v>
      </c>
      <c r="E250" s="138">
        <v>1</v>
      </c>
      <c r="F250" s="138"/>
      <c r="G250" s="138">
        <v>39.603931427001953</v>
      </c>
      <c r="H250" s="138">
        <v>0</v>
      </c>
      <c r="I250" s="138"/>
      <c r="J250" s="138">
        <v>39.603931427001953</v>
      </c>
      <c r="K250" s="247">
        <v>1</v>
      </c>
    </row>
    <row r="251" spans="2:11" x14ac:dyDescent="0.2">
      <c r="B251" s="251">
        <f t="shared" si="3"/>
        <v>44682</v>
      </c>
      <c r="C251" s="138"/>
      <c r="D251" s="138">
        <v>39.603931427001953</v>
      </c>
      <c r="E251" s="138">
        <v>1</v>
      </c>
      <c r="F251" s="138"/>
      <c r="G251" s="138">
        <v>39.603931427001953</v>
      </c>
      <c r="H251" s="138">
        <v>0</v>
      </c>
      <c r="I251" s="138"/>
      <c r="J251" s="138">
        <v>39.603931427001953</v>
      </c>
      <c r="K251" s="247">
        <v>1</v>
      </c>
    </row>
    <row r="252" spans="2:11" x14ac:dyDescent="0.2">
      <c r="B252" s="251">
        <f t="shared" si="3"/>
        <v>44713</v>
      </c>
      <c r="C252" s="138"/>
      <c r="D252" s="138">
        <v>39.603931427001953</v>
      </c>
      <c r="E252" s="138">
        <v>1</v>
      </c>
      <c r="F252" s="138"/>
      <c r="G252" s="138">
        <v>39.603931427001953</v>
      </c>
      <c r="H252" s="138">
        <v>0</v>
      </c>
      <c r="I252" s="138"/>
      <c r="J252" s="138">
        <v>39.603931427001953</v>
      </c>
      <c r="K252" s="247">
        <v>1</v>
      </c>
    </row>
    <row r="253" spans="2:11" x14ac:dyDescent="0.2">
      <c r="B253" s="251">
        <f t="shared" si="3"/>
        <v>44743</v>
      </c>
      <c r="C253" s="138"/>
      <c r="D253" s="138">
        <v>39.603931427001953</v>
      </c>
      <c r="E253" s="138">
        <v>1</v>
      </c>
      <c r="F253" s="138"/>
      <c r="G253" s="138">
        <v>39.603931427001953</v>
      </c>
      <c r="H253" s="138">
        <v>0</v>
      </c>
      <c r="I253" s="138"/>
      <c r="J253" s="138">
        <v>39.603931427001953</v>
      </c>
      <c r="K253" s="247">
        <v>1</v>
      </c>
    </row>
    <row r="254" spans="2:11" x14ac:dyDescent="0.2">
      <c r="B254" s="251">
        <f t="shared" si="3"/>
        <v>44774</v>
      </c>
      <c r="C254" s="138"/>
      <c r="D254" s="138">
        <v>39.603931427001953</v>
      </c>
      <c r="E254" s="138">
        <v>1</v>
      </c>
      <c r="F254" s="138"/>
      <c r="G254" s="138">
        <v>39.603931427001953</v>
      </c>
      <c r="H254" s="138">
        <v>0</v>
      </c>
      <c r="I254" s="138"/>
      <c r="J254" s="138">
        <v>39.603931427001953</v>
      </c>
      <c r="K254" s="247">
        <v>1</v>
      </c>
    </row>
    <row r="255" spans="2:11" x14ac:dyDescent="0.2">
      <c r="B255" s="251">
        <f t="shared" si="3"/>
        <v>44805</v>
      </c>
      <c r="C255" s="138"/>
      <c r="D255" s="138">
        <v>39.603931427001953</v>
      </c>
      <c r="E255" s="138">
        <v>1</v>
      </c>
      <c r="F255" s="138"/>
      <c r="G255" s="138">
        <v>39.603931427001953</v>
      </c>
      <c r="H255" s="138">
        <v>0</v>
      </c>
      <c r="I255" s="138"/>
      <c r="J255" s="138">
        <v>39.603931427001953</v>
      </c>
      <c r="K255" s="247">
        <v>1</v>
      </c>
    </row>
    <row r="256" spans="2:11" x14ac:dyDescent="0.2">
      <c r="B256" s="251">
        <f t="shared" si="3"/>
        <v>44835</v>
      </c>
      <c r="C256" s="138"/>
      <c r="D256" s="138">
        <v>39.603931427001953</v>
      </c>
      <c r="E256" s="138">
        <v>1</v>
      </c>
      <c r="F256" s="138"/>
      <c r="G256" s="138">
        <v>39.603931427001953</v>
      </c>
      <c r="H256" s="138">
        <v>0</v>
      </c>
      <c r="I256" s="138"/>
      <c r="J256" s="138">
        <v>39.603931427001953</v>
      </c>
      <c r="K256" s="247">
        <v>1</v>
      </c>
    </row>
    <row r="257" spans="2:11" x14ac:dyDescent="0.2">
      <c r="B257" s="251">
        <f t="shared" si="3"/>
        <v>44866</v>
      </c>
      <c r="C257" s="138"/>
      <c r="D257" s="138">
        <v>39.603931427001953</v>
      </c>
      <c r="E257" s="138">
        <v>1</v>
      </c>
      <c r="F257" s="138"/>
      <c r="G257" s="138">
        <v>39.603931427001953</v>
      </c>
      <c r="H257" s="138">
        <v>0</v>
      </c>
      <c r="I257" s="138"/>
      <c r="J257" s="138">
        <v>39.603931427001953</v>
      </c>
      <c r="K257" s="247">
        <v>1</v>
      </c>
    </row>
    <row r="258" spans="2:11" x14ac:dyDescent="0.2">
      <c r="B258" s="251">
        <f t="shared" si="3"/>
        <v>44896</v>
      </c>
      <c r="C258" s="138"/>
      <c r="D258" s="138">
        <v>39.603931427001953</v>
      </c>
      <c r="E258" s="138">
        <v>1</v>
      </c>
      <c r="F258" s="138"/>
      <c r="G258" s="138">
        <v>39.603931427001953</v>
      </c>
      <c r="H258" s="138">
        <v>0</v>
      </c>
      <c r="I258" s="138"/>
      <c r="J258" s="138">
        <v>39.603931427001953</v>
      </c>
      <c r="K258" s="247">
        <v>1</v>
      </c>
    </row>
    <row r="259" spans="2:11" x14ac:dyDescent="0.2">
      <c r="B259" s="251">
        <f t="shared" si="3"/>
        <v>44927</v>
      </c>
      <c r="C259" s="138"/>
      <c r="D259" s="138">
        <v>39.603931427001953</v>
      </c>
      <c r="E259" s="138">
        <v>1</v>
      </c>
      <c r="F259" s="138"/>
      <c r="G259" s="138">
        <v>39.603931427001953</v>
      </c>
      <c r="H259" s="138">
        <v>0</v>
      </c>
      <c r="I259" s="138"/>
      <c r="J259" s="138">
        <v>39.603931427001953</v>
      </c>
      <c r="K259" s="247">
        <v>1</v>
      </c>
    </row>
    <row r="260" spans="2:11" x14ac:dyDescent="0.2">
      <c r="B260" s="251">
        <f t="shared" si="3"/>
        <v>44958</v>
      </c>
      <c r="C260" s="138"/>
      <c r="D260" s="138">
        <v>39.603931427001953</v>
      </c>
      <c r="E260" s="138">
        <v>1</v>
      </c>
      <c r="F260" s="138"/>
      <c r="G260" s="138">
        <v>39.603931427001953</v>
      </c>
      <c r="H260" s="138">
        <v>0</v>
      </c>
      <c r="I260" s="138"/>
      <c r="J260" s="138">
        <v>39.603931427001953</v>
      </c>
      <c r="K260" s="247">
        <v>1</v>
      </c>
    </row>
    <row r="261" spans="2:11" x14ac:dyDescent="0.2">
      <c r="B261" s="251">
        <f t="shared" si="3"/>
        <v>44986</v>
      </c>
      <c r="C261" s="138"/>
      <c r="D261" s="138">
        <v>39.603931427001953</v>
      </c>
      <c r="E261" s="138">
        <v>1</v>
      </c>
      <c r="F261" s="138"/>
      <c r="G261" s="138">
        <v>39.603931427001953</v>
      </c>
      <c r="H261" s="138">
        <v>0</v>
      </c>
      <c r="I261" s="138"/>
      <c r="J261" s="138">
        <v>39.603931427001953</v>
      </c>
      <c r="K261" s="247">
        <v>1</v>
      </c>
    </row>
    <row r="262" spans="2:11" x14ac:dyDescent="0.2">
      <c r="B262" s="251">
        <f t="shared" si="3"/>
        <v>45017</v>
      </c>
      <c r="C262" s="138"/>
      <c r="D262" s="138">
        <v>39.603931427001953</v>
      </c>
      <c r="E262" s="138">
        <v>1</v>
      </c>
      <c r="F262" s="138"/>
      <c r="G262" s="138">
        <v>39.603931427001953</v>
      </c>
      <c r="H262" s="138">
        <v>0</v>
      </c>
      <c r="I262" s="138"/>
      <c r="J262" s="138">
        <v>39.603931427001953</v>
      </c>
      <c r="K262" s="247">
        <v>1</v>
      </c>
    </row>
    <row r="263" spans="2:11" x14ac:dyDescent="0.2">
      <c r="B263" s="251">
        <f t="shared" si="3"/>
        <v>45047</v>
      </c>
      <c r="C263" s="138"/>
      <c r="D263" s="138">
        <v>39.603931427001953</v>
      </c>
      <c r="E263" s="138">
        <v>1</v>
      </c>
      <c r="F263" s="138"/>
      <c r="G263" s="138">
        <v>39.603931427001953</v>
      </c>
      <c r="H263" s="138">
        <v>0</v>
      </c>
      <c r="I263" s="138"/>
      <c r="J263" s="138">
        <v>39.603931427001953</v>
      </c>
      <c r="K263" s="247">
        <v>1</v>
      </c>
    </row>
    <row r="264" spans="2:11" x14ac:dyDescent="0.2">
      <c r="B264" s="251">
        <f t="shared" ref="B264:B327" si="4">EOMONTH(B263,0)+1</f>
        <v>45078</v>
      </c>
      <c r="C264" s="138"/>
      <c r="D264" s="138">
        <v>39.603931427001953</v>
      </c>
      <c r="E264" s="138">
        <v>1</v>
      </c>
      <c r="F264" s="138"/>
      <c r="G264" s="138">
        <v>39.603931427001953</v>
      </c>
      <c r="H264" s="138">
        <v>0</v>
      </c>
      <c r="I264" s="138"/>
      <c r="J264" s="138">
        <v>39.603931427001953</v>
      </c>
      <c r="K264" s="247">
        <v>1</v>
      </c>
    </row>
    <row r="265" spans="2:11" x14ac:dyDescent="0.2">
      <c r="B265" s="251">
        <f t="shared" si="4"/>
        <v>45108</v>
      </c>
      <c r="C265" s="138"/>
      <c r="D265" s="138">
        <v>39.603931427001953</v>
      </c>
      <c r="E265" s="138">
        <v>1</v>
      </c>
      <c r="F265" s="138"/>
      <c r="G265" s="138">
        <v>39.603931427001953</v>
      </c>
      <c r="H265" s="138">
        <v>0</v>
      </c>
      <c r="I265" s="138"/>
      <c r="J265" s="138">
        <v>39.603931427001953</v>
      </c>
      <c r="K265" s="247">
        <v>1</v>
      </c>
    </row>
    <row r="266" spans="2:11" x14ac:dyDescent="0.2">
      <c r="B266" s="251">
        <f t="shared" si="4"/>
        <v>45139</v>
      </c>
      <c r="C266" s="138"/>
      <c r="D266" s="138">
        <v>39.603931427001953</v>
      </c>
      <c r="E266" s="138">
        <v>1</v>
      </c>
      <c r="F266" s="138"/>
      <c r="G266" s="138">
        <v>39.603931427001953</v>
      </c>
      <c r="H266" s="138">
        <v>0</v>
      </c>
      <c r="I266" s="138"/>
      <c r="J266" s="138">
        <v>39.603931427001953</v>
      </c>
      <c r="K266" s="247">
        <v>1</v>
      </c>
    </row>
    <row r="267" spans="2:11" x14ac:dyDescent="0.2">
      <c r="B267" s="251">
        <f t="shared" si="4"/>
        <v>45170</v>
      </c>
      <c r="C267" s="138"/>
      <c r="D267" s="138">
        <v>39.603931427001953</v>
      </c>
      <c r="E267" s="138">
        <v>1</v>
      </c>
      <c r="F267" s="138"/>
      <c r="G267" s="138">
        <v>39.603931427001953</v>
      </c>
      <c r="H267" s="138">
        <v>0</v>
      </c>
      <c r="I267" s="138"/>
      <c r="J267" s="138">
        <v>39.603931427001953</v>
      </c>
      <c r="K267" s="247">
        <v>1</v>
      </c>
    </row>
    <row r="268" spans="2:11" x14ac:dyDescent="0.2">
      <c r="B268" s="251">
        <f t="shared" si="4"/>
        <v>45200</v>
      </c>
      <c r="C268" s="138"/>
      <c r="D268" s="138">
        <v>39.603931427001953</v>
      </c>
      <c r="E268" s="138">
        <v>1</v>
      </c>
      <c r="F268" s="138"/>
      <c r="G268" s="138">
        <v>39.603931427001953</v>
      </c>
      <c r="H268" s="138">
        <v>0</v>
      </c>
      <c r="I268" s="138"/>
      <c r="J268" s="138">
        <v>39.603931427001953</v>
      </c>
      <c r="K268" s="247">
        <v>1</v>
      </c>
    </row>
    <row r="269" spans="2:11" x14ac:dyDescent="0.2">
      <c r="B269" s="251">
        <f t="shared" si="4"/>
        <v>45231</v>
      </c>
      <c r="C269" s="138"/>
      <c r="D269" s="138">
        <v>39.603931427001953</v>
      </c>
      <c r="E269" s="138">
        <v>1</v>
      </c>
      <c r="F269" s="138"/>
      <c r="G269" s="138">
        <v>39.603931427001953</v>
      </c>
      <c r="H269" s="138">
        <v>0</v>
      </c>
      <c r="I269" s="138"/>
      <c r="J269" s="138">
        <v>39.603931427001953</v>
      </c>
      <c r="K269" s="247">
        <v>1</v>
      </c>
    </row>
    <row r="270" spans="2:11" x14ac:dyDescent="0.2">
      <c r="B270" s="251">
        <f t="shared" si="4"/>
        <v>45261</v>
      </c>
      <c r="C270" s="138"/>
      <c r="D270" s="138">
        <v>39.603931427001953</v>
      </c>
      <c r="E270" s="138">
        <v>1</v>
      </c>
      <c r="F270" s="138"/>
      <c r="G270" s="138">
        <v>39.603931427001953</v>
      </c>
      <c r="H270" s="138">
        <v>0</v>
      </c>
      <c r="I270" s="138"/>
      <c r="J270" s="138">
        <v>39.603931427001953</v>
      </c>
      <c r="K270" s="247">
        <v>1</v>
      </c>
    </row>
    <row r="271" spans="2:11" x14ac:dyDescent="0.2">
      <c r="B271" s="251">
        <f t="shared" si="4"/>
        <v>45292</v>
      </c>
      <c r="C271" s="138"/>
      <c r="D271" s="138">
        <v>39.603931427001953</v>
      </c>
      <c r="E271" s="138">
        <v>1</v>
      </c>
      <c r="F271" s="138"/>
      <c r="G271" s="138">
        <v>39.603931427001953</v>
      </c>
      <c r="H271" s="138">
        <v>0</v>
      </c>
      <c r="I271" s="138"/>
      <c r="J271" s="138">
        <v>39.603931427001953</v>
      </c>
      <c r="K271" s="247">
        <v>1</v>
      </c>
    </row>
    <row r="272" spans="2:11" x14ac:dyDescent="0.2">
      <c r="B272" s="251">
        <f t="shared" si="4"/>
        <v>45323</v>
      </c>
      <c r="C272" s="138"/>
      <c r="D272" s="138">
        <v>39.603931427001953</v>
      </c>
      <c r="E272" s="138">
        <v>1</v>
      </c>
      <c r="F272" s="138"/>
      <c r="G272" s="138">
        <v>39.603931427001953</v>
      </c>
      <c r="H272" s="138">
        <v>0</v>
      </c>
      <c r="I272" s="138"/>
      <c r="J272" s="138">
        <v>39.603931427001953</v>
      </c>
      <c r="K272" s="247">
        <v>1</v>
      </c>
    </row>
    <row r="273" spans="2:11" x14ac:dyDescent="0.2">
      <c r="B273" s="251">
        <f t="shared" si="4"/>
        <v>45352</v>
      </c>
      <c r="C273" s="138"/>
      <c r="D273" s="138">
        <v>39.603931427001953</v>
      </c>
      <c r="E273" s="138">
        <v>1</v>
      </c>
      <c r="F273" s="138"/>
      <c r="G273" s="138">
        <v>39.603931427001953</v>
      </c>
      <c r="H273" s="138">
        <v>0</v>
      </c>
      <c r="I273" s="138"/>
      <c r="J273" s="138">
        <v>39.603931427001953</v>
      </c>
      <c r="K273" s="247">
        <v>1</v>
      </c>
    </row>
    <row r="274" spans="2:11" x14ac:dyDescent="0.2">
      <c r="B274" s="251">
        <f t="shared" si="4"/>
        <v>45383</v>
      </c>
      <c r="C274" s="138"/>
      <c r="D274" s="138">
        <v>39.603931427001953</v>
      </c>
      <c r="E274" s="138">
        <v>1</v>
      </c>
      <c r="F274" s="138"/>
      <c r="G274" s="138">
        <v>39.603931427001953</v>
      </c>
      <c r="H274" s="138">
        <v>0</v>
      </c>
      <c r="I274" s="138"/>
      <c r="J274" s="138">
        <v>39.603931427001953</v>
      </c>
      <c r="K274" s="247">
        <v>1</v>
      </c>
    </row>
    <row r="275" spans="2:11" x14ac:dyDescent="0.2">
      <c r="B275" s="251">
        <f t="shared" si="4"/>
        <v>45413</v>
      </c>
      <c r="C275" s="138"/>
      <c r="D275" s="138">
        <v>39.603931427001953</v>
      </c>
      <c r="E275" s="138">
        <v>1</v>
      </c>
      <c r="F275" s="138"/>
      <c r="G275" s="138">
        <v>39.603931427001953</v>
      </c>
      <c r="H275" s="138">
        <v>0</v>
      </c>
      <c r="I275" s="138"/>
      <c r="J275" s="138">
        <v>39.603931427001953</v>
      </c>
      <c r="K275" s="247">
        <v>1</v>
      </c>
    </row>
    <row r="276" spans="2:11" x14ac:dyDescent="0.2">
      <c r="B276" s="251">
        <f t="shared" si="4"/>
        <v>45444</v>
      </c>
      <c r="C276" s="138"/>
      <c r="D276" s="138">
        <v>39.603931427001953</v>
      </c>
      <c r="E276" s="138">
        <v>1</v>
      </c>
      <c r="F276" s="138"/>
      <c r="G276" s="138">
        <v>39.603931427001953</v>
      </c>
      <c r="H276" s="138">
        <v>0</v>
      </c>
      <c r="I276" s="138"/>
      <c r="J276" s="138">
        <v>39.603931427001953</v>
      </c>
      <c r="K276" s="247">
        <v>1</v>
      </c>
    </row>
    <row r="277" spans="2:11" x14ac:dyDescent="0.2">
      <c r="B277" s="251">
        <f t="shared" si="4"/>
        <v>45474</v>
      </c>
      <c r="C277" s="138"/>
      <c r="D277" s="138">
        <v>39.603931427001953</v>
      </c>
      <c r="E277" s="138">
        <v>1</v>
      </c>
      <c r="F277" s="138"/>
      <c r="G277" s="138">
        <v>39.603931427001953</v>
      </c>
      <c r="H277" s="138">
        <v>0</v>
      </c>
      <c r="I277" s="138"/>
      <c r="J277" s="138">
        <v>39.603931427001953</v>
      </c>
      <c r="K277" s="247">
        <v>1</v>
      </c>
    </row>
    <row r="278" spans="2:11" x14ac:dyDescent="0.2">
      <c r="B278" s="251">
        <f t="shared" si="4"/>
        <v>45505</v>
      </c>
      <c r="C278" s="138"/>
      <c r="D278" s="138">
        <v>39.603931427001953</v>
      </c>
      <c r="E278" s="138">
        <v>1</v>
      </c>
      <c r="F278" s="138"/>
      <c r="G278" s="138">
        <v>39.603931427001953</v>
      </c>
      <c r="H278" s="138">
        <v>0</v>
      </c>
      <c r="I278" s="138"/>
      <c r="J278" s="138">
        <v>39.603931427001953</v>
      </c>
      <c r="K278" s="247">
        <v>1</v>
      </c>
    </row>
    <row r="279" spans="2:11" x14ac:dyDescent="0.2">
      <c r="B279" s="251">
        <f t="shared" si="4"/>
        <v>45536</v>
      </c>
      <c r="C279" s="138"/>
      <c r="D279" s="138">
        <v>39.603931427001953</v>
      </c>
      <c r="E279" s="138">
        <v>1</v>
      </c>
      <c r="F279" s="138"/>
      <c r="G279" s="138">
        <v>39.603931427001953</v>
      </c>
      <c r="H279" s="138">
        <v>0</v>
      </c>
      <c r="I279" s="138"/>
      <c r="J279" s="138">
        <v>39.603931427001953</v>
      </c>
      <c r="K279" s="247">
        <v>1</v>
      </c>
    </row>
    <row r="280" spans="2:11" x14ac:dyDescent="0.2">
      <c r="B280" s="251">
        <f t="shared" si="4"/>
        <v>45566</v>
      </c>
      <c r="C280" s="138"/>
      <c r="D280" s="138">
        <v>39.603931427001953</v>
      </c>
      <c r="E280" s="138">
        <v>1</v>
      </c>
      <c r="F280" s="138"/>
      <c r="G280" s="138">
        <v>39.603931427001953</v>
      </c>
      <c r="H280" s="138">
        <v>0</v>
      </c>
      <c r="I280" s="138"/>
      <c r="J280" s="138">
        <v>39.603931427001953</v>
      </c>
      <c r="K280" s="247">
        <v>1</v>
      </c>
    </row>
    <row r="281" spans="2:11" x14ac:dyDescent="0.2">
      <c r="B281" s="251">
        <f t="shared" si="4"/>
        <v>45597</v>
      </c>
      <c r="C281" s="138"/>
      <c r="D281" s="138">
        <v>39.603931427001953</v>
      </c>
      <c r="E281" s="138">
        <v>1</v>
      </c>
      <c r="F281" s="138"/>
      <c r="G281" s="138">
        <v>39.603931427001953</v>
      </c>
      <c r="H281" s="138">
        <v>0</v>
      </c>
      <c r="I281" s="138"/>
      <c r="J281" s="138">
        <v>39.603931427001953</v>
      </c>
      <c r="K281" s="247">
        <v>1</v>
      </c>
    </row>
    <row r="282" spans="2:11" x14ac:dyDescent="0.2">
      <c r="B282" s="251">
        <f t="shared" si="4"/>
        <v>45627</v>
      </c>
      <c r="C282" s="138"/>
      <c r="D282" s="138">
        <v>39.603931427001953</v>
      </c>
      <c r="E282" s="138">
        <v>1</v>
      </c>
      <c r="F282" s="138"/>
      <c r="G282" s="138">
        <v>39.603931427001953</v>
      </c>
      <c r="H282" s="138">
        <v>0</v>
      </c>
      <c r="I282" s="138"/>
      <c r="J282" s="138">
        <v>39.603931427001953</v>
      </c>
      <c r="K282" s="247">
        <v>1</v>
      </c>
    </row>
    <row r="283" spans="2:11" x14ac:dyDescent="0.2">
      <c r="B283" s="251">
        <f t="shared" si="4"/>
        <v>45658</v>
      </c>
      <c r="C283" s="138"/>
      <c r="D283" s="138">
        <v>39.603931427001953</v>
      </c>
      <c r="E283" s="138">
        <v>1</v>
      </c>
      <c r="F283" s="138"/>
      <c r="G283" s="138">
        <v>39.603931427001953</v>
      </c>
      <c r="H283" s="138">
        <v>0</v>
      </c>
      <c r="I283" s="138"/>
      <c r="J283" s="138">
        <v>39.603931427001953</v>
      </c>
      <c r="K283" s="247">
        <v>1</v>
      </c>
    </row>
    <row r="284" spans="2:11" x14ac:dyDescent="0.2">
      <c r="B284" s="251">
        <f t="shared" si="4"/>
        <v>45689</v>
      </c>
      <c r="C284" s="138"/>
      <c r="D284" s="138">
        <v>39.603931427001953</v>
      </c>
      <c r="E284" s="138">
        <v>1</v>
      </c>
      <c r="F284" s="138"/>
      <c r="G284" s="138">
        <v>39.603931427001953</v>
      </c>
      <c r="H284" s="138">
        <v>0</v>
      </c>
      <c r="I284" s="138"/>
      <c r="J284" s="138">
        <v>39.603931427001953</v>
      </c>
      <c r="K284" s="247">
        <v>1</v>
      </c>
    </row>
    <row r="285" spans="2:11" x14ac:dyDescent="0.2">
      <c r="B285" s="251">
        <f t="shared" si="4"/>
        <v>45717</v>
      </c>
      <c r="C285" s="138"/>
      <c r="D285" s="138">
        <v>39.603931427001953</v>
      </c>
      <c r="E285" s="138">
        <v>1</v>
      </c>
      <c r="F285" s="138"/>
      <c r="G285" s="138">
        <v>39.603931427001953</v>
      </c>
      <c r="H285" s="138">
        <v>0</v>
      </c>
      <c r="I285" s="138"/>
      <c r="J285" s="138">
        <v>39.603931427001953</v>
      </c>
      <c r="K285" s="247">
        <v>1</v>
      </c>
    </row>
    <row r="286" spans="2:11" x14ac:dyDescent="0.2">
      <c r="B286" s="251">
        <f t="shared" si="4"/>
        <v>45748</v>
      </c>
      <c r="C286" s="138"/>
      <c r="D286" s="138">
        <v>39.603931427001953</v>
      </c>
      <c r="E286" s="138">
        <v>1</v>
      </c>
      <c r="F286" s="138"/>
      <c r="G286" s="138">
        <v>39.603931427001953</v>
      </c>
      <c r="H286" s="138">
        <v>0</v>
      </c>
      <c r="I286" s="138"/>
      <c r="J286" s="138">
        <v>39.603931427001953</v>
      </c>
      <c r="K286" s="247">
        <v>1</v>
      </c>
    </row>
    <row r="287" spans="2:11" x14ac:dyDescent="0.2">
      <c r="B287" s="251">
        <f t="shared" si="4"/>
        <v>45778</v>
      </c>
      <c r="C287" s="138"/>
      <c r="D287" s="138">
        <v>39.603931427001953</v>
      </c>
      <c r="E287" s="138">
        <v>1</v>
      </c>
      <c r="F287" s="138"/>
      <c r="G287" s="138">
        <v>39.603931427001953</v>
      </c>
      <c r="H287" s="138">
        <v>0</v>
      </c>
      <c r="I287" s="138"/>
      <c r="J287" s="138">
        <v>39.603931427001953</v>
      </c>
      <c r="K287" s="247">
        <v>1</v>
      </c>
    </row>
    <row r="288" spans="2:11" x14ac:dyDescent="0.2">
      <c r="B288" s="251">
        <f t="shared" si="4"/>
        <v>45809</v>
      </c>
      <c r="C288" s="138"/>
      <c r="D288" s="138">
        <v>39.603931427001953</v>
      </c>
      <c r="E288" s="138">
        <v>1</v>
      </c>
      <c r="F288" s="138"/>
      <c r="G288" s="138">
        <v>39.603931427001953</v>
      </c>
      <c r="H288" s="138">
        <v>0</v>
      </c>
      <c r="I288" s="138"/>
      <c r="J288" s="138">
        <v>39.603931427001953</v>
      </c>
      <c r="K288" s="247">
        <v>1</v>
      </c>
    </row>
    <row r="289" spans="2:11" x14ac:dyDescent="0.2">
      <c r="B289" s="251">
        <f t="shared" si="4"/>
        <v>45839</v>
      </c>
      <c r="C289" s="138"/>
      <c r="D289" s="138">
        <v>39.603931427001953</v>
      </c>
      <c r="E289" s="138">
        <v>1</v>
      </c>
      <c r="F289" s="138"/>
      <c r="G289" s="138">
        <v>39.603931427001953</v>
      </c>
      <c r="H289" s="138">
        <v>0</v>
      </c>
      <c r="I289" s="138"/>
      <c r="J289" s="138">
        <v>39.603931427001953</v>
      </c>
      <c r="K289" s="247">
        <v>1</v>
      </c>
    </row>
    <row r="290" spans="2:11" x14ac:dyDescent="0.2">
      <c r="B290" s="251">
        <f t="shared" si="4"/>
        <v>45870</v>
      </c>
      <c r="C290" s="138"/>
      <c r="D290" s="138">
        <v>39.603931427001953</v>
      </c>
      <c r="E290" s="138">
        <v>1</v>
      </c>
      <c r="F290" s="138"/>
      <c r="G290" s="138">
        <v>39.603931427001953</v>
      </c>
      <c r="H290" s="138">
        <v>0</v>
      </c>
      <c r="I290" s="138"/>
      <c r="J290" s="138">
        <v>39.603931427001953</v>
      </c>
      <c r="K290" s="247">
        <v>1</v>
      </c>
    </row>
    <row r="291" spans="2:11" x14ac:dyDescent="0.2">
      <c r="B291" s="251">
        <f t="shared" si="4"/>
        <v>45901</v>
      </c>
      <c r="C291" s="138"/>
      <c r="D291" s="138">
        <v>39.603931427001953</v>
      </c>
      <c r="E291" s="138">
        <v>1</v>
      </c>
      <c r="F291" s="138"/>
      <c r="G291" s="138">
        <v>39.603931427001953</v>
      </c>
      <c r="H291" s="138">
        <v>0</v>
      </c>
      <c r="I291" s="138"/>
      <c r="J291" s="138">
        <v>39.603931427001953</v>
      </c>
      <c r="K291" s="247">
        <v>1</v>
      </c>
    </row>
    <row r="292" spans="2:11" x14ac:dyDescent="0.2">
      <c r="B292" s="251">
        <f t="shared" si="4"/>
        <v>45931</v>
      </c>
      <c r="C292" s="138"/>
      <c r="D292" s="138">
        <v>39.603931427001953</v>
      </c>
      <c r="E292" s="138">
        <v>1</v>
      </c>
      <c r="F292" s="138"/>
      <c r="G292" s="138">
        <v>39.603931427001953</v>
      </c>
      <c r="H292" s="138">
        <v>0</v>
      </c>
      <c r="I292" s="138"/>
      <c r="J292" s="138">
        <v>39.603931427001953</v>
      </c>
      <c r="K292" s="247">
        <v>1</v>
      </c>
    </row>
    <row r="293" spans="2:11" x14ac:dyDescent="0.2">
      <c r="B293" s="251">
        <f t="shared" si="4"/>
        <v>45962</v>
      </c>
      <c r="C293" s="138"/>
      <c r="D293" s="138">
        <v>39.603931427001953</v>
      </c>
      <c r="E293" s="138">
        <v>1</v>
      </c>
      <c r="F293" s="138"/>
      <c r="G293" s="138">
        <v>39.603931427001953</v>
      </c>
      <c r="H293" s="138">
        <v>0</v>
      </c>
      <c r="I293" s="138"/>
      <c r="J293" s="138">
        <v>39.603931427001953</v>
      </c>
      <c r="K293" s="247">
        <v>1</v>
      </c>
    </row>
    <row r="294" spans="2:11" x14ac:dyDescent="0.2">
      <c r="B294" s="251">
        <f t="shared" si="4"/>
        <v>45992</v>
      </c>
      <c r="C294" s="138"/>
      <c r="D294" s="138">
        <v>39.603931427001953</v>
      </c>
      <c r="E294" s="138">
        <v>1</v>
      </c>
      <c r="F294" s="138"/>
      <c r="G294" s="138">
        <v>39.603931427001953</v>
      </c>
      <c r="H294" s="138">
        <v>0</v>
      </c>
      <c r="I294" s="138"/>
      <c r="J294" s="138">
        <v>39.603931427001953</v>
      </c>
      <c r="K294" s="247">
        <v>1</v>
      </c>
    </row>
    <row r="295" spans="2:11" x14ac:dyDescent="0.2">
      <c r="B295" s="251">
        <f t="shared" si="4"/>
        <v>46023</v>
      </c>
      <c r="C295" s="138"/>
      <c r="D295" s="138">
        <v>39.603931427001953</v>
      </c>
      <c r="E295" s="138">
        <v>1</v>
      </c>
      <c r="F295" s="138"/>
      <c r="G295" s="138">
        <v>39.603931427001953</v>
      </c>
      <c r="H295" s="138">
        <v>0</v>
      </c>
      <c r="I295" s="138"/>
      <c r="J295" s="138">
        <v>39.603931427001953</v>
      </c>
      <c r="K295" s="247">
        <v>1</v>
      </c>
    </row>
    <row r="296" spans="2:11" x14ac:dyDescent="0.2">
      <c r="B296" s="251">
        <f t="shared" si="4"/>
        <v>46054</v>
      </c>
      <c r="C296" s="138"/>
      <c r="D296" s="138">
        <v>39.603931427001953</v>
      </c>
      <c r="E296" s="138">
        <v>1</v>
      </c>
      <c r="F296" s="138"/>
      <c r="G296" s="138">
        <v>39.603931427001953</v>
      </c>
      <c r="H296" s="138">
        <v>0</v>
      </c>
      <c r="I296" s="138"/>
      <c r="J296" s="138">
        <v>39.603931427001953</v>
      </c>
      <c r="K296" s="247">
        <v>1</v>
      </c>
    </row>
    <row r="297" spans="2:11" x14ac:dyDescent="0.2">
      <c r="B297" s="251">
        <f t="shared" si="4"/>
        <v>46082</v>
      </c>
      <c r="C297" s="138"/>
      <c r="D297" s="138">
        <v>39.603931427001953</v>
      </c>
      <c r="E297" s="138">
        <v>1</v>
      </c>
      <c r="F297" s="138"/>
      <c r="G297" s="138">
        <v>39.603931427001953</v>
      </c>
      <c r="H297" s="138">
        <v>0</v>
      </c>
      <c r="I297" s="138"/>
      <c r="J297" s="138">
        <v>39.603931427001953</v>
      </c>
      <c r="K297" s="247">
        <v>1</v>
      </c>
    </row>
    <row r="298" spans="2:11" x14ac:dyDescent="0.2">
      <c r="B298" s="251">
        <f t="shared" si="4"/>
        <v>46113</v>
      </c>
      <c r="C298" s="138"/>
      <c r="D298" s="138">
        <v>39.603931427001953</v>
      </c>
      <c r="E298" s="138">
        <v>1</v>
      </c>
      <c r="F298" s="138"/>
      <c r="G298" s="138">
        <v>39.603931427001953</v>
      </c>
      <c r="H298" s="138">
        <v>0</v>
      </c>
      <c r="I298" s="138"/>
      <c r="J298" s="138">
        <v>39.603931427001953</v>
      </c>
      <c r="K298" s="247">
        <v>1</v>
      </c>
    </row>
    <row r="299" spans="2:11" x14ac:dyDescent="0.2">
      <c r="B299" s="251">
        <f t="shared" si="4"/>
        <v>46143</v>
      </c>
      <c r="C299" s="138"/>
      <c r="D299" s="138">
        <v>39.603931427001953</v>
      </c>
      <c r="E299" s="138">
        <v>1</v>
      </c>
      <c r="F299" s="138"/>
      <c r="G299" s="138">
        <v>39.603931427001953</v>
      </c>
      <c r="H299" s="138">
        <v>0</v>
      </c>
      <c r="I299" s="138"/>
      <c r="J299" s="138">
        <v>39.603931427001953</v>
      </c>
      <c r="K299" s="247">
        <v>1</v>
      </c>
    </row>
    <row r="300" spans="2:11" x14ac:dyDescent="0.2">
      <c r="B300" s="251">
        <f t="shared" si="4"/>
        <v>46174</v>
      </c>
      <c r="C300" s="138"/>
      <c r="D300" s="138">
        <v>39.603931427001953</v>
      </c>
      <c r="E300" s="138">
        <v>1</v>
      </c>
      <c r="F300" s="138"/>
      <c r="G300" s="138">
        <v>39.603931427001953</v>
      </c>
      <c r="H300" s="138">
        <v>0</v>
      </c>
      <c r="I300" s="138"/>
      <c r="J300" s="138">
        <v>39.603931427001953</v>
      </c>
      <c r="K300" s="247">
        <v>1</v>
      </c>
    </row>
    <row r="301" spans="2:11" x14ac:dyDescent="0.2">
      <c r="B301" s="251">
        <f t="shared" si="4"/>
        <v>46204</v>
      </c>
      <c r="C301" s="138"/>
      <c r="D301" s="138">
        <v>39.603931427001953</v>
      </c>
      <c r="E301" s="138">
        <v>1</v>
      </c>
      <c r="F301" s="138"/>
      <c r="G301" s="138">
        <v>39.603931427001953</v>
      </c>
      <c r="H301" s="138">
        <v>0</v>
      </c>
      <c r="I301" s="138"/>
      <c r="J301" s="138">
        <v>39.603931427001953</v>
      </c>
      <c r="K301" s="247">
        <v>1</v>
      </c>
    </row>
    <row r="302" spans="2:11" x14ac:dyDescent="0.2">
      <c r="B302" s="251">
        <f t="shared" si="4"/>
        <v>46235</v>
      </c>
      <c r="C302" s="138"/>
      <c r="D302" s="138">
        <v>39.603931427001953</v>
      </c>
      <c r="E302" s="138">
        <v>1</v>
      </c>
      <c r="F302" s="138"/>
      <c r="G302" s="138">
        <v>39.603931427001953</v>
      </c>
      <c r="H302" s="138">
        <v>0</v>
      </c>
      <c r="I302" s="138"/>
      <c r="J302" s="138">
        <v>39.603931427001953</v>
      </c>
      <c r="K302" s="247">
        <v>1</v>
      </c>
    </row>
    <row r="303" spans="2:11" x14ac:dyDescent="0.2">
      <c r="B303" s="251">
        <f t="shared" si="4"/>
        <v>46266</v>
      </c>
      <c r="C303" s="138"/>
      <c r="D303" s="138">
        <v>39.603931427001953</v>
      </c>
      <c r="E303" s="138">
        <v>1</v>
      </c>
      <c r="F303" s="138"/>
      <c r="G303" s="138">
        <v>39.603931427001953</v>
      </c>
      <c r="H303" s="138">
        <v>0</v>
      </c>
      <c r="I303" s="138"/>
      <c r="J303" s="138">
        <v>39.603931427001953</v>
      </c>
      <c r="K303" s="247">
        <v>1</v>
      </c>
    </row>
    <row r="304" spans="2:11" x14ac:dyDescent="0.2">
      <c r="B304" s="251">
        <f t="shared" si="4"/>
        <v>46296</v>
      </c>
      <c r="C304" s="138"/>
      <c r="D304" s="138">
        <v>39.603931427001953</v>
      </c>
      <c r="E304" s="138">
        <v>1</v>
      </c>
      <c r="F304" s="138"/>
      <c r="G304" s="138">
        <v>39.603931427001953</v>
      </c>
      <c r="H304" s="138">
        <v>0</v>
      </c>
      <c r="I304" s="138"/>
      <c r="J304" s="138">
        <v>39.603931427001953</v>
      </c>
      <c r="K304" s="247">
        <v>1</v>
      </c>
    </row>
    <row r="305" spans="2:11" x14ac:dyDescent="0.2">
      <c r="B305" s="251">
        <f t="shared" si="4"/>
        <v>46327</v>
      </c>
      <c r="C305" s="138"/>
      <c r="D305" s="138">
        <v>39.603931427001953</v>
      </c>
      <c r="E305" s="138">
        <v>1</v>
      </c>
      <c r="F305" s="138"/>
      <c r="G305" s="138">
        <v>39.603931427001953</v>
      </c>
      <c r="H305" s="138">
        <v>0</v>
      </c>
      <c r="I305" s="138"/>
      <c r="J305" s="138">
        <v>39.603931427001953</v>
      </c>
      <c r="K305" s="247">
        <v>1</v>
      </c>
    </row>
    <row r="306" spans="2:11" x14ac:dyDescent="0.2">
      <c r="B306" s="251">
        <f t="shared" si="4"/>
        <v>46357</v>
      </c>
      <c r="C306" s="138"/>
      <c r="D306" s="138">
        <v>39.603931427001953</v>
      </c>
      <c r="E306" s="138">
        <v>1</v>
      </c>
      <c r="F306" s="138"/>
      <c r="G306" s="138">
        <v>39.603931427001953</v>
      </c>
      <c r="H306" s="138">
        <v>0</v>
      </c>
      <c r="I306" s="138"/>
      <c r="J306" s="138">
        <v>39.603931427001953</v>
      </c>
      <c r="K306" s="247">
        <v>1</v>
      </c>
    </row>
    <row r="307" spans="2:11" x14ac:dyDescent="0.2">
      <c r="B307" s="251">
        <f t="shared" si="4"/>
        <v>46388</v>
      </c>
      <c r="C307" s="138"/>
      <c r="D307" s="138">
        <v>39.603931427001953</v>
      </c>
      <c r="E307" s="138">
        <v>1</v>
      </c>
      <c r="F307" s="138"/>
      <c r="G307" s="138">
        <v>39.603931427001953</v>
      </c>
      <c r="H307" s="138">
        <v>0</v>
      </c>
      <c r="I307" s="138"/>
      <c r="J307" s="138">
        <v>39.603931427001953</v>
      </c>
      <c r="K307" s="247">
        <v>1</v>
      </c>
    </row>
    <row r="308" spans="2:11" x14ac:dyDescent="0.2">
      <c r="B308" s="251">
        <f t="shared" si="4"/>
        <v>46419</v>
      </c>
      <c r="C308" s="138"/>
      <c r="D308" s="138">
        <v>39.603931427001953</v>
      </c>
      <c r="E308" s="138">
        <v>1</v>
      </c>
      <c r="F308" s="138"/>
      <c r="G308" s="138">
        <v>39.603931427001953</v>
      </c>
      <c r="H308" s="138">
        <v>0</v>
      </c>
      <c r="I308" s="138"/>
      <c r="J308" s="138">
        <v>39.603931427001953</v>
      </c>
      <c r="K308" s="247">
        <v>1</v>
      </c>
    </row>
    <row r="309" spans="2:11" x14ac:dyDescent="0.2">
      <c r="B309" s="251">
        <f t="shared" si="4"/>
        <v>46447</v>
      </c>
      <c r="C309" s="138"/>
      <c r="D309" s="138">
        <v>39.603931427001953</v>
      </c>
      <c r="E309" s="138">
        <v>1</v>
      </c>
      <c r="F309" s="138"/>
      <c r="G309" s="138">
        <v>39.603931427001953</v>
      </c>
      <c r="H309" s="138">
        <v>0</v>
      </c>
      <c r="I309" s="138"/>
      <c r="J309" s="138">
        <v>39.603931427001953</v>
      </c>
      <c r="K309" s="247">
        <v>1</v>
      </c>
    </row>
    <row r="310" spans="2:11" x14ac:dyDescent="0.2">
      <c r="B310" s="251">
        <f t="shared" si="4"/>
        <v>46478</v>
      </c>
      <c r="C310" s="138"/>
      <c r="D310" s="138">
        <v>39.603931427001953</v>
      </c>
      <c r="E310" s="138">
        <v>1</v>
      </c>
      <c r="F310" s="138"/>
      <c r="G310" s="138">
        <v>39.603931427001953</v>
      </c>
      <c r="H310" s="138">
        <v>0</v>
      </c>
      <c r="I310" s="138"/>
      <c r="J310" s="138">
        <v>39.603931427001953</v>
      </c>
      <c r="K310" s="247">
        <v>1</v>
      </c>
    </row>
    <row r="311" spans="2:11" x14ac:dyDescent="0.2">
      <c r="B311" s="251">
        <f t="shared" si="4"/>
        <v>46508</v>
      </c>
      <c r="C311" s="138"/>
      <c r="D311" s="138">
        <v>39.603931427001953</v>
      </c>
      <c r="E311" s="138">
        <v>1</v>
      </c>
      <c r="F311" s="138"/>
      <c r="G311" s="138">
        <v>39.603931427001953</v>
      </c>
      <c r="H311" s="138">
        <v>0</v>
      </c>
      <c r="I311" s="138"/>
      <c r="J311" s="138">
        <v>39.603931427001953</v>
      </c>
      <c r="K311" s="247">
        <v>1</v>
      </c>
    </row>
    <row r="312" spans="2:11" x14ac:dyDescent="0.2">
      <c r="B312" s="251">
        <f t="shared" si="4"/>
        <v>46539</v>
      </c>
      <c r="C312" s="138"/>
      <c r="D312" s="138">
        <v>39.603931427001953</v>
      </c>
      <c r="E312" s="138">
        <v>1</v>
      </c>
      <c r="F312" s="138"/>
      <c r="G312" s="138">
        <v>39.603931427001953</v>
      </c>
      <c r="H312" s="138">
        <v>0</v>
      </c>
      <c r="I312" s="138"/>
      <c r="J312" s="138">
        <v>39.603931427001953</v>
      </c>
      <c r="K312" s="247">
        <v>1</v>
      </c>
    </row>
    <row r="313" spans="2:11" x14ac:dyDescent="0.2">
      <c r="B313" s="251">
        <f t="shared" si="4"/>
        <v>46569</v>
      </c>
      <c r="C313" s="138"/>
      <c r="D313" s="138">
        <v>39.603931427001953</v>
      </c>
      <c r="E313" s="138">
        <v>1</v>
      </c>
      <c r="F313" s="138"/>
      <c r="G313" s="138">
        <v>39.603931427001953</v>
      </c>
      <c r="H313" s="138">
        <v>0</v>
      </c>
      <c r="I313" s="138"/>
      <c r="J313" s="138">
        <v>39.603931427001953</v>
      </c>
      <c r="K313" s="247">
        <v>1</v>
      </c>
    </row>
    <row r="314" spans="2:11" x14ac:dyDescent="0.2">
      <c r="B314" s="251">
        <f t="shared" si="4"/>
        <v>46600</v>
      </c>
      <c r="C314" s="138"/>
      <c r="D314" s="138">
        <v>39.603931427001953</v>
      </c>
      <c r="E314" s="138">
        <v>1</v>
      </c>
      <c r="F314" s="138"/>
      <c r="G314" s="138">
        <v>39.603931427001953</v>
      </c>
      <c r="H314" s="138">
        <v>0</v>
      </c>
      <c r="I314" s="138"/>
      <c r="J314" s="138">
        <v>39.603931427001953</v>
      </c>
      <c r="K314" s="247">
        <v>1</v>
      </c>
    </row>
    <row r="315" spans="2:11" x14ac:dyDescent="0.2">
      <c r="B315" s="251">
        <f t="shared" si="4"/>
        <v>46631</v>
      </c>
      <c r="C315" s="138"/>
      <c r="D315" s="138">
        <v>39.603931427001953</v>
      </c>
      <c r="E315" s="138">
        <v>1</v>
      </c>
      <c r="F315" s="138"/>
      <c r="G315" s="138">
        <v>39.603931427001953</v>
      </c>
      <c r="H315" s="138">
        <v>0</v>
      </c>
      <c r="I315" s="138"/>
      <c r="J315" s="138">
        <v>39.603931427001953</v>
      </c>
      <c r="K315" s="247">
        <v>1</v>
      </c>
    </row>
    <row r="316" spans="2:11" x14ac:dyDescent="0.2">
      <c r="B316" s="251">
        <f t="shared" si="4"/>
        <v>46661</v>
      </c>
      <c r="C316" s="138"/>
      <c r="D316" s="138">
        <v>39.603931427001953</v>
      </c>
      <c r="E316" s="138">
        <v>1</v>
      </c>
      <c r="F316" s="138"/>
      <c r="G316" s="138">
        <v>39.603931427001953</v>
      </c>
      <c r="H316" s="138">
        <v>0</v>
      </c>
      <c r="I316" s="138"/>
      <c r="J316" s="138">
        <v>39.603931427001953</v>
      </c>
      <c r="K316" s="247">
        <v>1</v>
      </c>
    </row>
    <row r="317" spans="2:11" x14ac:dyDescent="0.2">
      <c r="B317" s="251">
        <f t="shared" si="4"/>
        <v>46692</v>
      </c>
      <c r="C317" s="138"/>
      <c r="D317" s="138">
        <v>39.603931427001953</v>
      </c>
      <c r="E317" s="138">
        <v>1</v>
      </c>
      <c r="F317" s="138"/>
      <c r="G317" s="138">
        <v>39.603931427001953</v>
      </c>
      <c r="H317" s="138">
        <v>0</v>
      </c>
      <c r="I317" s="138"/>
      <c r="J317" s="138">
        <v>39.603931427001953</v>
      </c>
      <c r="K317" s="247">
        <v>1</v>
      </c>
    </row>
    <row r="318" spans="2:11" x14ac:dyDescent="0.2">
      <c r="B318" s="251">
        <f t="shared" si="4"/>
        <v>46722</v>
      </c>
      <c r="C318" s="138"/>
      <c r="D318" s="138">
        <v>39.603931427001953</v>
      </c>
      <c r="E318" s="138">
        <v>1</v>
      </c>
      <c r="F318" s="138"/>
      <c r="G318" s="138">
        <v>39.603931427001953</v>
      </c>
      <c r="H318" s="138">
        <v>0</v>
      </c>
      <c r="I318" s="138"/>
      <c r="J318" s="138">
        <v>39.603931427001953</v>
      </c>
      <c r="K318" s="247">
        <v>1</v>
      </c>
    </row>
    <row r="319" spans="2:11" x14ac:dyDescent="0.2">
      <c r="B319" s="251">
        <f t="shared" si="4"/>
        <v>46753</v>
      </c>
      <c r="C319" s="138"/>
      <c r="D319" s="138">
        <v>39.603931427001953</v>
      </c>
      <c r="E319" s="138">
        <v>1</v>
      </c>
      <c r="F319" s="138"/>
      <c r="G319" s="138">
        <v>39.603931427001953</v>
      </c>
      <c r="H319" s="138">
        <v>0</v>
      </c>
      <c r="I319" s="138"/>
      <c r="J319" s="138">
        <v>39.603931427001953</v>
      </c>
      <c r="K319" s="247">
        <v>1</v>
      </c>
    </row>
    <row r="320" spans="2:11" x14ac:dyDescent="0.2">
      <c r="B320" s="251">
        <f t="shared" si="4"/>
        <v>46784</v>
      </c>
      <c r="C320" s="138"/>
      <c r="D320" s="138">
        <v>39.603931427001953</v>
      </c>
      <c r="E320" s="138">
        <v>1</v>
      </c>
      <c r="F320" s="138"/>
      <c r="G320" s="138">
        <v>39.603931427001953</v>
      </c>
      <c r="H320" s="138">
        <v>0</v>
      </c>
      <c r="I320" s="138"/>
      <c r="J320" s="138">
        <v>39.603931427001953</v>
      </c>
      <c r="K320" s="247">
        <v>1</v>
      </c>
    </row>
    <row r="321" spans="2:11" x14ac:dyDescent="0.2">
      <c r="B321" s="251">
        <f t="shared" si="4"/>
        <v>46813</v>
      </c>
      <c r="C321" s="138"/>
      <c r="D321" s="138">
        <v>39.603931427001953</v>
      </c>
      <c r="E321" s="138">
        <v>1</v>
      </c>
      <c r="F321" s="138"/>
      <c r="G321" s="138">
        <v>39.603931427001953</v>
      </c>
      <c r="H321" s="138">
        <v>0</v>
      </c>
      <c r="I321" s="138"/>
      <c r="J321" s="138">
        <v>39.603931427001953</v>
      </c>
      <c r="K321" s="247">
        <v>1</v>
      </c>
    </row>
    <row r="322" spans="2:11" x14ac:dyDescent="0.2">
      <c r="B322" s="251">
        <f t="shared" si="4"/>
        <v>46844</v>
      </c>
      <c r="C322" s="138"/>
      <c r="D322" s="138">
        <v>39.603931427001953</v>
      </c>
      <c r="E322" s="138">
        <v>1</v>
      </c>
      <c r="F322" s="138"/>
      <c r="G322" s="138">
        <v>39.603931427001953</v>
      </c>
      <c r="H322" s="138">
        <v>0</v>
      </c>
      <c r="I322" s="138"/>
      <c r="J322" s="138">
        <v>39.603931427001953</v>
      </c>
      <c r="K322" s="247">
        <v>1</v>
      </c>
    </row>
    <row r="323" spans="2:11" x14ac:dyDescent="0.2">
      <c r="B323" s="251">
        <f t="shared" si="4"/>
        <v>46874</v>
      </c>
      <c r="C323" s="138"/>
      <c r="D323" s="138">
        <v>39.603931427001953</v>
      </c>
      <c r="E323" s="138">
        <v>1</v>
      </c>
      <c r="F323" s="138"/>
      <c r="G323" s="138">
        <v>39.603931427001953</v>
      </c>
      <c r="H323" s="138">
        <v>0</v>
      </c>
      <c r="I323" s="138"/>
      <c r="J323" s="138">
        <v>39.603931427001953</v>
      </c>
      <c r="K323" s="247">
        <v>1</v>
      </c>
    </row>
    <row r="324" spans="2:11" x14ac:dyDescent="0.2">
      <c r="B324" s="251">
        <f t="shared" si="4"/>
        <v>46905</v>
      </c>
      <c r="C324" s="138"/>
      <c r="D324" s="138">
        <v>39.603931427001953</v>
      </c>
      <c r="E324" s="138">
        <v>1</v>
      </c>
      <c r="F324" s="138"/>
      <c r="G324" s="138">
        <v>39.603931427001953</v>
      </c>
      <c r="H324" s="138">
        <v>0</v>
      </c>
      <c r="I324" s="138"/>
      <c r="J324" s="138">
        <v>39.603931427001953</v>
      </c>
      <c r="K324" s="247">
        <v>1</v>
      </c>
    </row>
    <row r="325" spans="2:11" x14ac:dyDescent="0.2">
      <c r="B325" s="251">
        <f t="shared" si="4"/>
        <v>46935</v>
      </c>
      <c r="C325" s="138"/>
      <c r="D325" s="138">
        <v>39.603931427001953</v>
      </c>
      <c r="E325" s="138">
        <v>1</v>
      </c>
      <c r="F325" s="138"/>
      <c r="G325" s="138">
        <v>39.603931427001953</v>
      </c>
      <c r="H325" s="138">
        <v>0</v>
      </c>
      <c r="I325" s="138"/>
      <c r="J325" s="138">
        <v>39.603931427001953</v>
      </c>
      <c r="K325" s="247">
        <v>1</v>
      </c>
    </row>
    <row r="326" spans="2:11" x14ac:dyDescent="0.2">
      <c r="B326" s="251">
        <f t="shared" si="4"/>
        <v>46966</v>
      </c>
      <c r="C326" s="138"/>
      <c r="D326" s="138">
        <v>39.603931427001953</v>
      </c>
      <c r="E326" s="138">
        <v>1</v>
      </c>
      <c r="F326" s="138"/>
      <c r="G326" s="138">
        <v>39.603931427001953</v>
      </c>
      <c r="H326" s="138">
        <v>0</v>
      </c>
      <c r="I326" s="138"/>
      <c r="J326" s="138">
        <v>39.603931427001953</v>
      </c>
      <c r="K326" s="247">
        <v>1</v>
      </c>
    </row>
    <row r="327" spans="2:11" x14ac:dyDescent="0.2">
      <c r="B327" s="251">
        <f t="shared" si="4"/>
        <v>46997</v>
      </c>
      <c r="C327" s="138"/>
      <c r="D327" s="138">
        <v>39.603931427001953</v>
      </c>
      <c r="E327" s="138">
        <v>1</v>
      </c>
      <c r="F327" s="138"/>
      <c r="G327" s="138">
        <v>39.603931427001953</v>
      </c>
      <c r="H327" s="138">
        <v>0</v>
      </c>
      <c r="I327" s="138"/>
      <c r="J327" s="138">
        <v>39.603931427001953</v>
      </c>
      <c r="K327" s="247">
        <v>1</v>
      </c>
    </row>
    <row r="328" spans="2:11" x14ac:dyDescent="0.2">
      <c r="B328" s="251">
        <f t="shared" ref="B328:B366" si="5">EOMONTH(B327,0)+1</f>
        <v>47027</v>
      </c>
      <c r="C328" s="138"/>
      <c r="D328" s="138">
        <v>39.603931427001953</v>
      </c>
      <c r="E328" s="138">
        <v>1</v>
      </c>
      <c r="F328" s="138"/>
      <c r="G328" s="138">
        <v>39.603931427001953</v>
      </c>
      <c r="H328" s="138">
        <v>0</v>
      </c>
      <c r="I328" s="138"/>
      <c r="J328" s="138">
        <v>39.603931427001953</v>
      </c>
      <c r="K328" s="247">
        <v>1</v>
      </c>
    </row>
    <row r="329" spans="2:11" x14ac:dyDescent="0.2">
      <c r="B329" s="251">
        <f t="shared" si="5"/>
        <v>47058</v>
      </c>
      <c r="C329" s="138"/>
      <c r="D329" s="138">
        <v>39.603931427001953</v>
      </c>
      <c r="E329" s="138">
        <v>1</v>
      </c>
      <c r="F329" s="138"/>
      <c r="G329" s="138">
        <v>39.603931427001953</v>
      </c>
      <c r="H329" s="138">
        <v>0</v>
      </c>
      <c r="I329" s="138"/>
      <c r="J329" s="138">
        <v>39.603931427001953</v>
      </c>
      <c r="K329" s="247">
        <v>1</v>
      </c>
    </row>
    <row r="330" spans="2:11" x14ac:dyDescent="0.2">
      <c r="B330" s="251">
        <f t="shared" si="5"/>
        <v>47088</v>
      </c>
      <c r="C330" s="138"/>
      <c r="D330" s="138">
        <v>39.603931427001953</v>
      </c>
      <c r="E330" s="138">
        <v>1</v>
      </c>
      <c r="F330" s="138"/>
      <c r="G330" s="138">
        <v>39.603931427001953</v>
      </c>
      <c r="H330" s="138">
        <v>0</v>
      </c>
      <c r="I330" s="138"/>
      <c r="J330" s="138">
        <v>39.603931427001953</v>
      </c>
      <c r="K330" s="247">
        <v>1</v>
      </c>
    </row>
    <row r="331" spans="2:11" x14ac:dyDescent="0.2">
      <c r="B331" s="251">
        <f t="shared" si="5"/>
        <v>47119</v>
      </c>
      <c r="C331" s="138"/>
      <c r="D331" s="138">
        <v>39.603931427001953</v>
      </c>
      <c r="E331" s="138">
        <v>1</v>
      </c>
      <c r="F331" s="138"/>
      <c r="G331" s="138">
        <v>39.603931427001953</v>
      </c>
      <c r="H331" s="138">
        <v>0</v>
      </c>
      <c r="I331" s="138"/>
      <c r="J331" s="138">
        <v>39.603931427001953</v>
      </c>
      <c r="K331" s="247">
        <v>1</v>
      </c>
    </row>
    <row r="332" spans="2:11" x14ac:dyDescent="0.2">
      <c r="B332" s="251">
        <f t="shared" si="5"/>
        <v>47150</v>
      </c>
      <c r="C332" s="138"/>
      <c r="D332" s="138">
        <v>39.603931427001953</v>
      </c>
      <c r="E332" s="138">
        <v>1</v>
      </c>
      <c r="F332" s="138"/>
      <c r="G332" s="138">
        <v>39.603931427001953</v>
      </c>
      <c r="H332" s="138">
        <v>0</v>
      </c>
      <c r="I332" s="138"/>
      <c r="J332" s="138">
        <v>39.603931427001953</v>
      </c>
      <c r="K332" s="247">
        <v>1</v>
      </c>
    </row>
    <row r="333" spans="2:11" x14ac:dyDescent="0.2">
      <c r="B333" s="251">
        <f t="shared" si="5"/>
        <v>47178</v>
      </c>
      <c r="C333" s="138"/>
      <c r="D333" s="138">
        <v>39.603931427001953</v>
      </c>
      <c r="E333" s="138">
        <v>1</v>
      </c>
      <c r="F333" s="138"/>
      <c r="G333" s="138">
        <v>39.603931427001953</v>
      </c>
      <c r="H333" s="138">
        <v>0</v>
      </c>
      <c r="I333" s="138"/>
      <c r="J333" s="138">
        <v>39.603931427001953</v>
      </c>
      <c r="K333" s="247">
        <v>1</v>
      </c>
    </row>
    <row r="334" spans="2:11" x14ac:dyDescent="0.2">
      <c r="B334" s="251">
        <f t="shared" si="5"/>
        <v>47209</v>
      </c>
      <c r="C334" s="138"/>
      <c r="D334" s="138">
        <v>39.603931427001953</v>
      </c>
      <c r="E334" s="138">
        <v>1</v>
      </c>
      <c r="F334" s="138"/>
      <c r="G334" s="138">
        <v>39.603931427001953</v>
      </c>
      <c r="H334" s="138">
        <v>0</v>
      </c>
      <c r="I334" s="138"/>
      <c r="J334" s="138">
        <v>39.603931427001953</v>
      </c>
      <c r="K334" s="247">
        <v>1</v>
      </c>
    </row>
    <row r="335" spans="2:11" x14ac:dyDescent="0.2">
      <c r="B335" s="251">
        <f t="shared" si="5"/>
        <v>47239</v>
      </c>
      <c r="C335" s="138"/>
      <c r="D335" s="138">
        <v>39.603931427001953</v>
      </c>
      <c r="E335" s="138">
        <v>1</v>
      </c>
      <c r="F335" s="138"/>
      <c r="G335" s="138">
        <v>39.603931427001953</v>
      </c>
      <c r="H335" s="138">
        <v>0</v>
      </c>
      <c r="I335" s="138"/>
      <c r="J335" s="138">
        <v>39.603931427001953</v>
      </c>
      <c r="K335" s="247">
        <v>1</v>
      </c>
    </row>
    <row r="336" spans="2:11" x14ac:dyDescent="0.2">
      <c r="B336" s="251">
        <f t="shared" si="5"/>
        <v>47270</v>
      </c>
      <c r="C336" s="138"/>
      <c r="D336" s="138">
        <v>39.603931427001953</v>
      </c>
      <c r="E336" s="138">
        <v>1</v>
      </c>
      <c r="F336" s="138"/>
      <c r="G336" s="138">
        <v>39.603931427001953</v>
      </c>
      <c r="H336" s="138">
        <v>0</v>
      </c>
      <c r="I336" s="138"/>
      <c r="J336" s="138">
        <v>39.603931427001953</v>
      </c>
      <c r="K336" s="247">
        <v>1</v>
      </c>
    </row>
    <row r="337" spans="2:11" x14ac:dyDescent="0.2">
      <c r="B337" s="251">
        <f t="shared" si="5"/>
        <v>47300</v>
      </c>
      <c r="C337" s="138"/>
      <c r="D337" s="138">
        <v>39.603931427001953</v>
      </c>
      <c r="E337" s="138">
        <v>1</v>
      </c>
      <c r="F337" s="138"/>
      <c r="G337" s="138">
        <v>39.603931427001953</v>
      </c>
      <c r="H337" s="138">
        <v>0</v>
      </c>
      <c r="I337" s="138"/>
      <c r="J337" s="138">
        <v>39.603931427001953</v>
      </c>
      <c r="K337" s="247">
        <v>1</v>
      </c>
    </row>
    <row r="338" spans="2:11" x14ac:dyDescent="0.2">
      <c r="B338" s="251">
        <f t="shared" si="5"/>
        <v>47331</v>
      </c>
      <c r="C338" s="138"/>
      <c r="D338" s="138">
        <v>39.603931427001953</v>
      </c>
      <c r="E338" s="138">
        <v>1</v>
      </c>
      <c r="F338" s="138"/>
      <c r="G338" s="138">
        <v>39.603931427001953</v>
      </c>
      <c r="H338" s="138">
        <v>0</v>
      </c>
      <c r="I338" s="138"/>
      <c r="J338" s="138">
        <v>39.603931427001953</v>
      </c>
      <c r="K338" s="247">
        <v>1</v>
      </c>
    </row>
    <row r="339" spans="2:11" x14ac:dyDescent="0.2">
      <c r="B339" s="251">
        <f t="shared" si="5"/>
        <v>47362</v>
      </c>
      <c r="C339" s="138"/>
      <c r="D339" s="138">
        <v>39.603931427001953</v>
      </c>
      <c r="E339" s="138">
        <v>1</v>
      </c>
      <c r="F339" s="138"/>
      <c r="G339" s="138">
        <v>39.603931427001953</v>
      </c>
      <c r="H339" s="138">
        <v>0</v>
      </c>
      <c r="I339" s="138"/>
      <c r="J339" s="138">
        <v>39.603931427001953</v>
      </c>
      <c r="K339" s="247">
        <v>1</v>
      </c>
    </row>
    <row r="340" spans="2:11" x14ac:dyDescent="0.2">
      <c r="B340" s="251">
        <f t="shared" si="5"/>
        <v>47392</v>
      </c>
      <c r="C340" s="138"/>
      <c r="D340" s="138">
        <v>39.603931427001953</v>
      </c>
      <c r="E340" s="138">
        <v>1</v>
      </c>
      <c r="F340" s="138"/>
      <c r="G340" s="138">
        <v>39.603931427001953</v>
      </c>
      <c r="H340" s="138">
        <v>0</v>
      </c>
      <c r="I340" s="138"/>
      <c r="J340" s="138">
        <v>39.603931427001953</v>
      </c>
      <c r="K340" s="247">
        <v>1</v>
      </c>
    </row>
    <row r="341" spans="2:11" x14ac:dyDescent="0.2">
      <c r="B341" s="251">
        <f t="shared" si="5"/>
        <v>47423</v>
      </c>
      <c r="C341" s="138"/>
      <c r="D341" s="138">
        <v>39.603931427001953</v>
      </c>
      <c r="E341" s="138">
        <v>1</v>
      </c>
      <c r="F341" s="138"/>
      <c r="G341" s="138">
        <v>39.603931427001953</v>
      </c>
      <c r="H341" s="138">
        <v>0</v>
      </c>
      <c r="I341" s="138"/>
      <c r="J341" s="138">
        <v>39.603931427001953</v>
      </c>
      <c r="K341" s="247">
        <v>1</v>
      </c>
    </row>
    <row r="342" spans="2:11" x14ac:dyDescent="0.2">
      <c r="B342" s="251">
        <f t="shared" si="5"/>
        <v>47453</v>
      </c>
      <c r="C342" s="138"/>
      <c r="D342" s="138">
        <v>39.603931427001953</v>
      </c>
      <c r="E342" s="138">
        <v>1</v>
      </c>
      <c r="F342" s="138"/>
      <c r="G342" s="138">
        <v>39.603931427001953</v>
      </c>
      <c r="H342" s="138">
        <v>0</v>
      </c>
      <c r="I342" s="138"/>
      <c r="J342" s="138">
        <v>39.603931427001953</v>
      </c>
      <c r="K342" s="247">
        <v>1</v>
      </c>
    </row>
    <row r="343" spans="2:11" x14ac:dyDescent="0.2">
      <c r="B343" s="251">
        <f t="shared" si="5"/>
        <v>47484</v>
      </c>
      <c r="C343" s="138"/>
      <c r="D343" s="138">
        <v>39.603931427001953</v>
      </c>
      <c r="E343" s="138">
        <v>1</v>
      </c>
      <c r="F343" s="138"/>
      <c r="G343" s="138">
        <v>39.603931427001953</v>
      </c>
      <c r="H343" s="138">
        <v>0</v>
      </c>
      <c r="I343" s="138"/>
      <c r="J343" s="138">
        <v>39.603931427001953</v>
      </c>
      <c r="K343" s="247">
        <v>1</v>
      </c>
    </row>
    <row r="344" spans="2:11" x14ac:dyDescent="0.2">
      <c r="B344" s="251">
        <f t="shared" si="5"/>
        <v>47515</v>
      </c>
      <c r="C344" s="138"/>
      <c r="D344" s="138">
        <v>39.603931427001953</v>
      </c>
      <c r="E344" s="138">
        <v>1</v>
      </c>
      <c r="F344" s="138"/>
      <c r="G344" s="138">
        <v>39.603931427001953</v>
      </c>
      <c r="H344" s="138">
        <v>0</v>
      </c>
      <c r="I344" s="138"/>
      <c r="J344" s="138">
        <v>39.603931427001953</v>
      </c>
      <c r="K344" s="247">
        <v>1</v>
      </c>
    </row>
    <row r="345" spans="2:11" x14ac:dyDescent="0.2">
      <c r="B345" s="251">
        <f t="shared" si="5"/>
        <v>47543</v>
      </c>
      <c r="C345" s="138"/>
      <c r="D345" s="138">
        <v>39.603931427001953</v>
      </c>
      <c r="E345" s="138">
        <v>1</v>
      </c>
      <c r="F345" s="138"/>
      <c r="G345" s="138">
        <v>39.603931427001953</v>
      </c>
      <c r="H345" s="138">
        <v>0</v>
      </c>
      <c r="I345" s="138"/>
      <c r="J345" s="138">
        <v>39.603931427001953</v>
      </c>
      <c r="K345" s="247">
        <v>1</v>
      </c>
    </row>
    <row r="346" spans="2:11" x14ac:dyDescent="0.2">
      <c r="B346" s="251">
        <f t="shared" si="5"/>
        <v>47574</v>
      </c>
      <c r="C346" s="138"/>
      <c r="D346" s="138">
        <v>39.603931427001953</v>
      </c>
      <c r="E346" s="138">
        <v>1</v>
      </c>
      <c r="F346" s="138"/>
      <c r="G346" s="138">
        <v>39.603931427001953</v>
      </c>
      <c r="H346" s="138">
        <v>0</v>
      </c>
      <c r="I346" s="138"/>
      <c r="J346" s="138">
        <v>39.603931427001953</v>
      </c>
      <c r="K346" s="247">
        <v>1</v>
      </c>
    </row>
    <row r="347" spans="2:11" x14ac:dyDescent="0.2">
      <c r="B347" s="251">
        <f t="shared" si="5"/>
        <v>47604</v>
      </c>
      <c r="C347" s="138"/>
      <c r="D347" s="138">
        <v>39.603931427001953</v>
      </c>
      <c r="E347" s="138">
        <v>1</v>
      </c>
      <c r="F347" s="138"/>
      <c r="G347" s="138">
        <v>39.603931427001953</v>
      </c>
      <c r="H347" s="138">
        <v>0</v>
      </c>
      <c r="I347" s="138"/>
      <c r="J347" s="138">
        <v>39.603931427001953</v>
      </c>
      <c r="K347" s="247">
        <v>1</v>
      </c>
    </row>
    <row r="348" spans="2:11" x14ac:dyDescent="0.2">
      <c r="B348" s="251">
        <f t="shared" si="5"/>
        <v>47635</v>
      </c>
      <c r="C348" s="138"/>
      <c r="D348" s="138">
        <v>39.603931427001953</v>
      </c>
      <c r="E348" s="138">
        <v>1</v>
      </c>
      <c r="F348" s="138"/>
      <c r="G348" s="138">
        <v>39.603931427001953</v>
      </c>
      <c r="H348" s="138">
        <v>0</v>
      </c>
      <c r="I348" s="138"/>
      <c r="J348" s="138">
        <v>39.603931427001953</v>
      </c>
      <c r="K348" s="247">
        <v>1</v>
      </c>
    </row>
    <row r="349" spans="2:11" x14ac:dyDescent="0.2">
      <c r="B349" s="251">
        <f t="shared" si="5"/>
        <v>47665</v>
      </c>
      <c r="C349" s="138"/>
      <c r="D349" s="138">
        <v>39.603931427001953</v>
      </c>
      <c r="E349" s="138">
        <v>1</v>
      </c>
      <c r="F349" s="138"/>
      <c r="G349" s="138">
        <v>39.603931427001953</v>
      </c>
      <c r="H349" s="138">
        <v>0</v>
      </c>
      <c r="I349" s="138"/>
      <c r="J349" s="138">
        <v>39.603931427001953</v>
      </c>
      <c r="K349" s="247">
        <v>1</v>
      </c>
    </row>
    <row r="350" spans="2:11" x14ac:dyDescent="0.2">
      <c r="B350" s="251">
        <f t="shared" si="5"/>
        <v>47696</v>
      </c>
      <c r="C350" s="138"/>
      <c r="D350" s="138">
        <v>39.603931427001953</v>
      </c>
      <c r="E350" s="138">
        <v>1</v>
      </c>
      <c r="F350" s="138"/>
      <c r="G350" s="138">
        <v>39.603931427001953</v>
      </c>
      <c r="H350" s="138">
        <v>0</v>
      </c>
      <c r="I350" s="138"/>
      <c r="J350" s="138">
        <v>39.603931427001953</v>
      </c>
      <c r="K350" s="247">
        <v>1</v>
      </c>
    </row>
    <row r="351" spans="2:11" x14ac:dyDescent="0.2">
      <c r="B351" s="251">
        <f t="shared" si="5"/>
        <v>47727</v>
      </c>
      <c r="C351" s="138"/>
      <c r="D351" s="138">
        <v>39.603931427001953</v>
      </c>
      <c r="E351" s="138">
        <v>1</v>
      </c>
      <c r="F351" s="138"/>
      <c r="G351" s="138">
        <v>39.603931427001953</v>
      </c>
      <c r="H351" s="138">
        <v>0</v>
      </c>
      <c r="I351" s="138"/>
      <c r="J351" s="138">
        <v>39.603931427001953</v>
      </c>
      <c r="K351" s="247">
        <v>1</v>
      </c>
    </row>
    <row r="352" spans="2:11" x14ac:dyDescent="0.2">
      <c r="B352" s="251">
        <f t="shared" si="5"/>
        <v>47757</v>
      </c>
      <c r="C352" s="138"/>
      <c r="D352" s="138">
        <v>39.603931427001953</v>
      </c>
      <c r="E352" s="138">
        <v>1</v>
      </c>
      <c r="F352" s="138"/>
      <c r="G352" s="138">
        <v>39.603931427001953</v>
      </c>
      <c r="H352" s="138">
        <v>0</v>
      </c>
      <c r="I352" s="138"/>
      <c r="J352" s="138">
        <v>39.603931427001953</v>
      </c>
      <c r="K352" s="247">
        <v>1</v>
      </c>
    </row>
    <row r="353" spans="2:11" x14ac:dyDescent="0.2">
      <c r="B353" s="251">
        <f t="shared" si="5"/>
        <v>47788</v>
      </c>
      <c r="C353" s="138"/>
      <c r="D353" s="138">
        <v>39.603931427001953</v>
      </c>
      <c r="E353" s="138">
        <v>1</v>
      </c>
      <c r="F353" s="138"/>
      <c r="G353" s="138">
        <v>39.603931427001953</v>
      </c>
      <c r="H353" s="138">
        <v>0</v>
      </c>
      <c r="I353" s="138"/>
      <c r="J353" s="138">
        <v>39.603931427001953</v>
      </c>
      <c r="K353" s="247">
        <v>1</v>
      </c>
    </row>
    <row r="354" spans="2:11" x14ac:dyDescent="0.2">
      <c r="B354" s="251">
        <f t="shared" si="5"/>
        <v>47818</v>
      </c>
      <c r="C354" s="138"/>
      <c r="D354" s="138">
        <v>39.603931427001953</v>
      </c>
      <c r="E354" s="138">
        <v>1</v>
      </c>
      <c r="F354" s="138"/>
      <c r="G354" s="138">
        <v>39.603931427001953</v>
      </c>
      <c r="H354" s="138">
        <v>0</v>
      </c>
      <c r="I354" s="138"/>
      <c r="J354" s="138">
        <v>39.603931427001953</v>
      </c>
      <c r="K354" s="247">
        <v>1</v>
      </c>
    </row>
    <row r="355" spans="2:11" x14ac:dyDescent="0.2">
      <c r="B355" s="251">
        <f t="shared" si="5"/>
        <v>47849</v>
      </c>
      <c r="C355" s="138"/>
      <c r="D355" s="138">
        <v>39.603931427001953</v>
      </c>
      <c r="E355" s="138">
        <v>1</v>
      </c>
      <c r="F355" s="138"/>
      <c r="G355" s="138">
        <v>39.603931427001953</v>
      </c>
      <c r="H355" s="138">
        <v>0</v>
      </c>
      <c r="I355" s="138"/>
      <c r="J355" s="138">
        <v>39.603931427001953</v>
      </c>
      <c r="K355" s="247">
        <v>1</v>
      </c>
    </row>
    <row r="356" spans="2:11" x14ac:dyDescent="0.2">
      <c r="B356" s="251">
        <f t="shared" si="5"/>
        <v>47880</v>
      </c>
      <c r="C356" s="138"/>
      <c r="D356" s="138">
        <v>39.603931427001953</v>
      </c>
      <c r="E356" s="138">
        <v>1</v>
      </c>
      <c r="F356" s="138"/>
      <c r="G356" s="138">
        <v>39.603931427001953</v>
      </c>
      <c r="H356" s="138">
        <v>0</v>
      </c>
      <c r="I356" s="138"/>
      <c r="J356" s="138">
        <v>39.603931427001953</v>
      </c>
      <c r="K356" s="247">
        <v>1</v>
      </c>
    </row>
    <row r="357" spans="2:11" x14ac:dyDescent="0.2">
      <c r="B357" s="251">
        <f t="shared" si="5"/>
        <v>47908</v>
      </c>
      <c r="C357" s="138"/>
      <c r="D357" s="138">
        <v>39.603931427001953</v>
      </c>
      <c r="E357" s="138">
        <v>1</v>
      </c>
      <c r="F357" s="138"/>
      <c r="G357" s="138">
        <v>39.603931427001953</v>
      </c>
      <c r="H357" s="138">
        <v>0</v>
      </c>
      <c r="I357" s="138"/>
      <c r="J357" s="138">
        <v>39.603931427001953</v>
      </c>
      <c r="K357" s="247">
        <v>1</v>
      </c>
    </row>
    <row r="358" spans="2:11" x14ac:dyDescent="0.2">
      <c r="B358" s="251">
        <f t="shared" si="5"/>
        <v>47939</v>
      </c>
      <c r="C358" s="138"/>
      <c r="D358" s="138">
        <v>39.603931427001953</v>
      </c>
      <c r="E358" s="138">
        <v>1</v>
      </c>
      <c r="F358" s="138"/>
      <c r="G358" s="138">
        <v>39.603931427001953</v>
      </c>
      <c r="H358" s="138">
        <v>0</v>
      </c>
      <c r="I358" s="138"/>
      <c r="J358" s="138">
        <v>39.603931427001953</v>
      </c>
      <c r="K358" s="247">
        <v>1</v>
      </c>
    </row>
    <row r="359" spans="2:11" x14ac:dyDescent="0.2">
      <c r="B359" s="251">
        <f t="shared" si="5"/>
        <v>47969</v>
      </c>
      <c r="C359" s="138"/>
      <c r="D359" s="138">
        <v>39.603931427001953</v>
      </c>
      <c r="E359" s="138">
        <v>1</v>
      </c>
      <c r="F359" s="138"/>
      <c r="G359" s="138">
        <v>39.603931427001953</v>
      </c>
      <c r="H359" s="138">
        <v>0</v>
      </c>
      <c r="I359" s="138"/>
      <c r="J359" s="138">
        <v>39.603931427001953</v>
      </c>
      <c r="K359" s="247">
        <v>1</v>
      </c>
    </row>
    <row r="360" spans="2:11" x14ac:dyDescent="0.2">
      <c r="B360" s="251">
        <f t="shared" si="5"/>
        <v>48000</v>
      </c>
      <c r="C360" s="138"/>
      <c r="D360" s="138">
        <v>39.603931427001953</v>
      </c>
      <c r="E360" s="138">
        <v>1</v>
      </c>
      <c r="F360" s="138"/>
      <c r="G360" s="138">
        <v>39.603931427001953</v>
      </c>
      <c r="H360" s="138">
        <v>0</v>
      </c>
      <c r="I360" s="138"/>
      <c r="J360" s="138">
        <v>39.603931427001953</v>
      </c>
      <c r="K360" s="247">
        <v>1</v>
      </c>
    </row>
    <row r="361" spans="2:11" x14ac:dyDescent="0.2">
      <c r="B361" s="251">
        <f t="shared" si="5"/>
        <v>48030</v>
      </c>
      <c r="C361" s="138"/>
      <c r="D361" s="138">
        <v>39.603931427001953</v>
      </c>
      <c r="E361" s="138">
        <v>1</v>
      </c>
      <c r="F361" s="138"/>
      <c r="G361" s="138">
        <v>39.603931427001953</v>
      </c>
      <c r="H361" s="138">
        <v>0</v>
      </c>
      <c r="I361" s="138"/>
      <c r="J361" s="138">
        <v>39.603931427001953</v>
      </c>
      <c r="K361" s="247">
        <v>1</v>
      </c>
    </row>
    <row r="362" spans="2:11" x14ac:dyDescent="0.2">
      <c r="B362" s="251">
        <f t="shared" si="5"/>
        <v>48061</v>
      </c>
      <c r="C362" s="138"/>
      <c r="D362" s="138">
        <v>39.603931427001953</v>
      </c>
      <c r="E362" s="138">
        <v>1</v>
      </c>
      <c r="F362" s="138"/>
      <c r="G362" s="138">
        <v>39.603931427001953</v>
      </c>
      <c r="H362" s="138">
        <v>0</v>
      </c>
      <c r="I362" s="138"/>
      <c r="J362" s="138">
        <v>39.603931427001953</v>
      </c>
      <c r="K362" s="247">
        <v>1</v>
      </c>
    </row>
    <row r="363" spans="2:11" x14ac:dyDescent="0.2">
      <c r="B363" s="251">
        <f t="shared" si="5"/>
        <v>48092</v>
      </c>
      <c r="C363" s="138"/>
      <c r="D363" s="138">
        <v>39.603931427001953</v>
      </c>
      <c r="E363" s="138">
        <v>1</v>
      </c>
      <c r="F363" s="138"/>
      <c r="G363" s="138">
        <v>39.603931427001953</v>
      </c>
      <c r="H363" s="138">
        <v>0</v>
      </c>
      <c r="I363" s="138"/>
      <c r="J363" s="138">
        <v>39.603931427001953</v>
      </c>
      <c r="K363" s="247">
        <v>1</v>
      </c>
    </row>
    <row r="364" spans="2:11" x14ac:dyDescent="0.2">
      <c r="B364" s="251">
        <f t="shared" si="5"/>
        <v>48122</v>
      </c>
      <c r="C364" s="138"/>
      <c r="D364" s="138">
        <v>39.603931427001953</v>
      </c>
      <c r="E364" s="138">
        <v>1</v>
      </c>
      <c r="F364" s="138"/>
      <c r="G364" s="138">
        <v>39.603931427001953</v>
      </c>
      <c r="H364" s="138">
        <v>0</v>
      </c>
      <c r="I364" s="138"/>
      <c r="J364" s="138">
        <v>39.603931427001953</v>
      </c>
      <c r="K364" s="247">
        <v>1</v>
      </c>
    </row>
    <row r="365" spans="2:11" x14ac:dyDescent="0.2">
      <c r="B365" s="251">
        <f t="shared" si="5"/>
        <v>48153</v>
      </c>
      <c r="C365" s="138"/>
      <c r="D365" s="138">
        <v>39.603931427001953</v>
      </c>
      <c r="E365" s="138">
        <v>1</v>
      </c>
      <c r="F365" s="138"/>
      <c r="G365" s="138">
        <v>39.603931427001953</v>
      </c>
      <c r="H365" s="138">
        <v>0</v>
      </c>
      <c r="I365" s="138"/>
      <c r="J365" s="138">
        <v>39.603931427001953</v>
      </c>
      <c r="K365" s="247">
        <v>1</v>
      </c>
    </row>
    <row r="366" spans="2:11" x14ac:dyDescent="0.2">
      <c r="B366" s="252">
        <f t="shared" si="5"/>
        <v>48183</v>
      </c>
      <c r="C366" s="248"/>
      <c r="D366" s="248">
        <v>39.603931427001953</v>
      </c>
      <c r="E366" s="248">
        <v>1</v>
      </c>
      <c r="F366" s="248"/>
      <c r="G366" s="248">
        <v>39.603931427001953</v>
      </c>
      <c r="H366" s="248">
        <v>0</v>
      </c>
      <c r="I366" s="248"/>
      <c r="J366" s="248">
        <v>39.603931427001953</v>
      </c>
      <c r="K366" s="249">
        <v>1</v>
      </c>
    </row>
    <row r="367" spans="2:11" x14ac:dyDescent="0.2">
      <c r="B367" s="115"/>
    </row>
    <row r="368" spans="2:11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3793" r:id="rId4" name="CommandButton1">
          <controlPr autoLine="0" autoPict="0" r:id="rId5">
            <anchor moveWithCells="1">
              <from>
                <xdr:col>11</xdr:col>
                <xdr:colOff>514350</xdr:colOff>
                <xdr:row>15</xdr:row>
                <xdr:rowOff>95250</xdr:rowOff>
              </from>
              <to>
                <xdr:col>14</xdr:col>
                <xdr:colOff>238125</xdr:colOff>
                <xdr:row>19</xdr:row>
                <xdr:rowOff>0</xdr:rowOff>
              </to>
            </anchor>
          </controlPr>
        </control>
      </mc:Choice>
      <mc:Fallback>
        <control shapeId="33793" r:id="rId4" name="Command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3:K452"/>
  <sheetViews>
    <sheetView workbookViewId="0">
      <selection activeCell="B9" sqref="B9"/>
    </sheetView>
  </sheetViews>
  <sheetFormatPr defaultRowHeight="11.25" x14ac:dyDescent="0.2"/>
  <cols>
    <col min="1" max="4" width="9.140625" style="81"/>
    <col min="5" max="5" width="8.28515625" style="81" customWidth="1"/>
    <col min="6" max="7" width="9.140625" style="81"/>
    <col min="8" max="8" width="8.28515625" style="81" customWidth="1"/>
    <col min="9" max="10" width="9.140625" style="81"/>
    <col min="11" max="11" width="7.7109375" style="81" customWidth="1"/>
    <col min="12" max="16384" width="9.140625" style="81"/>
  </cols>
  <sheetData>
    <row r="3" spans="2:11" x14ac:dyDescent="0.2">
      <c r="B3" s="237" t="s">
        <v>232</v>
      </c>
      <c r="C3" s="262"/>
      <c r="D3" s="137">
        <v>2</v>
      </c>
      <c r="E3" s="140"/>
    </row>
    <row r="6" spans="2:11" ht="33.75" x14ac:dyDescent="0.2">
      <c r="B6" s="263" t="s">
        <v>233</v>
      </c>
      <c r="C6" s="238" t="s">
        <v>198</v>
      </c>
      <c r="D6" s="238" t="s">
        <v>76</v>
      </c>
      <c r="E6" s="241" t="s">
        <v>240</v>
      </c>
      <c r="F6" s="238" t="s">
        <v>198</v>
      </c>
      <c r="G6" s="238" t="s">
        <v>76</v>
      </c>
      <c r="H6" s="241" t="s">
        <v>240</v>
      </c>
      <c r="I6" s="238" t="s">
        <v>198</v>
      </c>
      <c r="J6" s="238" t="s">
        <v>76</v>
      </c>
      <c r="K6" s="242" t="s">
        <v>240</v>
      </c>
    </row>
    <row r="7" spans="2:11" x14ac:dyDescent="0.2">
      <c r="B7" s="250">
        <f>dealStart</f>
        <v>37257</v>
      </c>
      <c r="C7" s="243">
        <v>48.53584033961053</v>
      </c>
      <c r="D7" s="244">
        <v>57.500007629394531</v>
      </c>
      <c r="E7" s="244">
        <v>1</v>
      </c>
      <c r="F7" s="243">
        <v>48.53584033961053</v>
      </c>
      <c r="G7" s="244">
        <v>57.500007629394531</v>
      </c>
      <c r="H7" s="244">
        <v>1</v>
      </c>
      <c r="I7" s="243">
        <v>48.53584033961053</v>
      </c>
      <c r="J7" s="244">
        <v>57.500007629394531</v>
      </c>
      <c r="K7" s="245">
        <v>1</v>
      </c>
    </row>
    <row r="8" spans="2:11" x14ac:dyDescent="0.2">
      <c r="B8" s="251">
        <f t="shared" ref="B8:B71" si="0">EOMONTH(B7,0)+1</f>
        <v>37288</v>
      </c>
      <c r="C8" s="246">
        <v>51.577957680381282</v>
      </c>
      <c r="D8" s="138">
        <v>54.5</v>
      </c>
      <c r="E8" s="138">
        <v>1</v>
      </c>
      <c r="F8" s="246">
        <v>51.577957680381282</v>
      </c>
      <c r="G8" s="138">
        <v>54.5</v>
      </c>
      <c r="H8" s="138">
        <v>1</v>
      </c>
      <c r="I8" s="246">
        <v>51.577957680381282</v>
      </c>
      <c r="J8" s="138">
        <v>54.5</v>
      </c>
      <c r="K8" s="247">
        <v>1</v>
      </c>
    </row>
    <row r="9" spans="2:11" x14ac:dyDescent="0.2">
      <c r="B9" s="251">
        <f t="shared" si="0"/>
        <v>37316</v>
      </c>
      <c r="C9" s="246">
        <v>50.724092959638313</v>
      </c>
      <c r="D9" s="138">
        <v>31.200000762939453</v>
      </c>
      <c r="E9" s="138">
        <v>1</v>
      </c>
      <c r="F9" s="246">
        <v>50.724092959638313</v>
      </c>
      <c r="G9" s="138">
        <v>31.200000762939453</v>
      </c>
      <c r="H9" s="138">
        <v>1</v>
      </c>
      <c r="I9" s="246">
        <v>50.724092959638313</v>
      </c>
      <c r="J9" s="138">
        <v>31.200000762939453</v>
      </c>
      <c r="K9" s="247">
        <v>1</v>
      </c>
    </row>
    <row r="10" spans="2:11" x14ac:dyDescent="0.2">
      <c r="B10" s="251">
        <f t="shared" si="0"/>
        <v>37347</v>
      </c>
      <c r="C10" s="246">
        <v>41.750597453830196</v>
      </c>
      <c r="D10" s="138">
        <v>29.499994277954102</v>
      </c>
      <c r="E10" s="138">
        <v>1</v>
      </c>
      <c r="F10" s="246">
        <v>41.750597453830196</v>
      </c>
      <c r="G10" s="138">
        <v>29.499994277954102</v>
      </c>
      <c r="H10" s="138">
        <v>1</v>
      </c>
      <c r="I10" s="246">
        <v>41.750597453830196</v>
      </c>
      <c r="J10" s="138">
        <v>29.499994277954102</v>
      </c>
      <c r="K10" s="247">
        <v>1</v>
      </c>
    </row>
    <row r="11" spans="2:11" x14ac:dyDescent="0.2">
      <c r="B11" s="251">
        <f t="shared" si="0"/>
        <v>37377</v>
      </c>
      <c r="C11" s="246">
        <v>31.284968649172374</v>
      </c>
      <c r="D11" s="138">
        <v>29.499994277954102</v>
      </c>
      <c r="E11" s="138">
        <v>1</v>
      </c>
      <c r="F11" s="246">
        <v>31.284968649172374</v>
      </c>
      <c r="G11" s="138">
        <v>29.499994277954102</v>
      </c>
      <c r="H11" s="138">
        <v>1</v>
      </c>
      <c r="I11" s="246">
        <v>31.284968649172374</v>
      </c>
      <c r="J11" s="138">
        <v>29.499994277954102</v>
      </c>
      <c r="K11" s="247">
        <v>1</v>
      </c>
    </row>
    <row r="12" spans="2:11" x14ac:dyDescent="0.2">
      <c r="B12" s="251">
        <f t="shared" si="0"/>
        <v>37408</v>
      </c>
      <c r="C12" s="246">
        <v>28.004605796561226</v>
      </c>
      <c r="D12" s="138">
        <v>29.499994277954102</v>
      </c>
      <c r="E12" s="138">
        <v>1</v>
      </c>
      <c r="F12" s="246">
        <v>28.004605796561226</v>
      </c>
      <c r="G12" s="138">
        <v>29.499994277954102</v>
      </c>
      <c r="H12" s="138">
        <v>1</v>
      </c>
      <c r="I12" s="246">
        <v>28.004605796561226</v>
      </c>
      <c r="J12" s="138">
        <v>29.499994277954102</v>
      </c>
      <c r="K12" s="247">
        <v>1</v>
      </c>
    </row>
    <row r="13" spans="2:11" x14ac:dyDescent="0.2">
      <c r="B13" s="251">
        <f t="shared" si="0"/>
        <v>37438</v>
      </c>
      <c r="C13" s="246">
        <v>29.103584905655794</v>
      </c>
      <c r="D13" s="138">
        <v>33.5</v>
      </c>
      <c r="E13" s="138">
        <v>1</v>
      </c>
      <c r="F13" s="246">
        <v>29.103584905655794</v>
      </c>
      <c r="G13" s="138">
        <v>33.5</v>
      </c>
      <c r="H13" s="138">
        <v>1</v>
      </c>
      <c r="I13" s="246">
        <v>29.103584905655794</v>
      </c>
      <c r="J13" s="138">
        <v>33.5</v>
      </c>
      <c r="K13" s="247">
        <v>1</v>
      </c>
    </row>
    <row r="14" spans="2:11" x14ac:dyDescent="0.2">
      <c r="B14" s="251">
        <f t="shared" si="0"/>
        <v>37469</v>
      </c>
      <c r="C14" s="246">
        <v>30.347825764752955</v>
      </c>
      <c r="D14" s="138">
        <v>33.5</v>
      </c>
      <c r="E14" s="138">
        <v>1</v>
      </c>
      <c r="F14" s="246">
        <v>30.347825764752955</v>
      </c>
      <c r="G14" s="138">
        <v>33.5</v>
      </c>
      <c r="H14" s="138">
        <v>1</v>
      </c>
      <c r="I14" s="246">
        <v>30.347825764752955</v>
      </c>
      <c r="J14" s="138">
        <v>33.5</v>
      </c>
      <c r="K14" s="247">
        <v>1</v>
      </c>
    </row>
    <row r="15" spans="2:11" x14ac:dyDescent="0.2">
      <c r="B15" s="251">
        <f t="shared" si="0"/>
        <v>37500</v>
      </c>
      <c r="C15" s="246">
        <v>30.383516046172282</v>
      </c>
      <c r="D15" s="138">
        <v>32</v>
      </c>
      <c r="E15" s="138">
        <v>1</v>
      </c>
      <c r="F15" s="246">
        <v>30.383516046172282</v>
      </c>
      <c r="G15" s="138">
        <v>32</v>
      </c>
      <c r="H15" s="138">
        <v>1</v>
      </c>
      <c r="I15" s="246">
        <v>30.383516046172282</v>
      </c>
      <c r="J15" s="138">
        <v>32</v>
      </c>
      <c r="K15" s="247">
        <v>1</v>
      </c>
    </row>
    <row r="16" spans="2:11" x14ac:dyDescent="0.2">
      <c r="B16" s="251">
        <f t="shared" si="0"/>
        <v>37530</v>
      </c>
      <c r="C16" s="246">
        <v>27.998827369763926</v>
      </c>
      <c r="D16" s="138">
        <v>32</v>
      </c>
      <c r="E16" s="138">
        <v>1</v>
      </c>
      <c r="F16" s="246">
        <v>27.998827369763926</v>
      </c>
      <c r="G16" s="138">
        <v>32</v>
      </c>
      <c r="H16" s="138">
        <v>1</v>
      </c>
      <c r="I16" s="246">
        <v>27.998827369763926</v>
      </c>
      <c r="J16" s="138">
        <v>32</v>
      </c>
      <c r="K16" s="247">
        <v>1</v>
      </c>
    </row>
    <row r="17" spans="2:11" x14ac:dyDescent="0.2">
      <c r="B17" s="251">
        <f t="shared" si="0"/>
        <v>37561</v>
      </c>
      <c r="C17" s="246">
        <v>29.920395170584602</v>
      </c>
      <c r="D17" s="138">
        <v>36.5</v>
      </c>
      <c r="E17" s="138">
        <v>1</v>
      </c>
      <c r="F17" s="246">
        <v>29.920395170584602</v>
      </c>
      <c r="G17" s="138">
        <v>36.5</v>
      </c>
      <c r="H17" s="138">
        <v>1</v>
      </c>
      <c r="I17" s="246">
        <v>29.920395170584602</v>
      </c>
      <c r="J17" s="138">
        <v>36.5</v>
      </c>
      <c r="K17" s="247">
        <v>1</v>
      </c>
    </row>
    <row r="18" spans="2:11" x14ac:dyDescent="0.2">
      <c r="B18" s="251">
        <f t="shared" si="0"/>
        <v>37591</v>
      </c>
      <c r="C18" s="246">
        <v>36.946670329370221</v>
      </c>
      <c r="D18" s="138">
        <v>43.5</v>
      </c>
      <c r="E18" s="138">
        <v>1</v>
      </c>
      <c r="F18" s="246">
        <v>36.946670329370221</v>
      </c>
      <c r="G18" s="138">
        <v>43.5</v>
      </c>
      <c r="H18" s="138">
        <v>1</v>
      </c>
      <c r="I18" s="246">
        <v>36.946670329370221</v>
      </c>
      <c r="J18" s="138">
        <v>43.5</v>
      </c>
      <c r="K18" s="247">
        <v>1</v>
      </c>
    </row>
    <row r="19" spans="2:11" x14ac:dyDescent="0.2">
      <c r="B19" s="251">
        <f t="shared" si="0"/>
        <v>37622</v>
      </c>
      <c r="C19" s="246">
        <v>49.360949625383881</v>
      </c>
      <c r="D19" s="138">
        <v>55.754001617431641</v>
      </c>
      <c r="E19" s="138">
        <v>1</v>
      </c>
      <c r="F19" s="246">
        <v>49.360949625383881</v>
      </c>
      <c r="G19" s="138">
        <v>55.754001617431641</v>
      </c>
      <c r="H19" s="138">
        <v>1</v>
      </c>
      <c r="I19" s="246">
        <v>49.360949625383881</v>
      </c>
      <c r="J19" s="138">
        <v>55.754001617431641</v>
      </c>
      <c r="K19" s="247">
        <v>1</v>
      </c>
    </row>
    <row r="20" spans="2:11" x14ac:dyDescent="0.2">
      <c r="B20" s="251">
        <f t="shared" si="0"/>
        <v>37653</v>
      </c>
      <c r="C20" s="246">
        <v>52.454782960947782</v>
      </c>
      <c r="D20" s="138">
        <v>55.75</v>
      </c>
      <c r="E20" s="138">
        <v>1</v>
      </c>
      <c r="F20" s="246">
        <v>52.454782960947782</v>
      </c>
      <c r="G20" s="138">
        <v>55.75</v>
      </c>
      <c r="H20" s="138">
        <v>1</v>
      </c>
      <c r="I20" s="246">
        <v>52.454782960947782</v>
      </c>
      <c r="J20" s="138">
        <v>55.75</v>
      </c>
      <c r="K20" s="247">
        <v>1</v>
      </c>
    </row>
    <row r="21" spans="2:11" x14ac:dyDescent="0.2">
      <c r="B21" s="251">
        <f t="shared" si="0"/>
        <v>37681</v>
      </c>
      <c r="C21" s="246">
        <v>51.586402539952175</v>
      </c>
      <c r="D21" s="138">
        <v>30.5</v>
      </c>
      <c r="E21" s="138">
        <v>1</v>
      </c>
      <c r="F21" s="246">
        <v>51.586402539952175</v>
      </c>
      <c r="G21" s="138">
        <v>30.5</v>
      </c>
      <c r="H21" s="138">
        <v>1</v>
      </c>
      <c r="I21" s="246">
        <v>51.586402539952175</v>
      </c>
      <c r="J21" s="138">
        <v>30.5</v>
      </c>
      <c r="K21" s="247">
        <v>1</v>
      </c>
    </row>
    <row r="22" spans="2:11" x14ac:dyDescent="0.2">
      <c r="B22" s="251">
        <f t="shared" si="0"/>
        <v>37712</v>
      </c>
      <c r="C22" s="246">
        <v>42.460357610545273</v>
      </c>
      <c r="D22" s="138">
        <v>30</v>
      </c>
      <c r="E22" s="138">
        <v>1</v>
      </c>
      <c r="F22" s="246">
        <v>42.460357610545273</v>
      </c>
      <c r="G22" s="138">
        <v>30</v>
      </c>
      <c r="H22" s="138">
        <v>1</v>
      </c>
      <c r="I22" s="246">
        <v>42.460357610545273</v>
      </c>
      <c r="J22" s="138">
        <v>30</v>
      </c>
      <c r="K22" s="247">
        <v>1</v>
      </c>
    </row>
    <row r="23" spans="2:11" x14ac:dyDescent="0.2">
      <c r="B23" s="251">
        <f t="shared" si="0"/>
        <v>37742</v>
      </c>
      <c r="C23" s="246">
        <v>31.816813116208309</v>
      </c>
      <c r="D23" s="138">
        <v>30</v>
      </c>
      <c r="E23" s="138">
        <v>1</v>
      </c>
      <c r="F23" s="246">
        <v>31.816813116208309</v>
      </c>
      <c r="G23" s="138">
        <v>30</v>
      </c>
      <c r="H23" s="138">
        <v>1</v>
      </c>
      <c r="I23" s="246">
        <v>31.816813116208309</v>
      </c>
      <c r="J23" s="138">
        <v>30</v>
      </c>
      <c r="K23" s="247">
        <v>1</v>
      </c>
    </row>
    <row r="24" spans="2:11" x14ac:dyDescent="0.2">
      <c r="B24" s="251">
        <f t="shared" si="0"/>
        <v>37773</v>
      </c>
      <c r="C24" s="246">
        <v>28.480684095102767</v>
      </c>
      <c r="D24" s="138">
        <v>30</v>
      </c>
      <c r="E24" s="138">
        <v>1</v>
      </c>
      <c r="F24" s="246">
        <v>28.480684095102767</v>
      </c>
      <c r="G24" s="138">
        <v>30</v>
      </c>
      <c r="H24" s="138">
        <v>1</v>
      </c>
      <c r="I24" s="246">
        <v>28.480684095102767</v>
      </c>
      <c r="J24" s="138">
        <v>30</v>
      </c>
      <c r="K24" s="247">
        <v>1</v>
      </c>
    </row>
    <row r="25" spans="2:11" x14ac:dyDescent="0.2">
      <c r="B25" s="251">
        <f t="shared" si="0"/>
        <v>37803</v>
      </c>
      <c r="C25" s="246">
        <v>29.598345849051938</v>
      </c>
      <c r="D25" s="138">
        <v>32.750001525878908</v>
      </c>
      <c r="E25" s="138">
        <v>1</v>
      </c>
      <c r="F25" s="246">
        <v>29.598345849051938</v>
      </c>
      <c r="G25" s="138">
        <v>32.750001525878908</v>
      </c>
      <c r="H25" s="138">
        <v>1</v>
      </c>
      <c r="I25" s="246">
        <v>29.598345849051938</v>
      </c>
      <c r="J25" s="138">
        <v>32.750001525878908</v>
      </c>
      <c r="K25" s="247">
        <v>1</v>
      </c>
    </row>
    <row r="26" spans="2:11" x14ac:dyDescent="0.2">
      <c r="B26" s="251">
        <f t="shared" si="0"/>
        <v>37834</v>
      </c>
      <c r="C26" s="246">
        <v>30.863738802753726</v>
      </c>
      <c r="D26" s="138">
        <v>32.750001525878908</v>
      </c>
      <c r="E26" s="138">
        <v>1</v>
      </c>
      <c r="F26" s="246">
        <v>30.863738802753726</v>
      </c>
      <c r="G26" s="138">
        <v>32.750001525878908</v>
      </c>
      <c r="H26" s="138">
        <v>1</v>
      </c>
      <c r="I26" s="246">
        <v>30.863738802753726</v>
      </c>
      <c r="J26" s="138">
        <v>32.750001525878908</v>
      </c>
      <c r="K26" s="247">
        <v>1</v>
      </c>
    </row>
    <row r="27" spans="2:11" x14ac:dyDescent="0.2">
      <c r="B27" s="251">
        <f t="shared" si="0"/>
        <v>37865</v>
      </c>
      <c r="C27" s="246">
        <v>30.900035818957182</v>
      </c>
      <c r="D27" s="138">
        <v>28.900001144409181</v>
      </c>
      <c r="E27" s="138">
        <v>1</v>
      </c>
      <c r="F27" s="246">
        <v>30.900035818957182</v>
      </c>
      <c r="G27" s="138">
        <v>28.900001144409181</v>
      </c>
      <c r="H27" s="138">
        <v>1</v>
      </c>
      <c r="I27" s="246">
        <v>30.900035818957182</v>
      </c>
      <c r="J27" s="138">
        <v>28.900001144409181</v>
      </c>
      <c r="K27" s="247">
        <v>1</v>
      </c>
    </row>
    <row r="28" spans="2:11" x14ac:dyDescent="0.2">
      <c r="B28" s="251">
        <f t="shared" si="0"/>
        <v>37895</v>
      </c>
      <c r="C28" s="246">
        <v>28.474807435049918</v>
      </c>
      <c r="D28" s="138">
        <v>28.900001144409181</v>
      </c>
      <c r="E28" s="138">
        <v>1</v>
      </c>
      <c r="F28" s="246">
        <v>28.474807435049918</v>
      </c>
      <c r="G28" s="138">
        <v>28.900001144409181</v>
      </c>
      <c r="H28" s="138">
        <v>1</v>
      </c>
      <c r="I28" s="246">
        <v>28.474807435049918</v>
      </c>
      <c r="J28" s="138">
        <v>28.900001144409181</v>
      </c>
      <c r="K28" s="247">
        <v>1</v>
      </c>
    </row>
    <row r="29" spans="2:11" x14ac:dyDescent="0.2">
      <c r="B29" s="251">
        <f t="shared" si="0"/>
        <v>37926</v>
      </c>
      <c r="C29" s="246">
        <v>30.429041888484516</v>
      </c>
      <c r="D29" s="138">
        <v>34.750001525878908</v>
      </c>
      <c r="E29" s="138">
        <v>1</v>
      </c>
      <c r="F29" s="246">
        <v>30.429041888484516</v>
      </c>
      <c r="G29" s="138">
        <v>34.750001525878908</v>
      </c>
      <c r="H29" s="138">
        <v>1</v>
      </c>
      <c r="I29" s="246">
        <v>30.429041888484516</v>
      </c>
      <c r="J29" s="138">
        <v>34.750001525878908</v>
      </c>
      <c r="K29" s="247">
        <v>1</v>
      </c>
    </row>
    <row r="30" spans="2:11" x14ac:dyDescent="0.2">
      <c r="B30" s="251">
        <f t="shared" si="0"/>
        <v>37956</v>
      </c>
      <c r="C30" s="246">
        <v>37.574763724969515</v>
      </c>
      <c r="D30" s="138">
        <v>42.6</v>
      </c>
      <c r="E30" s="138">
        <v>1</v>
      </c>
      <c r="F30" s="246">
        <v>37.574763724969515</v>
      </c>
      <c r="G30" s="138">
        <v>42.6</v>
      </c>
      <c r="H30" s="138">
        <v>1</v>
      </c>
      <c r="I30" s="246">
        <v>37.574763724969515</v>
      </c>
      <c r="J30" s="138">
        <v>42.6</v>
      </c>
      <c r="K30" s="247">
        <v>1</v>
      </c>
    </row>
    <row r="31" spans="2:11" x14ac:dyDescent="0.2">
      <c r="B31" s="251">
        <f t="shared" si="0"/>
        <v>37987</v>
      </c>
      <c r="C31" s="246">
        <v>50.197062361828991</v>
      </c>
      <c r="D31" s="138">
        <v>50.85</v>
      </c>
      <c r="E31" s="138">
        <v>1</v>
      </c>
      <c r="F31" s="246">
        <v>50.197062361828991</v>
      </c>
      <c r="G31" s="138">
        <v>50.85</v>
      </c>
      <c r="H31" s="138">
        <v>1</v>
      </c>
      <c r="I31" s="246">
        <v>50.197062361828991</v>
      </c>
      <c r="J31" s="138">
        <v>50.85</v>
      </c>
      <c r="K31" s="247">
        <v>1</v>
      </c>
    </row>
    <row r="32" spans="2:11" x14ac:dyDescent="0.2">
      <c r="B32" s="251">
        <f t="shared" si="0"/>
        <v>38018</v>
      </c>
      <c r="C32" s="246">
        <v>53.346514271283894</v>
      </c>
      <c r="D32" s="138">
        <v>50.85</v>
      </c>
      <c r="E32" s="138">
        <v>1</v>
      </c>
      <c r="F32" s="246">
        <v>53.346514271283894</v>
      </c>
      <c r="G32" s="138">
        <v>50.85</v>
      </c>
      <c r="H32" s="138">
        <v>1</v>
      </c>
      <c r="I32" s="246">
        <v>53.346514271283894</v>
      </c>
      <c r="J32" s="138">
        <v>50.85</v>
      </c>
      <c r="K32" s="247">
        <v>1</v>
      </c>
    </row>
    <row r="33" spans="2:11" x14ac:dyDescent="0.2">
      <c r="B33" s="251">
        <f t="shared" si="0"/>
        <v>38047</v>
      </c>
      <c r="C33" s="246">
        <v>52.463371383131353</v>
      </c>
      <c r="D33" s="138">
        <v>29.85</v>
      </c>
      <c r="E33" s="138">
        <v>1</v>
      </c>
      <c r="F33" s="246">
        <v>52.463371383131353</v>
      </c>
      <c r="G33" s="138">
        <v>29.85</v>
      </c>
      <c r="H33" s="138">
        <v>1</v>
      </c>
      <c r="I33" s="246">
        <v>52.463371383131353</v>
      </c>
      <c r="J33" s="138">
        <v>29.85</v>
      </c>
      <c r="K33" s="247">
        <v>1</v>
      </c>
    </row>
    <row r="34" spans="2:11" x14ac:dyDescent="0.2">
      <c r="B34" s="251">
        <f t="shared" si="0"/>
        <v>38078</v>
      </c>
      <c r="C34" s="246">
        <v>43.182183689924535</v>
      </c>
      <c r="D34" s="138">
        <v>29.499999618530275</v>
      </c>
      <c r="E34" s="138">
        <v>1</v>
      </c>
      <c r="F34" s="246">
        <v>43.182183689924535</v>
      </c>
      <c r="G34" s="138">
        <v>29.499999618530275</v>
      </c>
      <c r="H34" s="138">
        <v>1</v>
      </c>
      <c r="I34" s="246">
        <v>43.182183689924535</v>
      </c>
      <c r="J34" s="138">
        <v>29.499999618530275</v>
      </c>
      <c r="K34" s="247">
        <v>1</v>
      </c>
    </row>
    <row r="35" spans="2:11" x14ac:dyDescent="0.2">
      <c r="B35" s="251">
        <f t="shared" si="0"/>
        <v>38108</v>
      </c>
      <c r="C35" s="138"/>
      <c r="D35" s="138">
        <v>29.749999618530275</v>
      </c>
      <c r="E35" s="138">
        <v>1</v>
      </c>
      <c r="F35" s="138"/>
      <c r="G35" s="138">
        <v>29.749999618530275</v>
      </c>
      <c r="H35" s="138">
        <v>1</v>
      </c>
      <c r="I35" s="138"/>
      <c r="J35" s="138">
        <v>29.749999618530275</v>
      </c>
      <c r="K35" s="247">
        <v>1</v>
      </c>
    </row>
    <row r="36" spans="2:11" x14ac:dyDescent="0.2">
      <c r="B36" s="251">
        <f t="shared" si="0"/>
        <v>38139</v>
      </c>
      <c r="C36" s="138"/>
      <c r="D36" s="138">
        <v>29.749999618530275</v>
      </c>
      <c r="E36" s="138">
        <v>1</v>
      </c>
      <c r="F36" s="138"/>
      <c r="G36" s="138">
        <v>29.749999618530275</v>
      </c>
      <c r="H36" s="138">
        <v>1</v>
      </c>
      <c r="I36" s="138"/>
      <c r="J36" s="138">
        <v>29.749999618530275</v>
      </c>
      <c r="K36" s="247">
        <v>1</v>
      </c>
    </row>
    <row r="37" spans="2:11" x14ac:dyDescent="0.2">
      <c r="B37" s="251">
        <f t="shared" si="0"/>
        <v>38169</v>
      </c>
      <c r="C37" s="138"/>
      <c r="D37" s="138">
        <v>37.200000762939453</v>
      </c>
      <c r="E37" s="138">
        <v>1</v>
      </c>
      <c r="F37" s="138"/>
      <c r="G37" s="138">
        <v>37.200000762939453</v>
      </c>
      <c r="H37" s="138">
        <v>1</v>
      </c>
      <c r="I37" s="138"/>
      <c r="J37" s="138">
        <v>37.200000762939453</v>
      </c>
      <c r="K37" s="247">
        <v>1</v>
      </c>
    </row>
    <row r="38" spans="2:11" x14ac:dyDescent="0.2">
      <c r="B38" s="251">
        <f t="shared" si="0"/>
        <v>38200</v>
      </c>
      <c r="C38" s="138"/>
      <c r="D38" s="138">
        <v>37.200000762939453</v>
      </c>
      <c r="E38" s="138">
        <v>1</v>
      </c>
      <c r="F38" s="138"/>
      <c r="G38" s="138">
        <v>37.200000762939453</v>
      </c>
      <c r="H38" s="138">
        <v>1</v>
      </c>
      <c r="I38" s="138"/>
      <c r="J38" s="138">
        <v>37.200000762939453</v>
      </c>
      <c r="K38" s="247">
        <v>1</v>
      </c>
    </row>
    <row r="39" spans="2:11" x14ac:dyDescent="0.2">
      <c r="B39" s="251">
        <f t="shared" si="0"/>
        <v>38231</v>
      </c>
      <c r="C39" s="138"/>
      <c r="D39" s="138">
        <v>28.950002670288086</v>
      </c>
      <c r="E39" s="138">
        <v>1</v>
      </c>
      <c r="F39" s="138"/>
      <c r="G39" s="138">
        <v>28.950002670288086</v>
      </c>
      <c r="H39" s="138">
        <v>1</v>
      </c>
      <c r="I39" s="138"/>
      <c r="J39" s="138">
        <v>28.950002670288086</v>
      </c>
      <c r="K39" s="247">
        <v>1</v>
      </c>
    </row>
    <row r="40" spans="2:11" x14ac:dyDescent="0.2">
      <c r="B40" s="251">
        <f t="shared" si="0"/>
        <v>38261</v>
      </c>
      <c r="C40" s="138"/>
      <c r="D40" s="138">
        <v>28.950002670288086</v>
      </c>
      <c r="E40" s="138">
        <v>1</v>
      </c>
      <c r="F40" s="138"/>
      <c r="G40" s="138">
        <v>28.950002670288086</v>
      </c>
      <c r="H40" s="138">
        <v>1</v>
      </c>
      <c r="I40" s="138"/>
      <c r="J40" s="138">
        <v>28.950002670288086</v>
      </c>
      <c r="K40" s="247">
        <v>1</v>
      </c>
    </row>
    <row r="41" spans="2:11" x14ac:dyDescent="0.2">
      <c r="B41" s="251">
        <f t="shared" si="0"/>
        <v>38292</v>
      </c>
      <c r="C41" s="138"/>
      <c r="D41" s="138">
        <v>35.950000762939453</v>
      </c>
      <c r="E41" s="138">
        <v>1</v>
      </c>
      <c r="F41" s="138"/>
      <c r="G41" s="138">
        <v>35.950000762939453</v>
      </c>
      <c r="H41" s="138">
        <v>1</v>
      </c>
      <c r="I41" s="138"/>
      <c r="J41" s="138">
        <v>35.950000762939453</v>
      </c>
      <c r="K41" s="247">
        <v>1</v>
      </c>
    </row>
    <row r="42" spans="2:11" x14ac:dyDescent="0.2">
      <c r="B42" s="251">
        <f t="shared" si="0"/>
        <v>38322</v>
      </c>
      <c r="C42" s="138"/>
      <c r="D42" s="138">
        <v>42.700000762939453</v>
      </c>
      <c r="E42" s="138">
        <v>1</v>
      </c>
      <c r="F42" s="138"/>
      <c r="G42" s="138">
        <v>42.700000762939453</v>
      </c>
      <c r="H42" s="138">
        <v>1</v>
      </c>
      <c r="I42" s="138"/>
      <c r="J42" s="138">
        <v>42.700000762939453</v>
      </c>
      <c r="K42" s="247">
        <v>1</v>
      </c>
    </row>
    <row r="43" spans="2:11" x14ac:dyDescent="0.2">
      <c r="B43" s="251">
        <f t="shared" si="0"/>
        <v>38353</v>
      </c>
      <c r="C43" s="138"/>
      <c r="D43" s="138">
        <v>48.700000762939453</v>
      </c>
      <c r="E43" s="138">
        <v>1</v>
      </c>
      <c r="F43" s="138"/>
      <c r="G43" s="138">
        <v>48.700000762939453</v>
      </c>
      <c r="H43" s="138">
        <v>1</v>
      </c>
      <c r="I43" s="138"/>
      <c r="J43" s="138">
        <v>48.700000762939453</v>
      </c>
      <c r="K43" s="247">
        <v>1</v>
      </c>
    </row>
    <row r="44" spans="2:11" x14ac:dyDescent="0.2">
      <c r="B44" s="251">
        <f t="shared" si="0"/>
        <v>38384</v>
      </c>
      <c r="C44" s="138"/>
      <c r="D44" s="138">
        <v>48.700000762939453</v>
      </c>
      <c r="E44" s="138">
        <v>1</v>
      </c>
      <c r="F44" s="138"/>
      <c r="G44" s="138">
        <v>48.700000762939453</v>
      </c>
      <c r="H44" s="138">
        <v>1</v>
      </c>
      <c r="I44" s="138"/>
      <c r="J44" s="138">
        <v>48.700000762939453</v>
      </c>
      <c r="K44" s="247">
        <v>1</v>
      </c>
    </row>
    <row r="45" spans="2:11" x14ac:dyDescent="0.2">
      <c r="B45" s="251">
        <f t="shared" si="0"/>
        <v>38412</v>
      </c>
      <c r="C45" s="138"/>
      <c r="D45" s="138">
        <v>31.600002288818359</v>
      </c>
      <c r="E45" s="138">
        <v>1</v>
      </c>
      <c r="F45" s="138"/>
      <c r="G45" s="138">
        <v>31.600002288818359</v>
      </c>
      <c r="H45" s="138">
        <v>1</v>
      </c>
      <c r="I45" s="138"/>
      <c r="J45" s="138">
        <v>31.600002288818359</v>
      </c>
      <c r="K45" s="247">
        <v>1</v>
      </c>
    </row>
    <row r="46" spans="2:11" x14ac:dyDescent="0.2">
      <c r="B46" s="251">
        <f t="shared" si="0"/>
        <v>38443</v>
      </c>
      <c r="C46" s="138"/>
      <c r="D46" s="138">
        <v>30.94999885559082</v>
      </c>
      <c r="E46" s="138">
        <v>1</v>
      </c>
      <c r="F46" s="138"/>
      <c r="G46" s="138">
        <v>30.94999885559082</v>
      </c>
      <c r="H46" s="138">
        <v>1</v>
      </c>
      <c r="I46" s="138"/>
      <c r="J46" s="138">
        <v>30.94999885559082</v>
      </c>
      <c r="K46" s="247">
        <v>1</v>
      </c>
    </row>
    <row r="47" spans="2:11" x14ac:dyDescent="0.2">
      <c r="B47" s="251">
        <f t="shared" si="0"/>
        <v>38473</v>
      </c>
      <c r="C47" s="138"/>
      <c r="D47" s="138">
        <v>30.94999885559082</v>
      </c>
      <c r="E47" s="138">
        <v>1</v>
      </c>
      <c r="F47" s="138"/>
      <c r="G47" s="138">
        <v>30.94999885559082</v>
      </c>
      <c r="H47" s="138">
        <v>1</v>
      </c>
      <c r="I47" s="138"/>
      <c r="J47" s="138">
        <v>30.94999885559082</v>
      </c>
      <c r="K47" s="247">
        <v>1</v>
      </c>
    </row>
    <row r="48" spans="2:11" x14ac:dyDescent="0.2">
      <c r="B48" s="251">
        <f t="shared" si="0"/>
        <v>38504</v>
      </c>
      <c r="C48" s="138"/>
      <c r="D48" s="138">
        <v>31.19999885559082</v>
      </c>
      <c r="E48" s="138">
        <v>1</v>
      </c>
      <c r="F48" s="138"/>
      <c r="G48" s="138">
        <v>31.19999885559082</v>
      </c>
      <c r="H48" s="138">
        <v>1</v>
      </c>
      <c r="I48" s="138"/>
      <c r="J48" s="138">
        <v>31.19999885559082</v>
      </c>
      <c r="K48" s="247">
        <v>1</v>
      </c>
    </row>
    <row r="49" spans="2:11" x14ac:dyDescent="0.2">
      <c r="B49" s="251">
        <f t="shared" si="0"/>
        <v>38534</v>
      </c>
      <c r="C49" s="138"/>
      <c r="D49" s="138">
        <v>38.450000762939453</v>
      </c>
      <c r="E49" s="138">
        <v>1</v>
      </c>
      <c r="F49" s="138"/>
      <c r="G49" s="138">
        <v>38.450000762939453</v>
      </c>
      <c r="H49" s="138">
        <v>1</v>
      </c>
      <c r="I49" s="138"/>
      <c r="J49" s="138">
        <v>38.450000762939453</v>
      </c>
      <c r="K49" s="247">
        <v>1</v>
      </c>
    </row>
    <row r="50" spans="2:11" x14ac:dyDescent="0.2">
      <c r="B50" s="251">
        <f t="shared" si="0"/>
        <v>38565</v>
      </c>
      <c r="C50" s="138"/>
      <c r="D50" s="138">
        <v>38.447864532470703</v>
      </c>
      <c r="E50" s="138">
        <v>1</v>
      </c>
      <c r="F50" s="138"/>
      <c r="G50" s="138">
        <v>38.447864532470703</v>
      </c>
      <c r="H50" s="138">
        <v>1</v>
      </c>
      <c r="I50" s="138"/>
      <c r="J50" s="138">
        <v>38.447864532470703</v>
      </c>
      <c r="K50" s="247">
        <v>1</v>
      </c>
    </row>
    <row r="51" spans="2:11" x14ac:dyDescent="0.2">
      <c r="B51" s="251">
        <f t="shared" si="0"/>
        <v>38596</v>
      </c>
      <c r="C51" s="138"/>
      <c r="D51" s="138">
        <v>30.948497772216797</v>
      </c>
      <c r="E51" s="138">
        <v>1</v>
      </c>
      <c r="F51" s="138"/>
      <c r="G51" s="138">
        <v>30.948497772216797</v>
      </c>
      <c r="H51" s="138">
        <v>1</v>
      </c>
      <c r="I51" s="138"/>
      <c r="J51" s="138">
        <v>30.948497772216797</v>
      </c>
      <c r="K51" s="247">
        <v>1</v>
      </c>
    </row>
    <row r="52" spans="2:11" x14ac:dyDescent="0.2">
      <c r="B52" s="251">
        <f t="shared" si="0"/>
        <v>38626</v>
      </c>
      <c r="C52" s="138"/>
      <c r="D52" s="138">
        <v>30.948545455932617</v>
      </c>
      <c r="E52" s="138">
        <v>1</v>
      </c>
      <c r="F52" s="138"/>
      <c r="G52" s="138">
        <v>30.948545455932617</v>
      </c>
      <c r="H52" s="138">
        <v>1</v>
      </c>
      <c r="I52" s="138"/>
      <c r="J52" s="138">
        <v>30.948545455932617</v>
      </c>
      <c r="K52" s="247">
        <v>1</v>
      </c>
    </row>
    <row r="53" spans="2:11" x14ac:dyDescent="0.2">
      <c r="B53" s="251">
        <f t="shared" si="0"/>
        <v>38657</v>
      </c>
      <c r="C53" s="138"/>
      <c r="D53" s="138">
        <v>37.903568267822266</v>
      </c>
      <c r="E53" s="138">
        <v>1</v>
      </c>
      <c r="F53" s="138"/>
      <c r="G53" s="138">
        <v>37.903568267822266</v>
      </c>
      <c r="H53" s="138">
        <v>1</v>
      </c>
      <c r="I53" s="138"/>
      <c r="J53" s="138">
        <v>37.903568267822266</v>
      </c>
      <c r="K53" s="247">
        <v>1</v>
      </c>
    </row>
    <row r="54" spans="2:11" x14ac:dyDescent="0.2">
      <c r="B54" s="251">
        <f t="shared" si="0"/>
        <v>38687</v>
      </c>
      <c r="C54" s="138"/>
      <c r="D54" s="138">
        <v>37.902858734130859</v>
      </c>
      <c r="E54" s="138">
        <v>1</v>
      </c>
      <c r="F54" s="138"/>
      <c r="G54" s="138">
        <v>37.902858734130859</v>
      </c>
      <c r="H54" s="138">
        <v>1</v>
      </c>
      <c r="I54" s="138"/>
      <c r="J54" s="138">
        <v>37.902858734130859</v>
      </c>
      <c r="K54" s="247">
        <v>1</v>
      </c>
    </row>
    <row r="55" spans="2:11" x14ac:dyDescent="0.2">
      <c r="B55" s="251">
        <f t="shared" si="0"/>
        <v>38718</v>
      </c>
      <c r="C55" s="138"/>
      <c r="D55" s="138">
        <v>47.047145843505859</v>
      </c>
      <c r="E55" s="138">
        <v>1</v>
      </c>
      <c r="F55" s="138"/>
      <c r="G55" s="138">
        <v>47.047145843505859</v>
      </c>
      <c r="H55" s="138">
        <v>1</v>
      </c>
      <c r="I55" s="138"/>
      <c r="J55" s="138">
        <v>47.047145843505859</v>
      </c>
      <c r="K55" s="247">
        <v>1</v>
      </c>
    </row>
    <row r="56" spans="2:11" x14ac:dyDescent="0.2">
      <c r="B56" s="251">
        <f t="shared" si="0"/>
        <v>38749</v>
      </c>
      <c r="C56" s="138"/>
      <c r="D56" s="138">
        <v>47.297145843505859</v>
      </c>
      <c r="E56" s="138">
        <v>1</v>
      </c>
      <c r="F56" s="138"/>
      <c r="G56" s="138">
        <v>47.297145843505859</v>
      </c>
      <c r="H56" s="138">
        <v>1</v>
      </c>
      <c r="I56" s="138"/>
      <c r="J56" s="138">
        <v>47.297145843505859</v>
      </c>
      <c r="K56" s="247">
        <v>1</v>
      </c>
    </row>
    <row r="57" spans="2:11" x14ac:dyDescent="0.2">
      <c r="B57" s="251">
        <f t="shared" si="0"/>
        <v>38777</v>
      </c>
      <c r="C57" s="138"/>
      <c r="D57" s="138">
        <v>32.052143096923828</v>
      </c>
      <c r="E57" s="138">
        <v>1</v>
      </c>
      <c r="F57" s="138"/>
      <c r="G57" s="138">
        <v>32.052143096923828</v>
      </c>
      <c r="H57" s="138">
        <v>1</v>
      </c>
      <c r="I57" s="138"/>
      <c r="J57" s="138">
        <v>32.052143096923828</v>
      </c>
      <c r="K57" s="247">
        <v>1</v>
      </c>
    </row>
    <row r="58" spans="2:11" x14ac:dyDescent="0.2">
      <c r="B58" s="251">
        <f t="shared" si="0"/>
        <v>38808</v>
      </c>
      <c r="C58" s="138"/>
      <c r="D58" s="138">
        <v>31.053934097290039</v>
      </c>
      <c r="E58" s="138">
        <v>1</v>
      </c>
      <c r="F58" s="138"/>
      <c r="G58" s="138">
        <v>31.053934097290039</v>
      </c>
      <c r="H58" s="138">
        <v>1</v>
      </c>
      <c r="I58" s="138"/>
      <c r="J58" s="138">
        <v>31.053934097290039</v>
      </c>
      <c r="K58" s="247">
        <v>1</v>
      </c>
    </row>
    <row r="59" spans="2:11" x14ac:dyDescent="0.2">
      <c r="B59" s="251">
        <f t="shared" si="0"/>
        <v>38838</v>
      </c>
      <c r="C59" s="138"/>
      <c r="D59" s="138">
        <v>31.153932571411133</v>
      </c>
      <c r="E59" s="138">
        <v>1</v>
      </c>
      <c r="F59" s="138"/>
      <c r="G59" s="138">
        <v>31.153932571411133</v>
      </c>
      <c r="H59" s="138">
        <v>1</v>
      </c>
      <c r="I59" s="138"/>
      <c r="J59" s="138">
        <v>31.153932571411133</v>
      </c>
      <c r="K59" s="247">
        <v>1</v>
      </c>
    </row>
    <row r="60" spans="2:11" x14ac:dyDescent="0.2">
      <c r="B60" s="251">
        <f t="shared" si="0"/>
        <v>38869</v>
      </c>
      <c r="C60" s="138"/>
      <c r="D60" s="138">
        <v>31.253931045532227</v>
      </c>
      <c r="E60" s="138">
        <v>1</v>
      </c>
      <c r="F60" s="138"/>
      <c r="G60" s="138">
        <v>31.253931045532227</v>
      </c>
      <c r="H60" s="138">
        <v>1</v>
      </c>
      <c r="I60" s="138"/>
      <c r="J60" s="138">
        <v>31.253931045532227</v>
      </c>
      <c r="K60" s="247">
        <v>1</v>
      </c>
    </row>
    <row r="61" spans="2:11" x14ac:dyDescent="0.2">
      <c r="B61" s="251">
        <f t="shared" si="0"/>
        <v>38899</v>
      </c>
      <c r="C61" s="138"/>
      <c r="D61" s="138">
        <v>38.632862091064453</v>
      </c>
      <c r="E61" s="138">
        <v>1</v>
      </c>
      <c r="F61" s="138"/>
      <c r="G61" s="138">
        <v>38.632862091064453</v>
      </c>
      <c r="H61" s="138">
        <v>1</v>
      </c>
      <c r="I61" s="138"/>
      <c r="J61" s="138">
        <v>38.632862091064453</v>
      </c>
      <c r="K61" s="247">
        <v>1</v>
      </c>
    </row>
    <row r="62" spans="2:11" x14ac:dyDescent="0.2">
      <c r="B62" s="251">
        <f t="shared" si="0"/>
        <v>38930</v>
      </c>
      <c r="C62" s="138"/>
      <c r="D62" s="138">
        <v>38.282859802246094</v>
      </c>
      <c r="E62" s="138">
        <v>1</v>
      </c>
      <c r="F62" s="138"/>
      <c r="G62" s="138">
        <v>38.282859802246094</v>
      </c>
      <c r="H62" s="138">
        <v>1</v>
      </c>
      <c r="I62" s="138"/>
      <c r="J62" s="138">
        <v>38.282859802246094</v>
      </c>
      <c r="K62" s="247">
        <v>1</v>
      </c>
    </row>
    <row r="63" spans="2:11" x14ac:dyDescent="0.2">
      <c r="B63" s="251">
        <f t="shared" si="0"/>
        <v>38961</v>
      </c>
      <c r="C63" s="138"/>
      <c r="D63" s="138">
        <v>32.998542785644531</v>
      </c>
      <c r="E63" s="138">
        <v>1</v>
      </c>
      <c r="F63" s="138"/>
      <c r="G63" s="138">
        <v>32.998542785644531</v>
      </c>
      <c r="H63" s="138">
        <v>1</v>
      </c>
      <c r="I63" s="138"/>
      <c r="J63" s="138">
        <v>32.998542785644531</v>
      </c>
      <c r="K63" s="247">
        <v>1</v>
      </c>
    </row>
    <row r="64" spans="2:11" x14ac:dyDescent="0.2">
      <c r="B64" s="251">
        <f t="shared" si="0"/>
        <v>38991</v>
      </c>
      <c r="C64" s="138"/>
      <c r="D64" s="138">
        <v>33.448543548583984</v>
      </c>
      <c r="E64" s="138">
        <v>1</v>
      </c>
      <c r="F64" s="138"/>
      <c r="G64" s="138">
        <v>33.448543548583984</v>
      </c>
      <c r="H64" s="138">
        <v>1</v>
      </c>
      <c r="I64" s="138"/>
      <c r="J64" s="138">
        <v>33.448543548583984</v>
      </c>
      <c r="K64" s="247">
        <v>1</v>
      </c>
    </row>
    <row r="65" spans="2:11" x14ac:dyDescent="0.2">
      <c r="B65" s="251">
        <f t="shared" si="0"/>
        <v>39022</v>
      </c>
      <c r="C65" s="138"/>
      <c r="D65" s="138">
        <v>33.853565216064453</v>
      </c>
      <c r="E65" s="138">
        <v>1</v>
      </c>
      <c r="F65" s="138"/>
      <c r="G65" s="138">
        <v>33.853565216064453</v>
      </c>
      <c r="H65" s="138">
        <v>1</v>
      </c>
      <c r="I65" s="138"/>
      <c r="J65" s="138">
        <v>33.853565216064453</v>
      </c>
      <c r="K65" s="247">
        <v>1</v>
      </c>
    </row>
    <row r="66" spans="2:11" x14ac:dyDescent="0.2">
      <c r="B66" s="251">
        <f t="shared" si="0"/>
        <v>39052</v>
      </c>
      <c r="C66" s="138"/>
      <c r="D66" s="138">
        <v>35.102855682373047</v>
      </c>
      <c r="E66" s="138">
        <v>1</v>
      </c>
      <c r="F66" s="138"/>
      <c r="G66" s="138">
        <v>35.102855682373047</v>
      </c>
      <c r="H66" s="138">
        <v>1</v>
      </c>
      <c r="I66" s="138"/>
      <c r="J66" s="138">
        <v>35.102855682373047</v>
      </c>
      <c r="K66" s="247">
        <v>1</v>
      </c>
    </row>
    <row r="67" spans="2:11" x14ac:dyDescent="0.2">
      <c r="B67" s="251">
        <f t="shared" si="0"/>
        <v>39083</v>
      </c>
      <c r="C67" s="138"/>
      <c r="D67" s="138">
        <v>45.747146606445313</v>
      </c>
      <c r="E67" s="138">
        <v>1</v>
      </c>
      <c r="F67" s="138"/>
      <c r="G67" s="138">
        <v>45.747146606445313</v>
      </c>
      <c r="H67" s="138">
        <v>1</v>
      </c>
      <c r="I67" s="138"/>
      <c r="J67" s="138">
        <v>45.747146606445313</v>
      </c>
      <c r="K67" s="247">
        <v>1</v>
      </c>
    </row>
    <row r="68" spans="2:11" x14ac:dyDescent="0.2">
      <c r="B68" s="251">
        <f t="shared" si="0"/>
        <v>39114</v>
      </c>
      <c r="C68" s="138"/>
      <c r="D68" s="138">
        <v>45.747146606445313</v>
      </c>
      <c r="E68" s="138">
        <v>1</v>
      </c>
      <c r="F68" s="138"/>
      <c r="G68" s="138">
        <v>45.747146606445313</v>
      </c>
      <c r="H68" s="138">
        <v>1</v>
      </c>
      <c r="I68" s="138"/>
      <c r="J68" s="138">
        <v>45.747146606445313</v>
      </c>
      <c r="K68" s="247">
        <v>1</v>
      </c>
    </row>
    <row r="69" spans="2:11" x14ac:dyDescent="0.2">
      <c r="B69" s="251">
        <f t="shared" si="0"/>
        <v>39142</v>
      </c>
      <c r="C69" s="138"/>
      <c r="D69" s="138">
        <v>33.252143859863281</v>
      </c>
      <c r="E69" s="138">
        <v>1</v>
      </c>
      <c r="F69" s="138"/>
      <c r="G69" s="138">
        <v>33.252143859863281</v>
      </c>
      <c r="H69" s="138">
        <v>1</v>
      </c>
      <c r="I69" s="138"/>
      <c r="J69" s="138">
        <v>33.252143859863281</v>
      </c>
      <c r="K69" s="247">
        <v>1</v>
      </c>
    </row>
    <row r="70" spans="2:11" x14ac:dyDescent="0.2">
      <c r="B70" s="251">
        <f t="shared" si="0"/>
        <v>39173</v>
      </c>
      <c r="C70" s="138"/>
      <c r="D70" s="138">
        <v>31.253929138183594</v>
      </c>
      <c r="E70" s="138">
        <v>1</v>
      </c>
      <c r="F70" s="138"/>
      <c r="G70" s="138">
        <v>31.253929138183594</v>
      </c>
      <c r="H70" s="138">
        <v>1</v>
      </c>
      <c r="I70" s="138"/>
      <c r="J70" s="138">
        <v>31.253929138183594</v>
      </c>
      <c r="K70" s="247">
        <v>1</v>
      </c>
    </row>
    <row r="71" spans="2:11" x14ac:dyDescent="0.2">
      <c r="B71" s="251">
        <f t="shared" si="0"/>
        <v>39203</v>
      </c>
      <c r="C71" s="138"/>
      <c r="D71" s="138">
        <v>31.353927612304688</v>
      </c>
      <c r="E71" s="138">
        <v>1</v>
      </c>
      <c r="F71" s="138"/>
      <c r="G71" s="138">
        <v>31.353927612304688</v>
      </c>
      <c r="H71" s="138">
        <v>1</v>
      </c>
      <c r="I71" s="138"/>
      <c r="J71" s="138">
        <v>31.353927612304688</v>
      </c>
      <c r="K71" s="247">
        <v>1</v>
      </c>
    </row>
    <row r="72" spans="2:11" x14ac:dyDescent="0.2">
      <c r="B72" s="251">
        <f t="shared" ref="B72:B135" si="1">EOMONTH(B71,0)+1</f>
        <v>39234</v>
      </c>
      <c r="C72" s="138"/>
      <c r="D72" s="138">
        <v>31.453926086425781</v>
      </c>
      <c r="E72" s="138">
        <v>1</v>
      </c>
      <c r="F72" s="138"/>
      <c r="G72" s="138">
        <v>31.453926086425781</v>
      </c>
      <c r="H72" s="138">
        <v>1</v>
      </c>
      <c r="I72" s="138"/>
      <c r="J72" s="138">
        <v>31.453926086425781</v>
      </c>
      <c r="K72" s="247">
        <v>1</v>
      </c>
    </row>
    <row r="73" spans="2:11" x14ac:dyDescent="0.2">
      <c r="B73" s="251">
        <f t="shared" si="1"/>
        <v>39264</v>
      </c>
      <c r="C73" s="138"/>
      <c r="D73" s="138">
        <v>38.882862091064453</v>
      </c>
      <c r="E73" s="138">
        <v>1</v>
      </c>
      <c r="F73" s="138"/>
      <c r="G73" s="138">
        <v>38.882862091064453</v>
      </c>
      <c r="H73" s="138">
        <v>1</v>
      </c>
      <c r="I73" s="138"/>
      <c r="J73" s="138">
        <v>38.882862091064453</v>
      </c>
      <c r="K73" s="247">
        <v>1</v>
      </c>
    </row>
    <row r="74" spans="2:11" x14ac:dyDescent="0.2">
      <c r="B74" s="251">
        <f t="shared" si="1"/>
        <v>39295</v>
      </c>
      <c r="C74" s="138"/>
      <c r="D74" s="138">
        <v>38.532859802246094</v>
      </c>
      <c r="E74" s="138">
        <v>1</v>
      </c>
      <c r="F74" s="138"/>
      <c r="G74" s="138">
        <v>38.532859802246094</v>
      </c>
      <c r="H74" s="138">
        <v>1</v>
      </c>
      <c r="I74" s="138"/>
      <c r="J74" s="138">
        <v>38.532859802246094</v>
      </c>
      <c r="K74" s="247">
        <v>1</v>
      </c>
    </row>
    <row r="75" spans="2:11" x14ac:dyDescent="0.2">
      <c r="B75" s="251">
        <f t="shared" si="1"/>
        <v>39326</v>
      </c>
      <c r="C75" s="138"/>
      <c r="D75" s="138">
        <v>33.248542785644531</v>
      </c>
      <c r="E75" s="138">
        <v>1</v>
      </c>
      <c r="F75" s="138"/>
      <c r="G75" s="138">
        <v>33.248542785644531</v>
      </c>
      <c r="H75" s="138">
        <v>1</v>
      </c>
      <c r="I75" s="138"/>
      <c r="J75" s="138">
        <v>33.248542785644531</v>
      </c>
      <c r="K75" s="247">
        <v>1</v>
      </c>
    </row>
    <row r="76" spans="2:11" x14ac:dyDescent="0.2">
      <c r="B76" s="251">
        <f t="shared" si="1"/>
        <v>39356</v>
      </c>
      <c r="C76" s="138"/>
      <c r="D76" s="138">
        <v>33.698543548583984</v>
      </c>
      <c r="E76" s="138">
        <v>1</v>
      </c>
      <c r="F76" s="138"/>
      <c r="G76" s="138">
        <v>33.698543548583984</v>
      </c>
      <c r="H76" s="138">
        <v>1</v>
      </c>
      <c r="I76" s="138"/>
      <c r="J76" s="138">
        <v>33.698543548583984</v>
      </c>
      <c r="K76" s="247">
        <v>1</v>
      </c>
    </row>
    <row r="77" spans="2:11" x14ac:dyDescent="0.2">
      <c r="B77" s="251">
        <f t="shared" si="1"/>
        <v>39387</v>
      </c>
      <c r="C77" s="138"/>
      <c r="D77" s="138">
        <v>34.103565216064453</v>
      </c>
      <c r="E77" s="138">
        <v>1</v>
      </c>
      <c r="F77" s="138"/>
      <c r="G77" s="138">
        <v>34.103565216064453</v>
      </c>
      <c r="H77" s="138">
        <v>1</v>
      </c>
      <c r="I77" s="138"/>
      <c r="J77" s="138">
        <v>34.103565216064453</v>
      </c>
      <c r="K77" s="247">
        <v>1</v>
      </c>
    </row>
    <row r="78" spans="2:11" x14ac:dyDescent="0.2">
      <c r="B78" s="251">
        <f t="shared" si="1"/>
        <v>39417</v>
      </c>
      <c r="C78" s="138"/>
      <c r="D78" s="138">
        <v>38.602855682373047</v>
      </c>
      <c r="E78" s="138">
        <v>1</v>
      </c>
      <c r="F78" s="138"/>
      <c r="G78" s="138">
        <v>38.602855682373047</v>
      </c>
      <c r="H78" s="138">
        <v>1</v>
      </c>
      <c r="I78" s="138"/>
      <c r="J78" s="138">
        <v>38.602855682373047</v>
      </c>
      <c r="K78" s="247">
        <v>1</v>
      </c>
    </row>
    <row r="79" spans="2:11" x14ac:dyDescent="0.2">
      <c r="B79" s="251">
        <f t="shared" si="1"/>
        <v>39448</v>
      </c>
      <c r="C79" s="138"/>
      <c r="D79" s="138">
        <v>57.372146606445313</v>
      </c>
      <c r="E79" s="138">
        <v>1</v>
      </c>
      <c r="F79" s="138"/>
      <c r="G79" s="138">
        <v>57.372146606445313</v>
      </c>
      <c r="H79" s="138">
        <v>1</v>
      </c>
      <c r="I79" s="138"/>
      <c r="J79" s="138">
        <v>57.372146606445313</v>
      </c>
      <c r="K79" s="247">
        <v>1</v>
      </c>
    </row>
    <row r="80" spans="2:11" x14ac:dyDescent="0.2">
      <c r="B80" s="251">
        <f t="shared" si="1"/>
        <v>39479</v>
      </c>
      <c r="C80" s="138"/>
      <c r="D80" s="138">
        <v>57.372146606445313</v>
      </c>
      <c r="E80" s="138">
        <v>1</v>
      </c>
      <c r="F80" s="138"/>
      <c r="G80" s="138">
        <v>57.372146606445313</v>
      </c>
      <c r="H80" s="138">
        <v>1</v>
      </c>
      <c r="I80" s="138"/>
      <c r="J80" s="138">
        <v>57.372146606445313</v>
      </c>
      <c r="K80" s="247">
        <v>1</v>
      </c>
    </row>
    <row r="81" spans="2:11" x14ac:dyDescent="0.2">
      <c r="B81" s="251">
        <f t="shared" si="1"/>
        <v>39508</v>
      </c>
      <c r="C81" s="138"/>
      <c r="D81" s="138">
        <v>33.502143859863281</v>
      </c>
      <c r="E81" s="138">
        <v>1</v>
      </c>
      <c r="F81" s="138"/>
      <c r="G81" s="138">
        <v>33.502143859863281</v>
      </c>
      <c r="H81" s="138">
        <v>1</v>
      </c>
      <c r="I81" s="138"/>
      <c r="J81" s="138">
        <v>33.502143859863281</v>
      </c>
      <c r="K81" s="247">
        <v>1</v>
      </c>
    </row>
    <row r="82" spans="2:11" x14ac:dyDescent="0.2">
      <c r="B82" s="251">
        <f t="shared" si="1"/>
        <v>39539</v>
      </c>
      <c r="C82" s="138"/>
      <c r="D82" s="138">
        <v>31.503929138183594</v>
      </c>
      <c r="E82" s="138">
        <v>1</v>
      </c>
      <c r="F82" s="138"/>
      <c r="G82" s="138">
        <v>31.503929138183594</v>
      </c>
      <c r="H82" s="138">
        <v>1</v>
      </c>
      <c r="I82" s="138"/>
      <c r="J82" s="138">
        <v>31.503929138183594</v>
      </c>
      <c r="K82" s="247">
        <v>1</v>
      </c>
    </row>
    <row r="83" spans="2:11" x14ac:dyDescent="0.2">
      <c r="B83" s="251">
        <f t="shared" si="1"/>
        <v>39569</v>
      </c>
      <c r="C83" s="138"/>
      <c r="D83" s="138">
        <v>31.603927612304688</v>
      </c>
      <c r="E83" s="138">
        <v>1</v>
      </c>
      <c r="F83" s="138"/>
      <c r="G83" s="138">
        <v>31.603927612304688</v>
      </c>
      <c r="H83" s="138">
        <v>1</v>
      </c>
      <c r="I83" s="138"/>
      <c r="J83" s="138">
        <v>31.603927612304688</v>
      </c>
      <c r="K83" s="247">
        <v>1</v>
      </c>
    </row>
    <row r="84" spans="2:11" x14ac:dyDescent="0.2">
      <c r="B84" s="251">
        <f t="shared" si="1"/>
        <v>39600</v>
      </c>
      <c r="C84" s="138"/>
      <c r="D84" s="138">
        <v>31.703926086425781</v>
      </c>
      <c r="E84" s="138">
        <v>1</v>
      </c>
      <c r="F84" s="138"/>
      <c r="G84" s="138">
        <v>31.703926086425781</v>
      </c>
      <c r="H84" s="138">
        <v>1</v>
      </c>
      <c r="I84" s="138"/>
      <c r="J84" s="138">
        <v>31.703926086425781</v>
      </c>
      <c r="K84" s="247">
        <v>1</v>
      </c>
    </row>
    <row r="85" spans="2:11" x14ac:dyDescent="0.2">
      <c r="B85" s="251">
        <f t="shared" si="1"/>
        <v>39630</v>
      </c>
      <c r="C85" s="138"/>
      <c r="D85" s="138">
        <v>39.132862091064453</v>
      </c>
      <c r="E85" s="138">
        <v>1</v>
      </c>
      <c r="F85" s="138"/>
      <c r="G85" s="138">
        <v>39.132862091064453</v>
      </c>
      <c r="H85" s="138">
        <v>1</v>
      </c>
      <c r="I85" s="138"/>
      <c r="J85" s="138">
        <v>39.132862091064453</v>
      </c>
      <c r="K85" s="247">
        <v>1</v>
      </c>
    </row>
    <row r="86" spans="2:11" x14ac:dyDescent="0.2">
      <c r="B86" s="251">
        <f t="shared" si="1"/>
        <v>39661</v>
      </c>
      <c r="C86" s="138"/>
      <c r="D86" s="138">
        <v>38.782859802246094</v>
      </c>
      <c r="E86" s="138">
        <v>1</v>
      </c>
      <c r="F86" s="138"/>
      <c r="G86" s="138">
        <v>38.782859802246094</v>
      </c>
      <c r="H86" s="138">
        <v>1</v>
      </c>
      <c r="I86" s="138"/>
      <c r="J86" s="138">
        <v>38.782859802246094</v>
      </c>
      <c r="K86" s="247">
        <v>1</v>
      </c>
    </row>
    <row r="87" spans="2:11" x14ac:dyDescent="0.2">
      <c r="B87" s="251">
        <f t="shared" si="1"/>
        <v>39692</v>
      </c>
      <c r="C87" s="138"/>
      <c r="D87" s="138">
        <v>33.498542785644531</v>
      </c>
      <c r="E87" s="138">
        <v>1</v>
      </c>
      <c r="F87" s="138"/>
      <c r="G87" s="138">
        <v>33.498542785644531</v>
      </c>
      <c r="H87" s="138">
        <v>1</v>
      </c>
      <c r="I87" s="138"/>
      <c r="J87" s="138">
        <v>33.498542785644531</v>
      </c>
      <c r="K87" s="247">
        <v>1</v>
      </c>
    </row>
    <row r="88" spans="2:11" x14ac:dyDescent="0.2">
      <c r="B88" s="251">
        <f t="shared" si="1"/>
        <v>39722</v>
      </c>
      <c r="C88" s="138"/>
      <c r="D88" s="138">
        <v>33.948543548583984</v>
      </c>
      <c r="E88" s="138">
        <v>1</v>
      </c>
      <c r="F88" s="138"/>
      <c r="G88" s="138">
        <v>33.948543548583984</v>
      </c>
      <c r="H88" s="138">
        <v>1</v>
      </c>
      <c r="I88" s="138"/>
      <c r="J88" s="138">
        <v>33.948543548583984</v>
      </c>
      <c r="K88" s="247">
        <v>1</v>
      </c>
    </row>
    <row r="89" spans="2:11" x14ac:dyDescent="0.2">
      <c r="B89" s="251">
        <f t="shared" si="1"/>
        <v>39753</v>
      </c>
      <c r="C89" s="138"/>
      <c r="D89" s="138">
        <v>34.353565216064453</v>
      </c>
      <c r="E89" s="138">
        <v>1</v>
      </c>
      <c r="F89" s="138"/>
      <c r="G89" s="138">
        <v>34.353565216064453</v>
      </c>
      <c r="H89" s="138">
        <v>1</v>
      </c>
      <c r="I89" s="138"/>
      <c r="J89" s="138">
        <v>34.353565216064453</v>
      </c>
      <c r="K89" s="247">
        <v>1</v>
      </c>
    </row>
    <row r="90" spans="2:11" x14ac:dyDescent="0.2">
      <c r="B90" s="251">
        <f t="shared" si="1"/>
        <v>39783</v>
      </c>
      <c r="C90" s="138"/>
      <c r="D90" s="138">
        <v>39.102855682373047</v>
      </c>
      <c r="E90" s="138">
        <v>1</v>
      </c>
      <c r="F90" s="138"/>
      <c r="G90" s="138">
        <v>39.102855682373047</v>
      </c>
      <c r="H90" s="138">
        <v>1</v>
      </c>
      <c r="I90" s="138"/>
      <c r="J90" s="138">
        <v>39.102855682373047</v>
      </c>
      <c r="K90" s="247">
        <v>1</v>
      </c>
    </row>
    <row r="91" spans="2:11" x14ac:dyDescent="0.2">
      <c r="B91" s="251">
        <f t="shared" si="1"/>
        <v>39814</v>
      </c>
      <c r="C91" s="138"/>
      <c r="D91" s="138">
        <v>57.872146606445313</v>
      </c>
      <c r="E91" s="138">
        <v>1</v>
      </c>
      <c r="F91" s="138"/>
      <c r="G91" s="138">
        <v>57.872146606445313</v>
      </c>
      <c r="H91" s="138">
        <v>1</v>
      </c>
      <c r="I91" s="138"/>
      <c r="J91" s="138">
        <v>57.872146606445313</v>
      </c>
      <c r="K91" s="247">
        <v>1</v>
      </c>
    </row>
    <row r="92" spans="2:11" x14ac:dyDescent="0.2">
      <c r="B92" s="251">
        <f t="shared" si="1"/>
        <v>39845</v>
      </c>
      <c r="C92" s="138"/>
      <c r="D92" s="138">
        <v>57.872146606445313</v>
      </c>
      <c r="E92" s="138">
        <v>1</v>
      </c>
      <c r="F92" s="138"/>
      <c r="G92" s="138">
        <v>57.872146606445313</v>
      </c>
      <c r="H92" s="138">
        <v>1</v>
      </c>
      <c r="I92" s="138"/>
      <c r="J92" s="138">
        <v>57.872146606445313</v>
      </c>
      <c r="K92" s="247">
        <v>1</v>
      </c>
    </row>
    <row r="93" spans="2:11" x14ac:dyDescent="0.2">
      <c r="B93" s="251">
        <f t="shared" si="1"/>
        <v>39873</v>
      </c>
      <c r="C93" s="138"/>
      <c r="D93" s="138">
        <v>33.752143859863281</v>
      </c>
      <c r="E93" s="138">
        <v>1</v>
      </c>
      <c r="F93" s="138"/>
      <c r="G93" s="138">
        <v>33.752143859863281</v>
      </c>
      <c r="H93" s="138">
        <v>1</v>
      </c>
      <c r="I93" s="138"/>
      <c r="J93" s="138">
        <v>33.752143859863281</v>
      </c>
      <c r="K93" s="247">
        <v>1</v>
      </c>
    </row>
    <row r="94" spans="2:11" x14ac:dyDescent="0.2">
      <c r="B94" s="251">
        <f t="shared" si="1"/>
        <v>39904</v>
      </c>
      <c r="C94" s="138"/>
      <c r="D94" s="138">
        <v>31.753929138183594</v>
      </c>
      <c r="E94" s="138">
        <v>1</v>
      </c>
      <c r="F94" s="138"/>
      <c r="G94" s="138">
        <v>31.753929138183594</v>
      </c>
      <c r="H94" s="138">
        <v>1</v>
      </c>
      <c r="I94" s="138"/>
      <c r="J94" s="138">
        <v>31.753929138183594</v>
      </c>
      <c r="K94" s="247">
        <v>1</v>
      </c>
    </row>
    <row r="95" spans="2:11" x14ac:dyDescent="0.2">
      <c r="B95" s="251">
        <f t="shared" si="1"/>
        <v>39934</v>
      </c>
      <c r="C95" s="138"/>
      <c r="D95" s="138">
        <v>31.853927612304688</v>
      </c>
      <c r="E95" s="138">
        <v>1</v>
      </c>
      <c r="F95" s="138"/>
      <c r="G95" s="138">
        <v>31.853927612304688</v>
      </c>
      <c r="H95" s="138">
        <v>1</v>
      </c>
      <c r="I95" s="138"/>
      <c r="J95" s="138">
        <v>31.853927612304688</v>
      </c>
      <c r="K95" s="247">
        <v>1</v>
      </c>
    </row>
    <row r="96" spans="2:11" x14ac:dyDescent="0.2">
      <c r="B96" s="251">
        <f t="shared" si="1"/>
        <v>39965</v>
      </c>
      <c r="C96" s="138"/>
      <c r="D96" s="138">
        <v>31.953926086425781</v>
      </c>
      <c r="E96" s="138">
        <v>1</v>
      </c>
      <c r="F96" s="138"/>
      <c r="G96" s="138">
        <v>31.953926086425781</v>
      </c>
      <c r="H96" s="138">
        <v>1</v>
      </c>
      <c r="I96" s="138"/>
      <c r="J96" s="138">
        <v>31.953926086425781</v>
      </c>
      <c r="K96" s="247">
        <v>1</v>
      </c>
    </row>
    <row r="97" spans="2:11" x14ac:dyDescent="0.2">
      <c r="B97" s="251">
        <f t="shared" si="1"/>
        <v>39995</v>
      </c>
      <c r="C97" s="138"/>
      <c r="D97" s="138">
        <v>39.632862091064453</v>
      </c>
      <c r="E97" s="138">
        <v>1</v>
      </c>
      <c r="F97" s="138"/>
      <c r="G97" s="138">
        <v>39.632862091064453</v>
      </c>
      <c r="H97" s="138">
        <v>1</v>
      </c>
      <c r="I97" s="138"/>
      <c r="J97" s="138">
        <v>39.632862091064453</v>
      </c>
      <c r="K97" s="247">
        <v>1</v>
      </c>
    </row>
    <row r="98" spans="2:11" x14ac:dyDescent="0.2">
      <c r="B98" s="251">
        <f t="shared" si="1"/>
        <v>40026</v>
      </c>
      <c r="C98" s="138"/>
      <c r="D98" s="138">
        <v>38.782859802246094</v>
      </c>
      <c r="E98" s="138">
        <v>1</v>
      </c>
      <c r="F98" s="138"/>
      <c r="G98" s="138">
        <v>38.782859802246094</v>
      </c>
      <c r="H98" s="138">
        <v>1</v>
      </c>
      <c r="I98" s="138"/>
      <c r="J98" s="138">
        <v>38.782859802246094</v>
      </c>
      <c r="K98" s="247">
        <v>1</v>
      </c>
    </row>
    <row r="99" spans="2:11" x14ac:dyDescent="0.2">
      <c r="B99" s="251">
        <f t="shared" si="1"/>
        <v>40057</v>
      </c>
      <c r="C99" s="138"/>
      <c r="D99" s="138">
        <v>33.498542785644531</v>
      </c>
      <c r="E99" s="138">
        <v>1</v>
      </c>
      <c r="F99" s="138"/>
      <c r="G99" s="138">
        <v>33.498542785644531</v>
      </c>
      <c r="H99" s="138">
        <v>1</v>
      </c>
      <c r="I99" s="138"/>
      <c r="J99" s="138">
        <v>33.498542785644531</v>
      </c>
      <c r="K99" s="247">
        <v>1</v>
      </c>
    </row>
    <row r="100" spans="2:11" x14ac:dyDescent="0.2">
      <c r="B100" s="251">
        <f t="shared" si="1"/>
        <v>40087</v>
      </c>
      <c r="C100" s="138"/>
      <c r="D100" s="138">
        <v>33.948543548583984</v>
      </c>
      <c r="E100" s="138">
        <v>1</v>
      </c>
      <c r="F100" s="138"/>
      <c r="G100" s="138">
        <v>33.948543548583984</v>
      </c>
      <c r="H100" s="138">
        <v>1</v>
      </c>
      <c r="I100" s="138"/>
      <c r="J100" s="138">
        <v>33.948543548583984</v>
      </c>
      <c r="K100" s="247">
        <v>1</v>
      </c>
    </row>
    <row r="101" spans="2:11" x14ac:dyDescent="0.2">
      <c r="B101" s="251">
        <f t="shared" si="1"/>
        <v>40118</v>
      </c>
      <c r="C101" s="138"/>
      <c r="D101" s="138">
        <v>34.853565216064453</v>
      </c>
      <c r="E101" s="138">
        <v>1</v>
      </c>
      <c r="F101" s="138"/>
      <c r="G101" s="138">
        <v>34.853565216064453</v>
      </c>
      <c r="H101" s="138">
        <v>1</v>
      </c>
      <c r="I101" s="138"/>
      <c r="J101" s="138">
        <v>34.853565216064453</v>
      </c>
      <c r="K101" s="247">
        <v>1</v>
      </c>
    </row>
    <row r="102" spans="2:11" x14ac:dyDescent="0.2">
      <c r="B102" s="251">
        <f t="shared" si="1"/>
        <v>40148</v>
      </c>
      <c r="C102" s="138"/>
      <c r="D102" s="138">
        <v>40.352855682373047</v>
      </c>
      <c r="E102" s="138">
        <v>1</v>
      </c>
      <c r="F102" s="138"/>
      <c r="G102" s="138">
        <v>40.352855682373047</v>
      </c>
      <c r="H102" s="138">
        <v>1</v>
      </c>
      <c r="I102" s="138"/>
      <c r="J102" s="138">
        <v>40.352855682373047</v>
      </c>
      <c r="K102" s="247">
        <v>1</v>
      </c>
    </row>
    <row r="103" spans="2:11" x14ac:dyDescent="0.2">
      <c r="B103" s="251">
        <f t="shared" si="1"/>
        <v>40179</v>
      </c>
      <c r="C103" s="138"/>
      <c r="D103" s="138">
        <v>59.372146606445313</v>
      </c>
      <c r="E103" s="138">
        <v>1</v>
      </c>
      <c r="F103" s="138"/>
      <c r="G103" s="138">
        <v>59.372146606445313</v>
      </c>
      <c r="H103" s="138">
        <v>1</v>
      </c>
      <c r="I103" s="138"/>
      <c r="J103" s="138">
        <v>59.372146606445313</v>
      </c>
      <c r="K103" s="247">
        <v>1</v>
      </c>
    </row>
    <row r="104" spans="2:11" x14ac:dyDescent="0.2">
      <c r="B104" s="251">
        <f t="shared" si="1"/>
        <v>40210</v>
      </c>
      <c r="C104" s="138"/>
      <c r="D104" s="138">
        <v>59.372146606445313</v>
      </c>
      <c r="E104" s="138">
        <v>1</v>
      </c>
      <c r="F104" s="138"/>
      <c r="G104" s="138">
        <v>59.372146606445313</v>
      </c>
      <c r="H104" s="138">
        <v>1</v>
      </c>
      <c r="I104" s="138"/>
      <c r="J104" s="138">
        <v>59.372146606445313</v>
      </c>
      <c r="K104" s="247">
        <v>1</v>
      </c>
    </row>
    <row r="105" spans="2:11" x14ac:dyDescent="0.2">
      <c r="B105" s="251">
        <f t="shared" si="1"/>
        <v>40238</v>
      </c>
      <c r="C105" s="138"/>
      <c r="D105" s="138">
        <v>33.252143859863281</v>
      </c>
      <c r="E105" s="138">
        <v>1</v>
      </c>
      <c r="F105" s="138"/>
      <c r="G105" s="138">
        <v>33.252143859863281</v>
      </c>
      <c r="H105" s="138">
        <v>1</v>
      </c>
      <c r="I105" s="138"/>
      <c r="J105" s="138">
        <v>33.252143859863281</v>
      </c>
      <c r="K105" s="247">
        <v>1</v>
      </c>
    </row>
    <row r="106" spans="2:11" x14ac:dyDescent="0.2">
      <c r="B106" s="251">
        <f t="shared" si="1"/>
        <v>40269</v>
      </c>
      <c r="C106" s="138"/>
      <c r="D106" s="138">
        <v>31.253932952880859</v>
      </c>
      <c r="E106" s="138">
        <v>1</v>
      </c>
      <c r="F106" s="138"/>
      <c r="G106" s="138">
        <v>31.253932952880859</v>
      </c>
      <c r="H106" s="138">
        <v>1</v>
      </c>
      <c r="I106" s="138"/>
      <c r="J106" s="138">
        <v>31.253932952880859</v>
      </c>
      <c r="K106" s="247">
        <v>1</v>
      </c>
    </row>
    <row r="107" spans="2:11" x14ac:dyDescent="0.2">
      <c r="B107" s="251">
        <f t="shared" si="1"/>
        <v>40299</v>
      </c>
      <c r="C107" s="138"/>
      <c r="D107" s="138">
        <v>31.353931427001953</v>
      </c>
      <c r="E107" s="138">
        <v>1</v>
      </c>
      <c r="F107" s="138"/>
      <c r="G107" s="138">
        <v>31.353931427001953</v>
      </c>
      <c r="H107" s="138">
        <v>1</v>
      </c>
      <c r="I107" s="138"/>
      <c r="J107" s="138">
        <v>31.353931427001953</v>
      </c>
      <c r="K107" s="247">
        <v>1</v>
      </c>
    </row>
    <row r="108" spans="2:11" x14ac:dyDescent="0.2">
      <c r="B108" s="251">
        <f t="shared" si="1"/>
        <v>40330</v>
      </c>
      <c r="C108" s="138"/>
      <c r="D108" s="138">
        <v>31.453929901123047</v>
      </c>
      <c r="E108" s="138">
        <v>1</v>
      </c>
      <c r="F108" s="138"/>
      <c r="G108" s="138">
        <v>31.453929901123047</v>
      </c>
      <c r="H108" s="138">
        <v>1</v>
      </c>
      <c r="I108" s="138"/>
      <c r="J108" s="138">
        <v>31.453929901123047</v>
      </c>
      <c r="K108" s="247">
        <v>1</v>
      </c>
    </row>
    <row r="109" spans="2:11" x14ac:dyDescent="0.2">
      <c r="B109" s="251">
        <f t="shared" si="1"/>
        <v>40360</v>
      </c>
      <c r="C109" s="138"/>
      <c r="D109" s="138">
        <v>39.132862091064453</v>
      </c>
      <c r="E109" s="138">
        <v>1</v>
      </c>
      <c r="F109" s="138"/>
      <c r="G109" s="138">
        <v>39.132862091064453</v>
      </c>
      <c r="H109" s="138">
        <v>1</v>
      </c>
      <c r="I109" s="138"/>
      <c r="J109" s="138">
        <v>39.132862091064453</v>
      </c>
      <c r="K109" s="247">
        <v>1</v>
      </c>
    </row>
    <row r="110" spans="2:11" x14ac:dyDescent="0.2">
      <c r="B110" s="251">
        <f t="shared" si="1"/>
        <v>40391</v>
      </c>
      <c r="C110" s="138"/>
      <c r="D110" s="138">
        <v>38.782859802246094</v>
      </c>
      <c r="E110" s="138">
        <v>1</v>
      </c>
      <c r="F110" s="138"/>
      <c r="G110" s="138">
        <v>38.782859802246094</v>
      </c>
      <c r="H110" s="138">
        <v>1</v>
      </c>
      <c r="I110" s="138"/>
      <c r="J110" s="138">
        <v>38.782859802246094</v>
      </c>
      <c r="K110" s="247">
        <v>1</v>
      </c>
    </row>
    <row r="111" spans="2:11" x14ac:dyDescent="0.2">
      <c r="B111" s="251">
        <f t="shared" si="1"/>
        <v>40422</v>
      </c>
      <c r="C111" s="138"/>
      <c r="D111" s="138">
        <v>33.498542785644531</v>
      </c>
      <c r="E111" s="138">
        <v>1</v>
      </c>
      <c r="F111" s="138"/>
      <c r="G111" s="138">
        <v>33.498542785644531</v>
      </c>
      <c r="H111" s="138">
        <v>1</v>
      </c>
      <c r="I111" s="138"/>
      <c r="J111" s="138">
        <v>33.498542785644531</v>
      </c>
      <c r="K111" s="247">
        <v>1</v>
      </c>
    </row>
    <row r="112" spans="2:11" x14ac:dyDescent="0.2">
      <c r="B112" s="251">
        <f t="shared" si="1"/>
        <v>40452</v>
      </c>
      <c r="C112" s="138"/>
      <c r="D112" s="138">
        <v>33.948543548583984</v>
      </c>
      <c r="E112" s="138">
        <v>1</v>
      </c>
      <c r="F112" s="138"/>
      <c r="G112" s="138">
        <v>33.948543548583984</v>
      </c>
      <c r="H112" s="138">
        <v>1</v>
      </c>
      <c r="I112" s="138"/>
      <c r="J112" s="138">
        <v>33.948543548583984</v>
      </c>
      <c r="K112" s="247">
        <v>1</v>
      </c>
    </row>
    <row r="113" spans="2:11" x14ac:dyDescent="0.2">
      <c r="B113" s="251">
        <f t="shared" si="1"/>
        <v>40483</v>
      </c>
      <c r="C113" s="138"/>
      <c r="D113" s="138">
        <v>34.853565216064453</v>
      </c>
      <c r="E113" s="138">
        <v>1</v>
      </c>
      <c r="F113" s="138"/>
      <c r="G113" s="138">
        <v>34.853565216064453</v>
      </c>
      <c r="H113" s="138">
        <v>1</v>
      </c>
      <c r="I113" s="138"/>
      <c r="J113" s="138">
        <v>34.853565216064453</v>
      </c>
      <c r="K113" s="247">
        <v>1</v>
      </c>
    </row>
    <row r="114" spans="2:11" x14ac:dyDescent="0.2">
      <c r="B114" s="251">
        <f t="shared" si="1"/>
        <v>40513</v>
      </c>
      <c r="C114" s="138"/>
      <c r="D114" s="138">
        <v>40.852855682373047</v>
      </c>
      <c r="E114" s="138">
        <v>1</v>
      </c>
      <c r="F114" s="138"/>
      <c r="G114" s="138">
        <v>40.852855682373047</v>
      </c>
      <c r="H114" s="138">
        <v>1</v>
      </c>
      <c r="I114" s="138"/>
      <c r="J114" s="138">
        <v>40.852855682373047</v>
      </c>
      <c r="K114" s="247">
        <v>1</v>
      </c>
    </row>
    <row r="115" spans="2:11" x14ac:dyDescent="0.2">
      <c r="B115" s="251">
        <f t="shared" si="1"/>
        <v>40544</v>
      </c>
      <c r="C115" s="138"/>
      <c r="D115" s="138">
        <v>60.872146606445313</v>
      </c>
      <c r="E115" s="138">
        <v>1</v>
      </c>
      <c r="F115" s="138"/>
      <c r="G115" s="138">
        <v>60.872146606445313</v>
      </c>
      <c r="H115" s="138">
        <v>1</v>
      </c>
      <c r="I115" s="138"/>
      <c r="J115" s="138">
        <v>60.872146606445313</v>
      </c>
      <c r="K115" s="247">
        <v>1</v>
      </c>
    </row>
    <row r="116" spans="2:11" x14ac:dyDescent="0.2">
      <c r="B116" s="251">
        <f t="shared" si="1"/>
        <v>40575</v>
      </c>
      <c r="C116" s="138"/>
      <c r="D116" s="138">
        <v>60.872146606445313</v>
      </c>
      <c r="E116" s="138">
        <v>1</v>
      </c>
      <c r="F116" s="138"/>
      <c r="G116" s="138">
        <v>60.872146606445313</v>
      </c>
      <c r="H116" s="138">
        <v>1</v>
      </c>
      <c r="I116" s="138"/>
      <c r="J116" s="138">
        <v>60.872146606445313</v>
      </c>
      <c r="K116" s="247">
        <v>1</v>
      </c>
    </row>
    <row r="117" spans="2:11" x14ac:dyDescent="0.2">
      <c r="B117" s="251">
        <f t="shared" si="1"/>
        <v>40603</v>
      </c>
      <c r="C117" s="138"/>
      <c r="D117" s="138">
        <v>33.252143859863281</v>
      </c>
      <c r="E117" s="138">
        <v>1</v>
      </c>
      <c r="F117" s="138"/>
      <c r="G117" s="138">
        <v>33.252143859863281</v>
      </c>
      <c r="H117" s="138">
        <v>1</v>
      </c>
      <c r="I117" s="138"/>
      <c r="J117" s="138">
        <v>33.252143859863281</v>
      </c>
      <c r="K117" s="247">
        <v>1</v>
      </c>
    </row>
    <row r="118" spans="2:11" x14ac:dyDescent="0.2">
      <c r="B118" s="251">
        <f t="shared" si="1"/>
        <v>40634</v>
      </c>
      <c r="C118" s="138"/>
      <c r="D118" s="138">
        <v>31.253932952880859</v>
      </c>
      <c r="E118" s="138">
        <v>1</v>
      </c>
      <c r="F118" s="138"/>
      <c r="G118" s="138">
        <v>31.253932952880859</v>
      </c>
      <c r="H118" s="138">
        <v>1</v>
      </c>
      <c r="I118" s="138"/>
      <c r="J118" s="138">
        <v>31.253932952880859</v>
      </c>
      <c r="K118" s="247">
        <v>1</v>
      </c>
    </row>
    <row r="119" spans="2:11" x14ac:dyDescent="0.2">
      <c r="B119" s="251">
        <f t="shared" si="1"/>
        <v>40664</v>
      </c>
      <c r="C119" s="138"/>
      <c r="D119" s="138">
        <v>31.353931427001953</v>
      </c>
      <c r="E119" s="138">
        <v>1</v>
      </c>
      <c r="F119" s="138"/>
      <c r="G119" s="138">
        <v>31.353931427001953</v>
      </c>
      <c r="H119" s="138">
        <v>1</v>
      </c>
      <c r="I119" s="138"/>
      <c r="J119" s="138">
        <v>31.353931427001953</v>
      </c>
      <c r="K119" s="247">
        <v>1</v>
      </c>
    </row>
    <row r="120" spans="2:11" x14ac:dyDescent="0.2">
      <c r="B120" s="251">
        <f t="shared" si="1"/>
        <v>40695</v>
      </c>
      <c r="C120" s="138"/>
      <c r="D120" s="138">
        <v>31.453929901123047</v>
      </c>
      <c r="E120" s="138">
        <v>1</v>
      </c>
      <c r="F120" s="138"/>
      <c r="G120" s="138">
        <v>31.453929901123047</v>
      </c>
      <c r="H120" s="138">
        <v>1</v>
      </c>
      <c r="I120" s="138"/>
      <c r="J120" s="138">
        <v>31.453929901123047</v>
      </c>
      <c r="K120" s="247">
        <v>1</v>
      </c>
    </row>
    <row r="121" spans="2:11" x14ac:dyDescent="0.2">
      <c r="B121" s="251">
        <f t="shared" si="1"/>
        <v>40725</v>
      </c>
      <c r="C121" s="138"/>
      <c r="D121" s="138">
        <v>42.882862091064453</v>
      </c>
      <c r="E121" s="138">
        <v>1</v>
      </c>
      <c r="F121" s="138"/>
      <c r="G121" s="138">
        <v>42.882862091064453</v>
      </c>
      <c r="H121" s="138">
        <v>1</v>
      </c>
      <c r="I121" s="138"/>
      <c r="J121" s="138">
        <v>42.882862091064453</v>
      </c>
      <c r="K121" s="247">
        <v>1</v>
      </c>
    </row>
    <row r="122" spans="2:11" x14ac:dyDescent="0.2">
      <c r="B122" s="251">
        <f t="shared" si="1"/>
        <v>40756</v>
      </c>
      <c r="C122" s="138"/>
      <c r="D122" s="138">
        <v>42.532859802246094</v>
      </c>
      <c r="E122" s="138">
        <v>1</v>
      </c>
      <c r="F122" s="138"/>
      <c r="G122" s="138">
        <v>42.532859802246094</v>
      </c>
      <c r="H122" s="138">
        <v>1</v>
      </c>
      <c r="I122" s="138"/>
      <c r="J122" s="138">
        <v>42.532859802246094</v>
      </c>
      <c r="K122" s="247">
        <v>1</v>
      </c>
    </row>
    <row r="123" spans="2:11" x14ac:dyDescent="0.2">
      <c r="B123" s="251">
        <f t="shared" si="1"/>
        <v>40787</v>
      </c>
      <c r="C123" s="138"/>
      <c r="D123" s="138">
        <v>37.248542785644531</v>
      </c>
      <c r="E123" s="138">
        <v>1</v>
      </c>
      <c r="F123" s="138"/>
      <c r="G123" s="138">
        <v>37.248542785644531</v>
      </c>
      <c r="H123" s="138">
        <v>1</v>
      </c>
      <c r="I123" s="138"/>
      <c r="J123" s="138">
        <v>37.248542785644531</v>
      </c>
      <c r="K123" s="247">
        <v>1</v>
      </c>
    </row>
    <row r="124" spans="2:11" x14ac:dyDescent="0.2">
      <c r="B124" s="251">
        <f t="shared" si="1"/>
        <v>40817</v>
      </c>
      <c r="C124" s="138"/>
      <c r="D124" s="138">
        <v>37.698543548583984</v>
      </c>
      <c r="E124" s="138">
        <v>1</v>
      </c>
      <c r="F124" s="138"/>
      <c r="G124" s="138">
        <v>37.698543548583984</v>
      </c>
      <c r="H124" s="138">
        <v>1</v>
      </c>
      <c r="I124" s="138"/>
      <c r="J124" s="138">
        <v>37.698543548583984</v>
      </c>
      <c r="K124" s="247">
        <v>1</v>
      </c>
    </row>
    <row r="125" spans="2:11" x14ac:dyDescent="0.2">
      <c r="B125" s="251">
        <f t="shared" si="1"/>
        <v>40848</v>
      </c>
      <c r="C125" s="138"/>
      <c r="D125" s="138">
        <v>39.353565216064453</v>
      </c>
      <c r="E125" s="138">
        <v>1</v>
      </c>
      <c r="F125" s="138"/>
      <c r="G125" s="138">
        <v>39.353565216064453</v>
      </c>
      <c r="H125" s="138">
        <v>1</v>
      </c>
      <c r="I125" s="138"/>
      <c r="J125" s="138">
        <v>39.353565216064453</v>
      </c>
      <c r="K125" s="247">
        <v>1</v>
      </c>
    </row>
    <row r="126" spans="2:11" x14ac:dyDescent="0.2">
      <c r="B126" s="251">
        <f t="shared" si="1"/>
        <v>40878</v>
      </c>
      <c r="C126" s="138"/>
      <c r="D126" s="138">
        <v>46.352855682373047</v>
      </c>
      <c r="E126" s="138">
        <v>1</v>
      </c>
      <c r="F126" s="138"/>
      <c r="G126" s="138">
        <v>46.352855682373047</v>
      </c>
      <c r="H126" s="138">
        <v>1</v>
      </c>
      <c r="I126" s="138"/>
      <c r="J126" s="138">
        <v>46.352855682373047</v>
      </c>
      <c r="K126" s="247">
        <v>1</v>
      </c>
    </row>
    <row r="127" spans="2:11" x14ac:dyDescent="0.2">
      <c r="B127" s="251">
        <f t="shared" si="1"/>
        <v>40909</v>
      </c>
      <c r="C127" s="138"/>
      <c r="D127" s="138">
        <v>69.747146606445313</v>
      </c>
      <c r="E127" s="138">
        <v>1</v>
      </c>
      <c r="F127" s="138"/>
      <c r="G127" s="138">
        <v>69.747146606445313</v>
      </c>
      <c r="H127" s="138">
        <v>1</v>
      </c>
      <c r="I127" s="138"/>
      <c r="J127" s="138">
        <v>69.747146606445313</v>
      </c>
      <c r="K127" s="247">
        <v>1</v>
      </c>
    </row>
    <row r="128" spans="2:11" x14ac:dyDescent="0.2">
      <c r="B128" s="251">
        <f t="shared" si="1"/>
        <v>40940</v>
      </c>
      <c r="C128" s="138"/>
      <c r="D128" s="138">
        <v>69.747146606445313</v>
      </c>
      <c r="E128" s="138">
        <v>1</v>
      </c>
      <c r="F128" s="138"/>
      <c r="G128" s="138">
        <v>69.747146606445313</v>
      </c>
      <c r="H128" s="138">
        <v>1</v>
      </c>
      <c r="I128" s="138"/>
      <c r="J128" s="138">
        <v>69.747146606445313</v>
      </c>
      <c r="K128" s="247">
        <v>1</v>
      </c>
    </row>
    <row r="129" spans="2:11" x14ac:dyDescent="0.2">
      <c r="B129" s="251">
        <f t="shared" si="1"/>
        <v>40969</v>
      </c>
      <c r="C129" s="138"/>
      <c r="D129" s="138">
        <v>37.752143859863281</v>
      </c>
      <c r="E129" s="138">
        <v>1</v>
      </c>
      <c r="F129" s="138"/>
      <c r="G129" s="138">
        <v>37.752143859863281</v>
      </c>
      <c r="H129" s="138">
        <v>1</v>
      </c>
      <c r="I129" s="138"/>
      <c r="J129" s="138">
        <v>37.752143859863281</v>
      </c>
      <c r="K129" s="247">
        <v>1</v>
      </c>
    </row>
    <row r="130" spans="2:11" x14ac:dyDescent="0.2">
      <c r="B130" s="251">
        <f t="shared" si="1"/>
        <v>41000</v>
      </c>
      <c r="C130" s="138"/>
      <c r="D130" s="138">
        <v>35.503932952880859</v>
      </c>
      <c r="E130" s="138">
        <v>1</v>
      </c>
      <c r="F130" s="138"/>
      <c r="G130" s="138">
        <v>35.503932952880859</v>
      </c>
      <c r="H130" s="138">
        <v>1</v>
      </c>
      <c r="I130" s="138"/>
      <c r="J130" s="138">
        <v>35.503932952880859</v>
      </c>
      <c r="K130" s="247">
        <v>1</v>
      </c>
    </row>
    <row r="131" spans="2:11" x14ac:dyDescent="0.2">
      <c r="B131" s="251">
        <f t="shared" si="1"/>
        <v>41030</v>
      </c>
      <c r="C131" s="138"/>
      <c r="D131" s="138">
        <v>35.603931427001953</v>
      </c>
      <c r="E131" s="138">
        <v>1</v>
      </c>
      <c r="F131" s="138"/>
      <c r="G131" s="138">
        <v>35.603931427001953</v>
      </c>
      <c r="H131" s="138">
        <v>1</v>
      </c>
      <c r="I131" s="138"/>
      <c r="J131" s="138">
        <v>35.603931427001953</v>
      </c>
      <c r="K131" s="247">
        <v>1</v>
      </c>
    </row>
    <row r="132" spans="2:11" x14ac:dyDescent="0.2">
      <c r="B132" s="251">
        <f t="shared" si="1"/>
        <v>41061</v>
      </c>
      <c r="C132" s="138"/>
      <c r="D132" s="138">
        <v>35.703929901123047</v>
      </c>
      <c r="E132" s="138">
        <v>1</v>
      </c>
      <c r="F132" s="138"/>
      <c r="G132" s="138">
        <v>35.703929901123047</v>
      </c>
      <c r="H132" s="138">
        <v>1</v>
      </c>
      <c r="I132" s="138"/>
      <c r="J132" s="138">
        <v>35.703929901123047</v>
      </c>
      <c r="K132" s="247">
        <v>1</v>
      </c>
    </row>
    <row r="133" spans="2:11" x14ac:dyDescent="0.2">
      <c r="B133" s="251">
        <f t="shared" si="1"/>
        <v>41091</v>
      </c>
      <c r="C133" s="138"/>
      <c r="D133" s="138">
        <v>43.382862091064453</v>
      </c>
      <c r="E133" s="138">
        <v>1</v>
      </c>
      <c r="F133" s="138"/>
      <c r="G133" s="138">
        <v>43.382862091064453</v>
      </c>
      <c r="H133" s="138">
        <v>1</v>
      </c>
      <c r="I133" s="138"/>
      <c r="J133" s="138">
        <v>43.382862091064453</v>
      </c>
      <c r="K133" s="247">
        <v>1</v>
      </c>
    </row>
    <row r="134" spans="2:11" x14ac:dyDescent="0.2">
      <c r="B134" s="251">
        <f t="shared" si="1"/>
        <v>41122</v>
      </c>
      <c r="C134" s="138"/>
      <c r="D134" s="138">
        <v>43.032859802246094</v>
      </c>
      <c r="E134" s="138">
        <v>1</v>
      </c>
      <c r="F134" s="138"/>
      <c r="G134" s="138">
        <v>43.032859802246094</v>
      </c>
      <c r="H134" s="138">
        <v>1</v>
      </c>
      <c r="I134" s="138"/>
      <c r="J134" s="138">
        <v>43.032859802246094</v>
      </c>
      <c r="K134" s="247">
        <v>1</v>
      </c>
    </row>
    <row r="135" spans="2:11" x14ac:dyDescent="0.2">
      <c r="B135" s="251">
        <f t="shared" si="1"/>
        <v>41153</v>
      </c>
      <c r="C135" s="138"/>
      <c r="D135" s="138">
        <v>37.748542785644531</v>
      </c>
      <c r="E135" s="138">
        <v>1</v>
      </c>
      <c r="F135" s="138"/>
      <c r="G135" s="138">
        <v>37.748542785644531</v>
      </c>
      <c r="H135" s="138">
        <v>1</v>
      </c>
      <c r="I135" s="138"/>
      <c r="J135" s="138">
        <v>37.748542785644531</v>
      </c>
      <c r="K135" s="247">
        <v>1</v>
      </c>
    </row>
    <row r="136" spans="2:11" x14ac:dyDescent="0.2">
      <c r="B136" s="251">
        <f t="shared" ref="B136:B199" si="2">EOMONTH(B135,0)+1</f>
        <v>41183</v>
      </c>
      <c r="C136" s="138"/>
      <c r="D136" s="138">
        <v>38.198543548583984</v>
      </c>
      <c r="E136" s="138">
        <v>1</v>
      </c>
      <c r="F136" s="138"/>
      <c r="G136" s="138">
        <v>38.198543548583984</v>
      </c>
      <c r="H136" s="138">
        <v>1</v>
      </c>
      <c r="I136" s="138"/>
      <c r="J136" s="138">
        <v>38.198543548583984</v>
      </c>
      <c r="K136" s="247">
        <v>1</v>
      </c>
    </row>
    <row r="137" spans="2:11" x14ac:dyDescent="0.2">
      <c r="B137" s="251">
        <f t="shared" si="2"/>
        <v>41214</v>
      </c>
      <c r="C137" s="138"/>
      <c r="D137" s="138">
        <v>39.853565216064453</v>
      </c>
      <c r="E137" s="138">
        <v>1</v>
      </c>
      <c r="F137" s="138"/>
      <c r="G137" s="138">
        <v>39.853565216064453</v>
      </c>
      <c r="H137" s="138">
        <v>1</v>
      </c>
      <c r="I137" s="138"/>
      <c r="J137" s="138">
        <v>39.853565216064453</v>
      </c>
      <c r="K137" s="247">
        <v>1</v>
      </c>
    </row>
    <row r="138" spans="2:11" x14ac:dyDescent="0.2">
      <c r="B138" s="251">
        <f t="shared" si="2"/>
        <v>41244</v>
      </c>
      <c r="C138" s="138"/>
      <c r="D138" s="138">
        <v>47.352855682373047</v>
      </c>
      <c r="E138" s="138">
        <v>1</v>
      </c>
      <c r="F138" s="138"/>
      <c r="G138" s="138">
        <v>47.352855682373047</v>
      </c>
      <c r="H138" s="138">
        <v>1</v>
      </c>
      <c r="I138" s="138"/>
      <c r="J138" s="138">
        <v>47.352855682373047</v>
      </c>
      <c r="K138" s="247">
        <v>1</v>
      </c>
    </row>
    <row r="139" spans="2:11" x14ac:dyDescent="0.2">
      <c r="B139" s="251">
        <f t="shared" si="2"/>
        <v>41275</v>
      </c>
      <c r="C139" s="138"/>
      <c r="D139" s="138">
        <v>71.747146606445313</v>
      </c>
      <c r="E139" s="138">
        <v>1</v>
      </c>
      <c r="F139" s="138"/>
      <c r="G139" s="138">
        <v>71.747146606445313</v>
      </c>
      <c r="H139" s="138">
        <v>1</v>
      </c>
      <c r="I139" s="138"/>
      <c r="J139" s="138">
        <v>71.747146606445313</v>
      </c>
      <c r="K139" s="247">
        <v>1</v>
      </c>
    </row>
    <row r="140" spans="2:11" x14ac:dyDescent="0.2">
      <c r="B140" s="251">
        <f t="shared" si="2"/>
        <v>41306</v>
      </c>
      <c r="C140" s="138"/>
      <c r="D140" s="138">
        <v>71.747146606445313</v>
      </c>
      <c r="E140" s="138">
        <v>1</v>
      </c>
      <c r="F140" s="138"/>
      <c r="G140" s="138">
        <v>71.747146606445313</v>
      </c>
      <c r="H140" s="138">
        <v>1</v>
      </c>
      <c r="I140" s="138"/>
      <c r="J140" s="138">
        <v>71.747146606445313</v>
      </c>
      <c r="K140" s="247">
        <v>1</v>
      </c>
    </row>
    <row r="141" spans="2:11" x14ac:dyDescent="0.2">
      <c r="B141" s="251">
        <f t="shared" si="2"/>
        <v>41334</v>
      </c>
      <c r="C141" s="138"/>
      <c r="D141" s="138">
        <v>38.252143859863281</v>
      </c>
      <c r="E141" s="138">
        <v>1</v>
      </c>
      <c r="F141" s="138"/>
      <c r="G141" s="138">
        <v>38.252143859863281</v>
      </c>
      <c r="H141" s="138">
        <v>1</v>
      </c>
      <c r="I141" s="138"/>
      <c r="J141" s="138">
        <v>38.252143859863281</v>
      </c>
      <c r="K141" s="247">
        <v>1</v>
      </c>
    </row>
    <row r="142" spans="2:11" x14ac:dyDescent="0.2">
      <c r="B142" s="251">
        <f t="shared" si="2"/>
        <v>41365</v>
      </c>
      <c r="C142" s="138"/>
      <c r="D142" s="138">
        <v>36.003932952880859</v>
      </c>
      <c r="E142" s="138">
        <v>1</v>
      </c>
      <c r="F142" s="138"/>
      <c r="G142" s="138">
        <v>36.003932952880859</v>
      </c>
      <c r="H142" s="138">
        <v>1</v>
      </c>
      <c r="I142" s="138"/>
      <c r="J142" s="138">
        <v>36.003932952880859</v>
      </c>
      <c r="K142" s="247">
        <v>1</v>
      </c>
    </row>
    <row r="143" spans="2:11" x14ac:dyDescent="0.2">
      <c r="B143" s="251">
        <f t="shared" si="2"/>
        <v>41395</v>
      </c>
      <c r="C143" s="138"/>
      <c r="D143" s="138">
        <v>36.103931427001953</v>
      </c>
      <c r="E143" s="138">
        <v>1</v>
      </c>
      <c r="F143" s="138"/>
      <c r="G143" s="138">
        <v>36.103931427001953</v>
      </c>
      <c r="H143" s="138">
        <v>1</v>
      </c>
      <c r="I143" s="138"/>
      <c r="J143" s="138">
        <v>36.103931427001953</v>
      </c>
      <c r="K143" s="247">
        <v>1</v>
      </c>
    </row>
    <row r="144" spans="2:11" x14ac:dyDescent="0.2">
      <c r="B144" s="251">
        <f t="shared" si="2"/>
        <v>41426</v>
      </c>
      <c r="C144" s="138"/>
      <c r="D144" s="138">
        <v>36.203929901123047</v>
      </c>
      <c r="E144" s="138">
        <v>1</v>
      </c>
      <c r="F144" s="138"/>
      <c r="G144" s="138">
        <v>36.203929901123047</v>
      </c>
      <c r="H144" s="138">
        <v>1</v>
      </c>
      <c r="I144" s="138"/>
      <c r="J144" s="138">
        <v>36.203929901123047</v>
      </c>
      <c r="K144" s="247">
        <v>1</v>
      </c>
    </row>
    <row r="145" spans="2:11" x14ac:dyDescent="0.2">
      <c r="B145" s="251">
        <f t="shared" si="2"/>
        <v>41456</v>
      </c>
      <c r="C145" s="138"/>
      <c r="D145" s="138">
        <v>43.882862091064453</v>
      </c>
      <c r="E145" s="138">
        <v>1</v>
      </c>
      <c r="F145" s="138"/>
      <c r="G145" s="138">
        <v>43.882862091064453</v>
      </c>
      <c r="H145" s="138">
        <v>1</v>
      </c>
      <c r="I145" s="138"/>
      <c r="J145" s="138">
        <v>43.882862091064453</v>
      </c>
      <c r="K145" s="247">
        <v>1</v>
      </c>
    </row>
    <row r="146" spans="2:11" x14ac:dyDescent="0.2">
      <c r="B146" s="251">
        <f t="shared" si="2"/>
        <v>41487</v>
      </c>
      <c r="C146" s="138"/>
      <c r="D146" s="138">
        <v>43.532859802246094</v>
      </c>
      <c r="E146" s="138">
        <v>1</v>
      </c>
      <c r="F146" s="138"/>
      <c r="G146" s="138">
        <v>43.532859802246094</v>
      </c>
      <c r="H146" s="138">
        <v>1</v>
      </c>
      <c r="I146" s="138"/>
      <c r="J146" s="138">
        <v>43.532859802246094</v>
      </c>
      <c r="K146" s="247">
        <v>1</v>
      </c>
    </row>
    <row r="147" spans="2:11" x14ac:dyDescent="0.2">
      <c r="B147" s="251">
        <f t="shared" si="2"/>
        <v>41518</v>
      </c>
      <c r="C147" s="138"/>
      <c r="D147" s="138">
        <v>38.248542785644531</v>
      </c>
      <c r="E147" s="138">
        <v>1</v>
      </c>
      <c r="F147" s="138"/>
      <c r="G147" s="138">
        <v>38.248542785644531</v>
      </c>
      <c r="H147" s="138">
        <v>1</v>
      </c>
      <c r="I147" s="138"/>
      <c r="J147" s="138">
        <v>38.248542785644531</v>
      </c>
      <c r="K147" s="247">
        <v>1</v>
      </c>
    </row>
    <row r="148" spans="2:11" x14ac:dyDescent="0.2">
      <c r="B148" s="251">
        <f t="shared" si="2"/>
        <v>41548</v>
      </c>
      <c r="C148" s="138"/>
      <c r="D148" s="138">
        <v>38.698543548583984</v>
      </c>
      <c r="E148" s="138">
        <v>1</v>
      </c>
      <c r="F148" s="138"/>
      <c r="G148" s="138">
        <v>38.698543548583984</v>
      </c>
      <c r="H148" s="138">
        <v>1</v>
      </c>
      <c r="I148" s="138"/>
      <c r="J148" s="138">
        <v>38.698543548583984</v>
      </c>
      <c r="K148" s="247">
        <v>1</v>
      </c>
    </row>
    <row r="149" spans="2:11" x14ac:dyDescent="0.2">
      <c r="B149" s="251">
        <f t="shared" si="2"/>
        <v>41579</v>
      </c>
      <c r="C149" s="138"/>
      <c r="D149" s="138">
        <v>40.353565216064453</v>
      </c>
      <c r="E149" s="138">
        <v>1</v>
      </c>
      <c r="F149" s="138"/>
      <c r="G149" s="138">
        <v>40.353565216064453</v>
      </c>
      <c r="H149" s="138">
        <v>1</v>
      </c>
      <c r="I149" s="138"/>
      <c r="J149" s="138">
        <v>40.353565216064453</v>
      </c>
      <c r="K149" s="247">
        <v>1</v>
      </c>
    </row>
    <row r="150" spans="2:11" x14ac:dyDescent="0.2">
      <c r="B150" s="251">
        <f t="shared" si="2"/>
        <v>41609</v>
      </c>
      <c r="C150" s="138"/>
      <c r="D150" s="138">
        <v>48.352855682373047</v>
      </c>
      <c r="E150" s="138">
        <v>1</v>
      </c>
      <c r="F150" s="138"/>
      <c r="G150" s="138">
        <v>48.352855682373047</v>
      </c>
      <c r="H150" s="138">
        <v>1</v>
      </c>
      <c r="I150" s="138"/>
      <c r="J150" s="138">
        <v>48.352855682373047</v>
      </c>
      <c r="K150" s="247">
        <v>1</v>
      </c>
    </row>
    <row r="151" spans="2:11" x14ac:dyDescent="0.2">
      <c r="B151" s="251">
        <f t="shared" si="2"/>
        <v>41640</v>
      </c>
      <c r="C151" s="138"/>
      <c r="D151" s="138">
        <v>73.747146606445313</v>
      </c>
      <c r="E151" s="138">
        <v>1</v>
      </c>
      <c r="F151" s="138"/>
      <c r="G151" s="138">
        <v>73.747146606445313</v>
      </c>
      <c r="H151" s="138">
        <v>1</v>
      </c>
      <c r="I151" s="138"/>
      <c r="J151" s="138">
        <v>73.747146606445313</v>
      </c>
      <c r="K151" s="247">
        <v>1</v>
      </c>
    </row>
    <row r="152" spans="2:11" x14ac:dyDescent="0.2">
      <c r="B152" s="251">
        <f t="shared" si="2"/>
        <v>41671</v>
      </c>
      <c r="C152" s="138"/>
      <c r="D152" s="138">
        <v>73.747146606445313</v>
      </c>
      <c r="E152" s="138">
        <v>1</v>
      </c>
      <c r="F152" s="138"/>
      <c r="G152" s="138">
        <v>73.747146606445313</v>
      </c>
      <c r="H152" s="138">
        <v>1</v>
      </c>
      <c r="I152" s="138"/>
      <c r="J152" s="138">
        <v>73.747146606445313</v>
      </c>
      <c r="K152" s="247">
        <v>1</v>
      </c>
    </row>
    <row r="153" spans="2:11" x14ac:dyDescent="0.2">
      <c r="B153" s="251">
        <f t="shared" si="2"/>
        <v>41699</v>
      </c>
      <c r="C153" s="138"/>
      <c r="D153" s="138">
        <v>38.752143859863281</v>
      </c>
      <c r="E153" s="138">
        <v>1</v>
      </c>
      <c r="F153" s="138"/>
      <c r="G153" s="138">
        <v>38.752143859863281</v>
      </c>
      <c r="H153" s="138">
        <v>1</v>
      </c>
      <c r="I153" s="138"/>
      <c r="J153" s="138">
        <v>38.752143859863281</v>
      </c>
      <c r="K153" s="247">
        <v>1</v>
      </c>
    </row>
    <row r="154" spans="2:11" x14ac:dyDescent="0.2">
      <c r="B154" s="251">
        <f t="shared" si="2"/>
        <v>41730</v>
      </c>
      <c r="C154" s="138"/>
      <c r="D154" s="138">
        <v>36.503932952880859</v>
      </c>
      <c r="E154" s="138">
        <v>1</v>
      </c>
      <c r="F154" s="138"/>
      <c r="G154" s="138">
        <v>36.503932952880859</v>
      </c>
      <c r="H154" s="138">
        <v>1</v>
      </c>
      <c r="I154" s="138"/>
      <c r="J154" s="138">
        <v>36.503932952880859</v>
      </c>
      <c r="K154" s="247">
        <v>1</v>
      </c>
    </row>
    <row r="155" spans="2:11" x14ac:dyDescent="0.2">
      <c r="B155" s="251">
        <f t="shared" si="2"/>
        <v>41760</v>
      </c>
      <c r="C155" s="138"/>
      <c r="D155" s="138">
        <v>36.603931427001953</v>
      </c>
      <c r="E155" s="138">
        <v>1</v>
      </c>
      <c r="F155" s="138"/>
      <c r="G155" s="138">
        <v>36.603931427001953</v>
      </c>
      <c r="H155" s="138">
        <v>1</v>
      </c>
      <c r="I155" s="138"/>
      <c r="J155" s="138">
        <v>36.603931427001953</v>
      </c>
      <c r="K155" s="247">
        <v>1</v>
      </c>
    </row>
    <row r="156" spans="2:11" x14ac:dyDescent="0.2">
      <c r="B156" s="251">
        <f t="shared" si="2"/>
        <v>41791</v>
      </c>
      <c r="C156" s="138"/>
      <c r="D156" s="138">
        <v>36.703929901123047</v>
      </c>
      <c r="E156" s="138">
        <v>1</v>
      </c>
      <c r="F156" s="138"/>
      <c r="G156" s="138">
        <v>36.703929901123047</v>
      </c>
      <c r="H156" s="138">
        <v>1</v>
      </c>
      <c r="I156" s="138"/>
      <c r="J156" s="138">
        <v>36.703929901123047</v>
      </c>
      <c r="K156" s="247">
        <v>1</v>
      </c>
    </row>
    <row r="157" spans="2:11" x14ac:dyDescent="0.2">
      <c r="B157" s="251">
        <f t="shared" si="2"/>
        <v>41821</v>
      </c>
      <c r="C157" s="138"/>
      <c r="D157" s="138">
        <v>44.382862091064453</v>
      </c>
      <c r="E157" s="138">
        <v>1</v>
      </c>
      <c r="F157" s="138"/>
      <c r="G157" s="138">
        <v>44.382862091064453</v>
      </c>
      <c r="H157" s="138">
        <v>1</v>
      </c>
      <c r="I157" s="138"/>
      <c r="J157" s="138">
        <v>44.382862091064453</v>
      </c>
      <c r="K157" s="247">
        <v>1</v>
      </c>
    </row>
    <row r="158" spans="2:11" x14ac:dyDescent="0.2">
      <c r="B158" s="251">
        <f t="shared" si="2"/>
        <v>41852</v>
      </c>
      <c r="C158" s="138"/>
      <c r="D158" s="138">
        <v>44.032859802246094</v>
      </c>
      <c r="E158" s="138">
        <v>1</v>
      </c>
      <c r="F158" s="138"/>
      <c r="G158" s="138">
        <v>44.032859802246094</v>
      </c>
      <c r="H158" s="138">
        <v>1</v>
      </c>
      <c r="I158" s="138"/>
      <c r="J158" s="138">
        <v>44.032859802246094</v>
      </c>
      <c r="K158" s="247">
        <v>1</v>
      </c>
    </row>
    <row r="159" spans="2:11" x14ac:dyDescent="0.2">
      <c r="B159" s="251">
        <f t="shared" si="2"/>
        <v>41883</v>
      </c>
      <c r="C159" s="138"/>
      <c r="D159" s="138">
        <v>38.748542785644531</v>
      </c>
      <c r="E159" s="138">
        <v>1</v>
      </c>
      <c r="F159" s="138"/>
      <c r="G159" s="138">
        <v>38.748542785644531</v>
      </c>
      <c r="H159" s="138">
        <v>1</v>
      </c>
      <c r="I159" s="138"/>
      <c r="J159" s="138">
        <v>38.748542785644531</v>
      </c>
      <c r="K159" s="247">
        <v>1</v>
      </c>
    </row>
    <row r="160" spans="2:11" x14ac:dyDescent="0.2">
      <c r="B160" s="251">
        <f t="shared" si="2"/>
        <v>41913</v>
      </c>
      <c r="C160" s="138"/>
      <c r="D160" s="138">
        <v>39.198543548583984</v>
      </c>
      <c r="E160" s="138">
        <v>1</v>
      </c>
      <c r="F160" s="138"/>
      <c r="G160" s="138">
        <v>39.198543548583984</v>
      </c>
      <c r="H160" s="138">
        <v>1</v>
      </c>
      <c r="I160" s="138"/>
      <c r="J160" s="138">
        <v>39.198543548583984</v>
      </c>
      <c r="K160" s="247">
        <v>1</v>
      </c>
    </row>
    <row r="161" spans="2:11" x14ac:dyDescent="0.2">
      <c r="B161" s="251">
        <f t="shared" si="2"/>
        <v>41944</v>
      </c>
      <c r="C161" s="138"/>
      <c r="D161" s="138">
        <v>40.853565216064453</v>
      </c>
      <c r="E161" s="138">
        <v>1</v>
      </c>
      <c r="F161" s="138"/>
      <c r="G161" s="138">
        <v>40.853565216064453</v>
      </c>
      <c r="H161" s="138">
        <v>1</v>
      </c>
      <c r="I161" s="138"/>
      <c r="J161" s="138">
        <v>40.853565216064453</v>
      </c>
      <c r="K161" s="247">
        <v>1</v>
      </c>
    </row>
    <row r="162" spans="2:11" x14ac:dyDescent="0.2">
      <c r="B162" s="251">
        <f t="shared" si="2"/>
        <v>41974</v>
      </c>
      <c r="C162" s="138"/>
      <c r="D162" s="138">
        <v>49.352855682373047</v>
      </c>
      <c r="E162" s="138">
        <v>1</v>
      </c>
      <c r="F162" s="138"/>
      <c r="G162" s="138">
        <v>49.352855682373047</v>
      </c>
      <c r="H162" s="138">
        <v>1</v>
      </c>
      <c r="I162" s="138"/>
      <c r="J162" s="138">
        <v>49.352855682373047</v>
      </c>
      <c r="K162" s="247">
        <v>1</v>
      </c>
    </row>
    <row r="163" spans="2:11" x14ac:dyDescent="0.2">
      <c r="B163" s="251">
        <f t="shared" si="2"/>
        <v>42005</v>
      </c>
      <c r="C163" s="138"/>
      <c r="D163" s="138">
        <v>75.747146606445313</v>
      </c>
      <c r="E163" s="138">
        <v>1</v>
      </c>
      <c r="F163" s="138"/>
      <c r="G163" s="138">
        <v>75.747146606445313</v>
      </c>
      <c r="H163" s="138">
        <v>1</v>
      </c>
      <c r="I163" s="138"/>
      <c r="J163" s="138">
        <v>75.747146606445313</v>
      </c>
      <c r="K163" s="247">
        <v>1</v>
      </c>
    </row>
    <row r="164" spans="2:11" x14ac:dyDescent="0.2">
      <c r="B164" s="251">
        <f t="shared" si="2"/>
        <v>42036</v>
      </c>
      <c r="C164" s="138"/>
      <c r="D164" s="138">
        <v>75.747146606445313</v>
      </c>
      <c r="E164" s="138">
        <v>1</v>
      </c>
      <c r="F164" s="138"/>
      <c r="G164" s="138">
        <v>75.747146606445313</v>
      </c>
      <c r="H164" s="138">
        <v>1</v>
      </c>
      <c r="I164" s="138"/>
      <c r="J164" s="138">
        <v>75.747146606445313</v>
      </c>
      <c r="K164" s="247">
        <v>1</v>
      </c>
    </row>
    <row r="165" spans="2:11" x14ac:dyDescent="0.2">
      <c r="B165" s="251">
        <f t="shared" si="2"/>
        <v>42064</v>
      </c>
      <c r="C165" s="138"/>
      <c r="D165" s="138">
        <v>39.252143859863281</v>
      </c>
      <c r="E165" s="138">
        <v>1</v>
      </c>
      <c r="F165" s="138"/>
      <c r="G165" s="138">
        <v>39.252143859863281</v>
      </c>
      <c r="H165" s="138">
        <v>1</v>
      </c>
      <c r="I165" s="138"/>
      <c r="J165" s="138">
        <v>39.252143859863281</v>
      </c>
      <c r="K165" s="247">
        <v>1</v>
      </c>
    </row>
    <row r="166" spans="2:11" x14ac:dyDescent="0.2">
      <c r="B166" s="251">
        <f t="shared" si="2"/>
        <v>42095</v>
      </c>
      <c r="C166" s="138"/>
      <c r="D166" s="138">
        <v>37.003932952880859</v>
      </c>
      <c r="E166" s="138">
        <v>1</v>
      </c>
      <c r="F166" s="138"/>
      <c r="G166" s="138">
        <v>37.003932952880859</v>
      </c>
      <c r="H166" s="138">
        <v>1</v>
      </c>
      <c r="I166" s="138"/>
      <c r="J166" s="138">
        <v>37.003932952880859</v>
      </c>
      <c r="K166" s="247">
        <v>1</v>
      </c>
    </row>
    <row r="167" spans="2:11" x14ac:dyDescent="0.2">
      <c r="B167" s="251">
        <f t="shared" si="2"/>
        <v>42125</v>
      </c>
      <c r="C167" s="138"/>
      <c r="D167" s="138">
        <v>37.103931427001953</v>
      </c>
      <c r="E167" s="138">
        <v>1</v>
      </c>
      <c r="F167" s="138"/>
      <c r="G167" s="138">
        <v>37.103931427001953</v>
      </c>
      <c r="H167" s="138">
        <v>1</v>
      </c>
      <c r="I167" s="138"/>
      <c r="J167" s="138">
        <v>37.103931427001953</v>
      </c>
      <c r="K167" s="247">
        <v>1</v>
      </c>
    </row>
    <row r="168" spans="2:11" x14ac:dyDescent="0.2">
      <c r="B168" s="251">
        <f t="shared" si="2"/>
        <v>42156</v>
      </c>
      <c r="C168" s="138"/>
      <c r="D168" s="138">
        <v>37.203929901123047</v>
      </c>
      <c r="E168" s="138">
        <v>1</v>
      </c>
      <c r="F168" s="138"/>
      <c r="G168" s="138">
        <v>37.203929901123047</v>
      </c>
      <c r="H168" s="138">
        <v>1</v>
      </c>
      <c r="I168" s="138"/>
      <c r="J168" s="138">
        <v>37.203929901123047</v>
      </c>
      <c r="K168" s="247">
        <v>1</v>
      </c>
    </row>
    <row r="169" spans="2:11" x14ac:dyDescent="0.2">
      <c r="B169" s="251">
        <f t="shared" si="2"/>
        <v>42186</v>
      </c>
      <c r="C169" s="138"/>
      <c r="D169" s="138">
        <v>44.882862091064453</v>
      </c>
      <c r="E169" s="138">
        <v>1</v>
      </c>
      <c r="F169" s="138"/>
      <c r="G169" s="138">
        <v>44.882862091064453</v>
      </c>
      <c r="H169" s="138">
        <v>1</v>
      </c>
      <c r="I169" s="138"/>
      <c r="J169" s="138">
        <v>44.882862091064453</v>
      </c>
      <c r="K169" s="247">
        <v>1</v>
      </c>
    </row>
    <row r="170" spans="2:11" x14ac:dyDescent="0.2">
      <c r="B170" s="251">
        <f t="shared" si="2"/>
        <v>42217</v>
      </c>
      <c r="C170" s="138"/>
      <c r="D170" s="138">
        <v>44.532859802246094</v>
      </c>
      <c r="E170" s="138">
        <v>1</v>
      </c>
      <c r="F170" s="138"/>
      <c r="G170" s="138">
        <v>44.532859802246094</v>
      </c>
      <c r="H170" s="138">
        <v>1</v>
      </c>
      <c r="I170" s="138"/>
      <c r="J170" s="138">
        <v>44.532859802246094</v>
      </c>
      <c r="K170" s="247">
        <v>1</v>
      </c>
    </row>
    <row r="171" spans="2:11" x14ac:dyDescent="0.2">
      <c r="B171" s="251">
        <f t="shared" si="2"/>
        <v>42248</v>
      </c>
      <c r="C171" s="138"/>
      <c r="D171" s="138">
        <v>39.248542785644531</v>
      </c>
      <c r="E171" s="138">
        <v>1</v>
      </c>
      <c r="F171" s="138"/>
      <c r="G171" s="138">
        <v>39.248542785644531</v>
      </c>
      <c r="H171" s="138">
        <v>1</v>
      </c>
      <c r="I171" s="138"/>
      <c r="J171" s="138">
        <v>39.248542785644531</v>
      </c>
      <c r="K171" s="247">
        <v>1</v>
      </c>
    </row>
    <row r="172" spans="2:11" x14ac:dyDescent="0.2">
      <c r="B172" s="251">
        <f t="shared" si="2"/>
        <v>42278</v>
      </c>
      <c r="C172" s="138"/>
      <c r="D172" s="138">
        <v>39.698543548583984</v>
      </c>
      <c r="E172" s="138">
        <v>1</v>
      </c>
      <c r="F172" s="138"/>
      <c r="G172" s="138">
        <v>39.698543548583984</v>
      </c>
      <c r="H172" s="138">
        <v>1</v>
      </c>
      <c r="I172" s="138"/>
      <c r="J172" s="138">
        <v>39.698543548583984</v>
      </c>
      <c r="K172" s="247">
        <v>1</v>
      </c>
    </row>
    <row r="173" spans="2:11" x14ac:dyDescent="0.2">
      <c r="B173" s="251">
        <f t="shared" si="2"/>
        <v>42309</v>
      </c>
      <c r="C173" s="138"/>
      <c r="D173" s="138">
        <v>41.353565216064453</v>
      </c>
      <c r="E173" s="138">
        <v>1</v>
      </c>
      <c r="F173" s="138"/>
      <c r="G173" s="138">
        <v>41.353565216064453</v>
      </c>
      <c r="H173" s="138">
        <v>1</v>
      </c>
      <c r="I173" s="138"/>
      <c r="J173" s="138">
        <v>41.353565216064453</v>
      </c>
      <c r="K173" s="247">
        <v>1</v>
      </c>
    </row>
    <row r="174" spans="2:11" x14ac:dyDescent="0.2">
      <c r="B174" s="251">
        <f t="shared" si="2"/>
        <v>42339</v>
      </c>
      <c r="C174" s="138"/>
      <c r="D174" s="138">
        <v>50.352855682373047</v>
      </c>
      <c r="E174" s="138">
        <v>1</v>
      </c>
      <c r="F174" s="138"/>
      <c r="G174" s="138">
        <v>50.352855682373047</v>
      </c>
      <c r="H174" s="138">
        <v>1</v>
      </c>
      <c r="I174" s="138"/>
      <c r="J174" s="138">
        <v>50.352855682373047</v>
      </c>
      <c r="K174" s="247">
        <v>1</v>
      </c>
    </row>
    <row r="175" spans="2:11" x14ac:dyDescent="0.2">
      <c r="B175" s="251">
        <f t="shared" si="2"/>
        <v>42370</v>
      </c>
      <c r="C175" s="138"/>
      <c r="D175" s="138">
        <v>77.747146606445313</v>
      </c>
      <c r="E175" s="138">
        <v>1</v>
      </c>
      <c r="F175" s="138"/>
      <c r="G175" s="138">
        <v>77.747146606445313</v>
      </c>
      <c r="H175" s="138">
        <v>1</v>
      </c>
      <c r="I175" s="138"/>
      <c r="J175" s="138">
        <v>77.747146606445313</v>
      </c>
      <c r="K175" s="247">
        <v>1</v>
      </c>
    </row>
    <row r="176" spans="2:11" x14ac:dyDescent="0.2">
      <c r="B176" s="251">
        <f t="shared" si="2"/>
        <v>42401</v>
      </c>
      <c r="C176" s="138"/>
      <c r="D176" s="138">
        <v>77.747146606445313</v>
      </c>
      <c r="E176" s="138">
        <v>1</v>
      </c>
      <c r="F176" s="138"/>
      <c r="G176" s="138">
        <v>77.747146606445313</v>
      </c>
      <c r="H176" s="138">
        <v>1</v>
      </c>
      <c r="I176" s="138"/>
      <c r="J176" s="138">
        <v>77.747146606445313</v>
      </c>
      <c r="K176" s="247">
        <v>1</v>
      </c>
    </row>
    <row r="177" spans="2:11" x14ac:dyDescent="0.2">
      <c r="B177" s="251">
        <f t="shared" si="2"/>
        <v>42430</v>
      </c>
      <c r="C177" s="138"/>
      <c r="D177" s="138">
        <v>39.752143859863281</v>
      </c>
      <c r="E177" s="138">
        <v>1</v>
      </c>
      <c r="F177" s="138"/>
      <c r="G177" s="138">
        <v>39.752143859863281</v>
      </c>
      <c r="H177" s="138">
        <v>1</v>
      </c>
      <c r="I177" s="138"/>
      <c r="J177" s="138">
        <v>39.752143859863281</v>
      </c>
      <c r="K177" s="247">
        <v>1</v>
      </c>
    </row>
    <row r="178" spans="2:11" x14ac:dyDescent="0.2">
      <c r="B178" s="251">
        <f t="shared" si="2"/>
        <v>42461</v>
      </c>
      <c r="C178" s="138"/>
      <c r="D178" s="138">
        <v>37.503932952880859</v>
      </c>
      <c r="E178" s="138">
        <v>1</v>
      </c>
      <c r="F178" s="138"/>
      <c r="G178" s="138">
        <v>37.503932952880859</v>
      </c>
      <c r="H178" s="138">
        <v>1</v>
      </c>
      <c r="I178" s="138"/>
      <c r="J178" s="138">
        <v>37.503932952880859</v>
      </c>
      <c r="K178" s="247">
        <v>1</v>
      </c>
    </row>
    <row r="179" spans="2:11" x14ac:dyDescent="0.2">
      <c r="B179" s="251">
        <f t="shared" si="2"/>
        <v>42491</v>
      </c>
      <c r="C179" s="138"/>
      <c r="D179" s="138">
        <v>37.603931427001953</v>
      </c>
      <c r="E179" s="138">
        <v>1</v>
      </c>
      <c r="F179" s="138"/>
      <c r="G179" s="138">
        <v>37.603931427001953</v>
      </c>
      <c r="H179" s="138">
        <v>1</v>
      </c>
      <c r="I179" s="138"/>
      <c r="J179" s="138">
        <v>37.603931427001953</v>
      </c>
      <c r="K179" s="247">
        <v>1</v>
      </c>
    </row>
    <row r="180" spans="2:11" x14ac:dyDescent="0.2">
      <c r="B180" s="251">
        <f t="shared" si="2"/>
        <v>42522</v>
      </c>
      <c r="C180" s="138"/>
      <c r="D180" s="138">
        <v>37.703929901123047</v>
      </c>
      <c r="E180" s="138">
        <v>1</v>
      </c>
      <c r="F180" s="138"/>
      <c r="G180" s="138">
        <v>37.703929901123047</v>
      </c>
      <c r="H180" s="138">
        <v>1</v>
      </c>
      <c r="I180" s="138"/>
      <c r="J180" s="138">
        <v>37.703929901123047</v>
      </c>
      <c r="K180" s="247">
        <v>1</v>
      </c>
    </row>
    <row r="181" spans="2:11" x14ac:dyDescent="0.2">
      <c r="B181" s="251">
        <f t="shared" si="2"/>
        <v>42552</v>
      </c>
      <c r="C181" s="138"/>
      <c r="D181" s="138">
        <v>45.382862091064453</v>
      </c>
      <c r="E181" s="138">
        <v>1</v>
      </c>
      <c r="F181" s="138"/>
      <c r="G181" s="138">
        <v>45.382862091064453</v>
      </c>
      <c r="H181" s="138">
        <v>1</v>
      </c>
      <c r="I181" s="138"/>
      <c r="J181" s="138">
        <v>45.382862091064453</v>
      </c>
      <c r="K181" s="247">
        <v>1</v>
      </c>
    </row>
    <row r="182" spans="2:11" x14ac:dyDescent="0.2">
      <c r="B182" s="251">
        <f t="shared" si="2"/>
        <v>42583</v>
      </c>
      <c r="C182" s="138"/>
      <c r="D182" s="138">
        <v>45.032859802246094</v>
      </c>
      <c r="E182" s="138">
        <v>1</v>
      </c>
      <c r="F182" s="138"/>
      <c r="G182" s="138">
        <v>45.032859802246094</v>
      </c>
      <c r="H182" s="138">
        <v>1</v>
      </c>
      <c r="I182" s="138"/>
      <c r="J182" s="138">
        <v>45.032859802246094</v>
      </c>
      <c r="K182" s="247">
        <v>1</v>
      </c>
    </row>
    <row r="183" spans="2:11" x14ac:dyDescent="0.2">
      <c r="B183" s="251">
        <f t="shared" si="2"/>
        <v>42614</v>
      </c>
      <c r="C183" s="138"/>
      <c r="D183" s="138">
        <v>39.748542785644531</v>
      </c>
      <c r="E183" s="138">
        <v>1</v>
      </c>
      <c r="F183" s="138"/>
      <c r="G183" s="138">
        <v>39.748542785644531</v>
      </c>
      <c r="H183" s="138">
        <v>1</v>
      </c>
      <c r="I183" s="138"/>
      <c r="J183" s="138">
        <v>39.748542785644531</v>
      </c>
      <c r="K183" s="247">
        <v>1</v>
      </c>
    </row>
    <row r="184" spans="2:11" x14ac:dyDescent="0.2">
      <c r="B184" s="251">
        <f t="shared" si="2"/>
        <v>42644</v>
      </c>
      <c r="C184" s="138"/>
      <c r="D184" s="138">
        <v>40.198543548583984</v>
      </c>
      <c r="E184" s="138">
        <v>1</v>
      </c>
      <c r="F184" s="138"/>
      <c r="G184" s="138">
        <v>40.198543548583984</v>
      </c>
      <c r="H184" s="138">
        <v>1</v>
      </c>
      <c r="I184" s="138"/>
      <c r="J184" s="138">
        <v>40.198543548583984</v>
      </c>
      <c r="K184" s="247">
        <v>1</v>
      </c>
    </row>
    <row r="185" spans="2:11" x14ac:dyDescent="0.2">
      <c r="B185" s="251">
        <f t="shared" si="2"/>
        <v>42675</v>
      </c>
      <c r="C185" s="138"/>
      <c r="D185" s="138">
        <v>41.853565216064453</v>
      </c>
      <c r="E185" s="138">
        <v>1</v>
      </c>
      <c r="F185" s="138"/>
      <c r="G185" s="138">
        <v>41.853565216064453</v>
      </c>
      <c r="H185" s="138">
        <v>1</v>
      </c>
      <c r="I185" s="138"/>
      <c r="J185" s="138">
        <v>41.853565216064453</v>
      </c>
      <c r="K185" s="247">
        <v>1</v>
      </c>
    </row>
    <row r="186" spans="2:11" x14ac:dyDescent="0.2">
      <c r="B186" s="251">
        <f t="shared" si="2"/>
        <v>42705</v>
      </c>
      <c r="C186" s="138"/>
      <c r="D186" s="138">
        <v>51.352855682373047</v>
      </c>
      <c r="E186" s="138">
        <v>1</v>
      </c>
      <c r="F186" s="138"/>
      <c r="G186" s="138">
        <v>51.352855682373047</v>
      </c>
      <c r="H186" s="138">
        <v>1</v>
      </c>
      <c r="I186" s="138"/>
      <c r="J186" s="138">
        <v>51.352855682373047</v>
      </c>
      <c r="K186" s="247">
        <v>1</v>
      </c>
    </row>
    <row r="187" spans="2:11" x14ac:dyDescent="0.2">
      <c r="B187" s="251">
        <f t="shared" si="2"/>
        <v>42736</v>
      </c>
      <c r="C187" s="138"/>
      <c r="D187" s="138">
        <v>79.747146606445313</v>
      </c>
      <c r="E187" s="138">
        <v>1</v>
      </c>
      <c r="F187" s="138"/>
      <c r="G187" s="138">
        <v>79.747146606445313</v>
      </c>
      <c r="H187" s="138">
        <v>1</v>
      </c>
      <c r="I187" s="138"/>
      <c r="J187" s="138">
        <v>79.747146606445313</v>
      </c>
      <c r="K187" s="247">
        <v>1</v>
      </c>
    </row>
    <row r="188" spans="2:11" x14ac:dyDescent="0.2">
      <c r="B188" s="251">
        <f t="shared" si="2"/>
        <v>42767</v>
      </c>
      <c r="C188" s="138"/>
      <c r="D188" s="138">
        <v>79.747146606445313</v>
      </c>
      <c r="E188" s="138">
        <v>1</v>
      </c>
      <c r="F188" s="138"/>
      <c r="G188" s="138">
        <v>79.747146606445313</v>
      </c>
      <c r="H188" s="138">
        <v>1</v>
      </c>
      <c r="I188" s="138"/>
      <c r="J188" s="138">
        <v>79.747146606445313</v>
      </c>
      <c r="K188" s="247">
        <v>1</v>
      </c>
    </row>
    <row r="189" spans="2:11" x14ac:dyDescent="0.2">
      <c r="B189" s="251">
        <f t="shared" si="2"/>
        <v>42795</v>
      </c>
      <c r="C189" s="138"/>
      <c r="D189" s="138">
        <v>40.252143859863281</v>
      </c>
      <c r="E189" s="138">
        <v>1</v>
      </c>
      <c r="F189" s="138"/>
      <c r="G189" s="138">
        <v>40.252143859863281</v>
      </c>
      <c r="H189" s="138">
        <v>1</v>
      </c>
      <c r="I189" s="138"/>
      <c r="J189" s="138">
        <v>40.252143859863281</v>
      </c>
      <c r="K189" s="247">
        <v>1</v>
      </c>
    </row>
    <row r="190" spans="2:11" x14ac:dyDescent="0.2">
      <c r="B190" s="251">
        <f t="shared" si="2"/>
        <v>42826</v>
      </c>
      <c r="C190" s="138"/>
      <c r="D190" s="138">
        <v>38.003932952880859</v>
      </c>
      <c r="E190" s="138">
        <v>1</v>
      </c>
      <c r="F190" s="138"/>
      <c r="G190" s="138">
        <v>38.003932952880859</v>
      </c>
      <c r="H190" s="138">
        <v>1</v>
      </c>
      <c r="I190" s="138"/>
      <c r="J190" s="138">
        <v>38.003932952880859</v>
      </c>
      <c r="K190" s="247">
        <v>1</v>
      </c>
    </row>
    <row r="191" spans="2:11" x14ac:dyDescent="0.2">
      <c r="B191" s="251">
        <f t="shared" si="2"/>
        <v>42856</v>
      </c>
      <c r="C191" s="138"/>
      <c r="D191" s="138">
        <v>38.103931427001953</v>
      </c>
      <c r="E191" s="138">
        <v>1</v>
      </c>
      <c r="F191" s="138"/>
      <c r="G191" s="138">
        <v>38.103931427001953</v>
      </c>
      <c r="H191" s="138">
        <v>1</v>
      </c>
      <c r="I191" s="138"/>
      <c r="J191" s="138">
        <v>38.103931427001953</v>
      </c>
      <c r="K191" s="247">
        <v>1</v>
      </c>
    </row>
    <row r="192" spans="2:11" x14ac:dyDescent="0.2">
      <c r="B192" s="251">
        <f t="shared" si="2"/>
        <v>42887</v>
      </c>
      <c r="C192" s="138"/>
      <c r="D192" s="138">
        <v>38.203929901123047</v>
      </c>
      <c r="E192" s="138">
        <v>1</v>
      </c>
      <c r="F192" s="138"/>
      <c r="G192" s="138">
        <v>38.203929901123047</v>
      </c>
      <c r="H192" s="138">
        <v>1</v>
      </c>
      <c r="I192" s="138"/>
      <c r="J192" s="138">
        <v>38.203929901123047</v>
      </c>
      <c r="K192" s="247">
        <v>1</v>
      </c>
    </row>
    <row r="193" spans="2:11" x14ac:dyDescent="0.2">
      <c r="B193" s="251">
        <f t="shared" si="2"/>
        <v>42917</v>
      </c>
      <c r="C193" s="138"/>
      <c r="D193" s="138">
        <v>45.882862091064453</v>
      </c>
      <c r="E193" s="138">
        <v>1</v>
      </c>
      <c r="F193" s="138"/>
      <c r="G193" s="138">
        <v>45.882862091064453</v>
      </c>
      <c r="H193" s="138">
        <v>1</v>
      </c>
      <c r="I193" s="138"/>
      <c r="J193" s="138">
        <v>45.882862091064453</v>
      </c>
      <c r="K193" s="247">
        <v>1</v>
      </c>
    </row>
    <row r="194" spans="2:11" x14ac:dyDescent="0.2">
      <c r="B194" s="251">
        <f t="shared" si="2"/>
        <v>42948</v>
      </c>
      <c r="C194" s="138"/>
      <c r="D194" s="138">
        <v>45.532859802246094</v>
      </c>
      <c r="E194" s="138">
        <v>1</v>
      </c>
      <c r="F194" s="138"/>
      <c r="G194" s="138">
        <v>45.532859802246094</v>
      </c>
      <c r="H194" s="138">
        <v>1</v>
      </c>
      <c r="I194" s="138"/>
      <c r="J194" s="138">
        <v>45.532859802246094</v>
      </c>
      <c r="K194" s="247">
        <v>1</v>
      </c>
    </row>
    <row r="195" spans="2:11" x14ac:dyDescent="0.2">
      <c r="B195" s="251">
        <f t="shared" si="2"/>
        <v>42979</v>
      </c>
      <c r="C195" s="138"/>
      <c r="D195" s="138">
        <v>40.248542785644531</v>
      </c>
      <c r="E195" s="138">
        <v>1</v>
      </c>
      <c r="F195" s="138"/>
      <c r="G195" s="138">
        <v>40.248542785644531</v>
      </c>
      <c r="H195" s="138">
        <v>1</v>
      </c>
      <c r="I195" s="138"/>
      <c r="J195" s="138">
        <v>40.248542785644531</v>
      </c>
      <c r="K195" s="247">
        <v>1</v>
      </c>
    </row>
    <row r="196" spans="2:11" x14ac:dyDescent="0.2">
      <c r="B196" s="251">
        <f t="shared" si="2"/>
        <v>43009</v>
      </c>
      <c r="C196" s="138"/>
      <c r="D196" s="138">
        <v>40.698543548583984</v>
      </c>
      <c r="E196" s="138">
        <v>1</v>
      </c>
      <c r="F196" s="138"/>
      <c r="G196" s="138">
        <v>40.698543548583984</v>
      </c>
      <c r="H196" s="138">
        <v>1</v>
      </c>
      <c r="I196" s="138"/>
      <c r="J196" s="138">
        <v>40.698543548583984</v>
      </c>
      <c r="K196" s="247">
        <v>1</v>
      </c>
    </row>
    <row r="197" spans="2:11" x14ac:dyDescent="0.2">
      <c r="B197" s="251">
        <f t="shared" si="2"/>
        <v>43040</v>
      </c>
      <c r="C197" s="138"/>
      <c r="D197" s="138">
        <v>42.353565216064453</v>
      </c>
      <c r="E197" s="138">
        <v>1</v>
      </c>
      <c r="F197" s="138"/>
      <c r="G197" s="138">
        <v>42.353565216064453</v>
      </c>
      <c r="H197" s="138">
        <v>1</v>
      </c>
      <c r="I197" s="138"/>
      <c r="J197" s="138">
        <v>42.353565216064453</v>
      </c>
      <c r="K197" s="247">
        <v>1</v>
      </c>
    </row>
    <row r="198" spans="2:11" x14ac:dyDescent="0.2">
      <c r="B198" s="251">
        <f t="shared" si="2"/>
        <v>43070</v>
      </c>
      <c r="C198" s="138"/>
      <c r="D198" s="138">
        <v>52.352855682373047</v>
      </c>
      <c r="E198" s="138">
        <v>1</v>
      </c>
      <c r="F198" s="138"/>
      <c r="G198" s="138">
        <v>52.352855682373047</v>
      </c>
      <c r="H198" s="138">
        <v>1</v>
      </c>
      <c r="I198" s="138"/>
      <c r="J198" s="138">
        <v>52.352855682373047</v>
      </c>
      <c r="K198" s="247">
        <v>1</v>
      </c>
    </row>
    <row r="199" spans="2:11" x14ac:dyDescent="0.2">
      <c r="B199" s="251">
        <f t="shared" si="2"/>
        <v>43101</v>
      </c>
      <c r="C199" s="138"/>
      <c r="D199" s="138">
        <v>81.747146606445313</v>
      </c>
      <c r="E199" s="138">
        <v>1</v>
      </c>
      <c r="F199" s="138"/>
      <c r="G199" s="138">
        <v>81.747146606445313</v>
      </c>
      <c r="H199" s="138">
        <v>1</v>
      </c>
      <c r="I199" s="138"/>
      <c r="J199" s="138">
        <v>81.747146606445313</v>
      </c>
      <c r="K199" s="247">
        <v>1</v>
      </c>
    </row>
    <row r="200" spans="2:11" x14ac:dyDescent="0.2">
      <c r="B200" s="251">
        <f t="shared" ref="B200:B263" si="3">EOMONTH(B199,0)+1</f>
        <v>43132</v>
      </c>
      <c r="C200" s="138"/>
      <c r="D200" s="138">
        <v>81.747146606445313</v>
      </c>
      <c r="E200" s="138">
        <v>1</v>
      </c>
      <c r="F200" s="138"/>
      <c r="G200" s="138">
        <v>81.747146606445313</v>
      </c>
      <c r="H200" s="138">
        <v>1</v>
      </c>
      <c r="I200" s="138"/>
      <c r="J200" s="138">
        <v>81.747146606445313</v>
      </c>
      <c r="K200" s="247">
        <v>1</v>
      </c>
    </row>
    <row r="201" spans="2:11" x14ac:dyDescent="0.2">
      <c r="B201" s="251">
        <f t="shared" si="3"/>
        <v>43160</v>
      </c>
      <c r="C201" s="138"/>
      <c r="D201" s="138">
        <v>40.752143859863281</v>
      </c>
      <c r="E201" s="138">
        <v>1</v>
      </c>
      <c r="F201" s="138"/>
      <c r="G201" s="138">
        <v>40.752143859863281</v>
      </c>
      <c r="H201" s="138">
        <v>1</v>
      </c>
      <c r="I201" s="138"/>
      <c r="J201" s="138">
        <v>40.752143859863281</v>
      </c>
      <c r="K201" s="247">
        <v>1</v>
      </c>
    </row>
    <row r="202" spans="2:11" x14ac:dyDescent="0.2">
      <c r="B202" s="251">
        <f t="shared" si="3"/>
        <v>43191</v>
      </c>
      <c r="C202" s="138"/>
      <c r="D202" s="138">
        <v>38.503932952880859</v>
      </c>
      <c r="E202" s="138">
        <v>1</v>
      </c>
      <c r="F202" s="138"/>
      <c r="G202" s="138">
        <v>38.503932952880859</v>
      </c>
      <c r="H202" s="138">
        <v>1</v>
      </c>
      <c r="I202" s="138"/>
      <c r="J202" s="138">
        <v>38.503932952880859</v>
      </c>
      <c r="K202" s="247">
        <v>1</v>
      </c>
    </row>
    <row r="203" spans="2:11" x14ac:dyDescent="0.2">
      <c r="B203" s="251">
        <f t="shared" si="3"/>
        <v>43221</v>
      </c>
      <c r="C203" s="138"/>
      <c r="D203" s="138">
        <v>38.603931427001953</v>
      </c>
      <c r="E203" s="138">
        <v>1</v>
      </c>
      <c r="F203" s="138"/>
      <c r="G203" s="138">
        <v>38.603931427001953</v>
      </c>
      <c r="H203" s="138">
        <v>1</v>
      </c>
      <c r="I203" s="138"/>
      <c r="J203" s="138">
        <v>38.603931427001953</v>
      </c>
      <c r="K203" s="247">
        <v>1</v>
      </c>
    </row>
    <row r="204" spans="2:11" x14ac:dyDescent="0.2">
      <c r="B204" s="251">
        <f t="shared" si="3"/>
        <v>43252</v>
      </c>
      <c r="C204" s="138"/>
      <c r="D204" s="138">
        <v>38.703929901123047</v>
      </c>
      <c r="E204" s="138">
        <v>1</v>
      </c>
      <c r="F204" s="138"/>
      <c r="G204" s="138">
        <v>38.703929901123047</v>
      </c>
      <c r="H204" s="138">
        <v>1</v>
      </c>
      <c r="I204" s="138"/>
      <c r="J204" s="138">
        <v>38.703929901123047</v>
      </c>
      <c r="K204" s="247">
        <v>1</v>
      </c>
    </row>
    <row r="205" spans="2:11" x14ac:dyDescent="0.2">
      <c r="B205" s="251">
        <f t="shared" si="3"/>
        <v>43282</v>
      </c>
      <c r="C205" s="138"/>
      <c r="D205" s="138">
        <v>46.382862091064453</v>
      </c>
      <c r="E205" s="138">
        <v>1</v>
      </c>
      <c r="F205" s="138"/>
      <c r="G205" s="138">
        <v>46.382862091064453</v>
      </c>
      <c r="H205" s="138">
        <v>1</v>
      </c>
      <c r="I205" s="138"/>
      <c r="J205" s="138">
        <v>46.382862091064453</v>
      </c>
      <c r="K205" s="247">
        <v>1</v>
      </c>
    </row>
    <row r="206" spans="2:11" x14ac:dyDescent="0.2">
      <c r="B206" s="251">
        <f t="shared" si="3"/>
        <v>43313</v>
      </c>
      <c r="C206" s="138"/>
      <c r="D206" s="138">
        <v>46.032859802246094</v>
      </c>
      <c r="E206" s="138">
        <v>1</v>
      </c>
      <c r="F206" s="138"/>
      <c r="G206" s="138">
        <v>46.032859802246094</v>
      </c>
      <c r="H206" s="138">
        <v>1</v>
      </c>
      <c r="I206" s="138"/>
      <c r="J206" s="138">
        <v>46.032859802246094</v>
      </c>
      <c r="K206" s="247">
        <v>1</v>
      </c>
    </row>
    <row r="207" spans="2:11" x14ac:dyDescent="0.2">
      <c r="B207" s="251">
        <f t="shared" si="3"/>
        <v>43344</v>
      </c>
      <c r="C207" s="138"/>
      <c r="D207" s="138">
        <v>40.748542785644531</v>
      </c>
      <c r="E207" s="138">
        <v>1</v>
      </c>
      <c r="F207" s="138"/>
      <c r="G207" s="138">
        <v>40.748542785644531</v>
      </c>
      <c r="H207" s="138">
        <v>1</v>
      </c>
      <c r="I207" s="138"/>
      <c r="J207" s="138">
        <v>40.748542785644531</v>
      </c>
      <c r="K207" s="247">
        <v>1</v>
      </c>
    </row>
    <row r="208" spans="2:11" x14ac:dyDescent="0.2">
      <c r="B208" s="251">
        <f t="shared" si="3"/>
        <v>43374</v>
      </c>
      <c r="C208" s="138"/>
      <c r="D208" s="138">
        <v>41.198543548583984</v>
      </c>
      <c r="E208" s="138">
        <v>1</v>
      </c>
      <c r="F208" s="138"/>
      <c r="G208" s="138">
        <v>41.198543548583984</v>
      </c>
      <c r="H208" s="138">
        <v>1</v>
      </c>
      <c r="I208" s="138"/>
      <c r="J208" s="138">
        <v>41.198543548583984</v>
      </c>
      <c r="K208" s="247">
        <v>1</v>
      </c>
    </row>
    <row r="209" spans="2:11" x14ac:dyDescent="0.2">
      <c r="B209" s="251">
        <f t="shared" si="3"/>
        <v>43405</v>
      </c>
      <c r="C209" s="138"/>
      <c r="D209" s="138">
        <v>42.853565216064453</v>
      </c>
      <c r="E209" s="138">
        <v>1</v>
      </c>
      <c r="F209" s="138"/>
      <c r="G209" s="138">
        <v>42.853565216064453</v>
      </c>
      <c r="H209" s="138">
        <v>1</v>
      </c>
      <c r="I209" s="138"/>
      <c r="J209" s="138">
        <v>42.853565216064453</v>
      </c>
      <c r="K209" s="247">
        <v>1</v>
      </c>
    </row>
    <row r="210" spans="2:11" x14ac:dyDescent="0.2">
      <c r="B210" s="251">
        <f t="shared" si="3"/>
        <v>43435</v>
      </c>
      <c r="C210" s="138"/>
      <c r="D210" s="138">
        <v>53.352855682373047</v>
      </c>
      <c r="E210" s="138">
        <v>1</v>
      </c>
      <c r="F210" s="138"/>
      <c r="G210" s="138">
        <v>53.352855682373047</v>
      </c>
      <c r="H210" s="138">
        <v>1</v>
      </c>
      <c r="I210" s="138"/>
      <c r="J210" s="138">
        <v>53.352855682373047</v>
      </c>
      <c r="K210" s="247">
        <v>1</v>
      </c>
    </row>
    <row r="211" spans="2:11" x14ac:dyDescent="0.2">
      <c r="B211" s="251">
        <f t="shared" si="3"/>
        <v>43466</v>
      </c>
      <c r="C211" s="138"/>
      <c r="D211" s="138">
        <v>83.747146606445313</v>
      </c>
      <c r="E211" s="138">
        <v>1</v>
      </c>
      <c r="F211" s="138"/>
      <c r="G211" s="138">
        <v>83.747146606445313</v>
      </c>
      <c r="H211" s="138">
        <v>1</v>
      </c>
      <c r="I211" s="138"/>
      <c r="J211" s="138">
        <v>83.747146606445313</v>
      </c>
      <c r="K211" s="247">
        <v>1</v>
      </c>
    </row>
    <row r="212" spans="2:11" x14ac:dyDescent="0.2">
      <c r="B212" s="251">
        <f t="shared" si="3"/>
        <v>43497</v>
      </c>
      <c r="C212" s="138"/>
      <c r="D212" s="138">
        <v>83.747146606445313</v>
      </c>
      <c r="E212" s="138">
        <v>1</v>
      </c>
      <c r="F212" s="138"/>
      <c r="G212" s="138">
        <v>83.747146606445313</v>
      </c>
      <c r="H212" s="138">
        <v>1</v>
      </c>
      <c r="I212" s="138"/>
      <c r="J212" s="138">
        <v>83.747146606445313</v>
      </c>
      <c r="K212" s="247">
        <v>1</v>
      </c>
    </row>
    <row r="213" spans="2:11" x14ac:dyDescent="0.2">
      <c r="B213" s="251">
        <f t="shared" si="3"/>
        <v>43525</v>
      </c>
      <c r="C213" s="138"/>
      <c r="D213" s="138">
        <v>41.252143859863281</v>
      </c>
      <c r="E213" s="138">
        <v>1</v>
      </c>
      <c r="F213" s="138"/>
      <c r="G213" s="138">
        <v>41.252143859863281</v>
      </c>
      <c r="H213" s="138">
        <v>1</v>
      </c>
      <c r="I213" s="138"/>
      <c r="J213" s="138">
        <v>41.252143859863281</v>
      </c>
      <c r="K213" s="247">
        <v>1</v>
      </c>
    </row>
    <row r="214" spans="2:11" x14ac:dyDescent="0.2">
      <c r="B214" s="251">
        <f t="shared" si="3"/>
        <v>43556</v>
      </c>
      <c r="C214" s="138"/>
      <c r="D214" s="138">
        <v>39.003932952880859</v>
      </c>
      <c r="E214" s="138">
        <v>1</v>
      </c>
      <c r="F214" s="138"/>
      <c r="G214" s="138">
        <v>39.003932952880859</v>
      </c>
      <c r="H214" s="138">
        <v>1</v>
      </c>
      <c r="I214" s="138"/>
      <c r="J214" s="138">
        <v>39.003932952880859</v>
      </c>
      <c r="K214" s="247">
        <v>1</v>
      </c>
    </row>
    <row r="215" spans="2:11" x14ac:dyDescent="0.2">
      <c r="B215" s="251">
        <f t="shared" si="3"/>
        <v>43586</v>
      </c>
      <c r="C215" s="138"/>
      <c r="D215" s="138">
        <v>39.103931427001953</v>
      </c>
      <c r="E215" s="138">
        <v>1</v>
      </c>
      <c r="F215" s="138"/>
      <c r="G215" s="138">
        <v>39.103931427001953</v>
      </c>
      <c r="H215" s="138">
        <v>1</v>
      </c>
      <c r="I215" s="138"/>
      <c r="J215" s="138">
        <v>39.103931427001953</v>
      </c>
      <c r="K215" s="247">
        <v>1</v>
      </c>
    </row>
    <row r="216" spans="2:11" x14ac:dyDescent="0.2">
      <c r="B216" s="251">
        <f t="shared" si="3"/>
        <v>43617</v>
      </c>
      <c r="C216" s="138"/>
      <c r="D216" s="138">
        <v>39.203929901123047</v>
      </c>
      <c r="E216" s="138">
        <v>1</v>
      </c>
      <c r="F216" s="138"/>
      <c r="G216" s="138">
        <v>39.203929901123047</v>
      </c>
      <c r="H216" s="138">
        <v>1</v>
      </c>
      <c r="I216" s="138"/>
      <c r="J216" s="138">
        <v>39.203929901123047</v>
      </c>
      <c r="K216" s="247">
        <v>1</v>
      </c>
    </row>
    <row r="217" spans="2:11" x14ac:dyDescent="0.2">
      <c r="B217" s="251">
        <f t="shared" si="3"/>
        <v>43647</v>
      </c>
      <c r="C217" s="138"/>
      <c r="D217" s="138">
        <v>46.882862091064453</v>
      </c>
      <c r="E217" s="138">
        <v>1</v>
      </c>
      <c r="F217" s="138"/>
      <c r="G217" s="138">
        <v>46.882862091064453</v>
      </c>
      <c r="H217" s="138">
        <v>1</v>
      </c>
      <c r="I217" s="138"/>
      <c r="J217" s="138">
        <v>46.882862091064453</v>
      </c>
      <c r="K217" s="247">
        <v>1</v>
      </c>
    </row>
    <row r="218" spans="2:11" x14ac:dyDescent="0.2">
      <c r="B218" s="251">
        <f t="shared" si="3"/>
        <v>43678</v>
      </c>
      <c r="C218" s="138"/>
      <c r="D218" s="138">
        <v>46.532859802246094</v>
      </c>
      <c r="E218" s="138">
        <v>1</v>
      </c>
      <c r="F218" s="138"/>
      <c r="G218" s="138">
        <v>46.532859802246094</v>
      </c>
      <c r="H218" s="138">
        <v>1</v>
      </c>
      <c r="I218" s="138"/>
      <c r="J218" s="138">
        <v>46.532859802246094</v>
      </c>
      <c r="K218" s="247">
        <v>1</v>
      </c>
    </row>
    <row r="219" spans="2:11" x14ac:dyDescent="0.2">
      <c r="B219" s="251">
        <f t="shared" si="3"/>
        <v>43709</v>
      </c>
      <c r="C219" s="138"/>
      <c r="D219" s="138">
        <v>41.248542785644531</v>
      </c>
      <c r="E219" s="138">
        <v>1</v>
      </c>
      <c r="F219" s="138"/>
      <c r="G219" s="138">
        <v>41.248542785644531</v>
      </c>
      <c r="H219" s="138">
        <v>1</v>
      </c>
      <c r="I219" s="138"/>
      <c r="J219" s="138">
        <v>41.248542785644531</v>
      </c>
      <c r="K219" s="247">
        <v>1</v>
      </c>
    </row>
    <row r="220" spans="2:11" x14ac:dyDescent="0.2">
      <c r="B220" s="251">
        <f t="shared" si="3"/>
        <v>43739</v>
      </c>
      <c r="C220" s="138"/>
      <c r="D220" s="138">
        <v>41.698543548583984</v>
      </c>
      <c r="E220" s="138">
        <v>1</v>
      </c>
      <c r="F220" s="138"/>
      <c r="G220" s="138">
        <v>41.698543548583984</v>
      </c>
      <c r="H220" s="138">
        <v>1</v>
      </c>
      <c r="I220" s="138"/>
      <c r="J220" s="138">
        <v>41.698543548583984</v>
      </c>
      <c r="K220" s="247">
        <v>1</v>
      </c>
    </row>
    <row r="221" spans="2:11" x14ac:dyDescent="0.2">
      <c r="B221" s="251">
        <f t="shared" si="3"/>
        <v>43770</v>
      </c>
      <c r="C221" s="138"/>
      <c r="D221" s="138">
        <v>43.353565216064453</v>
      </c>
      <c r="E221" s="138">
        <v>1</v>
      </c>
      <c r="F221" s="138"/>
      <c r="G221" s="138">
        <v>43.353565216064453</v>
      </c>
      <c r="H221" s="138">
        <v>1</v>
      </c>
      <c r="I221" s="138"/>
      <c r="J221" s="138">
        <v>43.353565216064453</v>
      </c>
      <c r="K221" s="247">
        <v>1</v>
      </c>
    </row>
    <row r="222" spans="2:11" x14ac:dyDescent="0.2">
      <c r="B222" s="251">
        <f t="shared" si="3"/>
        <v>43800</v>
      </c>
      <c r="C222" s="138"/>
      <c r="D222" s="138">
        <v>54.352855682373047</v>
      </c>
      <c r="E222" s="138">
        <v>1</v>
      </c>
      <c r="F222" s="138"/>
      <c r="G222" s="138">
        <v>54.352855682373047</v>
      </c>
      <c r="H222" s="138">
        <v>1</v>
      </c>
      <c r="I222" s="138"/>
      <c r="J222" s="138">
        <v>54.352855682373047</v>
      </c>
      <c r="K222" s="247">
        <v>1</v>
      </c>
    </row>
    <row r="223" spans="2:11" x14ac:dyDescent="0.2">
      <c r="B223" s="251">
        <f t="shared" si="3"/>
        <v>43831</v>
      </c>
      <c r="C223" s="138"/>
      <c r="D223" s="138">
        <v>85.747146606445313</v>
      </c>
      <c r="E223" s="138">
        <v>1</v>
      </c>
      <c r="F223" s="138"/>
      <c r="G223" s="138">
        <v>85.747146606445313</v>
      </c>
      <c r="H223" s="138">
        <v>1</v>
      </c>
      <c r="I223" s="138"/>
      <c r="J223" s="138">
        <v>85.747146606445313</v>
      </c>
      <c r="K223" s="247">
        <v>1</v>
      </c>
    </row>
    <row r="224" spans="2:11" x14ac:dyDescent="0.2">
      <c r="B224" s="251">
        <f t="shared" si="3"/>
        <v>43862</v>
      </c>
      <c r="C224" s="138"/>
      <c r="D224" s="138">
        <v>85.747146606445313</v>
      </c>
      <c r="E224" s="138">
        <v>1</v>
      </c>
      <c r="F224" s="138"/>
      <c r="G224" s="138">
        <v>85.747146606445313</v>
      </c>
      <c r="H224" s="138">
        <v>1</v>
      </c>
      <c r="I224" s="138"/>
      <c r="J224" s="138">
        <v>85.747146606445313</v>
      </c>
      <c r="K224" s="247">
        <v>1</v>
      </c>
    </row>
    <row r="225" spans="2:11" x14ac:dyDescent="0.2">
      <c r="B225" s="251">
        <f t="shared" si="3"/>
        <v>43891</v>
      </c>
      <c r="C225" s="138"/>
      <c r="D225" s="138">
        <v>41.752143859863281</v>
      </c>
      <c r="E225" s="138">
        <v>1</v>
      </c>
      <c r="F225" s="138"/>
      <c r="G225" s="138">
        <v>41.752143859863281</v>
      </c>
      <c r="H225" s="138">
        <v>1</v>
      </c>
      <c r="I225" s="138"/>
      <c r="J225" s="138">
        <v>41.752143859863281</v>
      </c>
      <c r="K225" s="247">
        <v>1</v>
      </c>
    </row>
    <row r="226" spans="2:11" x14ac:dyDescent="0.2">
      <c r="B226" s="251">
        <f t="shared" si="3"/>
        <v>43922</v>
      </c>
      <c r="C226" s="138"/>
      <c r="D226" s="138">
        <v>39.503932952880859</v>
      </c>
      <c r="E226" s="138">
        <v>1</v>
      </c>
      <c r="F226" s="138"/>
      <c r="G226" s="138">
        <v>39.503932952880859</v>
      </c>
      <c r="H226" s="138">
        <v>1</v>
      </c>
      <c r="I226" s="138"/>
      <c r="J226" s="138">
        <v>39.503932952880859</v>
      </c>
      <c r="K226" s="247">
        <v>1</v>
      </c>
    </row>
    <row r="227" spans="2:11" x14ac:dyDescent="0.2">
      <c r="B227" s="251">
        <f t="shared" si="3"/>
        <v>43952</v>
      </c>
      <c r="C227" s="138"/>
      <c r="D227" s="138">
        <v>39.603931427001953</v>
      </c>
      <c r="E227" s="138">
        <v>1</v>
      </c>
      <c r="F227" s="138"/>
      <c r="G227" s="138">
        <v>39.603931427001953</v>
      </c>
      <c r="H227" s="138">
        <v>1</v>
      </c>
      <c r="I227" s="138"/>
      <c r="J227" s="138">
        <v>39.603931427001953</v>
      </c>
      <c r="K227" s="247">
        <v>1</v>
      </c>
    </row>
    <row r="228" spans="2:11" x14ac:dyDescent="0.2">
      <c r="B228" s="251">
        <f t="shared" si="3"/>
        <v>43983</v>
      </c>
      <c r="C228" s="138"/>
      <c r="D228" s="138">
        <v>39.603931427001953</v>
      </c>
      <c r="E228" s="138">
        <v>1</v>
      </c>
      <c r="F228" s="138"/>
      <c r="G228" s="138">
        <v>39.603931427001953</v>
      </c>
      <c r="H228" s="138">
        <v>1</v>
      </c>
      <c r="I228" s="138"/>
      <c r="J228" s="138">
        <v>39.603931427001953</v>
      </c>
      <c r="K228" s="247">
        <v>1</v>
      </c>
    </row>
    <row r="229" spans="2:11" x14ac:dyDescent="0.2">
      <c r="B229" s="251">
        <f t="shared" si="3"/>
        <v>44013</v>
      </c>
      <c r="C229" s="138"/>
      <c r="D229" s="138">
        <v>39.603931427001953</v>
      </c>
      <c r="E229" s="138">
        <v>1</v>
      </c>
      <c r="F229" s="138"/>
      <c r="G229" s="138">
        <v>39.603931427001953</v>
      </c>
      <c r="H229" s="138">
        <v>1</v>
      </c>
      <c r="I229" s="138"/>
      <c r="J229" s="138">
        <v>39.603931427001953</v>
      </c>
      <c r="K229" s="247">
        <v>1</v>
      </c>
    </row>
    <row r="230" spans="2:11" x14ac:dyDescent="0.2">
      <c r="B230" s="251">
        <f t="shared" si="3"/>
        <v>44044</v>
      </c>
      <c r="C230" s="138"/>
      <c r="D230" s="138">
        <v>39.603931427001953</v>
      </c>
      <c r="E230" s="138">
        <v>1</v>
      </c>
      <c r="F230" s="138"/>
      <c r="G230" s="138">
        <v>39.603931427001953</v>
      </c>
      <c r="H230" s="138">
        <v>1</v>
      </c>
      <c r="I230" s="138"/>
      <c r="J230" s="138">
        <v>39.603931427001953</v>
      </c>
      <c r="K230" s="247">
        <v>1</v>
      </c>
    </row>
    <row r="231" spans="2:11" x14ac:dyDescent="0.2">
      <c r="B231" s="251">
        <f t="shared" si="3"/>
        <v>44075</v>
      </c>
      <c r="C231" s="138"/>
      <c r="D231" s="138">
        <v>39.603931427001953</v>
      </c>
      <c r="E231" s="138">
        <v>1</v>
      </c>
      <c r="F231" s="138"/>
      <c r="G231" s="138">
        <v>39.603931427001953</v>
      </c>
      <c r="H231" s="138">
        <v>1</v>
      </c>
      <c r="I231" s="138"/>
      <c r="J231" s="138">
        <v>39.603931427001953</v>
      </c>
      <c r="K231" s="247">
        <v>1</v>
      </c>
    </row>
    <row r="232" spans="2:11" x14ac:dyDescent="0.2">
      <c r="B232" s="251">
        <f t="shared" si="3"/>
        <v>44105</v>
      </c>
      <c r="C232" s="138"/>
      <c r="D232" s="138">
        <v>39.603931427001953</v>
      </c>
      <c r="E232" s="138">
        <v>1</v>
      </c>
      <c r="F232" s="138"/>
      <c r="G232" s="138">
        <v>39.603931427001953</v>
      </c>
      <c r="H232" s="138">
        <v>1</v>
      </c>
      <c r="I232" s="138"/>
      <c r="J232" s="138">
        <v>39.603931427001953</v>
      </c>
      <c r="K232" s="247">
        <v>1</v>
      </c>
    </row>
    <row r="233" spans="2:11" x14ac:dyDescent="0.2">
      <c r="B233" s="251">
        <f t="shared" si="3"/>
        <v>44136</v>
      </c>
      <c r="C233" s="138"/>
      <c r="D233" s="138">
        <v>39.603931427001953</v>
      </c>
      <c r="E233" s="138">
        <v>1</v>
      </c>
      <c r="F233" s="138"/>
      <c r="G233" s="138">
        <v>39.603931427001953</v>
      </c>
      <c r="H233" s="138">
        <v>1</v>
      </c>
      <c r="I233" s="138"/>
      <c r="J233" s="138">
        <v>39.603931427001953</v>
      </c>
      <c r="K233" s="247">
        <v>1</v>
      </c>
    </row>
    <row r="234" spans="2:11" x14ac:dyDescent="0.2">
      <c r="B234" s="251">
        <f t="shared" si="3"/>
        <v>44166</v>
      </c>
      <c r="C234" s="138"/>
      <c r="D234" s="138">
        <v>39.603931427001953</v>
      </c>
      <c r="E234" s="138">
        <v>1</v>
      </c>
      <c r="F234" s="138"/>
      <c r="G234" s="138">
        <v>39.603931427001953</v>
      </c>
      <c r="H234" s="138">
        <v>1</v>
      </c>
      <c r="I234" s="138"/>
      <c r="J234" s="138">
        <v>39.603931427001953</v>
      </c>
      <c r="K234" s="247">
        <v>1</v>
      </c>
    </row>
    <row r="235" spans="2:11" x14ac:dyDescent="0.2">
      <c r="B235" s="251">
        <f t="shared" si="3"/>
        <v>44197</v>
      </c>
      <c r="C235" s="138"/>
      <c r="D235" s="138">
        <v>39.603931427001953</v>
      </c>
      <c r="E235" s="138">
        <v>1</v>
      </c>
      <c r="F235" s="138"/>
      <c r="G235" s="138">
        <v>39.603931427001953</v>
      </c>
      <c r="H235" s="138">
        <v>1</v>
      </c>
      <c r="I235" s="138"/>
      <c r="J235" s="138">
        <v>39.603931427001953</v>
      </c>
      <c r="K235" s="247">
        <v>1</v>
      </c>
    </row>
    <row r="236" spans="2:11" x14ac:dyDescent="0.2">
      <c r="B236" s="251">
        <f t="shared" si="3"/>
        <v>44228</v>
      </c>
      <c r="C236" s="138"/>
      <c r="D236" s="138">
        <v>39.603931427001953</v>
      </c>
      <c r="E236" s="138">
        <v>1</v>
      </c>
      <c r="F236" s="138"/>
      <c r="G236" s="138">
        <v>39.603931427001953</v>
      </c>
      <c r="H236" s="138">
        <v>1</v>
      </c>
      <c r="I236" s="138"/>
      <c r="J236" s="138">
        <v>39.603931427001953</v>
      </c>
      <c r="K236" s="247">
        <v>1</v>
      </c>
    </row>
    <row r="237" spans="2:11" x14ac:dyDescent="0.2">
      <c r="B237" s="251">
        <f t="shared" si="3"/>
        <v>44256</v>
      </c>
      <c r="C237" s="138"/>
      <c r="D237" s="138">
        <v>39.603931427001953</v>
      </c>
      <c r="E237" s="138">
        <v>1</v>
      </c>
      <c r="F237" s="138"/>
      <c r="G237" s="138">
        <v>39.603931427001953</v>
      </c>
      <c r="H237" s="138">
        <v>1</v>
      </c>
      <c r="I237" s="138"/>
      <c r="J237" s="138">
        <v>39.603931427001953</v>
      </c>
      <c r="K237" s="247">
        <v>1</v>
      </c>
    </row>
    <row r="238" spans="2:11" x14ac:dyDescent="0.2">
      <c r="B238" s="251">
        <f t="shared" si="3"/>
        <v>44287</v>
      </c>
      <c r="C238" s="138"/>
      <c r="D238" s="138">
        <v>39.603931427001953</v>
      </c>
      <c r="E238" s="138">
        <v>1</v>
      </c>
      <c r="F238" s="138"/>
      <c r="G238" s="138">
        <v>39.603931427001953</v>
      </c>
      <c r="H238" s="138">
        <v>1</v>
      </c>
      <c r="I238" s="138"/>
      <c r="J238" s="138">
        <v>39.603931427001953</v>
      </c>
      <c r="K238" s="247">
        <v>1</v>
      </c>
    </row>
    <row r="239" spans="2:11" x14ac:dyDescent="0.2">
      <c r="B239" s="251">
        <f t="shared" si="3"/>
        <v>44317</v>
      </c>
      <c r="C239" s="138"/>
      <c r="D239" s="138">
        <v>39.603931427001953</v>
      </c>
      <c r="E239" s="138">
        <v>1</v>
      </c>
      <c r="F239" s="138"/>
      <c r="G239" s="138">
        <v>39.603931427001953</v>
      </c>
      <c r="H239" s="138">
        <v>1</v>
      </c>
      <c r="I239" s="138"/>
      <c r="J239" s="138">
        <v>39.603931427001953</v>
      </c>
      <c r="K239" s="247">
        <v>1</v>
      </c>
    </row>
    <row r="240" spans="2:11" x14ac:dyDescent="0.2">
      <c r="B240" s="251">
        <f t="shared" si="3"/>
        <v>44348</v>
      </c>
      <c r="C240" s="138"/>
      <c r="D240" s="138">
        <v>39.603931427001953</v>
      </c>
      <c r="E240" s="138">
        <v>1</v>
      </c>
      <c r="F240" s="138"/>
      <c r="G240" s="138">
        <v>39.603931427001953</v>
      </c>
      <c r="H240" s="138">
        <v>1</v>
      </c>
      <c r="I240" s="138"/>
      <c r="J240" s="138">
        <v>39.603931427001953</v>
      </c>
      <c r="K240" s="247">
        <v>1</v>
      </c>
    </row>
    <row r="241" spans="2:11" x14ac:dyDescent="0.2">
      <c r="B241" s="251">
        <f t="shared" si="3"/>
        <v>44378</v>
      </c>
      <c r="C241" s="138"/>
      <c r="D241" s="138">
        <v>39.603931427001953</v>
      </c>
      <c r="E241" s="138">
        <v>1</v>
      </c>
      <c r="F241" s="138"/>
      <c r="G241" s="138">
        <v>39.603931427001953</v>
      </c>
      <c r="H241" s="138">
        <v>1</v>
      </c>
      <c r="I241" s="138"/>
      <c r="J241" s="138">
        <v>39.603931427001953</v>
      </c>
      <c r="K241" s="247">
        <v>1</v>
      </c>
    </row>
    <row r="242" spans="2:11" x14ac:dyDescent="0.2">
      <c r="B242" s="251">
        <f t="shared" si="3"/>
        <v>44409</v>
      </c>
      <c r="C242" s="138"/>
      <c r="D242" s="138">
        <v>39.603931427001953</v>
      </c>
      <c r="E242" s="138">
        <v>1</v>
      </c>
      <c r="F242" s="138"/>
      <c r="G242" s="138">
        <v>39.603931427001953</v>
      </c>
      <c r="H242" s="138">
        <v>1</v>
      </c>
      <c r="I242" s="138"/>
      <c r="J242" s="138">
        <v>39.603931427001953</v>
      </c>
      <c r="K242" s="247">
        <v>1</v>
      </c>
    </row>
    <row r="243" spans="2:11" x14ac:dyDescent="0.2">
      <c r="B243" s="251">
        <f t="shared" si="3"/>
        <v>44440</v>
      </c>
      <c r="C243" s="138"/>
      <c r="D243" s="138">
        <v>39.603931427001953</v>
      </c>
      <c r="E243" s="138">
        <v>1</v>
      </c>
      <c r="F243" s="138"/>
      <c r="G243" s="138">
        <v>39.603931427001953</v>
      </c>
      <c r="H243" s="138">
        <v>1</v>
      </c>
      <c r="I243" s="138"/>
      <c r="J243" s="138">
        <v>39.603931427001953</v>
      </c>
      <c r="K243" s="247">
        <v>1</v>
      </c>
    </row>
    <row r="244" spans="2:11" x14ac:dyDescent="0.2">
      <c r="B244" s="251">
        <f t="shared" si="3"/>
        <v>44470</v>
      </c>
      <c r="C244" s="138"/>
      <c r="D244" s="138">
        <v>39.603931427001953</v>
      </c>
      <c r="E244" s="138">
        <v>1</v>
      </c>
      <c r="F244" s="138"/>
      <c r="G244" s="138">
        <v>39.603931427001953</v>
      </c>
      <c r="H244" s="138">
        <v>1</v>
      </c>
      <c r="I244" s="138"/>
      <c r="J244" s="138">
        <v>39.603931427001953</v>
      </c>
      <c r="K244" s="247">
        <v>1</v>
      </c>
    </row>
    <row r="245" spans="2:11" x14ac:dyDescent="0.2">
      <c r="B245" s="251">
        <f t="shared" si="3"/>
        <v>44501</v>
      </c>
      <c r="C245" s="138"/>
      <c r="D245" s="138">
        <v>39.603931427001953</v>
      </c>
      <c r="E245" s="138">
        <v>1</v>
      </c>
      <c r="F245" s="138"/>
      <c r="G245" s="138">
        <v>39.603931427001953</v>
      </c>
      <c r="H245" s="138">
        <v>1</v>
      </c>
      <c r="I245" s="138"/>
      <c r="J245" s="138">
        <v>39.603931427001953</v>
      </c>
      <c r="K245" s="247">
        <v>1</v>
      </c>
    </row>
    <row r="246" spans="2:11" x14ac:dyDescent="0.2">
      <c r="B246" s="251">
        <f t="shared" si="3"/>
        <v>44531</v>
      </c>
      <c r="C246" s="138"/>
      <c r="D246" s="138">
        <v>39.603931427001953</v>
      </c>
      <c r="E246" s="138">
        <v>1</v>
      </c>
      <c r="F246" s="138"/>
      <c r="G246" s="138">
        <v>39.603931427001953</v>
      </c>
      <c r="H246" s="138">
        <v>1</v>
      </c>
      <c r="I246" s="138"/>
      <c r="J246" s="138">
        <v>39.603931427001953</v>
      </c>
      <c r="K246" s="247">
        <v>1</v>
      </c>
    </row>
    <row r="247" spans="2:11" x14ac:dyDescent="0.2">
      <c r="B247" s="251">
        <f t="shared" si="3"/>
        <v>44562</v>
      </c>
      <c r="C247" s="138"/>
      <c r="D247" s="138">
        <v>39.603931427001953</v>
      </c>
      <c r="E247" s="138">
        <v>1</v>
      </c>
      <c r="F247" s="138"/>
      <c r="G247" s="138">
        <v>39.603931427001953</v>
      </c>
      <c r="H247" s="138">
        <v>1</v>
      </c>
      <c r="I247" s="138"/>
      <c r="J247" s="138">
        <v>39.603931427001953</v>
      </c>
      <c r="K247" s="247">
        <v>1</v>
      </c>
    </row>
    <row r="248" spans="2:11" x14ac:dyDescent="0.2">
      <c r="B248" s="251">
        <f t="shared" si="3"/>
        <v>44593</v>
      </c>
      <c r="C248" s="138"/>
      <c r="D248" s="138">
        <v>39.603931427001953</v>
      </c>
      <c r="E248" s="138">
        <v>1</v>
      </c>
      <c r="F248" s="138"/>
      <c r="G248" s="138">
        <v>39.603931427001953</v>
      </c>
      <c r="H248" s="138">
        <v>1</v>
      </c>
      <c r="I248" s="138"/>
      <c r="J248" s="138">
        <v>39.603931427001953</v>
      </c>
      <c r="K248" s="247">
        <v>1</v>
      </c>
    </row>
    <row r="249" spans="2:11" x14ac:dyDescent="0.2">
      <c r="B249" s="251">
        <f t="shared" si="3"/>
        <v>44621</v>
      </c>
      <c r="C249" s="138"/>
      <c r="D249" s="138">
        <v>39.603931427001953</v>
      </c>
      <c r="E249" s="138">
        <v>1</v>
      </c>
      <c r="F249" s="138"/>
      <c r="G249" s="138">
        <v>39.603931427001953</v>
      </c>
      <c r="H249" s="138">
        <v>1</v>
      </c>
      <c r="I249" s="138"/>
      <c r="J249" s="138">
        <v>39.603931427001953</v>
      </c>
      <c r="K249" s="247">
        <v>1</v>
      </c>
    </row>
    <row r="250" spans="2:11" x14ac:dyDescent="0.2">
      <c r="B250" s="251">
        <f t="shared" si="3"/>
        <v>44652</v>
      </c>
      <c r="C250" s="138"/>
      <c r="D250" s="138">
        <v>39.603931427001953</v>
      </c>
      <c r="E250" s="138">
        <v>1</v>
      </c>
      <c r="F250" s="138"/>
      <c r="G250" s="138">
        <v>39.603931427001953</v>
      </c>
      <c r="H250" s="138">
        <v>1</v>
      </c>
      <c r="I250" s="138"/>
      <c r="J250" s="138">
        <v>39.603931427001953</v>
      </c>
      <c r="K250" s="247">
        <v>1</v>
      </c>
    </row>
    <row r="251" spans="2:11" x14ac:dyDescent="0.2">
      <c r="B251" s="251">
        <f t="shared" si="3"/>
        <v>44682</v>
      </c>
      <c r="C251" s="138"/>
      <c r="D251" s="138">
        <v>39.603931427001953</v>
      </c>
      <c r="E251" s="138">
        <v>1</v>
      </c>
      <c r="F251" s="138"/>
      <c r="G251" s="138">
        <v>39.603931427001953</v>
      </c>
      <c r="H251" s="138">
        <v>1</v>
      </c>
      <c r="I251" s="138"/>
      <c r="J251" s="138">
        <v>39.603931427001953</v>
      </c>
      <c r="K251" s="247">
        <v>1</v>
      </c>
    </row>
    <row r="252" spans="2:11" x14ac:dyDescent="0.2">
      <c r="B252" s="251">
        <f t="shared" si="3"/>
        <v>44713</v>
      </c>
      <c r="C252" s="138"/>
      <c r="D252" s="138">
        <v>39.603931427001953</v>
      </c>
      <c r="E252" s="138">
        <v>1</v>
      </c>
      <c r="F252" s="138"/>
      <c r="G252" s="138">
        <v>39.603931427001953</v>
      </c>
      <c r="H252" s="138">
        <v>1</v>
      </c>
      <c r="I252" s="138"/>
      <c r="J252" s="138">
        <v>39.603931427001953</v>
      </c>
      <c r="K252" s="247">
        <v>1</v>
      </c>
    </row>
    <row r="253" spans="2:11" x14ac:dyDescent="0.2">
      <c r="B253" s="251">
        <f t="shared" si="3"/>
        <v>44743</v>
      </c>
      <c r="C253" s="138"/>
      <c r="D253" s="138">
        <v>39.603931427001953</v>
      </c>
      <c r="E253" s="138">
        <v>1</v>
      </c>
      <c r="F253" s="138"/>
      <c r="G253" s="138">
        <v>39.603931427001953</v>
      </c>
      <c r="H253" s="138">
        <v>1</v>
      </c>
      <c r="I253" s="138"/>
      <c r="J253" s="138">
        <v>39.603931427001953</v>
      </c>
      <c r="K253" s="247">
        <v>1</v>
      </c>
    </row>
    <row r="254" spans="2:11" x14ac:dyDescent="0.2">
      <c r="B254" s="251">
        <f t="shared" si="3"/>
        <v>44774</v>
      </c>
      <c r="C254" s="138"/>
      <c r="D254" s="138">
        <v>39.603931427001953</v>
      </c>
      <c r="E254" s="138">
        <v>1</v>
      </c>
      <c r="F254" s="138"/>
      <c r="G254" s="138">
        <v>39.603931427001953</v>
      </c>
      <c r="H254" s="138">
        <v>1</v>
      </c>
      <c r="I254" s="138"/>
      <c r="J254" s="138">
        <v>39.603931427001953</v>
      </c>
      <c r="K254" s="247">
        <v>1</v>
      </c>
    </row>
    <row r="255" spans="2:11" x14ac:dyDescent="0.2">
      <c r="B255" s="251">
        <f t="shared" si="3"/>
        <v>44805</v>
      </c>
      <c r="C255" s="138"/>
      <c r="D255" s="138">
        <v>39.603931427001953</v>
      </c>
      <c r="E255" s="138">
        <v>1</v>
      </c>
      <c r="F255" s="138"/>
      <c r="G255" s="138">
        <v>39.603931427001953</v>
      </c>
      <c r="H255" s="138">
        <v>1</v>
      </c>
      <c r="I255" s="138"/>
      <c r="J255" s="138">
        <v>39.603931427001953</v>
      </c>
      <c r="K255" s="247">
        <v>1</v>
      </c>
    </row>
    <row r="256" spans="2:11" x14ac:dyDescent="0.2">
      <c r="B256" s="251">
        <f t="shared" si="3"/>
        <v>44835</v>
      </c>
      <c r="C256" s="138"/>
      <c r="D256" s="138">
        <v>39.603931427001953</v>
      </c>
      <c r="E256" s="138">
        <v>1</v>
      </c>
      <c r="F256" s="138"/>
      <c r="G256" s="138">
        <v>39.603931427001953</v>
      </c>
      <c r="H256" s="138">
        <v>1</v>
      </c>
      <c r="I256" s="138"/>
      <c r="J256" s="138">
        <v>39.603931427001953</v>
      </c>
      <c r="K256" s="247">
        <v>1</v>
      </c>
    </row>
    <row r="257" spans="2:11" x14ac:dyDescent="0.2">
      <c r="B257" s="251">
        <f t="shared" si="3"/>
        <v>44866</v>
      </c>
      <c r="C257" s="138"/>
      <c r="D257" s="138">
        <v>39.603931427001953</v>
      </c>
      <c r="E257" s="138">
        <v>1</v>
      </c>
      <c r="F257" s="138"/>
      <c r="G257" s="138">
        <v>39.603931427001953</v>
      </c>
      <c r="H257" s="138">
        <v>1</v>
      </c>
      <c r="I257" s="138"/>
      <c r="J257" s="138">
        <v>39.603931427001953</v>
      </c>
      <c r="K257" s="247">
        <v>1</v>
      </c>
    </row>
    <row r="258" spans="2:11" x14ac:dyDescent="0.2">
      <c r="B258" s="251">
        <f t="shared" si="3"/>
        <v>44896</v>
      </c>
      <c r="C258" s="138"/>
      <c r="D258" s="138">
        <v>39.603931427001953</v>
      </c>
      <c r="E258" s="138">
        <v>1</v>
      </c>
      <c r="F258" s="138"/>
      <c r="G258" s="138">
        <v>39.603931427001953</v>
      </c>
      <c r="H258" s="138">
        <v>1</v>
      </c>
      <c r="I258" s="138"/>
      <c r="J258" s="138">
        <v>39.603931427001953</v>
      </c>
      <c r="K258" s="247">
        <v>1</v>
      </c>
    </row>
    <row r="259" spans="2:11" x14ac:dyDescent="0.2">
      <c r="B259" s="251">
        <f t="shared" si="3"/>
        <v>44927</v>
      </c>
      <c r="C259" s="138"/>
      <c r="D259" s="138">
        <v>39.603931427001953</v>
      </c>
      <c r="E259" s="138">
        <v>1</v>
      </c>
      <c r="F259" s="138"/>
      <c r="G259" s="138">
        <v>39.603931427001953</v>
      </c>
      <c r="H259" s="138">
        <v>1</v>
      </c>
      <c r="I259" s="138"/>
      <c r="J259" s="138">
        <v>39.603931427001953</v>
      </c>
      <c r="K259" s="247">
        <v>1</v>
      </c>
    </row>
    <row r="260" spans="2:11" x14ac:dyDescent="0.2">
      <c r="B260" s="251">
        <f t="shared" si="3"/>
        <v>44958</v>
      </c>
      <c r="C260" s="138"/>
      <c r="D260" s="138">
        <v>39.603931427001953</v>
      </c>
      <c r="E260" s="138">
        <v>1</v>
      </c>
      <c r="F260" s="138"/>
      <c r="G260" s="138">
        <v>39.603931427001953</v>
      </c>
      <c r="H260" s="138">
        <v>1</v>
      </c>
      <c r="I260" s="138"/>
      <c r="J260" s="138">
        <v>39.603931427001953</v>
      </c>
      <c r="K260" s="247">
        <v>1</v>
      </c>
    </row>
    <row r="261" spans="2:11" x14ac:dyDescent="0.2">
      <c r="B261" s="251">
        <f t="shared" si="3"/>
        <v>44986</v>
      </c>
      <c r="C261" s="138"/>
      <c r="D261" s="138">
        <v>39.603931427001953</v>
      </c>
      <c r="E261" s="138">
        <v>1</v>
      </c>
      <c r="F261" s="138"/>
      <c r="G261" s="138">
        <v>39.603931427001953</v>
      </c>
      <c r="H261" s="138">
        <v>1</v>
      </c>
      <c r="I261" s="138"/>
      <c r="J261" s="138">
        <v>39.603931427001953</v>
      </c>
      <c r="K261" s="247">
        <v>1</v>
      </c>
    </row>
    <row r="262" spans="2:11" x14ac:dyDescent="0.2">
      <c r="B262" s="251">
        <f t="shared" si="3"/>
        <v>45017</v>
      </c>
      <c r="C262" s="138"/>
      <c r="D262" s="138">
        <v>39.603931427001953</v>
      </c>
      <c r="E262" s="138">
        <v>1</v>
      </c>
      <c r="F262" s="138"/>
      <c r="G262" s="138">
        <v>39.603931427001953</v>
      </c>
      <c r="H262" s="138">
        <v>1</v>
      </c>
      <c r="I262" s="138"/>
      <c r="J262" s="138">
        <v>39.603931427001953</v>
      </c>
      <c r="K262" s="247">
        <v>1</v>
      </c>
    </row>
    <row r="263" spans="2:11" x14ac:dyDescent="0.2">
      <c r="B263" s="251">
        <f t="shared" si="3"/>
        <v>45047</v>
      </c>
      <c r="C263" s="138"/>
      <c r="D263" s="138">
        <v>39.603931427001953</v>
      </c>
      <c r="E263" s="138">
        <v>1</v>
      </c>
      <c r="F263" s="138"/>
      <c r="G263" s="138">
        <v>39.603931427001953</v>
      </c>
      <c r="H263" s="138">
        <v>1</v>
      </c>
      <c r="I263" s="138"/>
      <c r="J263" s="138">
        <v>39.603931427001953</v>
      </c>
      <c r="K263" s="247">
        <v>1</v>
      </c>
    </row>
    <row r="264" spans="2:11" x14ac:dyDescent="0.2">
      <c r="B264" s="251">
        <f t="shared" ref="B264:B327" si="4">EOMONTH(B263,0)+1</f>
        <v>45078</v>
      </c>
      <c r="C264" s="138"/>
      <c r="D264" s="138">
        <v>39.603931427001953</v>
      </c>
      <c r="E264" s="138">
        <v>1</v>
      </c>
      <c r="F264" s="138"/>
      <c r="G264" s="138">
        <v>39.603931427001953</v>
      </c>
      <c r="H264" s="138">
        <v>1</v>
      </c>
      <c r="I264" s="138"/>
      <c r="J264" s="138">
        <v>39.603931427001953</v>
      </c>
      <c r="K264" s="247">
        <v>1</v>
      </c>
    </row>
    <row r="265" spans="2:11" x14ac:dyDescent="0.2">
      <c r="B265" s="251">
        <f t="shared" si="4"/>
        <v>45108</v>
      </c>
      <c r="C265" s="138"/>
      <c r="D265" s="138">
        <v>39.603931427001953</v>
      </c>
      <c r="E265" s="138">
        <v>1</v>
      </c>
      <c r="F265" s="138"/>
      <c r="G265" s="138">
        <v>39.603931427001953</v>
      </c>
      <c r="H265" s="138">
        <v>1</v>
      </c>
      <c r="I265" s="138"/>
      <c r="J265" s="138">
        <v>39.603931427001953</v>
      </c>
      <c r="K265" s="247">
        <v>1</v>
      </c>
    </row>
    <row r="266" spans="2:11" x14ac:dyDescent="0.2">
      <c r="B266" s="251">
        <f t="shared" si="4"/>
        <v>45139</v>
      </c>
      <c r="C266" s="138"/>
      <c r="D266" s="138">
        <v>39.603931427001953</v>
      </c>
      <c r="E266" s="138">
        <v>1</v>
      </c>
      <c r="F266" s="138"/>
      <c r="G266" s="138">
        <v>39.603931427001953</v>
      </c>
      <c r="H266" s="138">
        <v>1</v>
      </c>
      <c r="I266" s="138"/>
      <c r="J266" s="138">
        <v>39.603931427001953</v>
      </c>
      <c r="K266" s="247">
        <v>1</v>
      </c>
    </row>
    <row r="267" spans="2:11" x14ac:dyDescent="0.2">
      <c r="B267" s="251">
        <f t="shared" si="4"/>
        <v>45170</v>
      </c>
      <c r="C267" s="138"/>
      <c r="D267" s="138">
        <v>39.603931427001953</v>
      </c>
      <c r="E267" s="138">
        <v>1</v>
      </c>
      <c r="F267" s="138"/>
      <c r="G267" s="138">
        <v>39.603931427001953</v>
      </c>
      <c r="H267" s="138">
        <v>1</v>
      </c>
      <c r="I267" s="138"/>
      <c r="J267" s="138">
        <v>39.603931427001953</v>
      </c>
      <c r="K267" s="247">
        <v>1</v>
      </c>
    </row>
    <row r="268" spans="2:11" x14ac:dyDescent="0.2">
      <c r="B268" s="251">
        <f t="shared" si="4"/>
        <v>45200</v>
      </c>
      <c r="C268" s="138"/>
      <c r="D268" s="138">
        <v>39.603931427001953</v>
      </c>
      <c r="E268" s="138">
        <v>1</v>
      </c>
      <c r="F268" s="138"/>
      <c r="G268" s="138">
        <v>39.603931427001953</v>
      </c>
      <c r="H268" s="138">
        <v>1</v>
      </c>
      <c r="I268" s="138"/>
      <c r="J268" s="138">
        <v>39.603931427001953</v>
      </c>
      <c r="K268" s="247">
        <v>1</v>
      </c>
    </row>
    <row r="269" spans="2:11" x14ac:dyDescent="0.2">
      <c r="B269" s="251">
        <f t="shared" si="4"/>
        <v>45231</v>
      </c>
      <c r="C269" s="138"/>
      <c r="D269" s="138">
        <v>39.603931427001953</v>
      </c>
      <c r="E269" s="138">
        <v>1</v>
      </c>
      <c r="F269" s="138"/>
      <c r="G269" s="138">
        <v>39.603931427001953</v>
      </c>
      <c r="H269" s="138">
        <v>1</v>
      </c>
      <c r="I269" s="138"/>
      <c r="J269" s="138">
        <v>39.603931427001953</v>
      </c>
      <c r="K269" s="247">
        <v>1</v>
      </c>
    </row>
    <row r="270" spans="2:11" x14ac:dyDescent="0.2">
      <c r="B270" s="251">
        <f t="shared" si="4"/>
        <v>45261</v>
      </c>
      <c r="C270" s="138"/>
      <c r="D270" s="138">
        <v>39.603931427001953</v>
      </c>
      <c r="E270" s="138">
        <v>1</v>
      </c>
      <c r="F270" s="138"/>
      <c r="G270" s="138">
        <v>39.603931427001953</v>
      </c>
      <c r="H270" s="138">
        <v>1</v>
      </c>
      <c r="I270" s="138"/>
      <c r="J270" s="138">
        <v>39.603931427001953</v>
      </c>
      <c r="K270" s="247">
        <v>1</v>
      </c>
    </row>
    <row r="271" spans="2:11" x14ac:dyDescent="0.2">
      <c r="B271" s="251">
        <f t="shared" si="4"/>
        <v>45292</v>
      </c>
      <c r="C271" s="138"/>
      <c r="D271" s="138">
        <v>39.603931427001953</v>
      </c>
      <c r="E271" s="138">
        <v>1</v>
      </c>
      <c r="F271" s="138"/>
      <c r="G271" s="138">
        <v>39.603931427001953</v>
      </c>
      <c r="H271" s="138">
        <v>1</v>
      </c>
      <c r="I271" s="138"/>
      <c r="J271" s="138">
        <v>39.603931427001953</v>
      </c>
      <c r="K271" s="247">
        <v>1</v>
      </c>
    </row>
    <row r="272" spans="2:11" x14ac:dyDescent="0.2">
      <c r="B272" s="251">
        <f t="shared" si="4"/>
        <v>45323</v>
      </c>
      <c r="C272" s="138"/>
      <c r="D272" s="138">
        <v>39.603931427001953</v>
      </c>
      <c r="E272" s="138">
        <v>1</v>
      </c>
      <c r="F272" s="138"/>
      <c r="G272" s="138">
        <v>39.603931427001953</v>
      </c>
      <c r="H272" s="138">
        <v>1</v>
      </c>
      <c r="I272" s="138"/>
      <c r="J272" s="138">
        <v>39.603931427001953</v>
      </c>
      <c r="K272" s="247">
        <v>1</v>
      </c>
    </row>
    <row r="273" spans="2:11" x14ac:dyDescent="0.2">
      <c r="B273" s="251">
        <f t="shared" si="4"/>
        <v>45352</v>
      </c>
      <c r="C273" s="138"/>
      <c r="D273" s="138">
        <v>39.603931427001953</v>
      </c>
      <c r="E273" s="138">
        <v>1</v>
      </c>
      <c r="F273" s="138"/>
      <c r="G273" s="138">
        <v>39.603931427001953</v>
      </c>
      <c r="H273" s="138">
        <v>1</v>
      </c>
      <c r="I273" s="138"/>
      <c r="J273" s="138">
        <v>39.603931427001953</v>
      </c>
      <c r="K273" s="247">
        <v>1</v>
      </c>
    </row>
    <row r="274" spans="2:11" x14ac:dyDescent="0.2">
      <c r="B274" s="251">
        <f t="shared" si="4"/>
        <v>45383</v>
      </c>
      <c r="C274" s="138"/>
      <c r="D274" s="138">
        <v>39.603931427001953</v>
      </c>
      <c r="E274" s="138">
        <v>1</v>
      </c>
      <c r="F274" s="138"/>
      <c r="G274" s="138">
        <v>39.603931427001953</v>
      </c>
      <c r="H274" s="138">
        <v>1</v>
      </c>
      <c r="I274" s="138"/>
      <c r="J274" s="138">
        <v>39.603931427001953</v>
      </c>
      <c r="K274" s="247">
        <v>1</v>
      </c>
    </row>
    <row r="275" spans="2:11" x14ac:dyDescent="0.2">
      <c r="B275" s="251">
        <f t="shared" si="4"/>
        <v>45413</v>
      </c>
      <c r="C275" s="138"/>
      <c r="D275" s="138">
        <v>39.603931427001953</v>
      </c>
      <c r="E275" s="138">
        <v>1</v>
      </c>
      <c r="F275" s="138"/>
      <c r="G275" s="138">
        <v>39.603931427001953</v>
      </c>
      <c r="H275" s="138">
        <v>1</v>
      </c>
      <c r="I275" s="138"/>
      <c r="J275" s="138">
        <v>39.603931427001953</v>
      </c>
      <c r="K275" s="247">
        <v>1</v>
      </c>
    </row>
    <row r="276" spans="2:11" x14ac:dyDescent="0.2">
      <c r="B276" s="251">
        <f t="shared" si="4"/>
        <v>45444</v>
      </c>
      <c r="C276" s="138"/>
      <c r="D276" s="138">
        <v>39.603931427001953</v>
      </c>
      <c r="E276" s="138">
        <v>1</v>
      </c>
      <c r="F276" s="138"/>
      <c r="G276" s="138">
        <v>39.603931427001953</v>
      </c>
      <c r="H276" s="138">
        <v>1</v>
      </c>
      <c r="I276" s="138"/>
      <c r="J276" s="138">
        <v>39.603931427001953</v>
      </c>
      <c r="K276" s="247">
        <v>1</v>
      </c>
    </row>
    <row r="277" spans="2:11" x14ac:dyDescent="0.2">
      <c r="B277" s="251">
        <f t="shared" si="4"/>
        <v>45474</v>
      </c>
      <c r="C277" s="138"/>
      <c r="D277" s="138">
        <v>39.603931427001953</v>
      </c>
      <c r="E277" s="138">
        <v>1</v>
      </c>
      <c r="F277" s="138"/>
      <c r="G277" s="138">
        <v>39.603931427001953</v>
      </c>
      <c r="H277" s="138">
        <v>1</v>
      </c>
      <c r="I277" s="138"/>
      <c r="J277" s="138">
        <v>39.603931427001953</v>
      </c>
      <c r="K277" s="247">
        <v>1</v>
      </c>
    </row>
    <row r="278" spans="2:11" x14ac:dyDescent="0.2">
      <c r="B278" s="251">
        <f t="shared" si="4"/>
        <v>45505</v>
      </c>
      <c r="C278" s="138"/>
      <c r="D278" s="138">
        <v>39.603931427001953</v>
      </c>
      <c r="E278" s="138">
        <v>1</v>
      </c>
      <c r="F278" s="138"/>
      <c r="G278" s="138">
        <v>39.603931427001953</v>
      </c>
      <c r="H278" s="138">
        <v>1</v>
      </c>
      <c r="I278" s="138"/>
      <c r="J278" s="138">
        <v>39.603931427001953</v>
      </c>
      <c r="K278" s="247">
        <v>1</v>
      </c>
    </row>
    <row r="279" spans="2:11" x14ac:dyDescent="0.2">
      <c r="B279" s="251">
        <f t="shared" si="4"/>
        <v>45536</v>
      </c>
      <c r="C279" s="138"/>
      <c r="D279" s="138">
        <v>39.603931427001953</v>
      </c>
      <c r="E279" s="138">
        <v>1</v>
      </c>
      <c r="F279" s="138"/>
      <c r="G279" s="138">
        <v>39.603931427001953</v>
      </c>
      <c r="H279" s="138">
        <v>1</v>
      </c>
      <c r="I279" s="138"/>
      <c r="J279" s="138">
        <v>39.603931427001953</v>
      </c>
      <c r="K279" s="247">
        <v>1</v>
      </c>
    </row>
    <row r="280" spans="2:11" x14ac:dyDescent="0.2">
      <c r="B280" s="251">
        <f t="shared" si="4"/>
        <v>45566</v>
      </c>
      <c r="C280" s="138"/>
      <c r="D280" s="138">
        <v>39.603931427001953</v>
      </c>
      <c r="E280" s="138">
        <v>1</v>
      </c>
      <c r="F280" s="138"/>
      <c r="G280" s="138">
        <v>39.603931427001953</v>
      </c>
      <c r="H280" s="138">
        <v>1</v>
      </c>
      <c r="I280" s="138"/>
      <c r="J280" s="138">
        <v>39.603931427001953</v>
      </c>
      <c r="K280" s="247">
        <v>1</v>
      </c>
    </row>
    <row r="281" spans="2:11" x14ac:dyDescent="0.2">
      <c r="B281" s="251">
        <f t="shared" si="4"/>
        <v>45597</v>
      </c>
      <c r="C281" s="138"/>
      <c r="D281" s="138">
        <v>39.603931427001953</v>
      </c>
      <c r="E281" s="138">
        <v>1</v>
      </c>
      <c r="F281" s="138"/>
      <c r="G281" s="138">
        <v>39.603931427001953</v>
      </c>
      <c r="H281" s="138">
        <v>1</v>
      </c>
      <c r="I281" s="138"/>
      <c r="J281" s="138">
        <v>39.603931427001953</v>
      </c>
      <c r="K281" s="247">
        <v>1</v>
      </c>
    </row>
    <row r="282" spans="2:11" x14ac:dyDescent="0.2">
      <c r="B282" s="251">
        <f t="shared" si="4"/>
        <v>45627</v>
      </c>
      <c r="C282" s="138"/>
      <c r="D282" s="138">
        <v>39.603931427001953</v>
      </c>
      <c r="E282" s="138">
        <v>1</v>
      </c>
      <c r="F282" s="138"/>
      <c r="G282" s="138">
        <v>39.603931427001953</v>
      </c>
      <c r="H282" s="138">
        <v>1</v>
      </c>
      <c r="I282" s="138"/>
      <c r="J282" s="138">
        <v>39.603931427001953</v>
      </c>
      <c r="K282" s="247">
        <v>1</v>
      </c>
    </row>
    <row r="283" spans="2:11" x14ac:dyDescent="0.2">
      <c r="B283" s="251">
        <f t="shared" si="4"/>
        <v>45658</v>
      </c>
      <c r="C283" s="138"/>
      <c r="D283" s="138">
        <v>39.603931427001953</v>
      </c>
      <c r="E283" s="138">
        <v>1</v>
      </c>
      <c r="F283" s="138"/>
      <c r="G283" s="138">
        <v>39.603931427001953</v>
      </c>
      <c r="H283" s="138">
        <v>1</v>
      </c>
      <c r="I283" s="138"/>
      <c r="J283" s="138">
        <v>39.603931427001953</v>
      </c>
      <c r="K283" s="247">
        <v>1</v>
      </c>
    </row>
    <row r="284" spans="2:11" x14ac:dyDescent="0.2">
      <c r="B284" s="251">
        <f t="shared" si="4"/>
        <v>45689</v>
      </c>
      <c r="C284" s="138"/>
      <c r="D284" s="138">
        <v>39.603931427001953</v>
      </c>
      <c r="E284" s="138">
        <v>1</v>
      </c>
      <c r="F284" s="138"/>
      <c r="G284" s="138">
        <v>39.603931427001953</v>
      </c>
      <c r="H284" s="138">
        <v>1</v>
      </c>
      <c r="I284" s="138"/>
      <c r="J284" s="138">
        <v>39.603931427001953</v>
      </c>
      <c r="K284" s="247">
        <v>1</v>
      </c>
    </row>
    <row r="285" spans="2:11" x14ac:dyDescent="0.2">
      <c r="B285" s="251">
        <f t="shared" si="4"/>
        <v>45717</v>
      </c>
      <c r="C285" s="138"/>
      <c r="D285" s="138">
        <v>39.603931427001953</v>
      </c>
      <c r="E285" s="138">
        <v>1</v>
      </c>
      <c r="F285" s="138"/>
      <c r="G285" s="138">
        <v>39.603931427001953</v>
      </c>
      <c r="H285" s="138">
        <v>1</v>
      </c>
      <c r="I285" s="138"/>
      <c r="J285" s="138">
        <v>39.603931427001953</v>
      </c>
      <c r="K285" s="247">
        <v>1</v>
      </c>
    </row>
    <row r="286" spans="2:11" x14ac:dyDescent="0.2">
      <c r="B286" s="251">
        <f t="shared" si="4"/>
        <v>45748</v>
      </c>
      <c r="C286" s="138"/>
      <c r="D286" s="138">
        <v>39.603931427001953</v>
      </c>
      <c r="E286" s="138">
        <v>1</v>
      </c>
      <c r="F286" s="138"/>
      <c r="G286" s="138">
        <v>39.603931427001953</v>
      </c>
      <c r="H286" s="138">
        <v>1</v>
      </c>
      <c r="I286" s="138"/>
      <c r="J286" s="138">
        <v>39.603931427001953</v>
      </c>
      <c r="K286" s="247">
        <v>1</v>
      </c>
    </row>
    <row r="287" spans="2:11" x14ac:dyDescent="0.2">
      <c r="B287" s="251">
        <f t="shared" si="4"/>
        <v>45778</v>
      </c>
      <c r="C287" s="138"/>
      <c r="D287" s="138">
        <v>39.603931427001953</v>
      </c>
      <c r="E287" s="138">
        <v>1</v>
      </c>
      <c r="F287" s="138"/>
      <c r="G287" s="138">
        <v>39.603931427001953</v>
      </c>
      <c r="H287" s="138">
        <v>1</v>
      </c>
      <c r="I287" s="138"/>
      <c r="J287" s="138">
        <v>39.603931427001953</v>
      </c>
      <c r="K287" s="247">
        <v>1</v>
      </c>
    </row>
    <row r="288" spans="2:11" x14ac:dyDescent="0.2">
      <c r="B288" s="251">
        <f t="shared" si="4"/>
        <v>45809</v>
      </c>
      <c r="C288" s="138"/>
      <c r="D288" s="138">
        <v>39.603931427001953</v>
      </c>
      <c r="E288" s="138">
        <v>1</v>
      </c>
      <c r="F288" s="138"/>
      <c r="G288" s="138">
        <v>39.603931427001953</v>
      </c>
      <c r="H288" s="138">
        <v>1</v>
      </c>
      <c r="I288" s="138"/>
      <c r="J288" s="138">
        <v>39.603931427001953</v>
      </c>
      <c r="K288" s="247">
        <v>1</v>
      </c>
    </row>
    <row r="289" spans="2:11" x14ac:dyDescent="0.2">
      <c r="B289" s="251">
        <f t="shared" si="4"/>
        <v>45839</v>
      </c>
      <c r="C289" s="138"/>
      <c r="D289" s="138">
        <v>39.603931427001953</v>
      </c>
      <c r="E289" s="138">
        <v>1</v>
      </c>
      <c r="F289" s="138"/>
      <c r="G289" s="138">
        <v>39.603931427001953</v>
      </c>
      <c r="H289" s="138">
        <v>1</v>
      </c>
      <c r="I289" s="138"/>
      <c r="J289" s="138">
        <v>39.603931427001953</v>
      </c>
      <c r="K289" s="247">
        <v>1</v>
      </c>
    </row>
    <row r="290" spans="2:11" x14ac:dyDescent="0.2">
      <c r="B290" s="251">
        <f t="shared" si="4"/>
        <v>45870</v>
      </c>
      <c r="C290" s="138"/>
      <c r="D290" s="138">
        <v>39.603931427001953</v>
      </c>
      <c r="E290" s="138">
        <v>1</v>
      </c>
      <c r="F290" s="138"/>
      <c r="G290" s="138">
        <v>39.603931427001953</v>
      </c>
      <c r="H290" s="138">
        <v>1</v>
      </c>
      <c r="I290" s="138"/>
      <c r="J290" s="138">
        <v>39.603931427001953</v>
      </c>
      <c r="K290" s="247">
        <v>1</v>
      </c>
    </row>
    <row r="291" spans="2:11" x14ac:dyDescent="0.2">
      <c r="B291" s="251">
        <f t="shared" si="4"/>
        <v>45901</v>
      </c>
      <c r="C291" s="138"/>
      <c r="D291" s="138">
        <v>39.603931427001953</v>
      </c>
      <c r="E291" s="138">
        <v>1</v>
      </c>
      <c r="F291" s="138"/>
      <c r="G291" s="138">
        <v>39.603931427001953</v>
      </c>
      <c r="H291" s="138">
        <v>1</v>
      </c>
      <c r="I291" s="138"/>
      <c r="J291" s="138">
        <v>39.603931427001953</v>
      </c>
      <c r="K291" s="247">
        <v>1</v>
      </c>
    </row>
    <row r="292" spans="2:11" x14ac:dyDescent="0.2">
      <c r="B292" s="251">
        <f t="shared" si="4"/>
        <v>45931</v>
      </c>
      <c r="C292" s="138"/>
      <c r="D292" s="138">
        <v>39.603931427001953</v>
      </c>
      <c r="E292" s="138">
        <v>1</v>
      </c>
      <c r="F292" s="138"/>
      <c r="G292" s="138">
        <v>39.603931427001953</v>
      </c>
      <c r="H292" s="138">
        <v>1</v>
      </c>
      <c r="I292" s="138"/>
      <c r="J292" s="138">
        <v>39.603931427001953</v>
      </c>
      <c r="K292" s="247">
        <v>1</v>
      </c>
    </row>
    <row r="293" spans="2:11" x14ac:dyDescent="0.2">
      <c r="B293" s="251">
        <f t="shared" si="4"/>
        <v>45962</v>
      </c>
      <c r="C293" s="138"/>
      <c r="D293" s="138">
        <v>39.603931427001953</v>
      </c>
      <c r="E293" s="138">
        <v>1</v>
      </c>
      <c r="F293" s="138"/>
      <c r="G293" s="138">
        <v>39.603931427001953</v>
      </c>
      <c r="H293" s="138">
        <v>1</v>
      </c>
      <c r="I293" s="138"/>
      <c r="J293" s="138">
        <v>39.603931427001953</v>
      </c>
      <c r="K293" s="247">
        <v>1</v>
      </c>
    </row>
    <row r="294" spans="2:11" x14ac:dyDescent="0.2">
      <c r="B294" s="251">
        <f t="shared" si="4"/>
        <v>45992</v>
      </c>
      <c r="C294" s="138"/>
      <c r="D294" s="138">
        <v>39.603931427001953</v>
      </c>
      <c r="E294" s="138">
        <v>1</v>
      </c>
      <c r="F294" s="138"/>
      <c r="G294" s="138">
        <v>39.603931427001953</v>
      </c>
      <c r="H294" s="138">
        <v>1</v>
      </c>
      <c r="I294" s="138"/>
      <c r="J294" s="138">
        <v>39.603931427001953</v>
      </c>
      <c r="K294" s="247">
        <v>1</v>
      </c>
    </row>
    <row r="295" spans="2:11" x14ac:dyDescent="0.2">
      <c r="B295" s="251">
        <f t="shared" si="4"/>
        <v>46023</v>
      </c>
      <c r="C295" s="138"/>
      <c r="D295" s="138">
        <v>39.603931427001953</v>
      </c>
      <c r="E295" s="138">
        <v>1</v>
      </c>
      <c r="F295" s="138"/>
      <c r="G295" s="138">
        <v>39.603931427001953</v>
      </c>
      <c r="H295" s="138">
        <v>1</v>
      </c>
      <c r="I295" s="138"/>
      <c r="J295" s="138">
        <v>39.603931427001953</v>
      </c>
      <c r="K295" s="247">
        <v>1</v>
      </c>
    </row>
    <row r="296" spans="2:11" x14ac:dyDescent="0.2">
      <c r="B296" s="251">
        <f t="shared" si="4"/>
        <v>46054</v>
      </c>
      <c r="C296" s="138"/>
      <c r="D296" s="138">
        <v>39.603931427001953</v>
      </c>
      <c r="E296" s="138">
        <v>1</v>
      </c>
      <c r="F296" s="138"/>
      <c r="G296" s="138">
        <v>39.603931427001953</v>
      </c>
      <c r="H296" s="138">
        <v>1</v>
      </c>
      <c r="I296" s="138"/>
      <c r="J296" s="138">
        <v>39.603931427001953</v>
      </c>
      <c r="K296" s="247">
        <v>1</v>
      </c>
    </row>
    <row r="297" spans="2:11" x14ac:dyDescent="0.2">
      <c r="B297" s="251">
        <f t="shared" si="4"/>
        <v>46082</v>
      </c>
      <c r="C297" s="138"/>
      <c r="D297" s="138">
        <v>39.603931427001953</v>
      </c>
      <c r="E297" s="138">
        <v>1</v>
      </c>
      <c r="F297" s="138"/>
      <c r="G297" s="138">
        <v>39.603931427001953</v>
      </c>
      <c r="H297" s="138">
        <v>1</v>
      </c>
      <c r="I297" s="138"/>
      <c r="J297" s="138">
        <v>39.603931427001953</v>
      </c>
      <c r="K297" s="247">
        <v>1</v>
      </c>
    </row>
    <row r="298" spans="2:11" x14ac:dyDescent="0.2">
      <c r="B298" s="251">
        <f t="shared" si="4"/>
        <v>46113</v>
      </c>
      <c r="C298" s="138"/>
      <c r="D298" s="138">
        <v>39.603931427001953</v>
      </c>
      <c r="E298" s="138">
        <v>1</v>
      </c>
      <c r="F298" s="138"/>
      <c r="G298" s="138">
        <v>39.603931427001953</v>
      </c>
      <c r="H298" s="138">
        <v>1</v>
      </c>
      <c r="I298" s="138"/>
      <c r="J298" s="138">
        <v>39.603931427001953</v>
      </c>
      <c r="K298" s="247">
        <v>1</v>
      </c>
    </row>
    <row r="299" spans="2:11" x14ac:dyDescent="0.2">
      <c r="B299" s="251">
        <f t="shared" si="4"/>
        <v>46143</v>
      </c>
      <c r="C299" s="138"/>
      <c r="D299" s="138">
        <v>39.603931427001953</v>
      </c>
      <c r="E299" s="138">
        <v>1</v>
      </c>
      <c r="F299" s="138"/>
      <c r="G299" s="138">
        <v>39.603931427001953</v>
      </c>
      <c r="H299" s="138">
        <v>1</v>
      </c>
      <c r="I299" s="138"/>
      <c r="J299" s="138">
        <v>39.603931427001953</v>
      </c>
      <c r="K299" s="247">
        <v>1</v>
      </c>
    </row>
    <row r="300" spans="2:11" x14ac:dyDescent="0.2">
      <c r="B300" s="251">
        <f t="shared" si="4"/>
        <v>46174</v>
      </c>
      <c r="C300" s="138"/>
      <c r="D300" s="138">
        <v>39.603931427001953</v>
      </c>
      <c r="E300" s="138">
        <v>1</v>
      </c>
      <c r="F300" s="138"/>
      <c r="G300" s="138">
        <v>39.603931427001953</v>
      </c>
      <c r="H300" s="138">
        <v>1</v>
      </c>
      <c r="I300" s="138"/>
      <c r="J300" s="138">
        <v>39.603931427001953</v>
      </c>
      <c r="K300" s="247">
        <v>1</v>
      </c>
    </row>
    <row r="301" spans="2:11" x14ac:dyDescent="0.2">
      <c r="B301" s="251">
        <f t="shared" si="4"/>
        <v>46204</v>
      </c>
      <c r="C301" s="138"/>
      <c r="D301" s="138">
        <v>39.603931427001953</v>
      </c>
      <c r="E301" s="138">
        <v>1</v>
      </c>
      <c r="F301" s="138"/>
      <c r="G301" s="138">
        <v>39.603931427001953</v>
      </c>
      <c r="H301" s="138">
        <v>1</v>
      </c>
      <c r="I301" s="138"/>
      <c r="J301" s="138">
        <v>39.603931427001953</v>
      </c>
      <c r="K301" s="247">
        <v>1</v>
      </c>
    </row>
    <row r="302" spans="2:11" x14ac:dyDescent="0.2">
      <c r="B302" s="251">
        <f t="shared" si="4"/>
        <v>46235</v>
      </c>
      <c r="C302" s="138"/>
      <c r="D302" s="138">
        <v>39.603931427001953</v>
      </c>
      <c r="E302" s="138">
        <v>1</v>
      </c>
      <c r="F302" s="138"/>
      <c r="G302" s="138">
        <v>39.603931427001953</v>
      </c>
      <c r="H302" s="138">
        <v>1</v>
      </c>
      <c r="I302" s="138"/>
      <c r="J302" s="138">
        <v>39.603931427001953</v>
      </c>
      <c r="K302" s="247">
        <v>1</v>
      </c>
    </row>
    <row r="303" spans="2:11" x14ac:dyDescent="0.2">
      <c r="B303" s="251">
        <f t="shared" si="4"/>
        <v>46266</v>
      </c>
      <c r="C303" s="138"/>
      <c r="D303" s="138">
        <v>39.603931427001953</v>
      </c>
      <c r="E303" s="138">
        <v>1</v>
      </c>
      <c r="F303" s="138"/>
      <c r="G303" s="138">
        <v>39.603931427001953</v>
      </c>
      <c r="H303" s="138">
        <v>1</v>
      </c>
      <c r="I303" s="138"/>
      <c r="J303" s="138">
        <v>39.603931427001953</v>
      </c>
      <c r="K303" s="247">
        <v>1</v>
      </c>
    </row>
    <row r="304" spans="2:11" x14ac:dyDescent="0.2">
      <c r="B304" s="251">
        <f t="shared" si="4"/>
        <v>46296</v>
      </c>
      <c r="C304" s="138"/>
      <c r="D304" s="138">
        <v>39.603931427001953</v>
      </c>
      <c r="E304" s="138">
        <v>1</v>
      </c>
      <c r="F304" s="138"/>
      <c r="G304" s="138">
        <v>39.603931427001953</v>
      </c>
      <c r="H304" s="138">
        <v>1</v>
      </c>
      <c r="I304" s="138"/>
      <c r="J304" s="138">
        <v>39.603931427001953</v>
      </c>
      <c r="K304" s="247">
        <v>1</v>
      </c>
    </row>
    <row r="305" spans="2:11" x14ac:dyDescent="0.2">
      <c r="B305" s="251">
        <f t="shared" si="4"/>
        <v>46327</v>
      </c>
      <c r="C305" s="138"/>
      <c r="D305" s="138">
        <v>39.603931427001953</v>
      </c>
      <c r="E305" s="138">
        <v>1</v>
      </c>
      <c r="F305" s="138"/>
      <c r="G305" s="138">
        <v>39.603931427001953</v>
      </c>
      <c r="H305" s="138">
        <v>1</v>
      </c>
      <c r="I305" s="138"/>
      <c r="J305" s="138">
        <v>39.603931427001953</v>
      </c>
      <c r="K305" s="247">
        <v>1</v>
      </c>
    </row>
    <row r="306" spans="2:11" x14ac:dyDescent="0.2">
      <c r="B306" s="251">
        <f t="shared" si="4"/>
        <v>46357</v>
      </c>
      <c r="C306" s="138"/>
      <c r="D306" s="138">
        <v>39.603931427001953</v>
      </c>
      <c r="E306" s="138">
        <v>1</v>
      </c>
      <c r="F306" s="138"/>
      <c r="G306" s="138">
        <v>39.603931427001953</v>
      </c>
      <c r="H306" s="138">
        <v>1</v>
      </c>
      <c r="I306" s="138"/>
      <c r="J306" s="138">
        <v>39.603931427001953</v>
      </c>
      <c r="K306" s="247">
        <v>1</v>
      </c>
    </row>
    <row r="307" spans="2:11" x14ac:dyDescent="0.2">
      <c r="B307" s="251">
        <f t="shared" si="4"/>
        <v>46388</v>
      </c>
      <c r="C307" s="138"/>
      <c r="D307" s="138">
        <v>39.603931427001953</v>
      </c>
      <c r="E307" s="138">
        <v>1</v>
      </c>
      <c r="F307" s="138"/>
      <c r="G307" s="138">
        <v>39.603931427001953</v>
      </c>
      <c r="H307" s="138">
        <v>1</v>
      </c>
      <c r="I307" s="138"/>
      <c r="J307" s="138">
        <v>39.603931427001953</v>
      </c>
      <c r="K307" s="247">
        <v>1</v>
      </c>
    </row>
    <row r="308" spans="2:11" x14ac:dyDescent="0.2">
      <c r="B308" s="251">
        <f t="shared" si="4"/>
        <v>46419</v>
      </c>
      <c r="C308" s="138"/>
      <c r="D308" s="138">
        <v>39.603931427001953</v>
      </c>
      <c r="E308" s="138">
        <v>1</v>
      </c>
      <c r="F308" s="138"/>
      <c r="G308" s="138">
        <v>39.603931427001953</v>
      </c>
      <c r="H308" s="138">
        <v>1</v>
      </c>
      <c r="I308" s="138"/>
      <c r="J308" s="138">
        <v>39.603931427001953</v>
      </c>
      <c r="K308" s="247">
        <v>1</v>
      </c>
    </row>
    <row r="309" spans="2:11" x14ac:dyDescent="0.2">
      <c r="B309" s="251">
        <f t="shared" si="4"/>
        <v>46447</v>
      </c>
      <c r="C309" s="138"/>
      <c r="D309" s="138">
        <v>39.603931427001953</v>
      </c>
      <c r="E309" s="138">
        <v>1</v>
      </c>
      <c r="F309" s="138"/>
      <c r="G309" s="138">
        <v>39.603931427001953</v>
      </c>
      <c r="H309" s="138">
        <v>1</v>
      </c>
      <c r="I309" s="138"/>
      <c r="J309" s="138">
        <v>39.603931427001953</v>
      </c>
      <c r="K309" s="247">
        <v>1</v>
      </c>
    </row>
    <row r="310" spans="2:11" x14ac:dyDescent="0.2">
      <c r="B310" s="251">
        <f t="shared" si="4"/>
        <v>46478</v>
      </c>
      <c r="C310" s="138"/>
      <c r="D310" s="138">
        <v>39.603931427001953</v>
      </c>
      <c r="E310" s="138">
        <v>1</v>
      </c>
      <c r="F310" s="138"/>
      <c r="G310" s="138">
        <v>39.603931427001953</v>
      </c>
      <c r="H310" s="138">
        <v>1</v>
      </c>
      <c r="I310" s="138"/>
      <c r="J310" s="138">
        <v>39.603931427001953</v>
      </c>
      <c r="K310" s="247">
        <v>1</v>
      </c>
    </row>
    <row r="311" spans="2:11" x14ac:dyDescent="0.2">
      <c r="B311" s="251">
        <f t="shared" si="4"/>
        <v>46508</v>
      </c>
      <c r="C311" s="138"/>
      <c r="D311" s="138">
        <v>39.603931427001953</v>
      </c>
      <c r="E311" s="138">
        <v>1</v>
      </c>
      <c r="F311" s="138"/>
      <c r="G311" s="138">
        <v>39.603931427001953</v>
      </c>
      <c r="H311" s="138">
        <v>1</v>
      </c>
      <c r="I311" s="138"/>
      <c r="J311" s="138">
        <v>39.603931427001953</v>
      </c>
      <c r="K311" s="247">
        <v>1</v>
      </c>
    </row>
    <row r="312" spans="2:11" x14ac:dyDescent="0.2">
      <c r="B312" s="251">
        <f t="shared" si="4"/>
        <v>46539</v>
      </c>
      <c r="C312" s="138"/>
      <c r="D312" s="138">
        <v>39.603931427001953</v>
      </c>
      <c r="E312" s="138">
        <v>1</v>
      </c>
      <c r="F312" s="138"/>
      <c r="G312" s="138">
        <v>39.603931427001953</v>
      </c>
      <c r="H312" s="138">
        <v>1</v>
      </c>
      <c r="I312" s="138"/>
      <c r="J312" s="138">
        <v>39.603931427001953</v>
      </c>
      <c r="K312" s="247">
        <v>1</v>
      </c>
    </row>
    <row r="313" spans="2:11" x14ac:dyDescent="0.2">
      <c r="B313" s="251">
        <f t="shared" si="4"/>
        <v>46569</v>
      </c>
      <c r="C313" s="138"/>
      <c r="D313" s="138">
        <v>39.603931427001953</v>
      </c>
      <c r="E313" s="138">
        <v>1</v>
      </c>
      <c r="F313" s="138"/>
      <c r="G313" s="138">
        <v>39.603931427001953</v>
      </c>
      <c r="H313" s="138">
        <v>1</v>
      </c>
      <c r="I313" s="138"/>
      <c r="J313" s="138">
        <v>39.603931427001953</v>
      </c>
      <c r="K313" s="247">
        <v>1</v>
      </c>
    </row>
    <row r="314" spans="2:11" x14ac:dyDescent="0.2">
      <c r="B314" s="251">
        <f t="shared" si="4"/>
        <v>46600</v>
      </c>
      <c r="C314" s="138"/>
      <c r="D314" s="138">
        <v>39.603931427001953</v>
      </c>
      <c r="E314" s="138">
        <v>1</v>
      </c>
      <c r="F314" s="138"/>
      <c r="G314" s="138">
        <v>39.603931427001953</v>
      </c>
      <c r="H314" s="138">
        <v>1</v>
      </c>
      <c r="I314" s="138"/>
      <c r="J314" s="138">
        <v>39.603931427001953</v>
      </c>
      <c r="K314" s="247">
        <v>1</v>
      </c>
    </row>
    <row r="315" spans="2:11" x14ac:dyDescent="0.2">
      <c r="B315" s="251">
        <f t="shared" si="4"/>
        <v>46631</v>
      </c>
      <c r="C315" s="138"/>
      <c r="D315" s="138">
        <v>39.603931427001953</v>
      </c>
      <c r="E315" s="138">
        <v>1</v>
      </c>
      <c r="F315" s="138"/>
      <c r="G315" s="138">
        <v>39.603931427001953</v>
      </c>
      <c r="H315" s="138">
        <v>1</v>
      </c>
      <c r="I315" s="138"/>
      <c r="J315" s="138">
        <v>39.603931427001953</v>
      </c>
      <c r="K315" s="247">
        <v>1</v>
      </c>
    </row>
    <row r="316" spans="2:11" x14ac:dyDescent="0.2">
      <c r="B316" s="251">
        <f t="shared" si="4"/>
        <v>46661</v>
      </c>
      <c r="C316" s="138"/>
      <c r="D316" s="138">
        <v>39.603931427001953</v>
      </c>
      <c r="E316" s="138">
        <v>1</v>
      </c>
      <c r="F316" s="138"/>
      <c r="G316" s="138">
        <v>39.603931427001953</v>
      </c>
      <c r="H316" s="138">
        <v>1</v>
      </c>
      <c r="I316" s="138"/>
      <c r="J316" s="138">
        <v>39.603931427001953</v>
      </c>
      <c r="K316" s="247">
        <v>1</v>
      </c>
    </row>
    <row r="317" spans="2:11" x14ac:dyDescent="0.2">
      <c r="B317" s="251">
        <f t="shared" si="4"/>
        <v>46692</v>
      </c>
      <c r="C317" s="138"/>
      <c r="D317" s="138">
        <v>39.603931427001953</v>
      </c>
      <c r="E317" s="138">
        <v>1</v>
      </c>
      <c r="F317" s="138"/>
      <c r="G317" s="138">
        <v>39.603931427001953</v>
      </c>
      <c r="H317" s="138">
        <v>1</v>
      </c>
      <c r="I317" s="138"/>
      <c r="J317" s="138">
        <v>39.603931427001953</v>
      </c>
      <c r="K317" s="247">
        <v>1</v>
      </c>
    </row>
    <row r="318" spans="2:11" x14ac:dyDescent="0.2">
      <c r="B318" s="251">
        <f t="shared" si="4"/>
        <v>46722</v>
      </c>
      <c r="C318" s="138"/>
      <c r="D318" s="138">
        <v>39.603931427001953</v>
      </c>
      <c r="E318" s="138">
        <v>1</v>
      </c>
      <c r="F318" s="138"/>
      <c r="G318" s="138">
        <v>39.603931427001953</v>
      </c>
      <c r="H318" s="138">
        <v>1</v>
      </c>
      <c r="I318" s="138"/>
      <c r="J318" s="138">
        <v>39.603931427001953</v>
      </c>
      <c r="K318" s="247">
        <v>1</v>
      </c>
    </row>
    <row r="319" spans="2:11" x14ac:dyDescent="0.2">
      <c r="B319" s="251">
        <f t="shared" si="4"/>
        <v>46753</v>
      </c>
      <c r="C319" s="138"/>
      <c r="D319" s="138">
        <v>39.603931427001953</v>
      </c>
      <c r="E319" s="138">
        <v>1</v>
      </c>
      <c r="F319" s="138"/>
      <c r="G319" s="138">
        <v>39.603931427001953</v>
      </c>
      <c r="H319" s="138">
        <v>1</v>
      </c>
      <c r="I319" s="138"/>
      <c r="J319" s="138">
        <v>39.603931427001953</v>
      </c>
      <c r="K319" s="247">
        <v>1</v>
      </c>
    </row>
    <row r="320" spans="2:11" x14ac:dyDescent="0.2">
      <c r="B320" s="251">
        <f t="shared" si="4"/>
        <v>46784</v>
      </c>
      <c r="C320" s="138"/>
      <c r="D320" s="138">
        <v>39.603931427001953</v>
      </c>
      <c r="E320" s="138">
        <v>1</v>
      </c>
      <c r="F320" s="138"/>
      <c r="G320" s="138">
        <v>39.603931427001953</v>
      </c>
      <c r="H320" s="138">
        <v>1</v>
      </c>
      <c r="I320" s="138"/>
      <c r="J320" s="138">
        <v>39.603931427001953</v>
      </c>
      <c r="K320" s="247">
        <v>1</v>
      </c>
    </row>
    <row r="321" spans="2:11" x14ac:dyDescent="0.2">
      <c r="B321" s="251">
        <f t="shared" si="4"/>
        <v>46813</v>
      </c>
      <c r="C321" s="138"/>
      <c r="D321" s="138">
        <v>39.603931427001953</v>
      </c>
      <c r="E321" s="138">
        <v>1</v>
      </c>
      <c r="F321" s="138"/>
      <c r="G321" s="138">
        <v>39.603931427001953</v>
      </c>
      <c r="H321" s="138">
        <v>1</v>
      </c>
      <c r="I321" s="138"/>
      <c r="J321" s="138">
        <v>39.603931427001953</v>
      </c>
      <c r="K321" s="247">
        <v>1</v>
      </c>
    </row>
    <row r="322" spans="2:11" x14ac:dyDescent="0.2">
      <c r="B322" s="251">
        <f t="shared" si="4"/>
        <v>46844</v>
      </c>
      <c r="C322" s="138"/>
      <c r="D322" s="138">
        <v>39.603931427001953</v>
      </c>
      <c r="E322" s="138">
        <v>1</v>
      </c>
      <c r="F322" s="138"/>
      <c r="G322" s="138">
        <v>39.603931427001953</v>
      </c>
      <c r="H322" s="138">
        <v>1</v>
      </c>
      <c r="I322" s="138"/>
      <c r="J322" s="138">
        <v>39.603931427001953</v>
      </c>
      <c r="K322" s="247">
        <v>1</v>
      </c>
    </row>
    <row r="323" spans="2:11" x14ac:dyDescent="0.2">
      <c r="B323" s="251">
        <f t="shared" si="4"/>
        <v>46874</v>
      </c>
      <c r="C323" s="138"/>
      <c r="D323" s="138">
        <v>39.603931427001953</v>
      </c>
      <c r="E323" s="138">
        <v>1</v>
      </c>
      <c r="F323" s="138"/>
      <c r="G323" s="138">
        <v>39.603931427001953</v>
      </c>
      <c r="H323" s="138">
        <v>1</v>
      </c>
      <c r="I323" s="138"/>
      <c r="J323" s="138">
        <v>39.603931427001953</v>
      </c>
      <c r="K323" s="247">
        <v>1</v>
      </c>
    </row>
    <row r="324" spans="2:11" x14ac:dyDescent="0.2">
      <c r="B324" s="251">
        <f t="shared" si="4"/>
        <v>46905</v>
      </c>
      <c r="C324" s="138"/>
      <c r="D324" s="138">
        <v>39.603931427001953</v>
      </c>
      <c r="E324" s="138">
        <v>1</v>
      </c>
      <c r="F324" s="138"/>
      <c r="G324" s="138">
        <v>39.603931427001953</v>
      </c>
      <c r="H324" s="138">
        <v>1</v>
      </c>
      <c r="I324" s="138"/>
      <c r="J324" s="138">
        <v>39.603931427001953</v>
      </c>
      <c r="K324" s="247">
        <v>1</v>
      </c>
    </row>
    <row r="325" spans="2:11" x14ac:dyDescent="0.2">
      <c r="B325" s="251">
        <f t="shared" si="4"/>
        <v>46935</v>
      </c>
      <c r="C325" s="138"/>
      <c r="D325" s="138">
        <v>39.603931427001953</v>
      </c>
      <c r="E325" s="138">
        <v>1</v>
      </c>
      <c r="F325" s="138"/>
      <c r="G325" s="138">
        <v>39.603931427001953</v>
      </c>
      <c r="H325" s="138">
        <v>1</v>
      </c>
      <c r="I325" s="138"/>
      <c r="J325" s="138">
        <v>39.603931427001953</v>
      </c>
      <c r="K325" s="247">
        <v>1</v>
      </c>
    </row>
    <row r="326" spans="2:11" x14ac:dyDescent="0.2">
      <c r="B326" s="251">
        <f t="shared" si="4"/>
        <v>46966</v>
      </c>
      <c r="C326" s="138"/>
      <c r="D326" s="138">
        <v>39.603931427001953</v>
      </c>
      <c r="E326" s="138">
        <v>1</v>
      </c>
      <c r="F326" s="138"/>
      <c r="G326" s="138">
        <v>39.603931427001953</v>
      </c>
      <c r="H326" s="138">
        <v>1</v>
      </c>
      <c r="I326" s="138"/>
      <c r="J326" s="138">
        <v>39.603931427001953</v>
      </c>
      <c r="K326" s="247">
        <v>1</v>
      </c>
    </row>
    <row r="327" spans="2:11" x14ac:dyDescent="0.2">
      <c r="B327" s="251">
        <f t="shared" si="4"/>
        <v>46997</v>
      </c>
      <c r="C327" s="138"/>
      <c r="D327" s="138">
        <v>39.603931427001953</v>
      </c>
      <c r="E327" s="138">
        <v>1</v>
      </c>
      <c r="F327" s="138"/>
      <c r="G327" s="138">
        <v>39.603931427001953</v>
      </c>
      <c r="H327" s="138">
        <v>1</v>
      </c>
      <c r="I327" s="138"/>
      <c r="J327" s="138">
        <v>39.603931427001953</v>
      </c>
      <c r="K327" s="247">
        <v>1</v>
      </c>
    </row>
    <row r="328" spans="2:11" x14ac:dyDescent="0.2">
      <c r="B328" s="251">
        <f t="shared" ref="B328:B366" si="5">EOMONTH(B327,0)+1</f>
        <v>47027</v>
      </c>
      <c r="C328" s="138"/>
      <c r="D328" s="138">
        <v>39.603931427001953</v>
      </c>
      <c r="E328" s="138">
        <v>1</v>
      </c>
      <c r="F328" s="138"/>
      <c r="G328" s="138">
        <v>39.603931427001953</v>
      </c>
      <c r="H328" s="138">
        <v>1</v>
      </c>
      <c r="I328" s="138"/>
      <c r="J328" s="138">
        <v>39.603931427001953</v>
      </c>
      <c r="K328" s="247">
        <v>1</v>
      </c>
    </row>
    <row r="329" spans="2:11" x14ac:dyDescent="0.2">
      <c r="B329" s="251">
        <f t="shared" si="5"/>
        <v>47058</v>
      </c>
      <c r="C329" s="138"/>
      <c r="D329" s="138">
        <v>39.603931427001953</v>
      </c>
      <c r="E329" s="138">
        <v>1</v>
      </c>
      <c r="F329" s="138"/>
      <c r="G329" s="138">
        <v>39.603931427001953</v>
      </c>
      <c r="H329" s="138">
        <v>1</v>
      </c>
      <c r="I329" s="138"/>
      <c r="J329" s="138">
        <v>39.603931427001953</v>
      </c>
      <c r="K329" s="247">
        <v>1</v>
      </c>
    </row>
    <row r="330" spans="2:11" x14ac:dyDescent="0.2">
      <c r="B330" s="251">
        <f t="shared" si="5"/>
        <v>47088</v>
      </c>
      <c r="C330" s="138"/>
      <c r="D330" s="138">
        <v>39.603931427001953</v>
      </c>
      <c r="E330" s="138">
        <v>1</v>
      </c>
      <c r="F330" s="138"/>
      <c r="G330" s="138">
        <v>39.603931427001953</v>
      </c>
      <c r="H330" s="138">
        <v>1</v>
      </c>
      <c r="I330" s="138"/>
      <c r="J330" s="138">
        <v>39.603931427001953</v>
      </c>
      <c r="K330" s="247">
        <v>1</v>
      </c>
    </row>
    <row r="331" spans="2:11" x14ac:dyDescent="0.2">
      <c r="B331" s="251">
        <f t="shared" si="5"/>
        <v>47119</v>
      </c>
      <c r="C331" s="138"/>
      <c r="D331" s="138">
        <v>39.603931427001953</v>
      </c>
      <c r="E331" s="138">
        <v>1</v>
      </c>
      <c r="F331" s="138"/>
      <c r="G331" s="138">
        <v>39.603931427001953</v>
      </c>
      <c r="H331" s="138">
        <v>1</v>
      </c>
      <c r="I331" s="138"/>
      <c r="J331" s="138">
        <v>39.603931427001953</v>
      </c>
      <c r="K331" s="247">
        <v>1</v>
      </c>
    </row>
    <row r="332" spans="2:11" x14ac:dyDescent="0.2">
      <c r="B332" s="251">
        <f t="shared" si="5"/>
        <v>47150</v>
      </c>
      <c r="C332" s="138"/>
      <c r="D332" s="138">
        <v>39.603931427001953</v>
      </c>
      <c r="E332" s="138">
        <v>1</v>
      </c>
      <c r="F332" s="138"/>
      <c r="G332" s="138">
        <v>39.603931427001953</v>
      </c>
      <c r="H332" s="138">
        <v>1</v>
      </c>
      <c r="I332" s="138"/>
      <c r="J332" s="138">
        <v>39.603931427001953</v>
      </c>
      <c r="K332" s="247">
        <v>1</v>
      </c>
    </row>
    <row r="333" spans="2:11" x14ac:dyDescent="0.2">
      <c r="B333" s="251">
        <f t="shared" si="5"/>
        <v>47178</v>
      </c>
      <c r="C333" s="138"/>
      <c r="D333" s="138">
        <v>39.603931427001953</v>
      </c>
      <c r="E333" s="138">
        <v>1</v>
      </c>
      <c r="F333" s="138"/>
      <c r="G333" s="138">
        <v>39.603931427001953</v>
      </c>
      <c r="H333" s="138">
        <v>1</v>
      </c>
      <c r="I333" s="138"/>
      <c r="J333" s="138">
        <v>39.603931427001953</v>
      </c>
      <c r="K333" s="247">
        <v>1</v>
      </c>
    </row>
    <row r="334" spans="2:11" x14ac:dyDescent="0.2">
      <c r="B334" s="251">
        <f t="shared" si="5"/>
        <v>47209</v>
      </c>
      <c r="C334" s="138"/>
      <c r="D334" s="138">
        <v>39.603931427001953</v>
      </c>
      <c r="E334" s="138">
        <v>1</v>
      </c>
      <c r="F334" s="138"/>
      <c r="G334" s="138">
        <v>39.603931427001953</v>
      </c>
      <c r="H334" s="138">
        <v>1</v>
      </c>
      <c r="I334" s="138"/>
      <c r="J334" s="138">
        <v>39.603931427001953</v>
      </c>
      <c r="K334" s="247">
        <v>1</v>
      </c>
    </row>
    <row r="335" spans="2:11" x14ac:dyDescent="0.2">
      <c r="B335" s="251">
        <f t="shared" si="5"/>
        <v>47239</v>
      </c>
      <c r="C335" s="138"/>
      <c r="D335" s="138">
        <v>39.603931427001953</v>
      </c>
      <c r="E335" s="138">
        <v>1</v>
      </c>
      <c r="F335" s="138"/>
      <c r="G335" s="138">
        <v>39.603931427001953</v>
      </c>
      <c r="H335" s="138">
        <v>1</v>
      </c>
      <c r="I335" s="138"/>
      <c r="J335" s="138">
        <v>39.603931427001953</v>
      </c>
      <c r="K335" s="247">
        <v>1</v>
      </c>
    </row>
    <row r="336" spans="2:11" x14ac:dyDescent="0.2">
      <c r="B336" s="251">
        <f t="shared" si="5"/>
        <v>47270</v>
      </c>
      <c r="C336" s="138"/>
      <c r="D336" s="138">
        <v>39.603931427001953</v>
      </c>
      <c r="E336" s="138">
        <v>1</v>
      </c>
      <c r="F336" s="138"/>
      <c r="G336" s="138">
        <v>39.603931427001953</v>
      </c>
      <c r="H336" s="138">
        <v>1</v>
      </c>
      <c r="I336" s="138"/>
      <c r="J336" s="138">
        <v>39.603931427001953</v>
      </c>
      <c r="K336" s="247">
        <v>1</v>
      </c>
    </row>
    <row r="337" spans="2:11" x14ac:dyDescent="0.2">
      <c r="B337" s="251">
        <f t="shared" si="5"/>
        <v>47300</v>
      </c>
      <c r="C337" s="138"/>
      <c r="D337" s="138">
        <v>39.603931427001953</v>
      </c>
      <c r="E337" s="138">
        <v>1</v>
      </c>
      <c r="F337" s="138"/>
      <c r="G337" s="138">
        <v>39.603931427001953</v>
      </c>
      <c r="H337" s="138">
        <v>1</v>
      </c>
      <c r="I337" s="138"/>
      <c r="J337" s="138">
        <v>39.603931427001953</v>
      </c>
      <c r="K337" s="247">
        <v>1</v>
      </c>
    </row>
    <row r="338" spans="2:11" x14ac:dyDescent="0.2">
      <c r="B338" s="251">
        <f t="shared" si="5"/>
        <v>47331</v>
      </c>
      <c r="C338" s="138"/>
      <c r="D338" s="138">
        <v>39.603931427001953</v>
      </c>
      <c r="E338" s="138">
        <v>1</v>
      </c>
      <c r="F338" s="138"/>
      <c r="G338" s="138">
        <v>39.603931427001953</v>
      </c>
      <c r="H338" s="138">
        <v>1</v>
      </c>
      <c r="I338" s="138"/>
      <c r="J338" s="138">
        <v>39.603931427001953</v>
      </c>
      <c r="K338" s="247">
        <v>1</v>
      </c>
    </row>
    <row r="339" spans="2:11" x14ac:dyDescent="0.2">
      <c r="B339" s="251">
        <f t="shared" si="5"/>
        <v>47362</v>
      </c>
      <c r="C339" s="138"/>
      <c r="D339" s="138">
        <v>39.603931427001953</v>
      </c>
      <c r="E339" s="138">
        <v>1</v>
      </c>
      <c r="F339" s="138"/>
      <c r="G339" s="138">
        <v>39.603931427001953</v>
      </c>
      <c r="H339" s="138">
        <v>1</v>
      </c>
      <c r="I339" s="138"/>
      <c r="J339" s="138">
        <v>39.603931427001953</v>
      </c>
      <c r="K339" s="247">
        <v>1</v>
      </c>
    </row>
    <row r="340" spans="2:11" x14ac:dyDescent="0.2">
      <c r="B340" s="251">
        <f t="shared" si="5"/>
        <v>47392</v>
      </c>
      <c r="C340" s="138"/>
      <c r="D340" s="138">
        <v>39.603931427001953</v>
      </c>
      <c r="E340" s="138">
        <v>1</v>
      </c>
      <c r="F340" s="138"/>
      <c r="G340" s="138">
        <v>39.603931427001953</v>
      </c>
      <c r="H340" s="138">
        <v>1</v>
      </c>
      <c r="I340" s="138"/>
      <c r="J340" s="138">
        <v>39.603931427001953</v>
      </c>
      <c r="K340" s="247">
        <v>1</v>
      </c>
    </row>
    <row r="341" spans="2:11" x14ac:dyDescent="0.2">
      <c r="B341" s="251">
        <f t="shared" si="5"/>
        <v>47423</v>
      </c>
      <c r="C341" s="138"/>
      <c r="D341" s="138">
        <v>39.603931427001953</v>
      </c>
      <c r="E341" s="138">
        <v>1</v>
      </c>
      <c r="F341" s="138"/>
      <c r="G341" s="138">
        <v>39.603931427001953</v>
      </c>
      <c r="H341" s="138">
        <v>1</v>
      </c>
      <c r="I341" s="138"/>
      <c r="J341" s="138">
        <v>39.603931427001953</v>
      </c>
      <c r="K341" s="247">
        <v>1</v>
      </c>
    </row>
    <row r="342" spans="2:11" x14ac:dyDescent="0.2">
      <c r="B342" s="251">
        <f t="shared" si="5"/>
        <v>47453</v>
      </c>
      <c r="C342" s="138"/>
      <c r="D342" s="138">
        <v>39.603931427001953</v>
      </c>
      <c r="E342" s="138">
        <v>1</v>
      </c>
      <c r="F342" s="138"/>
      <c r="G342" s="138">
        <v>39.603931427001953</v>
      </c>
      <c r="H342" s="138">
        <v>1</v>
      </c>
      <c r="I342" s="138"/>
      <c r="J342" s="138">
        <v>39.603931427001953</v>
      </c>
      <c r="K342" s="247">
        <v>1</v>
      </c>
    </row>
    <row r="343" spans="2:11" x14ac:dyDescent="0.2">
      <c r="B343" s="251">
        <f t="shared" si="5"/>
        <v>47484</v>
      </c>
      <c r="C343" s="138"/>
      <c r="D343" s="138">
        <v>39.603931427001953</v>
      </c>
      <c r="E343" s="138">
        <v>1</v>
      </c>
      <c r="F343" s="138"/>
      <c r="G343" s="138">
        <v>39.603931427001953</v>
      </c>
      <c r="H343" s="138">
        <v>1</v>
      </c>
      <c r="I343" s="138"/>
      <c r="J343" s="138">
        <v>39.603931427001953</v>
      </c>
      <c r="K343" s="247">
        <v>1</v>
      </c>
    </row>
    <row r="344" spans="2:11" x14ac:dyDescent="0.2">
      <c r="B344" s="251">
        <f t="shared" si="5"/>
        <v>47515</v>
      </c>
      <c r="C344" s="138"/>
      <c r="D344" s="138">
        <v>39.603931427001953</v>
      </c>
      <c r="E344" s="138">
        <v>1</v>
      </c>
      <c r="F344" s="138"/>
      <c r="G344" s="138">
        <v>39.603931427001953</v>
      </c>
      <c r="H344" s="138">
        <v>1</v>
      </c>
      <c r="I344" s="138"/>
      <c r="J344" s="138">
        <v>39.603931427001953</v>
      </c>
      <c r="K344" s="247">
        <v>1</v>
      </c>
    </row>
    <row r="345" spans="2:11" x14ac:dyDescent="0.2">
      <c r="B345" s="251">
        <f t="shared" si="5"/>
        <v>47543</v>
      </c>
      <c r="C345" s="138"/>
      <c r="D345" s="138">
        <v>39.603931427001953</v>
      </c>
      <c r="E345" s="138">
        <v>1</v>
      </c>
      <c r="F345" s="138"/>
      <c r="G345" s="138">
        <v>39.603931427001953</v>
      </c>
      <c r="H345" s="138">
        <v>1</v>
      </c>
      <c r="I345" s="138"/>
      <c r="J345" s="138">
        <v>39.603931427001953</v>
      </c>
      <c r="K345" s="247">
        <v>1</v>
      </c>
    </row>
    <row r="346" spans="2:11" x14ac:dyDescent="0.2">
      <c r="B346" s="251">
        <f t="shared" si="5"/>
        <v>47574</v>
      </c>
      <c r="C346" s="138"/>
      <c r="D346" s="138">
        <v>39.603931427001953</v>
      </c>
      <c r="E346" s="138">
        <v>1</v>
      </c>
      <c r="F346" s="138"/>
      <c r="G346" s="138">
        <v>39.603931427001953</v>
      </c>
      <c r="H346" s="138">
        <v>1</v>
      </c>
      <c r="I346" s="138"/>
      <c r="J346" s="138">
        <v>39.603931427001953</v>
      </c>
      <c r="K346" s="247">
        <v>1</v>
      </c>
    </row>
    <row r="347" spans="2:11" x14ac:dyDescent="0.2">
      <c r="B347" s="251">
        <f t="shared" si="5"/>
        <v>47604</v>
      </c>
      <c r="C347" s="138"/>
      <c r="D347" s="138">
        <v>39.603931427001953</v>
      </c>
      <c r="E347" s="138">
        <v>1</v>
      </c>
      <c r="F347" s="138"/>
      <c r="G347" s="138">
        <v>39.603931427001953</v>
      </c>
      <c r="H347" s="138">
        <v>1</v>
      </c>
      <c r="I347" s="138"/>
      <c r="J347" s="138">
        <v>39.603931427001953</v>
      </c>
      <c r="K347" s="247">
        <v>1</v>
      </c>
    </row>
    <row r="348" spans="2:11" x14ac:dyDescent="0.2">
      <c r="B348" s="251">
        <f t="shared" si="5"/>
        <v>47635</v>
      </c>
      <c r="C348" s="138"/>
      <c r="D348" s="138">
        <v>39.603931427001953</v>
      </c>
      <c r="E348" s="138">
        <v>1</v>
      </c>
      <c r="F348" s="138"/>
      <c r="G348" s="138">
        <v>39.603931427001953</v>
      </c>
      <c r="H348" s="138">
        <v>1</v>
      </c>
      <c r="I348" s="138"/>
      <c r="J348" s="138">
        <v>39.603931427001953</v>
      </c>
      <c r="K348" s="247">
        <v>1</v>
      </c>
    </row>
    <row r="349" spans="2:11" x14ac:dyDescent="0.2">
      <c r="B349" s="251">
        <f t="shared" si="5"/>
        <v>47665</v>
      </c>
      <c r="C349" s="138"/>
      <c r="D349" s="138">
        <v>39.603931427001953</v>
      </c>
      <c r="E349" s="138">
        <v>1</v>
      </c>
      <c r="F349" s="138"/>
      <c r="G349" s="138">
        <v>39.603931427001953</v>
      </c>
      <c r="H349" s="138">
        <v>1</v>
      </c>
      <c r="I349" s="138"/>
      <c r="J349" s="138">
        <v>39.603931427001953</v>
      </c>
      <c r="K349" s="247">
        <v>1</v>
      </c>
    </row>
    <row r="350" spans="2:11" x14ac:dyDescent="0.2">
      <c r="B350" s="251">
        <f t="shared" si="5"/>
        <v>47696</v>
      </c>
      <c r="C350" s="138"/>
      <c r="D350" s="138">
        <v>39.603931427001953</v>
      </c>
      <c r="E350" s="138">
        <v>1</v>
      </c>
      <c r="F350" s="138"/>
      <c r="G350" s="138">
        <v>39.603931427001953</v>
      </c>
      <c r="H350" s="138">
        <v>1</v>
      </c>
      <c r="I350" s="138"/>
      <c r="J350" s="138">
        <v>39.603931427001953</v>
      </c>
      <c r="K350" s="247">
        <v>1</v>
      </c>
    </row>
    <row r="351" spans="2:11" x14ac:dyDescent="0.2">
      <c r="B351" s="251">
        <f t="shared" si="5"/>
        <v>47727</v>
      </c>
      <c r="C351" s="138"/>
      <c r="D351" s="138">
        <v>39.603931427001953</v>
      </c>
      <c r="E351" s="138">
        <v>1</v>
      </c>
      <c r="F351" s="138"/>
      <c r="G351" s="138">
        <v>39.603931427001953</v>
      </c>
      <c r="H351" s="138">
        <v>1</v>
      </c>
      <c r="I351" s="138"/>
      <c r="J351" s="138">
        <v>39.603931427001953</v>
      </c>
      <c r="K351" s="247">
        <v>1</v>
      </c>
    </row>
    <row r="352" spans="2:11" x14ac:dyDescent="0.2">
      <c r="B352" s="251">
        <f t="shared" si="5"/>
        <v>47757</v>
      </c>
      <c r="C352" s="138"/>
      <c r="D352" s="138">
        <v>39.603931427001953</v>
      </c>
      <c r="E352" s="138">
        <v>1</v>
      </c>
      <c r="F352" s="138"/>
      <c r="G352" s="138">
        <v>39.603931427001953</v>
      </c>
      <c r="H352" s="138">
        <v>1</v>
      </c>
      <c r="I352" s="138"/>
      <c r="J352" s="138">
        <v>39.603931427001953</v>
      </c>
      <c r="K352" s="247">
        <v>1</v>
      </c>
    </row>
    <row r="353" spans="2:11" x14ac:dyDescent="0.2">
      <c r="B353" s="251">
        <f t="shared" si="5"/>
        <v>47788</v>
      </c>
      <c r="C353" s="138"/>
      <c r="D353" s="138">
        <v>39.603931427001953</v>
      </c>
      <c r="E353" s="138">
        <v>1</v>
      </c>
      <c r="F353" s="138"/>
      <c r="G353" s="138">
        <v>39.603931427001953</v>
      </c>
      <c r="H353" s="138">
        <v>1</v>
      </c>
      <c r="I353" s="138"/>
      <c r="J353" s="138">
        <v>39.603931427001953</v>
      </c>
      <c r="K353" s="247">
        <v>1</v>
      </c>
    </row>
    <row r="354" spans="2:11" x14ac:dyDescent="0.2">
      <c r="B354" s="251">
        <f t="shared" si="5"/>
        <v>47818</v>
      </c>
      <c r="C354" s="138"/>
      <c r="D354" s="138">
        <v>39.603931427001953</v>
      </c>
      <c r="E354" s="138">
        <v>1</v>
      </c>
      <c r="F354" s="138"/>
      <c r="G354" s="138">
        <v>39.603931427001953</v>
      </c>
      <c r="H354" s="138">
        <v>1</v>
      </c>
      <c r="I354" s="138"/>
      <c r="J354" s="138">
        <v>39.603931427001953</v>
      </c>
      <c r="K354" s="247">
        <v>1</v>
      </c>
    </row>
    <row r="355" spans="2:11" x14ac:dyDescent="0.2">
      <c r="B355" s="251">
        <f t="shared" si="5"/>
        <v>47849</v>
      </c>
      <c r="C355" s="138"/>
      <c r="D355" s="138">
        <v>39.603931427001953</v>
      </c>
      <c r="E355" s="138">
        <v>1</v>
      </c>
      <c r="F355" s="138"/>
      <c r="G355" s="138">
        <v>39.603931427001953</v>
      </c>
      <c r="H355" s="138">
        <v>1</v>
      </c>
      <c r="I355" s="138"/>
      <c r="J355" s="138">
        <v>39.603931427001953</v>
      </c>
      <c r="K355" s="247">
        <v>1</v>
      </c>
    </row>
    <row r="356" spans="2:11" x14ac:dyDescent="0.2">
      <c r="B356" s="251">
        <f t="shared" si="5"/>
        <v>47880</v>
      </c>
      <c r="C356" s="138"/>
      <c r="D356" s="138">
        <v>39.603931427001953</v>
      </c>
      <c r="E356" s="138">
        <v>1</v>
      </c>
      <c r="F356" s="138"/>
      <c r="G356" s="138">
        <v>39.603931427001953</v>
      </c>
      <c r="H356" s="138">
        <v>1</v>
      </c>
      <c r="I356" s="138"/>
      <c r="J356" s="138">
        <v>39.603931427001953</v>
      </c>
      <c r="K356" s="247">
        <v>1</v>
      </c>
    </row>
    <row r="357" spans="2:11" x14ac:dyDescent="0.2">
      <c r="B357" s="251">
        <f t="shared" si="5"/>
        <v>47908</v>
      </c>
      <c r="C357" s="138"/>
      <c r="D357" s="138">
        <v>39.603931427001953</v>
      </c>
      <c r="E357" s="138">
        <v>1</v>
      </c>
      <c r="F357" s="138"/>
      <c r="G357" s="138">
        <v>39.603931427001953</v>
      </c>
      <c r="H357" s="138">
        <v>1</v>
      </c>
      <c r="I357" s="138"/>
      <c r="J357" s="138">
        <v>39.603931427001953</v>
      </c>
      <c r="K357" s="247">
        <v>1</v>
      </c>
    </row>
    <row r="358" spans="2:11" x14ac:dyDescent="0.2">
      <c r="B358" s="251">
        <f t="shared" si="5"/>
        <v>47939</v>
      </c>
      <c r="C358" s="138"/>
      <c r="D358" s="138">
        <v>39.603931427001953</v>
      </c>
      <c r="E358" s="138">
        <v>1</v>
      </c>
      <c r="F358" s="138"/>
      <c r="G358" s="138">
        <v>39.603931427001953</v>
      </c>
      <c r="H358" s="138">
        <v>1</v>
      </c>
      <c r="I358" s="138"/>
      <c r="J358" s="138">
        <v>39.603931427001953</v>
      </c>
      <c r="K358" s="247">
        <v>1</v>
      </c>
    </row>
    <row r="359" spans="2:11" x14ac:dyDescent="0.2">
      <c r="B359" s="251">
        <f t="shared" si="5"/>
        <v>47969</v>
      </c>
      <c r="C359" s="138"/>
      <c r="D359" s="138">
        <v>39.603931427001953</v>
      </c>
      <c r="E359" s="138">
        <v>1</v>
      </c>
      <c r="F359" s="138"/>
      <c r="G359" s="138">
        <v>39.603931427001953</v>
      </c>
      <c r="H359" s="138">
        <v>1</v>
      </c>
      <c r="I359" s="138"/>
      <c r="J359" s="138">
        <v>39.603931427001953</v>
      </c>
      <c r="K359" s="247">
        <v>1</v>
      </c>
    </row>
    <row r="360" spans="2:11" x14ac:dyDescent="0.2">
      <c r="B360" s="251">
        <f t="shared" si="5"/>
        <v>48000</v>
      </c>
      <c r="C360" s="138"/>
      <c r="D360" s="138">
        <v>39.603931427001953</v>
      </c>
      <c r="E360" s="138">
        <v>1</v>
      </c>
      <c r="F360" s="138"/>
      <c r="G360" s="138">
        <v>39.603931427001953</v>
      </c>
      <c r="H360" s="138">
        <v>1</v>
      </c>
      <c r="I360" s="138"/>
      <c r="J360" s="138">
        <v>39.603931427001953</v>
      </c>
      <c r="K360" s="247">
        <v>1</v>
      </c>
    </row>
    <row r="361" spans="2:11" x14ac:dyDescent="0.2">
      <c r="B361" s="251">
        <f t="shared" si="5"/>
        <v>48030</v>
      </c>
      <c r="C361" s="138"/>
      <c r="D361" s="138">
        <v>39.603931427001953</v>
      </c>
      <c r="E361" s="138">
        <v>1</v>
      </c>
      <c r="F361" s="138"/>
      <c r="G361" s="138">
        <v>39.603931427001953</v>
      </c>
      <c r="H361" s="138">
        <v>1</v>
      </c>
      <c r="I361" s="138"/>
      <c r="J361" s="138">
        <v>39.603931427001953</v>
      </c>
      <c r="K361" s="247">
        <v>1</v>
      </c>
    </row>
    <row r="362" spans="2:11" x14ac:dyDescent="0.2">
      <c r="B362" s="251">
        <f t="shared" si="5"/>
        <v>48061</v>
      </c>
      <c r="C362" s="138"/>
      <c r="D362" s="138">
        <v>39.603931427001953</v>
      </c>
      <c r="E362" s="138">
        <v>1</v>
      </c>
      <c r="F362" s="138"/>
      <c r="G362" s="138">
        <v>39.603931427001953</v>
      </c>
      <c r="H362" s="138">
        <v>1</v>
      </c>
      <c r="I362" s="138"/>
      <c r="J362" s="138">
        <v>39.603931427001953</v>
      </c>
      <c r="K362" s="247">
        <v>1</v>
      </c>
    </row>
    <row r="363" spans="2:11" x14ac:dyDescent="0.2">
      <c r="B363" s="251">
        <f t="shared" si="5"/>
        <v>48092</v>
      </c>
      <c r="C363" s="138"/>
      <c r="D363" s="138">
        <v>39.603931427001953</v>
      </c>
      <c r="E363" s="138">
        <v>1</v>
      </c>
      <c r="F363" s="138"/>
      <c r="G363" s="138">
        <v>39.603931427001953</v>
      </c>
      <c r="H363" s="138">
        <v>1</v>
      </c>
      <c r="I363" s="138"/>
      <c r="J363" s="138">
        <v>39.603931427001953</v>
      </c>
      <c r="K363" s="247">
        <v>1</v>
      </c>
    </row>
    <row r="364" spans="2:11" x14ac:dyDescent="0.2">
      <c r="B364" s="251">
        <f t="shared" si="5"/>
        <v>48122</v>
      </c>
      <c r="C364" s="138"/>
      <c r="D364" s="138">
        <v>39.603931427001953</v>
      </c>
      <c r="E364" s="138">
        <v>1</v>
      </c>
      <c r="F364" s="138"/>
      <c r="G364" s="138">
        <v>39.603931427001953</v>
      </c>
      <c r="H364" s="138">
        <v>1</v>
      </c>
      <c r="I364" s="138"/>
      <c r="J364" s="138">
        <v>39.603931427001953</v>
      </c>
      <c r="K364" s="247">
        <v>1</v>
      </c>
    </row>
    <row r="365" spans="2:11" x14ac:dyDescent="0.2">
      <c r="B365" s="251">
        <f t="shared" si="5"/>
        <v>48153</v>
      </c>
      <c r="C365" s="138"/>
      <c r="D365" s="138">
        <v>39.603931427001953</v>
      </c>
      <c r="E365" s="138">
        <v>1</v>
      </c>
      <c r="F365" s="138"/>
      <c r="G365" s="138">
        <v>39.603931427001953</v>
      </c>
      <c r="H365" s="138">
        <v>1</v>
      </c>
      <c r="I365" s="138"/>
      <c r="J365" s="138">
        <v>39.603931427001953</v>
      </c>
      <c r="K365" s="247">
        <v>1</v>
      </c>
    </row>
    <row r="366" spans="2:11" x14ac:dyDescent="0.2">
      <c r="B366" s="252">
        <f t="shared" si="5"/>
        <v>48183</v>
      </c>
      <c r="C366" s="248"/>
      <c r="D366" s="248">
        <v>39.603931427001953</v>
      </c>
      <c r="E366" s="248">
        <v>1</v>
      </c>
      <c r="F366" s="248"/>
      <c r="G366" s="248">
        <v>39.603931427001953</v>
      </c>
      <c r="H366" s="248">
        <v>1</v>
      </c>
      <c r="I366" s="248"/>
      <c r="J366" s="248">
        <v>39.603931427001953</v>
      </c>
      <c r="K366" s="249">
        <v>1</v>
      </c>
    </row>
    <row r="367" spans="2:11" x14ac:dyDescent="0.2">
      <c r="B367" s="115"/>
    </row>
    <row r="368" spans="2:11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4817" r:id="rId4" name="CommandButton1">
          <controlPr autoLine="0" r:id="rId5">
            <anchor moveWithCells="1">
              <from>
                <xdr:col>11</xdr:col>
                <xdr:colOff>561975</xdr:colOff>
                <xdr:row>15</xdr:row>
                <xdr:rowOff>85725</xdr:rowOff>
              </from>
              <to>
                <xdr:col>14</xdr:col>
                <xdr:colOff>409575</xdr:colOff>
                <xdr:row>18</xdr:row>
                <xdr:rowOff>0</xdr:rowOff>
              </to>
            </anchor>
          </controlPr>
        </control>
      </mc:Choice>
      <mc:Fallback>
        <control shapeId="34817" r:id="rId4" name="Command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3:Q452"/>
  <sheetViews>
    <sheetView workbookViewId="0">
      <selection activeCell="B7" sqref="B7"/>
    </sheetView>
  </sheetViews>
  <sheetFormatPr defaultRowHeight="11.25" x14ac:dyDescent="0.2"/>
  <cols>
    <col min="1" max="6" width="9.140625" style="81"/>
    <col min="7" max="7" width="8.28515625" style="81" customWidth="1"/>
    <col min="8" max="14" width="9.140625" style="81"/>
    <col min="15" max="15" width="8.85546875" style="81" customWidth="1"/>
    <col min="16" max="16384" width="9.140625" style="81"/>
  </cols>
  <sheetData>
    <row r="3" spans="2:17" x14ac:dyDescent="0.2">
      <c r="B3" s="237" t="s">
        <v>232</v>
      </c>
      <c r="C3" s="264"/>
      <c r="D3" s="137">
        <v>2</v>
      </c>
    </row>
    <row r="6" spans="2:17" ht="22.5" x14ac:dyDescent="0.2">
      <c r="B6" s="263" t="s">
        <v>233</v>
      </c>
      <c r="C6" s="238" t="s">
        <v>198</v>
      </c>
      <c r="D6" s="238" t="s">
        <v>76</v>
      </c>
      <c r="E6" s="241" t="s">
        <v>241</v>
      </c>
      <c r="F6" s="238" t="s">
        <v>238</v>
      </c>
      <c r="G6" s="238" t="s">
        <v>239</v>
      </c>
      <c r="H6" s="238" t="s">
        <v>198</v>
      </c>
      <c r="I6" s="238" t="s">
        <v>76</v>
      </c>
      <c r="J6" s="241" t="s">
        <v>241</v>
      </c>
      <c r="K6" s="238" t="s">
        <v>238</v>
      </c>
      <c r="L6" s="238" t="s">
        <v>239</v>
      </c>
      <c r="M6" s="238" t="s">
        <v>198</v>
      </c>
      <c r="N6" s="238" t="s">
        <v>76</v>
      </c>
      <c r="O6" s="241" t="s">
        <v>241</v>
      </c>
      <c r="P6" s="238" t="s">
        <v>238</v>
      </c>
      <c r="Q6" s="265" t="s">
        <v>239</v>
      </c>
    </row>
    <row r="7" spans="2:17" x14ac:dyDescent="0.2">
      <c r="B7" s="250">
        <f>dealStart</f>
        <v>37257</v>
      </c>
      <c r="C7" s="243">
        <v>48.53584033961053</v>
      </c>
      <c r="D7" s="244">
        <v>57.500007629394531</v>
      </c>
      <c r="E7" s="244">
        <v>1</v>
      </c>
      <c r="F7" s="244">
        <f t="shared" ref="F7:F70" si="0">D7</f>
        <v>57.500007629394531</v>
      </c>
      <c r="G7" s="244">
        <v>1</v>
      </c>
      <c r="H7" s="243">
        <v>48.53584033961053</v>
      </c>
      <c r="I7" s="244">
        <v>57.500007629394531</v>
      </c>
      <c r="J7" s="244">
        <v>0</v>
      </c>
      <c r="K7" s="244">
        <f t="shared" ref="K7:K70" si="1">I7</f>
        <v>57.500007629394531</v>
      </c>
      <c r="L7" s="244">
        <v>1</v>
      </c>
      <c r="M7" s="243">
        <v>48.53584033961053</v>
      </c>
      <c r="N7" s="244">
        <v>57.500007629394531</v>
      </c>
      <c r="O7" s="244">
        <v>1</v>
      </c>
      <c r="P7" s="244">
        <f t="shared" ref="P7:P70" si="2">N7</f>
        <v>57.500007629394531</v>
      </c>
      <c r="Q7" s="245">
        <v>1</v>
      </c>
    </row>
    <row r="8" spans="2:17" x14ac:dyDescent="0.2">
      <c r="B8" s="251">
        <f t="shared" ref="B8:B71" si="3">EOMONTH(B7,0)+1</f>
        <v>37288</v>
      </c>
      <c r="C8" s="246">
        <v>51.577957680381282</v>
      </c>
      <c r="D8" s="138">
        <v>54.5</v>
      </c>
      <c r="E8" s="138">
        <v>1</v>
      </c>
      <c r="F8" s="138">
        <f t="shared" si="0"/>
        <v>54.5</v>
      </c>
      <c r="G8" s="138">
        <v>1</v>
      </c>
      <c r="H8" s="246">
        <v>51.577957680381282</v>
      </c>
      <c r="I8" s="138">
        <v>54.5</v>
      </c>
      <c r="J8" s="138">
        <v>0</v>
      </c>
      <c r="K8" s="138">
        <f t="shared" si="1"/>
        <v>54.5</v>
      </c>
      <c r="L8" s="138">
        <v>1</v>
      </c>
      <c r="M8" s="246">
        <v>51.577957680381282</v>
      </c>
      <c r="N8" s="138">
        <v>54.5</v>
      </c>
      <c r="O8" s="138">
        <v>1</v>
      </c>
      <c r="P8" s="138">
        <f t="shared" si="2"/>
        <v>54.5</v>
      </c>
      <c r="Q8" s="247">
        <v>1</v>
      </c>
    </row>
    <row r="9" spans="2:17" x14ac:dyDescent="0.2">
      <c r="B9" s="251">
        <f t="shared" si="3"/>
        <v>37316</v>
      </c>
      <c r="C9" s="246">
        <v>50.724092959638313</v>
      </c>
      <c r="D9" s="138">
        <v>31.200000762939453</v>
      </c>
      <c r="E9" s="138">
        <v>1</v>
      </c>
      <c r="F9" s="138">
        <f t="shared" si="0"/>
        <v>31.200000762939453</v>
      </c>
      <c r="G9" s="138">
        <v>1</v>
      </c>
      <c r="H9" s="246">
        <v>50.724092959638313</v>
      </c>
      <c r="I9" s="138">
        <v>31.200000762939453</v>
      </c>
      <c r="J9" s="138">
        <v>0</v>
      </c>
      <c r="K9" s="138">
        <f t="shared" si="1"/>
        <v>31.200000762939453</v>
      </c>
      <c r="L9" s="138">
        <v>1</v>
      </c>
      <c r="M9" s="246">
        <v>50.724092959638313</v>
      </c>
      <c r="N9" s="138">
        <v>31.200000762939453</v>
      </c>
      <c r="O9" s="138">
        <v>1</v>
      </c>
      <c r="P9" s="138">
        <f t="shared" si="2"/>
        <v>31.200000762939453</v>
      </c>
      <c r="Q9" s="247">
        <v>1</v>
      </c>
    </row>
    <row r="10" spans="2:17" x14ac:dyDescent="0.2">
      <c r="B10" s="251">
        <f t="shared" si="3"/>
        <v>37347</v>
      </c>
      <c r="C10" s="246">
        <v>41.750597453830196</v>
      </c>
      <c r="D10" s="138">
        <v>29.499994277954102</v>
      </c>
      <c r="E10" s="138">
        <v>1</v>
      </c>
      <c r="F10" s="138">
        <f t="shared" si="0"/>
        <v>29.499994277954102</v>
      </c>
      <c r="G10" s="138">
        <v>1</v>
      </c>
      <c r="H10" s="246">
        <v>41.750597453830196</v>
      </c>
      <c r="I10" s="138">
        <v>29.499994277954102</v>
      </c>
      <c r="J10" s="138">
        <v>0</v>
      </c>
      <c r="K10" s="138">
        <f t="shared" si="1"/>
        <v>29.499994277954102</v>
      </c>
      <c r="L10" s="138">
        <v>1</v>
      </c>
      <c r="M10" s="246">
        <v>41.750597453830196</v>
      </c>
      <c r="N10" s="138">
        <v>29.499994277954102</v>
      </c>
      <c r="O10" s="138">
        <v>1</v>
      </c>
      <c r="P10" s="138">
        <f t="shared" si="2"/>
        <v>29.499994277954102</v>
      </c>
      <c r="Q10" s="247">
        <v>1</v>
      </c>
    </row>
    <row r="11" spans="2:17" x14ac:dyDescent="0.2">
      <c r="B11" s="251">
        <f t="shared" si="3"/>
        <v>37377</v>
      </c>
      <c r="C11" s="246">
        <v>31.284968649172374</v>
      </c>
      <c r="D11" s="138">
        <v>29.499994277954102</v>
      </c>
      <c r="E11" s="138">
        <v>1</v>
      </c>
      <c r="F11" s="138">
        <f t="shared" si="0"/>
        <v>29.499994277954102</v>
      </c>
      <c r="G11" s="138">
        <v>1</v>
      </c>
      <c r="H11" s="246">
        <v>31.284968649172374</v>
      </c>
      <c r="I11" s="138">
        <v>29.499994277954102</v>
      </c>
      <c r="J11" s="138">
        <v>0</v>
      </c>
      <c r="K11" s="138">
        <f t="shared" si="1"/>
        <v>29.499994277954102</v>
      </c>
      <c r="L11" s="138">
        <v>1</v>
      </c>
      <c r="M11" s="246">
        <v>31.284968649172374</v>
      </c>
      <c r="N11" s="138">
        <v>29.499994277954102</v>
      </c>
      <c r="O11" s="138">
        <v>1</v>
      </c>
      <c r="P11" s="138">
        <f t="shared" si="2"/>
        <v>29.499994277954102</v>
      </c>
      <c r="Q11" s="247">
        <v>1</v>
      </c>
    </row>
    <row r="12" spans="2:17" x14ac:dyDescent="0.2">
      <c r="B12" s="251">
        <f t="shared" si="3"/>
        <v>37408</v>
      </c>
      <c r="C12" s="246">
        <v>28.004605796561226</v>
      </c>
      <c r="D12" s="138">
        <v>29.499994277954102</v>
      </c>
      <c r="E12" s="138">
        <v>1</v>
      </c>
      <c r="F12" s="138">
        <f t="shared" si="0"/>
        <v>29.499994277954102</v>
      </c>
      <c r="G12" s="138">
        <v>1</v>
      </c>
      <c r="H12" s="246">
        <v>28.004605796561226</v>
      </c>
      <c r="I12" s="138">
        <v>29.499994277954102</v>
      </c>
      <c r="J12" s="138">
        <v>0</v>
      </c>
      <c r="K12" s="138">
        <f t="shared" si="1"/>
        <v>29.499994277954102</v>
      </c>
      <c r="L12" s="138">
        <v>1</v>
      </c>
      <c r="M12" s="246">
        <v>28.004605796561226</v>
      </c>
      <c r="N12" s="138">
        <v>29.499994277954102</v>
      </c>
      <c r="O12" s="138">
        <v>1</v>
      </c>
      <c r="P12" s="138">
        <f t="shared" si="2"/>
        <v>29.499994277954102</v>
      </c>
      <c r="Q12" s="247">
        <v>1</v>
      </c>
    </row>
    <row r="13" spans="2:17" x14ac:dyDescent="0.2">
      <c r="B13" s="251">
        <f t="shared" si="3"/>
        <v>37438</v>
      </c>
      <c r="C13" s="246">
        <v>29.103584905655794</v>
      </c>
      <c r="D13" s="138">
        <v>33.5</v>
      </c>
      <c r="E13" s="138">
        <v>1</v>
      </c>
      <c r="F13" s="138">
        <f t="shared" si="0"/>
        <v>33.5</v>
      </c>
      <c r="G13" s="138">
        <v>1</v>
      </c>
      <c r="H13" s="246">
        <v>29.103584905655794</v>
      </c>
      <c r="I13" s="138">
        <v>33.5</v>
      </c>
      <c r="J13" s="138">
        <v>0</v>
      </c>
      <c r="K13" s="138">
        <f t="shared" si="1"/>
        <v>33.5</v>
      </c>
      <c r="L13" s="138">
        <v>1</v>
      </c>
      <c r="M13" s="246">
        <v>29.103584905655794</v>
      </c>
      <c r="N13" s="138">
        <v>33.5</v>
      </c>
      <c r="O13" s="138">
        <v>1</v>
      </c>
      <c r="P13" s="138">
        <f t="shared" si="2"/>
        <v>33.5</v>
      </c>
      <c r="Q13" s="247">
        <v>1</v>
      </c>
    </row>
    <row r="14" spans="2:17" x14ac:dyDescent="0.2">
      <c r="B14" s="251">
        <f t="shared" si="3"/>
        <v>37469</v>
      </c>
      <c r="C14" s="246">
        <v>30.347825764752955</v>
      </c>
      <c r="D14" s="138">
        <v>33.5</v>
      </c>
      <c r="E14" s="138">
        <v>1</v>
      </c>
      <c r="F14" s="138">
        <f t="shared" si="0"/>
        <v>33.5</v>
      </c>
      <c r="G14" s="138">
        <v>1</v>
      </c>
      <c r="H14" s="246">
        <v>30.347825764752955</v>
      </c>
      <c r="I14" s="138">
        <v>33.5</v>
      </c>
      <c r="J14" s="138">
        <v>0</v>
      </c>
      <c r="K14" s="138">
        <f t="shared" si="1"/>
        <v>33.5</v>
      </c>
      <c r="L14" s="138">
        <v>1</v>
      </c>
      <c r="M14" s="246">
        <v>30.347825764752955</v>
      </c>
      <c r="N14" s="138">
        <v>33.5</v>
      </c>
      <c r="O14" s="138">
        <v>1</v>
      </c>
      <c r="P14" s="138">
        <f t="shared" si="2"/>
        <v>33.5</v>
      </c>
      <c r="Q14" s="247">
        <v>1</v>
      </c>
    </row>
    <row r="15" spans="2:17" x14ac:dyDescent="0.2">
      <c r="B15" s="251">
        <f t="shared" si="3"/>
        <v>37500</v>
      </c>
      <c r="C15" s="246">
        <v>30.383516046172282</v>
      </c>
      <c r="D15" s="138">
        <v>32</v>
      </c>
      <c r="E15" s="138">
        <v>1</v>
      </c>
      <c r="F15" s="138">
        <f t="shared" si="0"/>
        <v>32</v>
      </c>
      <c r="G15" s="138">
        <v>1</v>
      </c>
      <c r="H15" s="246">
        <v>30.383516046172282</v>
      </c>
      <c r="I15" s="138">
        <v>32</v>
      </c>
      <c r="J15" s="138">
        <v>0</v>
      </c>
      <c r="K15" s="138">
        <f t="shared" si="1"/>
        <v>32</v>
      </c>
      <c r="L15" s="138">
        <v>1</v>
      </c>
      <c r="M15" s="246">
        <v>30.383516046172282</v>
      </c>
      <c r="N15" s="138">
        <v>32</v>
      </c>
      <c r="O15" s="138">
        <v>1</v>
      </c>
      <c r="P15" s="138">
        <f t="shared" si="2"/>
        <v>32</v>
      </c>
      <c r="Q15" s="247">
        <v>1</v>
      </c>
    </row>
    <row r="16" spans="2:17" x14ac:dyDescent="0.2">
      <c r="B16" s="251">
        <f t="shared" si="3"/>
        <v>37530</v>
      </c>
      <c r="C16" s="246">
        <v>27.998827369763926</v>
      </c>
      <c r="D16" s="138">
        <v>32</v>
      </c>
      <c r="E16" s="138">
        <v>1</v>
      </c>
      <c r="F16" s="138">
        <f t="shared" si="0"/>
        <v>32</v>
      </c>
      <c r="G16" s="138">
        <v>1</v>
      </c>
      <c r="H16" s="246">
        <v>27.998827369763926</v>
      </c>
      <c r="I16" s="138">
        <v>32</v>
      </c>
      <c r="J16" s="138">
        <v>0</v>
      </c>
      <c r="K16" s="138">
        <f t="shared" si="1"/>
        <v>32</v>
      </c>
      <c r="L16" s="138">
        <v>1</v>
      </c>
      <c r="M16" s="246">
        <v>27.998827369763926</v>
      </c>
      <c r="N16" s="138">
        <v>32</v>
      </c>
      <c r="O16" s="138">
        <v>1</v>
      </c>
      <c r="P16" s="138">
        <f t="shared" si="2"/>
        <v>32</v>
      </c>
      <c r="Q16" s="247">
        <v>1</v>
      </c>
    </row>
    <row r="17" spans="2:17" x14ac:dyDescent="0.2">
      <c r="B17" s="251">
        <f t="shared" si="3"/>
        <v>37561</v>
      </c>
      <c r="C17" s="246">
        <v>29.920395170584602</v>
      </c>
      <c r="D17" s="138">
        <v>36.5</v>
      </c>
      <c r="E17" s="138">
        <v>1</v>
      </c>
      <c r="F17" s="138">
        <f t="shared" si="0"/>
        <v>36.5</v>
      </c>
      <c r="G17" s="138">
        <v>1</v>
      </c>
      <c r="H17" s="246">
        <v>29.920395170584602</v>
      </c>
      <c r="I17" s="138">
        <v>36.5</v>
      </c>
      <c r="J17" s="138">
        <v>0</v>
      </c>
      <c r="K17" s="138">
        <f t="shared" si="1"/>
        <v>36.5</v>
      </c>
      <c r="L17" s="138">
        <v>1</v>
      </c>
      <c r="M17" s="246">
        <v>29.920395170584602</v>
      </c>
      <c r="N17" s="138">
        <v>36.5</v>
      </c>
      <c r="O17" s="138">
        <v>1</v>
      </c>
      <c r="P17" s="138">
        <f t="shared" si="2"/>
        <v>36.5</v>
      </c>
      <c r="Q17" s="247">
        <v>1</v>
      </c>
    </row>
    <row r="18" spans="2:17" x14ac:dyDescent="0.2">
      <c r="B18" s="251">
        <f t="shared" si="3"/>
        <v>37591</v>
      </c>
      <c r="C18" s="246">
        <v>36.946670329370221</v>
      </c>
      <c r="D18" s="138">
        <v>43.5</v>
      </c>
      <c r="E18" s="138">
        <v>1</v>
      </c>
      <c r="F18" s="138">
        <f t="shared" si="0"/>
        <v>43.5</v>
      </c>
      <c r="G18" s="138">
        <v>1</v>
      </c>
      <c r="H18" s="246">
        <v>36.946670329370221</v>
      </c>
      <c r="I18" s="138">
        <v>43.5</v>
      </c>
      <c r="J18" s="138">
        <v>0</v>
      </c>
      <c r="K18" s="138">
        <f t="shared" si="1"/>
        <v>43.5</v>
      </c>
      <c r="L18" s="138">
        <v>1</v>
      </c>
      <c r="M18" s="246">
        <v>36.946670329370221</v>
      </c>
      <c r="N18" s="138">
        <v>43.5</v>
      </c>
      <c r="O18" s="138">
        <v>1</v>
      </c>
      <c r="P18" s="138">
        <f t="shared" si="2"/>
        <v>43.5</v>
      </c>
      <c r="Q18" s="247">
        <v>1</v>
      </c>
    </row>
    <row r="19" spans="2:17" x14ac:dyDescent="0.2">
      <c r="B19" s="251">
        <f t="shared" si="3"/>
        <v>37622</v>
      </c>
      <c r="C19" s="246">
        <v>49.360949625383881</v>
      </c>
      <c r="D19" s="138">
        <v>55.754001617431641</v>
      </c>
      <c r="E19" s="138">
        <v>1</v>
      </c>
      <c r="F19" s="138">
        <f t="shared" si="0"/>
        <v>55.754001617431641</v>
      </c>
      <c r="G19" s="138">
        <v>1</v>
      </c>
      <c r="H19" s="246">
        <v>49.360949625383881</v>
      </c>
      <c r="I19" s="138">
        <v>55.754001617431641</v>
      </c>
      <c r="J19" s="138">
        <v>0</v>
      </c>
      <c r="K19" s="138">
        <f t="shared" si="1"/>
        <v>55.754001617431641</v>
      </c>
      <c r="L19" s="138">
        <v>1</v>
      </c>
      <c r="M19" s="246">
        <v>49.360949625383881</v>
      </c>
      <c r="N19" s="138">
        <v>55.754001617431641</v>
      </c>
      <c r="O19" s="138">
        <v>1</v>
      </c>
      <c r="P19" s="138">
        <f t="shared" si="2"/>
        <v>55.754001617431641</v>
      </c>
      <c r="Q19" s="247">
        <v>1</v>
      </c>
    </row>
    <row r="20" spans="2:17" x14ac:dyDescent="0.2">
      <c r="B20" s="251">
        <f t="shared" si="3"/>
        <v>37653</v>
      </c>
      <c r="C20" s="246">
        <v>52.454782960947782</v>
      </c>
      <c r="D20" s="138">
        <v>55.75</v>
      </c>
      <c r="E20" s="138">
        <v>1</v>
      </c>
      <c r="F20" s="138">
        <f t="shared" si="0"/>
        <v>55.75</v>
      </c>
      <c r="G20" s="138">
        <v>1</v>
      </c>
      <c r="H20" s="246">
        <v>52.454782960947782</v>
      </c>
      <c r="I20" s="138">
        <v>55.75</v>
      </c>
      <c r="J20" s="138">
        <v>0</v>
      </c>
      <c r="K20" s="138">
        <f t="shared" si="1"/>
        <v>55.75</v>
      </c>
      <c r="L20" s="138">
        <v>1</v>
      </c>
      <c r="M20" s="246">
        <v>52.454782960947782</v>
      </c>
      <c r="N20" s="138">
        <v>55.75</v>
      </c>
      <c r="O20" s="138">
        <v>1</v>
      </c>
      <c r="P20" s="138">
        <f t="shared" si="2"/>
        <v>55.75</v>
      </c>
      <c r="Q20" s="247">
        <v>1</v>
      </c>
    </row>
    <row r="21" spans="2:17" x14ac:dyDescent="0.2">
      <c r="B21" s="251">
        <f t="shared" si="3"/>
        <v>37681</v>
      </c>
      <c r="C21" s="246">
        <v>51.586402539952175</v>
      </c>
      <c r="D21" s="138">
        <v>30.5</v>
      </c>
      <c r="E21" s="138">
        <v>1</v>
      </c>
      <c r="F21" s="138">
        <f t="shared" si="0"/>
        <v>30.5</v>
      </c>
      <c r="G21" s="138">
        <v>1</v>
      </c>
      <c r="H21" s="246">
        <v>51.586402539952175</v>
      </c>
      <c r="I21" s="138">
        <v>30.5</v>
      </c>
      <c r="J21" s="138">
        <v>0</v>
      </c>
      <c r="K21" s="138">
        <f t="shared" si="1"/>
        <v>30.5</v>
      </c>
      <c r="L21" s="138">
        <v>1</v>
      </c>
      <c r="M21" s="246">
        <v>51.586402539952175</v>
      </c>
      <c r="N21" s="138">
        <v>30.5</v>
      </c>
      <c r="O21" s="138">
        <v>1</v>
      </c>
      <c r="P21" s="138">
        <f t="shared" si="2"/>
        <v>30.5</v>
      </c>
      <c r="Q21" s="247">
        <v>1</v>
      </c>
    </row>
    <row r="22" spans="2:17" x14ac:dyDescent="0.2">
      <c r="B22" s="251">
        <f t="shared" si="3"/>
        <v>37712</v>
      </c>
      <c r="C22" s="246">
        <v>42.460357610545273</v>
      </c>
      <c r="D22" s="138">
        <v>30</v>
      </c>
      <c r="E22" s="138">
        <v>1</v>
      </c>
      <c r="F22" s="138">
        <f t="shared" si="0"/>
        <v>30</v>
      </c>
      <c r="G22" s="138">
        <v>1</v>
      </c>
      <c r="H22" s="246">
        <v>42.460357610545273</v>
      </c>
      <c r="I22" s="138">
        <v>30</v>
      </c>
      <c r="J22" s="138">
        <v>0</v>
      </c>
      <c r="K22" s="138">
        <f t="shared" si="1"/>
        <v>30</v>
      </c>
      <c r="L22" s="138">
        <v>1</v>
      </c>
      <c r="M22" s="246">
        <v>42.460357610545273</v>
      </c>
      <c r="N22" s="138">
        <v>30</v>
      </c>
      <c r="O22" s="138">
        <v>1</v>
      </c>
      <c r="P22" s="138">
        <f t="shared" si="2"/>
        <v>30</v>
      </c>
      <c r="Q22" s="247">
        <v>1</v>
      </c>
    </row>
    <row r="23" spans="2:17" x14ac:dyDescent="0.2">
      <c r="B23" s="251">
        <f t="shared" si="3"/>
        <v>37742</v>
      </c>
      <c r="C23" s="246">
        <v>31.816813116208309</v>
      </c>
      <c r="D23" s="138">
        <v>30</v>
      </c>
      <c r="E23" s="138">
        <v>1</v>
      </c>
      <c r="F23" s="138">
        <f t="shared" si="0"/>
        <v>30</v>
      </c>
      <c r="G23" s="138">
        <v>1</v>
      </c>
      <c r="H23" s="246">
        <v>31.816813116208309</v>
      </c>
      <c r="I23" s="138">
        <v>30</v>
      </c>
      <c r="J23" s="138">
        <v>0</v>
      </c>
      <c r="K23" s="138">
        <f t="shared" si="1"/>
        <v>30</v>
      </c>
      <c r="L23" s="138">
        <v>1</v>
      </c>
      <c r="M23" s="246">
        <v>31.816813116208309</v>
      </c>
      <c r="N23" s="138">
        <v>30</v>
      </c>
      <c r="O23" s="138">
        <v>1</v>
      </c>
      <c r="P23" s="138">
        <f t="shared" si="2"/>
        <v>30</v>
      </c>
      <c r="Q23" s="247">
        <v>1</v>
      </c>
    </row>
    <row r="24" spans="2:17" x14ac:dyDescent="0.2">
      <c r="B24" s="251">
        <f t="shared" si="3"/>
        <v>37773</v>
      </c>
      <c r="C24" s="246">
        <v>28.480684095102767</v>
      </c>
      <c r="D24" s="138">
        <v>30</v>
      </c>
      <c r="E24" s="138">
        <v>1</v>
      </c>
      <c r="F24" s="138">
        <f t="shared" si="0"/>
        <v>30</v>
      </c>
      <c r="G24" s="138">
        <v>1</v>
      </c>
      <c r="H24" s="246">
        <v>28.480684095102767</v>
      </c>
      <c r="I24" s="138">
        <v>30</v>
      </c>
      <c r="J24" s="138">
        <v>0</v>
      </c>
      <c r="K24" s="138">
        <f t="shared" si="1"/>
        <v>30</v>
      </c>
      <c r="L24" s="138">
        <v>1</v>
      </c>
      <c r="M24" s="246">
        <v>28.480684095102767</v>
      </c>
      <c r="N24" s="138">
        <v>30</v>
      </c>
      <c r="O24" s="138">
        <v>1</v>
      </c>
      <c r="P24" s="138">
        <f t="shared" si="2"/>
        <v>30</v>
      </c>
      <c r="Q24" s="247">
        <v>1</v>
      </c>
    </row>
    <row r="25" spans="2:17" x14ac:dyDescent="0.2">
      <c r="B25" s="251">
        <f t="shared" si="3"/>
        <v>37803</v>
      </c>
      <c r="C25" s="246">
        <v>29.598345849051938</v>
      </c>
      <c r="D25" s="138">
        <v>32.750001525878908</v>
      </c>
      <c r="E25" s="138">
        <v>1</v>
      </c>
      <c r="F25" s="138">
        <f t="shared" si="0"/>
        <v>32.750001525878908</v>
      </c>
      <c r="G25" s="138">
        <v>1</v>
      </c>
      <c r="H25" s="246">
        <v>29.598345849051938</v>
      </c>
      <c r="I25" s="138">
        <v>32.750001525878908</v>
      </c>
      <c r="J25" s="138">
        <v>0</v>
      </c>
      <c r="K25" s="138">
        <f t="shared" si="1"/>
        <v>32.750001525878908</v>
      </c>
      <c r="L25" s="138">
        <v>1</v>
      </c>
      <c r="M25" s="246">
        <v>29.598345849051938</v>
      </c>
      <c r="N25" s="138">
        <v>32.750001525878908</v>
      </c>
      <c r="O25" s="138">
        <v>1</v>
      </c>
      <c r="P25" s="138">
        <f t="shared" si="2"/>
        <v>32.750001525878908</v>
      </c>
      <c r="Q25" s="247">
        <v>1</v>
      </c>
    </row>
    <row r="26" spans="2:17" x14ac:dyDescent="0.2">
      <c r="B26" s="251">
        <f t="shared" si="3"/>
        <v>37834</v>
      </c>
      <c r="C26" s="246">
        <v>30.863738802753726</v>
      </c>
      <c r="D26" s="138">
        <v>32.750001525878908</v>
      </c>
      <c r="E26" s="138">
        <v>1</v>
      </c>
      <c r="F26" s="138">
        <f t="shared" si="0"/>
        <v>32.750001525878908</v>
      </c>
      <c r="G26" s="138">
        <v>1</v>
      </c>
      <c r="H26" s="246">
        <v>30.863738802753726</v>
      </c>
      <c r="I26" s="138">
        <v>32.750001525878908</v>
      </c>
      <c r="J26" s="138">
        <v>0</v>
      </c>
      <c r="K26" s="138">
        <f t="shared" si="1"/>
        <v>32.750001525878908</v>
      </c>
      <c r="L26" s="138">
        <v>1</v>
      </c>
      <c r="M26" s="246">
        <v>30.863738802753726</v>
      </c>
      <c r="N26" s="138">
        <v>32.750001525878908</v>
      </c>
      <c r="O26" s="138">
        <v>1</v>
      </c>
      <c r="P26" s="138">
        <f t="shared" si="2"/>
        <v>32.750001525878908</v>
      </c>
      <c r="Q26" s="247">
        <v>1</v>
      </c>
    </row>
    <row r="27" spans="2:17" x14ac:dyDescent="0.2">
      <c r="B27" s="251">
        <f t="shared" si="3"/>
        <v>37865</v>
      </c>
      <c r="C27" s="246">
        <v>30.900035818957182</v>
      </c>
      <c r="D27" s="138">
        <v>28.900001144409181</v>
      </c>
      <c r="E27" s="138">
        <v>1</v>
      </c>
      <c r="F27" s="138">
        <f t="shared" si="0"/>
        <v>28.900001144409181</v>
      </c>
      <c r="G27" s="138">
        <v>1</v>
      </c>
      <c r="H27" s="246">
        <v>30.900035818957182</v>
      </c>
      <c r="I27" s="138">
        <v>28.900001144409181</v>
      </c>
      <c r="J27" s="138">
        <v>0</v>
      </c>
      <c r="K27" s="138">
        <f t="shared" si="1"/>
        <v>28.900001144409181</v>
      </c>
      <c r="L27" s="138">
        <v>1</v>
      </c>
      <c r="M27" s="246">
        <v>30.900035818957182</v>
      </c>
      <c r="N27" s="138">
        <v>28.900001144409181</v>
      </c>
      <c r="O27" s="138">
        <v>1</v>
      </c>
      <c r="P27" s="138">
        <f t="shared" si="2"/>
        <v>28.900001144409181</v>
      </c>
      <c r="Q27" s="247">
        <v>1</v>
      </c>
    </row>
    <row r="28" spans="2:17" x14ac:dyDescent="0.2">
      <c r="B28" s="251">
        <f t="shared" si="3"/>
        <v>37895</v>
      </c>
      <c r="C28" s="246">
        <v>28.474807435049918</v>
      </c>
      <c r="D28" s="138">
        <v>28.900001144409181</v>
      </c>
      <c r="E28" s="138">
        <v>1</v>
      </c>
      <c r="F28" s="138">
        <f t="shared" si="0"/>
        <v>28.900001144409181</v>
      </c>
      <c r="G28" s="138">
        <v>1</v>
      </c>
      <c r="H28" s="246">
        <v>28.474807435049918</v>
      </c>
      <c r="I28" s="138">
        <v>28.900001144409181</v>
      </c>
      <c r="J28" s="138">
        <v>0</v>
      </c>
      <c r="K28" s="138">
        <f t="shared" si="1"/>
        <v>28.900001144409181</v>
      </c>
      <c r="L28" s="138">
        <v>1</v>
      </c>
      <c r="M28" s="246">
        <v>28.474807435049918</v>
      </c>
      <c r="N28" s="138">
        <v>28.900001144409181</v>
      </c>
      <c r="O28" s="138">
        <v>1</v>
      </c>
      <c r="P28" s="138">
        <f t="shared" si="2"/>
        <v>28.900001144409181</v>
      </c>
      <c r="Q28" s="247">
        <v>1</v>
      </c>
    </row>
    <row r="29" spans="2:17" x14ac:dyDescent="0.2">
      <c r="B29" s="251">
        <f t="shared" si="3"/>
        <v>37926</v>
      </c>
      <c r="C29" s="246">
        <v>30.429041888484516</v>
      </c>
      <c r="D29" s="138">
        <v>34.750001525878908</v>
      </c>
      <c r="E29" s="138">
        <v>1</v>
      </c>
      <c r="F29" s="138">
        <f t="shared" si="0"/>
        <v>34.750001525878908</v>
      </c>
      <c r="G29" s="138">
        <v>1</v>
      </c>
      <c r="H29" s="246">
        <v>30.429041888484516</v>
      </c>
      <c r="I29" s="138">
        <v>34.750001525878908</v>
      </c>
      <c r="J29" s="138">
        <v>0</v>
      </c>
      <c r="K29" s="138">
        <f t="shared" si="1"/>
        <v>34.750001525878908</v>
      </c>
      <c r="L29" s="138">
        <v>1</v>
      </c>
      <c r="M29" s="246">
        <v>30.429041888484516</v>
      </c>
      <c r="N29" s="138">
        <v>34.750001525878908</v>
      </c>
      <c r="O29" s="138">
        <v>1</v>
      </c>
      <c r="P29" s="138">
        <f t="shared" si="2"/>
        <v>34.750001525878908</v>
      </c>
      <c r="Q29" s="247">
        <v>1</v>
      </c>
    </row>
    <row r="30" spans="2:17" x14ac:dyDescent="0.2">
      <c r="B30" s="251">
        <f t="shared" si="3"/>
        <v>37956</v>
      </c>
      <c r="C30" s="246">
        <v>37.574763724969515</v>
      </c>
      <c r="D30" s="138">
        <v>42.6</v>
      </c>
      <c r="E30" s="138">
        <v>1</v>
      </c>
      <c r="F30" s="138">
        <f t="shared" si="0"/>
        <v>42.6</v>
      </c>
      <c r="G30" s="138">
        <v>1</v>
      </c>
      <c r="H30" s="246">
        <v>37.574763724969515</v>
      </c>
      <c r="I30" s="138">
        <v>42.6</v>
      </c>
      <c r="J30" s="138">
        <v>0</v>
      </c>
      <c r="K30" s="138">
        <f t="shared" si="1"/>
        <v>42.6</v>
      </c>
      <c r="L30" s="138">
        <v>1</v>
      </c>
      <c r="M30" s="246">
        <v>37.574763724969515</v>
      </c>
      <c r="N30" s="138">
        <v>42.6</v>
      </c>
      <c r="O30" s="138">
        <v>1</v>
      </c>
      <c r="P30" s="138">
        <f t="shared" si="2"/>
        <v>42.6</v>
      </c>
      <c r="Q30" s="247">
        <v>1</v>
      </c>
    </row>
    <row r="31" spans="2:17" x14ac:dyDescent="0.2">
      <c r="B31" s="251">
        <f t="shared" si="3"/>
        <v>37987</v>
      </c>
      <c r="C31" s="246">
        <v>50.197062361828991</v>
      </c>
      <c r="D31" s="138">
        <v>50.85</v>
      </c>
      <c r="E31" s="138">
        <v>1</v>
      </c>
      <c r="F31" s="138">
        <f t="shared" si="0"/>
        <v>50.85</v>
      </c>
      <c r="G31" s="138">
        <v>1</v>
      </c>
      <c r="H31" s="246">
        <v>50.197062361828991</v>
      </c>
      <c r="I31" s="138">
        <v>50.85</v>
      </c>
      <c r="J31" s="138">
        <v>0</v>
      </c>
      <c r="K31" s="138">
        <f t="shared" si="1"/>
        <v>50.85</v>
      </c>
      <c r="L31" s="138">
        <v>1</v>
      </c>
      <c r="M31" s="246">
        <v>50.197062361828991</v>
      </c>
      <c r="N31" s="138">
        <v>50.85</v>
      </c>
      <c r="O31" s="138">
        <v>1</v>
      </c>
      <c r="P31" s="138">
        <f t="shared" si="2"/>
        <v>50.85</v>
      </c>
      <c r="Q31" s="247">
        <v>1</v>
      </c>
    </row>
    <row r="32" spans="2:17" x14ac:dyDescent="0.2">
      <c r="B32" s="251">
        <f t="shared" si="3"/>
        <v>38018</v>
      </c>
      <c r="C32" s="246">
        <v>53.346514271283894</v>
      </c>
      <c r="D32" s="138">
        <v>50.85</v>
      </c>
      <c r="E32" s="138">
        <v>1</v>
      </c>
      <c r="F32" s="138">
        <f t="shared" si="0"/>
        <v>50.85</v>
      </c>
      <c r="G32" s="138">
        <v>1</v>
      </c>
      <c r="H32" s="246">
        <v>53.346514271283894</v>
      </c>
      <c r="I32" s="138">
        <v>50.85</v>
      </c>
      <c r="J32" s="138">
        <v>0</v>
      </c>
      <c r="K32" s="138">
        <f t="shared" si="1"/>
        <v>50.85</v>
      </c>
      <c r="L32" s="138">
        <v>1</v>
      </c>
      <c r="M32" s="246">
        <v>53.346514271283894</v>
      </c>
      <c r="N32" s="138">
        <v>50.85</v>
      </c>
      <c r="O32" s="138">
        <v>1</v>
      </c>
      <c r="P32" s="138">
        <f t="shared" si="2"/>
        <v>50.85</v>
      </c>
      <c r="Q32" s="247">
        <v>1</v>
      </c>
    </row>
    <row r="33" spans="2:17" x14ac:dyDescent="0.2">
      <c r="B33" s="251">
        <f t="shared" si="3"/>
        <v>38047</v>
      </c>
      <c r="C33" s="246">
        <v>52.463371383131353</v>
      </c>
      <c r="D33" s="138">
        <v>29.85</v>
      </c>
      <c r="E33" s="138">
        <v>1</v>
      </c>
      <c r="F33" s="138">
        <f t="shared" si="0"/>
        <v>29.85</v>
      </c>
      <c r="G33" s="138">
        <v>1</v>
      </c>
      <c r="H33" s="246">
        <v>52.463371383131353</v>
      </c>
      <c r="I33" s="138">
        <v>29.85</v>
      </c>
      <c r="J33" s="138">
        <v>0</v>
      </c>
      <c r="K33" s="138">
        <f t="shared" si="1"/>
        <v>29.85</v>
      </c>
      <c r="L33" s="138">
        <v>1</v>
      </c>
      <c r="M33" s="246">
        <v>52.463371383131353</v>
      </c>
      <c r="N33" s="138">
        <v>29.85</v>
      </c>
      <c r="O33" s="138">
        <v>1</v>
      </c>
      <c r="P33" s="138">
        <f t="shared" si="2"/>
        <v>29.85</v>
      </c>
      <c r="Q33" s="247">
        <v>1</v>
      </c>
    </row>
    <row r="34" spans="2:17" x14ac:dyDescent="0.2">
      <c r="B34" s="251">
        <f t="shared" si="3"/>
        <v>38078</v>
      </c>
      <c r="C34" s="246">
        <v>43.182183689924535</v>
      </c>
      <c r="D34" s="138">
        <v>29.499999618530275</v>
      </c>
      <c r="E34" s="138">
        <v>1</v>
      </c>
      <c r="F34" s="138">
        <f t="shared" si="0"/>
        <v>29.499999618530275</v>
      </c>
      <c r="G34" s="138">
        <v>1</v>
      </c>
      <c r="H34" s="246">
        <v>43.182183689924535</v>
      </c>
      <c r="I34" s="138">
        <v>29.499999618530275</v>
      </c>
      <c r="J34" s="138">
        <v>0</v>
      </c>
      <c r="K34" s="138">
        <f t="shared" si="1"/>
        <v>29.499999618530275</v>
      </c>
      <c r="L34" s="138">
        <v>1</v>
      </c>
      <c r="M34" s="246">
        <v>43.182183689924535</v>
      </c>
      <c r="N34" s="138">
        <v>29.499999618530275</v>
      </c>
      <c r="O34" s="138">
        <v>1</v>
      </c>
      <c r="P34" s="138">
        <f t="shared" si="2"/>
        <v>29.499999618530275</v>
      </c>
      <c r="Q34" s="247">
        <v>1</v>
      </c>
    </row>
    <row r="35" spans="2:17" x14ac:dyDescent="0.2">
      <c r="B35" s="251">
        <f t="shared" si="3"/>
        <v>38108</v>
      </c>
      <c r="C35" s="138"/>
      <c r="D35" s="138">
        <v>29.749999618530275</v>
      </c>
      <c r="E35" s="138">
        <v>1</v>
      </c>
      <c r="F35" s="138">
        <f t="shared" si="0"/>
        <v>29.749999618530275</v>
      </c>
      <c r="G35" s="138">
        <v>1</v>
      </c>
      <c r="H35" s="138"/>
      <c r="I35" s="138">
        <v>29.749999618530275</v>
      </c>
      <c r="J35" s="138">
        <v>0</v>
      </c>
      <c r="K35" s="138">
        <f t="shared" si="1"/>
        <v>29.749999618530275</v>
      </c>
      <c r="L35" s="138">
        <v>1</v>
      </c>
      <c r="M35" s="138"/>
      <c r="N35" s="138">
        <v>29.749999618530275</v>
      </c>
      <c r="O35" s="138">
        <v>1</v>
      </c>
      <c r="P35" s="138">
        <f t="shared" si="2"/>
        <v>29.749999618530275</v>
      </c>
      <c r="Q35" s="247">
        <v>1</v>
      </c>
    </row>
    <row r="36" spans="2:17" x14ac:dyDescent="0.2">
      <c r="B36" s="251">
        <f t="shared" si="3"/>
        <v>38139</v>
      </c>
      <c r="C36" s="138"/>
      <c r="D36" s="138">
        <v>29.749999618530275</v>
      </c>
      <c r="E36" s="138">
        <v>1</v>
      </c>
      <c r="F36" s="138">
        <f t="shared" si="0"/>
        <v>29.749999618530275</v>
      </c>
      <c r="G36" s="138">
        <v>1</v>
      </c>
      <c r="H36" s="138"/>
      <c r="I36" s="138">
        <v>29.749999618530275</v>
      </c>
      <c r="J36" s="138">
        <v>0</v>
      </c>
      <c r="K36" s="138">
        <f t="shared" si="1"/>
        <v>29.749999618530275</v>
      </c>
      <c r="L36" s="138">
        <v>1</v>
      </c>
      <c r="M36" s="138"/>
      <c r="N36" s="138">
        <v>29.749999618530275</v>
      </c>
      <c r="O36" s="138">
        <v>1</v>
      </c>
      <c r="P36" s="138">
        <f t="shared" si="2"/>
        <v>29.749999618530275</v>
      </c>
      <c r="Q36" s="247">
        <v>1</v>
      </c>
    </row>
    <row r="37" spans="2:17" x14ac:dyDescent="0.2">
      <c r="B37" s="251">
        <f t="shared" si="3"/>
        <v>38169</v>
      </c>
      <c r="C37" s="138"/>
      <c r="D37" s="138">
        <v>37.200000762939453</v>
      </c>
      <c r="E37" s="138">
        <v>1</v>
      </c>
      <c r="F37" s="138">
        <f t="shared" si="0"/>
        <v>37.200000762939453</v>
      </c>
      <c r="G37" s="138">
        <v>1</v>
      </c>
      <c r="H37" s="138"/>
      <c r="I37" s="138">
        <v>37.200000762939453</v>
      </c>
      <c r="J37" s="138">
        <v>0</v>
      </c>
      <c r="K37" s="138">
        <f t="shared" si="1"/>
        <v>37.200000762939453</v>
      </c>
      <c r="L37" s="138">
        <v>1</v>
      </c>
      <c r="M37" s="138"/>
      <c r="N37" s="138">
        <v>37.200000762939453</v>
      </c>
      <c r="O37" s="138">
        <v>1</v>
      </c>
      <c r="P37" s="138">
        <f t="shared" si="2"/>
        <v>37.200000762939453</v>
      </c>
      <c r="Q37" s="247">
        <v>1</v>
      </c>
    </row>
    <row r="38" spans="2:17" x14ac:dyDescent="0.2">
      <c r="B38" s="251">
        <f t="shared" si="3"/>
        <v>38200</v>
      </c>
      <c r="C38" s="138"/>
      <c r="D38" s="138">
        <v>37.200000762939453</v>
      </c>
      <c r="E38" s="138">
        <v>1</v>
      </c>
      <c r="F38" s="138">
        <f t="shared" si="0"/>
        <v>37.200000762939453</v>
      </c>
      <c r="G38" s="138">
        <v>1</v>
      </c>
      <c r="H38" s="138"/>
      <c r="I38" s="138">
        <v>37.200000762939453</v>
      </c>
      <c r="J38" s="138">
        <v>0</v>
      </c>
      <c r="K38" s="138">
        <f t="shared" si="1"/>
        <v>37.200000762939453</v>
      </c>
      <c r="L38" s="138">
        <v>1</v>
      </c>
      <c r="M38" s="138"/>
      <c r="N38" s="138">
        <v>37.200000762939453</v>
      </c>
      <c r="O38" s="138">
        <v>1</v>
      </c>
      <c r="P38" s="138">
        <f t="shared" si="2"/>
        <v>37.200000762939453</v>
      </c>
      <c r="Q38" s="247">
        <v>1</v>
      </c>
    </row>
    <row r="39" spans="2:17" x14ac:dyDescent="0.2">
      <c r="B39" s="251">
        <f t="shared" si="3"/>
        <v>38231</v>
      </c>
      <c r="C39" s="138"/>
      <c r="D39" s="138">
        <v>28.950002670288086</v>
      </c>
      <c r="E39" s="138">
        <v>1</v>
      </c>
      <c r="F39" s="138">
        <f t="shared" si="0"/>
        <v>28.950002670288086</v>
      </c>
      <c r="G39" s="138">
        <v>1</v>
      </c>
      <c r="H39" s="138"/>
      <c r="I39" s="138">
        <v>28.950002670288086</v>
      </c>
      <c r="J39" s="138">
        <v>0</v>
      </c>
      <c r="K39" s="138">
        <f t="shared" si="1"/>
        <v>28.950002670288086</v>
      </c>
      <c r="L39" s="138">
        <v>1</v>
      </c>
      <c r="M39" s="138"/>
      <c r="N39" s="138">
        <v>28.950002670288086</v>
      </c>
      <c r="O39" s="138">
        <v>1</v>
      </c>
      <c r="P39" s="138">
        <f t="shared" si="2"/>
        <v>28.950002670288086</v>
      </c>
      <c r="Q39" s="247">
        <v>1</v>
      </c>
    </row>
    <row r="40" spans="2:17" x14ac:dyDescent="0.2">
      <c r="B40" s="251">
        <f t="shared" si="3"/>
        <v>38261</v>
      </c>
      <c r="C40" s="138"/>
      <c r="D40" s="138">
        <v>28.950002670288086</v>
      </c>
      <c r="E40" s="138">
        <v>1</v>
      </c>
      <c r="F40" s="138">
        <f t="shared" si="0"/>
        <v>28.950002670288086</v>
      </c>
      <c r="G40" s="138">
        <v>1</v>
      </c>
      <c r="H40" s="138"/>
      <c r="I40" s="138">
        <v>28.950002670288086</v>
      </c>
      <c r="J40" s="138">
        <v>0</v>
      </c>
      <c r="K40" s="138">
        <f t="shared" si="1"/>
        <v>28.950002670288086</v>
      </c>
      <c r="L40" s="138">
        <v>1</v>
      </c>
      <c r="M40" s="138"/>
      <c r="N40" s="138">
        <v>28.950002670288086</v>
      </c>
      <c r="O40" s="138">
        <v>1</v>
      </c>
      <c r="P40" s="138">
        <f t="shared" si="2"/>
        <v>28.950002670288086</v>
      </c>
      <c r="Q40" s="247">
        <v>1</v>
      </c>
    </row>
    <row r="41" spans="2:17" x14ac:dyDescent="0.2">
      <c r="B41" s="251">
        <f t="shared" si="3"/>
        <v>38292</v>
      </c>
      <c r="C41" s="138"/>
      <c r="D41" s="138">
        <v>35.950000762939453</v>
      </c>
      <c r="E41" s="138">
        <v>1</v>
      </c>
      <c r="F41" s="138">
        <f t="shared" si="0"/>
        <v>35.950000762939453</v>
      </c>
      <c r="G41" s="138">
        <v>1</v>
      </c>
      <c r="H41" s="138"/>
      <c r="I41" s="138">
        <v>35.950000762939453</v>
      </c>
      <c r="J41" s="138">
        <v>0</v>
      </c>
      <c r="K41" s="138">
        <f t="shared" si="1"/>
        <v>35.950000762939453</v>
      </c>
      <c r="L41" s="138">
        <v>1</v>
      </c>
      <c r="M41" s="138"/>
      <c r="N41" s="138">
        <v>35.950000762939453</v>
      </c>
      <c r="O41" s="138">
        <v>1</v>
      </c>
      <c r="P41" s="138">
        <f t="shared" si="2"/>
        <v>35.950000762939453</v>
      </c>
      <c r="Q41" s="247">
        <v>1</v>
      </c>
    </row>
    <row r="42" spans="2:17" x14ac:dyDescent="0.2">
      <c r="B42" s="251">
        <f t="shared" si="3"/>
        <v>38322</v>
      </c>
      <c r="C42" s="138"/>
      <c r="D42" s="138">
        <v>42.700000762939453</v>
      </c>
      <c r="E42" s="138">
        <v>1</v>
      </c>
      <c r="F42" s="138">
        <f t="shared" si="0"/>
        <v>42.700000762939453</v>
      </c>
      <c r="G42" s="138">
        <v>1</v>
      </c>
      <c r="H42" s="138"/>
      <c r="I42" s="138">
        <v>42.700000762939453</v>
      </c>
      <c r="J42" s="138">
        <v>0</v>
      </c>
      <c r="K42" s="138">
        <f t="shared" si="1"/>
        <v>42.700000762939453</v>
      </c>
      <c r="L42" s="138">
        <v>1</v>
      </c>
      <c r="M42" s="138"/>
      <c r="N42" s="138">
        <v>42.700000762939453</v>
      </c>
      <c r="O42" s="138">
        <v>1</v>
      </c>
      <c r="P42" s="138">
        <f t="shared" si="2"/>
        <v>42.700000762939453</v>
      </c>
      <c r="Q42" s="247">
        <v>1</v>
      </c>
    </row>
    <row r="43" spans="2:17" x14ac:dyDescent="0.2">
      <c r="B43" s="251">
        <f t="shared" si="3"/>
        <v>38353</v>
      </c>
      <c r="C43" s="138"/>
      <c r="D43" s="138">
        <v>48.700000762939453</v>
      </c>
      <c r="E43" s="138">
        <v>1</v>
      </c>
      <c r="F43" s="138">
        <f t="shared" si="0"/>
        <v>48.700000762939453</v>
      </c>
      <c r="G43" s="138">
        <v>1</v>
      </c>
      <c r="H43" s="138"/>
      <c r="I43" s="138">
        <v>48.700000762939453</v>
      </c>
      <c r="J43" s="138">
        <v>0</v>
      </c>
      <c r="K43" s="138">
        <f t="shared" si="1"/>
        <v>48.700000762939453</v>
      </c>
      <c r="L43" s="138">
        <v>1</v>
      </c>
      <c r="M43" s="138"/>
      <c r="N43" s="138">
        <v>48.700000762939453</v>
      </c>
      <c r="O43" s="138">
        <v>1</v>
      </c>
      <c r="P43" s="138">
        <f t="shared" si="2"/>
        <v>48.700000762939453</v>
      </c>
      <c r="Q43" s="247">
        <v>1</v>
      </c>
    </row>
    <row r="44" spans="2:17" x14ac:dyDescent="0.2">
      <c r="B44" s="251">
        <f t="shared" si="3"/>
        <v>38384</v>
      </c>
      <c r="C44" s="138"/>
      <c r="D44" s="138">
        <v>48.700000762939453</v>
      </c>
      <c r="E44" s="138">
        <v>1</v>
      </c>
      <c r="F44" s="138">
        <f t="shared" si="0"/>
        <v>48.700000762939453</v>
      </c>
      <c r="G44" s="138">
        <v>1</v>
      </c>
      <c r="H44" s="138"/>
      <c r="I44" s="138">
        <v>48.700000762939453</v>
      </c>
      <c r="J44" s="138">
        <v>0</v>
      </c>
      <c r="K44" s="138">
        <f t="shared" si="1"/>
        <v>48.700000762939453</v>
      </c>
      <c r="L44" s="138">
        <v>1</v>
      </c>
      <c r="M44" s="138"/>
      <c r="N44" s="138">
        <v>48.700000762939453</v>
      </c>
      <c r="O44" s="138">
        <v>1</v>
      </c>
      <c r="P44" s="138">
        <f t="shared" si="2"/>
        <v>48.700000762939453</v>
      </c>
      <c r="Q44" s="247">
        <v>1</v>
      </c>
    </row>
    <row r="45" spans="2:17" x14ac:dyDescent="0.2">
      <c r="B45" s="251">
        <f t="shared" si="3"/>
        <v>38412</v>
      </c>
      <c r="C45" s="138"/>
      <c r="D45" s="138">
        <v>31.600002288818359</v>
      </c>
      <c r="E45" s="138">
        <v>1</v>
      </c>
      <c r="F45" s="138">
        <f t="shared" si="0"/>
        <v>31.600002288818359</v>
      </c>
      <c r="G45" s="138">
        <v>1</v>
      </c>
      <c r="H45" s="138"/>
      <c r="I45" s="138">
        <v>31.600002288818359</v>
      </c>
      <c r="J45" s="138">
        <v>0</v>
      </c>
      <c r="K45" s="138">
        <f t="shared" si="1"/>
        <v>31.600002288818359</v>
      </c>
      <c r="L45" s="138">
        <v>1</v>
      </c>
      <c r="M45" s="138"/>
      <c r="N45" s="138">
        <v>31.600002288818359</v>
      </c>
      <c r="O45" s="138">
        <v>1</v>
      </c>
      <c r="P45" s="138">
        <f t="shared" si="2"/>
        <v>31.600002288818359</v>
      </c>
      <c r="Q45" s="247">
        <v>1</v>
      </c>
    </row>
    <row r="46" spans="2:17" x14ac:dyDescent="0.2">
      <c r="B46" s="251">
        <f t="shared" si="3"/>
        <v>38443</v>
      </c>
      <c r="C46" s="138"/>
      <c r="D46" s="138">
        <v>30.94999885559082</v>
      </c>
      <c r="E46" s="138">
        <v>1</v>
      </c>
      <c r="F46" s="138">
        <f t="shared" si="0"/>
        <v>30.94999885559082</v>
      </c>
      <c r="G46" s="138">
        <v>1</v>
      </c>
      <c r="H46" s="138"/>
      <c r="I46" s="138">
        <v>30.94999885559082</v>
      </c>
      <c r="J46" s="138">
        <v>0</v>
      </c>
      <c r="K46" s="138">
        <f t="shared" si="1"/>
        <v>30.94999885559082</v>
      </c>
      <c r="L46" s="138">
        <v>1</v>
      </c>
      <c r="M46" s="138"/>
      <c r="N46" s="138">
        <v>30.94999885559082</v>
      </c>
      <c r="O46" s="138">
        <v>1</v>
      </c>
      <c r="P46" s="138">
        <f t="shared" si="2"/>
        <v>30.94999885559082</v>
      </c>
      <c r="Q46" s="247">
        <v>1</v>
      </c>
    </row>
    <row r="47" spans="2:17" x14ac:dyDescent="0.2">
      <c r="B47" s="251">
        <f t="shared" si="3"/>
        <v>38473</v>
      </c>
      <c r="C47" s="138"/>
      <c r="D47" s="138">
        <v>30.94999885559082</v>
      </c>
      <c r="E47" s="138">
        <v>1</v>
      </c>
      <c r="F47" s="138">
        <f t="shared" si="0"/>
        <v>30.94999885559082</v>
      </c>
      <c r="G47" s="138">
        <v>1</v>
      </c>
      <c r="H47" s="138"/>
      <c r="I47" s="138">
        <v>30.94999885559082</v>
      </c>
      <c r="J47" s="138">
        <v>0</v>
      </c>
      <c r="K47" s="138">
        <f t="shared" si="1"/>
        <v>30.94999885559082</v>
      </c>
      <c r="L47" s="138">
        <v>1</v>
      </c>
      <c r="M47" s="138"/>
      <c r="N47" s="138">
        <v>30.94999885559082</v>
      </c>
      <c r="O47" s="138">
        <v>1</v>
      </c>
      <c r="P47" s="138">
        <f t="shared" si="2"/>
        <v>30.94999885559082</v>
      </c>
      <c r="Q47" s="247">
        <v>1</v>
      </c>
    </row>
    <row r="48" spans="2:17" x14ac:dyDescent="0.2">
      <c r="B48" s="251">
        <f t="shared" si="3"/>
        <v>38504</v>
      </c>
      <c r="C48" s="138"/>
      <c r="D48" s="138">
        <v>31.19999885559082</v>
      </c>
      <c r="E48" s="138">
        <v>1</v>
      </c>
      <c r="F48" s="138">
        <f t="shared" si="0"/>
        <v>31.19999885559082</v>
      </c>
      <c r="G48" s="138">
        <v>1</v>
      </c>
      <c r="H48" s="138"/>
      <c r="I48" s="138">
        <v>31.19999885559082</v>
      </c>
      <c r="J48" s="138">
        <v>0</v>
      </c>
      <c r="K48" s="138">
        <f t="shared" si="1"/>
        <v>31.19999885559082</v>
      </c>
      <c r="L48" s="138">
        <v>1</v>
      </c>
      <c r="M48" s="138"/>
      <c r="N48" s="138">
        <v>31.19999885559082</v>
      </c>
      <c r="O48" s="138">
        <v>1</v>
      </c>
      <c r="P48" s="138">
        <f t="shared" si="2"/>
        <v>31.19999885559082</v>
      </c>
      <c r="Q48" s="247">
        <v>1</v>
      </c>
    </row>
    <row r="49" spans="2:17" x14ac:dyDescent="0.2">
      <c r="B49" s="251">
        <f t="shared" si="3"/>
        <v>38534</v>
      </c>
      <c r="C49" s="138"/>
      <c r="D49" s="138">
        <v>38.450000762939453</v>
      </c>
      <c r="E49" s="138">
        <v>1</v>
      </c>
      <c r="F49" s="138">
        <f t="shared" si="0"/>
        <v>38.450000762939453</v>
      </c>
      <c r="G49" s="138">
        <v>1</v>
      </c>
      <c r="H49" s="138"/>
      <c r="I49" s="138">
        <v>38.450000762939453</v>
      </c>
      <c r="J49" s="138">
        <v>0</v>
      </c>
      <c r="K49" s="138">
        <f t="shared" si="1"/>
        <v>38.450000762939453</v>
      </c>
      <c r="L49" s="138">
        <v>1</v>
      </c>
      <c r="M49" s="138"/>
      <c r="N49" s="138">
        <v>38.450000762939453</v>
      </c>
      <c r="O49" s="138">
        <v>1</v>
      </c>
      <c r="P49" s="138">
        <f t="shared" si="2"/>
        <v>38.450000762939453</v>
      </c>
      <c r="Q49" s="247">
        <v>1</v>
      </c>
    </row>
    <row r="50" spans="2:17" x14ac:dyDescent="0.2">
      <c r="B50" s="251">
        <f t="shared" si="3"/>
        <v>38565</v>
      </c>
      <c r="C50" s="138"/>
      <c r="D50" s="138">
        <v>38.447864532470703</v>
      </c>
      <c r="E50" s="138">
        <v>1</v>
      </c>
      <c r="F50" s="138">
        <f t="shared" si="0"/>
        <v>38.447864532470703</v>
      </c>
      <c r="G50" s="138">
        <v>1</v>
      </c>
      <c r="H50" s="138"/>
      <c r="I50" s="138">
        <v>38.447864532470703</v>
      </c>
      <c r="J50" s="138">
        <v>0</v>
      </c>
      <c r="K50" s="138">
        <f t="shared" si="1"/>
        <v>38.447864532470703</v>
      </c>
      <c r="L50" s="138">
        <v>1</v>
      </c>
      <c r="M50" s="138"/>
      <c r="N50" s="138">
        <v>38.447864532470703</v>
      </c>
      <c r="O50" s="138">
        <v>1</v>
      </c>
      <c r="P50" s="138">
        <f t="shared" si="2"/>
        <v>38.447864532470703</v>
      </c>
      <c r="Q50" s="247">
        <v>1</v>
      </c>
    </row>
    <row r="51" spans="2:17" x14ac:dyDescent="0.2">
      <c r="B51" s="251">
        <f t="shared" si="3"/>
        <v>38596</v>
      </c>
      <c r="C51" s="138"/>
      <c r="D51" s="138">
        <v>30.948497772216797</v>
      </c>
      <c r="E51" s="138">
        <v>1</v>
      </c>
      <c r="F51" s="138">
        <f t="shared" si="0"/>
        <v>30.948497772216797</v>
      </c>
      <c r="G51" s="138">
        <v>1</v>
      </c>
      <c r="H51" s="138"/>
      <c r="I51" s="138">
        <v>30.948497772216797</v>
      </c>
      <c r="J51" s="138">
        <v>0</v>
      </c>
      <c r="K51" s="138">
        <f t="shared" si="1"/>
        <v>30.948497772216797</v>
      </c>
      <c r="L51" s="138">
        <v>1</v>
      </c>
      <c r="M51" s="138"/>
      <c r="N51" s="138">
        <v>30.948497772216797</v>
      </c>
      <c r="O51" s="138">
        <v>1</v>
      </c>
      <c r="P51" s="138">
        <f t="shared" si="2"/>
        <v>30.948497772216797</v>
      </c>
      <c r="Q51" s="247">
        <v>1</v>
      </c>
    </row>
    <row r="52" spans="2:17" x14ac:dyDescent="0.2">
      <c r="B52" s="251">
        <f t="shared" si="3"/>
        <v>38626</v>
      </c>
      <c r="C52" s="138"/>
      <c r="D52" s="138">
        <v>30.948545455932617</v>
      </c>
      <c r="E52" s="138">
        <v>1</v>
      </c>
      <c r="F52" s="138">
        <f t="shared" si="0"/>
        <v>30.948545455932617</v>
      </c>
      <c r="G52" s="138">
        <v>1</v>
      </c>
      <c r="H52" s="138"/>
      <c r="I52" s="138">
        <v>30.948545455932617</v>
      </c>
      <c r="J52" s="138">
        <v>0</v>
      </c>
      <c r="K52" s="138">
        <f t="shared" si="1"/>
        <v>30.948545455932617</v>
      </c>
      <c r="L52" s="138">
        <v>1</v>
      </c>
      <c r="M52" s="138"/>
      <c r="N52" s="138">
        <v>30.948545455932617</v>
      </c>
      <c r="O52" s="138">
        <v>1</v>
      </c>
      <c r="P52" s="138">
        <f t="shared" si="2"/>
        <v>30.948545455932617</v>
      </c>
      <c r="Q52" s="247">
        <v>1</v>
      </c>
    </row>
    <row r="53" spans="2:17" x14ac:dyDescent="0.2">
      <c r="B53" s="251">
        <f t="shared" si="3"/>
        <v>38657</v>
      </c>
      <c r="C53" s="138"/>
      <c r="D53" s="138">
        <v>37.903568267822266</v>
      </c>
      <c r="E53" s="138">
        <v>1</v>
      </c>
      <c r="F53" s="138">
        <f t="shared" si="0"/>
        <v>37.903568267822266</v>
      </c>
      <c r="G53" s="138">
        <v>1</v>
      </c>
      <c r="H53" s="138"/>
      <c r="I53" s="138">
        <v>37.903568267822266</v>
      </c>
      <c r="J53" s="138">
        <v>0</v>
      </c>
      <c r="K53" s="138">
        <f t="shared" si="1"/>
        <v>37.903568267822266</v>
      </c>
      <c r="L53" s="138">
        <v>1</v>
      </c>
      <c r="M53" s="138"/>
      <c r="N53" s="138">
        <v>37.903568267822266</v>
      </c>
      <c r="O53" s="138">
        <v>1</v>
      </c>
      <c r="P53" s="138">
        <f t="shared" si="2"/>
        <v>37.903568267822266</v>
      </c>
      <c r="Q53" s="247">
        <v>1</v>
      </c>
    </row>
    <row r="54" spans="2:17" x14ac:dyDescent="0.2">
      <c r="B54" s="251">
        <f t="shared" si="3"/>
        <v>38687</v>
      </c>
      <c r="C54" s="138"/>
      <c r="D54" s="138">
        <v>37.902858734130859</v>
      </c>
      <c r="E54" s="138">
        <v>1</v>
      </c>
      <c r="F54" s="138">
        <f t="shared" si="0"/>
        <v>37.902858734130859</v>
      </c>
      <c r="G54" s="138">
        <v>1</v>
      </c>
      <c r="H54" s="138"/>
      <c r="I54" s="138">
        <v>37.902858734130859</v>
      </c>
      <c r="J54" s="138">
        <v>0</v>
      </c>
      <c r="K54" s="138">
        <f t="shared" si="1"/>
        <v>37.902858734130859</v>
      </c>
      <c r="L54" s="138">
        <v>1</v>
      </c>
      <c r="M54" s="138"/>
      <c r="N54" s="138">
        <v>37.902858734130859</v>
      </c>
      <c r="O54" s="138">
        <v>1</v>
      </c>
      <c r="P54" s="138">
        <f t="shared" si="2"/>
        <v>37.902858734130859</v>
      </c>
      <c r="Q54" s="247">
        <v>1</v>
      </c>
    </row>
    <row r="55" spans="2:17" x14ac:dyDescent="0.2">
      <c r="B55" s="251">
        <f t="shared" si="3"/>
        <v>38718</v>
      </c>
      <c r="C55" s="138"/>
      <c r="D55" s="138">
        <v>47.047145843505859</v>
      </c>
      <c r="E55" s="138">
        <v>1</v>
      </c>
      <c r="F55" s="138">
        <f t="shared" si="0"/>
        <v>47.047145843505859</v>
      </c>
      <c r="G55" s="138">
        <v>1</v>
      </c>
      <c r="H55" s="138"/>
      <c r="I55" s="138">
        <v>47.047145843505859</v>
      </c>
      <c r="J55" s="138">
        <v>0</v>
      </c>
      <c r="K55" s="138">
        <f t="shared" si="1"/>
        <v>47.047145843505859</v>
      </c>
      <c r="L55" s="138">
        <v>1</v>
      </c>
      <c r="M55" s="138"/>
      <c r="N55" s="138">
        <v>47.047145843505859</v>
      </c>
      <c r="O55" s="138">
        <v>1</v>
      </c>
      <c r="P55" s="138">
        <f t="shared" si="2"/>
        <v>47.047145843505859</v>
      </c>
      <c r="Q55" s="247">
        <v>1</v>
      </c>
    </row>
    <row r="56" spans="2:17" x14ac:dyDescent="0.2">
      <c r="B56" s="251">
        <f t="shared" si="3"/>
        <v>38749</v>
      </c>
      <c r="C56" s="138"/>
      <c r="D56" s="138">
        <v>47.297145843505859</v>
      </c>
      <c r="E56" s="138">
        <v>1</v>
      </c>
      <c r="F56" s="138">
        <f t="shared" si="0"/>
        <v>47.297145843505859</v>
      </c>
      <c r="G56" s="138">
        <v>1</v>
      </c>
      <c r="H56" s="138"/>
      <c r="I56" s="138">
        <v>47.297145843505859</v>
      </c>
      <c r="J56" s="138">
        <v>0</v>
      </c>
      <c r="K56" s="138">
        <f t="shared" si="1"/>
        <v>47.297145843505859</v>
      </c>
      <c r="L56" s="138">
        <v>1</v>
      </c>
      <c r="M56" s="138"/>
      <c r="N56" s="138">
        <v>47.297145843505859</v>
      </c>
      <c r="O56" s="138">
        <v>1</v>
      </c>
      <c r="P56" s="138">
        <f t="shared" si="2"/>
        <v>47.297145843505859</v>
      </c>
      <c r="Q56" s="247">
        <v>1</v>
      </c>
    </row>
    <row r="57" spans="2:17" x14ac:dyDescent="0.2">
      <c r="B57" s="251">
        <f t="shared" si="3"/>
        <v>38777</v>
      </c>
      <c r="C57" s="138"/>
      <c r="D57" s="138">
        <v>32.052143096923828</v>
      </c>
      <c r="E57" s="138">
        <v>1</v>
      </c>
      <c r="F57" s="138">
        <f t="shared" si="0"/>
        <v>32.052143096923828</v>
      </c>
      <c r="G57" s="138">
        <v>1</v>
      </c>
      <c r="H57" s="138"/>
      <c r="I57" s="138">
        <v>32.052143096923828</v>
      </c>
      <c r="J57" s="138">
        <v>0</v>
      </c>
      <c r="K57" s="138">
        <f t="shared" si="1"/>
        <v>32.052143096923828</v>
      </c>
      <c r="L57" s="138">
        <v>1</v>
      </c>
      <c r="M57" s="138"/>
      <c r="N57" s="138">
        <v>32.052143096923828</v>
      </c>
      <c r="O57" s="138">
        <v>1</v>
      </c>
      <c r="P57" s="138">
        <f t="shared" si="2"/>
        <v>32.052143096923828</v>
      </c>
      <c r="Q57" s="247">
        <v>1</v>
      </c>
    </row>
    <row r="58" spans="2:17" x14ac:dyDescent="0.2">
      <c r="B58" s="251">
        <f t="shared" si="3"/>
        <v>38808</v>
      </c>
      <c r="C58" s="138"/>
      <c r="D58" s="138">
        <v>31.053934097290039</v>
      </c>
      <c r="E58" s="138">
        <v>1</v>
      </c>
      <c r="F58" s="138">
        <f t="shared" si="0"/>
        <v>31.053934097290039</v>
      </c>
      <c r="G58" s="138">
        <v>1</v>
      </c>
      <c r="H58" s="138"/>
      <c r="I58" s="138">
        <v>31.053934097290039</v>
      </c>
      <c r="J58" s="138">
        <v>0</v>
      </c>
      <c r="K58" s="138">
        <f t="shared" si="1"/>
        <v>31.053934097290039</v>
      </c>
      <c r="L58" s="138">
        <v>1</v>
      </c>
      <c r="M58" s="138"/>
      <c r="N58" s="138">
        <v>31.053934097290039</v>
      </c>
      <c r="O58" s="138">
        <v>1</v>
      </c>
      <c r="P58" s="138">
        <f t="shared" si="2"/>
        <v>31.053934097290039</v>
      </c>
      <c r="Q58" s="247">
        <v>1</v>
      </c>
    </row>
    <row r="59" spans="2:17" x14ac:dyDescent="0.2">
      <c r="B59" s="251">
        <f t="shared" si="3"/>
        <v>38838</v>
      </c>
      <c r="C59" s="138"/>
      <c r="D59" s="138">
        <v>31.153932571411133</v>
      </c>
      <c r="E59" s="138">
        <v>1</v>
      </c>
      <c r="F59" s="138">
        <f t="shared" si="0"/>
        <v>31.153932571411133</v>
      </c>
      <c r="G59" s="138">
        <v>1</v>
      </c>
      <c r="H59" s="138"/>
      <c r="I59" s="138">
        <v>31.153932571411133</v>
      </c>
      <c r="J59" s="138">
        <v>0</v>
      </c>
      <c r="K59" s="138">
        <f t="shared" si="1"/>
        <v>31.153932571411133</v>
      </c>
      <c r="L59" s="138">
        <v>1</v>
      </c>
      <c r="M59" s="138"/>
      <c r="N59" s="138">
        <v>31.153932571411133</v>
      </c>
      <c r="O59" s="138">
        <v>1</v>
      </c>
      <c r="P59" s="138">
        <f t="shared" si="2"/>
        <v>31.153932571411133</v>
      </c>
      <c r="Q59" s="247">
        <v>1</v>
      </c>
    </row>
    <row r="60" spans="2:17" x14ac:dyDescent="0.2">
      <c r="B60" s="251">
        <f t="shared" si="3"/>
        <v>38869</v>
      </c>
      <c r="C60" s="138"/>
      <c r="D60" s="138">
        <v>31.253931045532227</v>
      </c>
      <c r="E60" s="138">
        <v>1</v>
      </c>
      <c r="F60" s="138">
        <f t="shared" si="0"/>
        <v>31.253931045532227</v>
      </c>
      <c r="G60" s="138">
        <v>1</v>
      </c>
      <c r="H60" s="138"/>
      <c r="I60" s="138">
        <v>31.253931045532227</v>
      </c>
      <c r="J60" s="138">
        <v>0</v>
      </c>
      <c r="K60" s="138">
        <f t="shared" si="1"/>
        <v>31.253931045532227</v>
      </c>
      <c r="L60" s="138">
        <v>1</v>
      </c>
      <c r="M60" s="138"/>
      <c r="N60" s="138">
        <v>31.253931045532227</v>
      </c>
      <c r="O60" s="138">
        <v>1</v>
      </c>
      <c r="P60" s="138">
        <f t="shared" si="2"/>
        <v>31.253931045532227</v>
      </c>
      <c r="Q60" s="247">
        <v>1</v>
      </c>
    </row>
    <row r="61" spans="2:17" x14ac:dyDescent="0.2">
      <c r="B61" s="251">
        <f t="shared" si="3"/>
        <v>38899</v>
      </c>
      <c r="C61" s="138"/>
      <c r="D61" s="138">
        <v>38.632862091064453</v>
      </c>
      <c r="E61" s="138">
        <v>1</v>
      </c>
      <c r="F61" s="138">
        <f t="shared" si="0"/>
        <v>38.632862091064453</v>
      </c>
      <c r="G61" s="138">
        <v>1</v>
      </c>
      <c r="H61" s="138"/>
      <c r="I61" s="138">
        <v>38.632862091064453</v>
      </c>
      <c r="J61" s="138">
        <v>0</v>
      </c>
      <c r="K61" s="138">
        <f t="shared" si="1"/>
        <v>38.632862091064453</v>
      </c>
      <c r="L61" s="138">
        <v>1</v>
      </c>
      <c r="M61" s="138"/>
      <c r="N61" s="138">
        <v>38.632862091064453</v>
      </c>
      <c r="O61" s="138">
        <v>1</v>
      </c>
      <c r="P61" s="138">
        <f t="shared" si="2"/>
        <v>38.632862091064453</v>
      </c>
      <c r="Q61" s="247">
        <v>1</v>
      </c>
    </row>
    <row r="62" spans="2:17" x14ac:dyDescent="0.2">
      <c r="B62" s="251">
        <f t="shared" si="3"/>
        <v>38930</v>
      </c>
      <c r="C62" s="138"/>
      <c r="D62" s="138">
        <v>38.282859802246094</v>
      </c>
      <c r="E62" s="138">
        <v>1</v>
      </c>
      <c r="F62" s="138">
        <f t="shared" si="0"/>
        <v>38.282859802246094</v>
      </c>
      <c r="G62" s="138">
        <v>1</v>
      </c>
      <c r="H62" s="138"/>
      <c r="I62" s="138">
        <v>38.282859802246094</v>
      </c>
      <c r="J62" s="138">
        <v>0</v>
      </c>
      <c r="K62" s="138">
        <f t="shared" si="1"/>
        <v>38.282859802246094</v>
      </c>
      <c r="L62" s="138">
        <v>1</v>
      </c>
      <c r="M62" s="138"/>
      <c r="N62" s="138">
        <v>38.282859802246094</v>
      </c>
      <c r="O62" s="138">
        <v>1</v>
      </c>
      <c r="P62" s="138">
        <f t="shared" si="2"/>
        <v>38.282859802246094</v>
      </c>
      <c r="Q62" s="247">
        <v>1</v>
      </c>
    </row>
    <row r="63" spans="2:17" x14ac:dyDescent="0.2">
      <c r="B63" s="251">
        <f t="shared" si="3"/>
        <v>38961</v>
      </c>
      <c r="C63" s="138"/>
      <c r="D63" s="138">
        <v>32.998542785644531</v>
      </c>
      <c r="E63" s="138">
        <v>1</v>
      </c>
      <c r="F63" s="138">
        <f t="shared" si="0"/>
        <v>32.998542785644531</v>
      </c>
      <c r="G63" s="138">
        <v>1</v>
      </c>
      <c r="H63" s="138"/>
      <c r="I63" s="138">
        <v>32.998542785644531</v>
      </c>
      <c r="J63" s="138">
        <v>0</v>
      </c>
      <c r="K63" s="138">
        <f t="shared" si="1"/>
        <v>32.998542785644531</v>
      </c>
      <c r="L63" s="138">
        <v>1</v>
      </c>
      <c r="M63" s="138"/>
      <c r="N63" s="138">
        <v>32.998542785644531</v>
      </c>
      <c r="O63" s="138">
        <v>1</v>
      </c>
      <c r="P63" s="138">
        <f t="shared" si="2"/>
        <v>32.998542785644531</v>
      </c>
      <c r="Q63" s="247">
        <v>1</v>
      </c>
    </row>
    <row r="64" spans="2:17" x14ac:dyDescent="0.2">
      <c r="B64" s="251">
        <f t="shared" si="3"/>
        <v>38991</v>
      </c>
      <c r="C64" s="138"/>
      <c r="D64" s="138">
        <v>33.448543548583984</v>
      </c>
      <c r="E64" s="138">
        <v>1</v>
      </c>
      <c r="F64" s="138">
        <f t="shared" si="0"/>
        <v>33.448543548583984</v>
      </c>
      <c r="G64" s="138">
        <v>1</v>
      </c>
      <c r="H64" s="138"/>
      <c r="I64" s="138">
        <v>33.448543548583984</v>
      </c>
      <c r="J64" s="138">
        <v>0</v>
      </c>
      <c r="K64" s="138">
        <f t="shared" si="1"/>
        <v>33.448543548583984</v>
      </c>
      <c r="L64" s="138">
        <v>1</v>
      </c>
      <c r="M64" s="138"/>
      <c r="N64" s="138">
        <v>33.448543548583984</v>
      </c>
      <c r="O64" s="138">
        <v>1</v>
      </c>
      <c r="P64" s="138">
        <f t="shared" si="2"/>
        <v>33.448543548583984</v>
      </c>
      <c r="Q64" s="247">
        <v>1</v>
      </c>
    </row>
    <row r="65" spans="2:17" x14ac:dyDescent="0.2">
      <c r="B65" s="251">
        <f t="shared" si="3"/>
        <v>39022</v>
      </c>
      <c r="C65" s="138"/>
      <c r="D65" s="138">
        <v>33.853565216064453</v>
      </c>
      <c r="E65" s="138">
        <v>1</v>
      </c>
      <c r="F65" s="138">
        <f t="shared" si="0"/>
        <v>33.853565216064453</v>
      </c>
      <c r="G65" s="138">
        <v>1</v>
      </c>
      <c r="H65" s="138"/>
      <c r="I65" s="138">
        <v>33.853565216064453</v>
      </c>
      <c r="J65" s="138">
        <v>0</v>
      </c>
      <c r="K65" s="138">
        <f t="shared" si="1"/>
        <v>33.853565216064453</v>
      </c>
      <c r="L65" s="138">
        <v>1</v>
      </c>
      <c r="M65" s="138"/>
      <c r="N65" s="138">
        <v>33.853565216064453</v>
      </c>
      <c r="O65" s="138">
        <v>1</v>
      </c>
      <c r="P65" s="138">
        <f t="shared" si="2"/>
        <v>33.853565216064453</v>
      </c>
      <c r="Q65" s="247">
        <v>1</v>
      </c>
    </row>
    <row r="66" spans="2:17" x14ac:dyDescent="0.2">
      <c r="B66" s="251">
        <f t="shared" si="3"/>
        <v>39052</v>
      </c>
      <c r="C66" s="138"/>
      <c r="D66" s="138">
        <v>35.102855682373047</v>
      </c>
      <c r="E66" s="138">
        <v>1</v>
      </c>
      <c r="F66" s="138">
        <f t="shared" si="0"/>
        <v>35.102855682373047</v>
      </c>
      <c r="G66" s="138">
        <v>1</v>
      </c>
      <c r="H66" s="138"/>
      <c r="I66" s="138">
        <v>35.102855682373047</v>
      </c>
      <c r="J66" s="138">
        <v>0</v>
      </c>
      <c r="K66" s="138">
        <f t="shared" si="1"/>
        <v>35.102855682373047</v>
      </c>
      <c r="L66" s="138">
        <v>1</v>
      </c>
      <c r="M66" s="138"/>
      <c r="N66" s="138">
        <v>35.102855682373047</v>
      </c>
      <c r="O66" s="138">
        <v>1</v>
      </c>
      <c r="P66" s="138">
        <f t="shared" si="2"/>
        <v>35.102855682373047</v>
      </c>
      <c r="Q66" s="247">
        <v>1</v>
      </c>
    </row>
    <row r="67" spans="2:17" x14ac:dyDescent="0.2">
      <c r="B67" s="251">
        <f t="shared" si="3"/>
        <v>39083</v>
      </c>
      <c r="C67" s="138"/>
      <c r="D67" s="138">
        <v>45.747146606445313</v>
      </c>
      <c r="E67" s="138">
        <v>1</v>
      </c>
      <c r="F67" s="138">
        <f t="shared" si="0"/>
        <v>45.747146606445313</v>
      </c>
      <c r="G67" s="138">
        <v>1</v>
      </c>
      <c r="H67" s="138"/>
      <c r="I67" s="138">
        <v>45.747146606445313</v>
      </c>
      <c r="J67" s="138">
        <v>0</v>
      </c>
      <c r="K67" s="138">
        <f t="shared" si="1"/>
        <v>45.747146606445313</v>
      </c>
      <c r="L67" s="138">
        <v>1</v>
      </c>
      <c r="M67" s="138"/>
      <c r="N67" s="138">
        <v>45.747146606445313</v>
      </c>
      <c r="O67" s="138">
        <v>1</v>
      </c>
      <c r="P67" s="138">
        <f t="shared" si="2"/>
        <v>45.747146606445313</v>
      </c>
      <c r="Q67" s="247">
        <v>1</v>
      </c>
    </row>
    <row r="68" spans="2:17" x14ac:dyDescent="0.2">
      <c r="B68" s="251">
        <f t="shared" si="3"/>
        <v>39114</v>
      </c>
      <c r="C68" s="138"/>
      <c r="D68" s="138">
        <v>45.747146606445313</v>
      </c>
      <c r="E68" s="138">
        <v>1</v>
      </c>
      <c r="F68" s="138">
        <f t="shared" si="0"/>
        <v>45.747146606445313</v>
      </c>
      <c r="G68" s="138">
        <v>1</v>
      </c>
      <c r="H68" s="138"/>
      <c r="I68" s="138">
        <v>45.747146606445313</v>
      </c>
      <c r="J68" s="138">
        <v>0</v>
      </c>
      <c r="K68" s="138">
        <f t="shared" si="1"/>
        <v>45.747146606445313</v>
      </c>
      <c r="L68" s="138">
        <v>1</v>
      </c>
      <c r="M68" s="138"/>
      <c r="N68" s="138">
        <v>45.747146606445313</v>
      </c>
      <c r="O68" s="138">
        <v>1</v>
      </c>
      <c r="P68" s="138">
        <f t="shared" si="2"/>
        <v>45.747146606445313</v>
      </c>
      <c r="Q68" s="247">
        <v>1</v>
      </c>
    </row>
    <row r="69" spans="2:17" x14ac:dyDescent="0.2">
      <c r="B69" s="251">
        <f t="shared" si="3"/>
        <v>39142</v>
      </c>
      <c r="C69" s="138"/>
      <c r="D69" s="138">
        <v>33.252143859863281</v>
      </c>
      <c r="E69" s="138">
        <v>1</v>
      </c>
      <c r="F69" s="138">
        <f t="shared" si="0"/>
        <v>33.252143859863281</v>
      </c>
      <c r="G69" s="138">
        <v>1</v>
      </c>
      <c r="H69" s="138"/>
      <c r="I69" s="138">
        <v>33.252143859863281</v>
      </c>
      <c r="J69" s="138">
        <v>0</v>
      </c>
      <c r="K69" s="138">
        <f t="shared" si="1"/>
        <v>33.252143859863281</v>
      </c>
      <c r="L69" s="138">
        <v>1</v>
      </c>
      <c r="M69" s="138"/>
      <c r="N69" s="138">
        <v>33.252143859863281</v>
      </c>
      <c r="O69" s="138">
        <v>1</v>
      </c>
      <c r="P69" s="138">
        <f t="shared" si="2"/>
        <v>33.252143859863281</v>
      </c>
      <c r="Q69" s="247">
        <v>1</v>
      </c>
    </row>
    <row r="70" spans="2:17" x14ac:dyDescent="0.2">
      <c r="B70" s="251">
        <f t="shared" si="3"/>
        <v>39173</v>
      </c>
      <c r="C70" s="138"/>
      <c r="D70" s="138">
        <v>31.253929138183594</v>
      </c>
      <c r="E70" s="138">
        <v>1</v>
      </c>
      <c r="F70" s="138">
        <f t="shared" si="0"/>
        <v>31.253929138183594</v>
      </c>
      <c r="G70" s="138">
        <v>1</v>
      </c>
      <c r="H70" s="138"/>
      <c r="I70" s="138">
        <v>31.253929138183594</v>
      </c>
      <c r="J70" s="138">
        <v>0</v>
      </c>
      <c r="K70" s="138">
        <f t="shared" si="1"/>
        <v>31.253929138183594</v>
      </c>
      <c r="L70" s="138">
        <v>1</v>
      </c>
      <c r="M70" s="138"/>
      <c r="N70" s="138">
        <v>31.253929138183594</v>
      </c>
      <c r="O70" s="138">
        <v>1</v>
      </c>
      <c r="P70" s="138">
        <f t="shared" si="2"/>
        <v>31.253929138183594</v>
      </c>
      <c r="Q70" s="247">
        <v>1</v>
      </c>
    </row>
    <row r="71" spans="2:17" x14ac:dyDescent="0.2">
      <c r="B71" s="251">
        <f t="shared" si="3"/>
        <v>39203</v>
      </c>
      <c r="C71" s="138"/>
      <c r="D71" s="138">
        <v>31.353927612304688</v>
      </c>
      <c r="E71" s="138">
        <v>1</v>
      </c>
      <c r="F71" s="138">
        <f t="shared" ref="F71:F134" si="4">D71</f>
        <v>31.353927612304688</v>
      </c>
      <c r="G71" s="138">
        <v>1</v>
      </c>
      <c r="H71" s="138"/>
      <c r="I71" s="138">
        <v>31.353927612304688</v>
      </c>
      <c r="J71" s="138">
        <v>0</v>
      </c>
      <c r="K71" s="138">
        <f t="shared" ref="K71:K134" si="5">I71</f>
        <v>31.353927612304688</v>
      </c>
      <c r="L71" s="138">
        <v>1</v>
      </c>
      <c r="M71" s="138"/>
      <c r="N71" s="138">
        <v>31.353927612304688</v>
      </c>
      <c r="O71" s="138">
        <v>1</v>
      </c>
      <c r="P71" s="138">
        <f t="shared" ref="P71:P134" si="6">N71</f>
        <v>31.353927612304688</v>
      </c>
      <c r="Q71" s="247">
        <v>1</v>
      </c>
    </row>
    <row r="72" spans="2:17" x14ac:dyDescent="0.2">
      <c r="B72" s="251">
        <f t="shared" ref="B72:B135" si="7">EOMONTH(B71,0)+1</f>
        <v>39234</v>
      </c>
      <c r="C72" s="138"/>
      <c r="D72" s="138">
        <v>31.453926086425781</v>
      </c>
      <c r="E72" s="138">
        <v>1</v>
      </c>
      <c r="F72" s="138">
        <f t="shared" si="4"/>
        <v>31.453926086425781</v>
      </c>
      <c r="G72" s="138">
        <v>1</v>
      </c>
      <c r="H72" s="138"/>
      <c r="I72" s="138">
        <v>31.453926086425781</v>
      </c>
      <c r="J72" s="138">
        <v>0</v>
      </c>
      <c r="K72" s="138">
        <f t="shared" si="5"/>
        <v>31.453926086425781</v>
      </c>
      <c r="L72" s="138">
        <v>1</v>
      </c>
      <c r="M72" s="138"/>
      <c r="N72" s="138">
        <v>31.453926086425781</v>
      </c>
      <c r="O72" s="138">
        <v>1</v>
      </c>
      <c r="P72" s="138">
        <f t="shared" si="6"/>
        <v>31.453926086425781</v>
      </c>
      <c r="Q72" s="247">
        <v>1</v>
      </c>
    </row>
    <row r="73" spans="2:17" x14ac:dyDescent="0.2">
      <c r="B73" s="251">
        <f t="shared" si="7"/>
        <v>39264</v>
      </c>
      <c r="C73" s="138"/>
      <c r="D73" s="138">
        <v>38.882862091064453</v>
      </c>
      <c r="E73" s="138">
        <v>1</v>
      </c>
      <c r="F73" s="138">
        <f t="shared" si="4"/>
        <v>38.882862091064453</v>
      </c>
      <c r="G73" s="138">
        <v>1</v>
      </c>
      <c r="H73" s="138"/>
      <c r="I73" s="138">
        <v>38.882862091064453</v>
      </c>
      <c r="J73" s="138">
        <v>0</v>
      </c>
      <c r="K73" s="138">
        <f t="shared" si="5"/>
        <v>38.882862091064453</v>
      </c>
      <c r="L73" s="138">
        <v>1</v>
      </c>
      <c r="M73" s="138"/>
      <c r="N73" s="138">
        <v>38.882862091064453</v>
      </c>
      <c r="O73" s="138">
        <v>1</v>
      </c>
      <c r="P73" s="138">
        <f t="shared" si="6"/>
        <v>38.882862091064453</v>
      </c>
      <c r="Q73" s="247">
        <v>1</v>
      </c>
    </row>
    <row r="74" spans="2:17" x14ac:dyDescent="0.2">
      <c r="B74" s="251">
        <f t="shared" si="7"/>
        <v>39295</v>
      </c>
      <c r="C74" s="138"/>
      <c r="D74" s="138">
        <v>38.532859802246094</v>
      </c>
      <c r="E74" s="138">
        <v>1</v>
      </c>
      <c r="F74" s="138">
        <f t="shared" si="4"/>
        <v>38.532859802246094</v>
      </c>
      <c r="G74" s="138">
        <v>1</v>
      </c>
      <c r="H74" s="138"/>
      <c r="I74" s="138">
        <v>38.532859802246094</v>
      </c>
      <c r="J74" s="138">
        <v>0</v>
      </c>
      <c r="K74" s="138">
        <f t="shared" si="5"/>
        <v>38.532859802246094</v>
      </c>
      <c r="L74" s="138">
        <v>1</v>
      </c>
      <c r="M74" s="138"/>
      <c r="N74" s="138">
        <v>38.532859802246094</v>
      </c>
      <c r="O74" s="138">
        <v>1</v>
      </c>
      <c r="P74" s="138">
        <f t="shared" si="6"/>
        <v>38.532859802246094</v>
      </c>
      <c r="Q74" s="247">
        <v>1</v>
      </c>
    </row>
    <row r="75" spans="2:17" x14ac:dyDescent="0.2">
      <c r="B75" s="251">
        <f t="shared" si="7"/>
        <v>39326</v>
      </c>
      <c r="C75" s="138"/>
      <c r="D75" s="138">
        <v>33.248542785644531</v>
      </c>
      <c r="E75" s="138">
        <v>1</v>
      </c>
      <c r="F75" s="138">
        <f t="shared" si="4"/>
        <v>33.248542785644531</v>
      </c>
      <c r="G75" s="138">
        <v>1</v>
      </c>
      <c r="H75" s="138"/>
      <c r="I75" s="138">
        <v>33.248542785644531</v>
      </c>
      <c r="J75" s="138">
        <v>0</v>
      </c>
      <c r="K75" s="138">
        <f t="shared" si="5"/>
        <v>33.248542785644531</v>
      </c>
      <c r="L75" s="138">
        <v>1</v>
      </c>
      <c r="M75" s="138"/>
      <c r="N75" s="138">
        <v>33.248542785644531</v>
      </c>
      <c r="O75" s="138">
        <v>1</v>
      </c>
      <c r="P75" s="138">
        <f t="shared" si="6"/>
        <v>33.248542785644531</v>
      </c>
      <c r="Q75" s="247">
        <v>1</v>
      </c>
    </row>
    <row r="76" spans="2:17" x14ac:dyDescent="0.2">
      <c r="B76" s="251">
        <f t="shared" si="7"/>
        <v>39356</v>
      </c>
      <c r="C76" s="138"/>
      <c r="D76" s="138">
        <v>33.698543548583984</v>
      </c>
      <c r="E76" s="138">
        <v>1</v>
      </c>
      <c r="F76" s="138">
        <f t="shared" si="4"/>
        <v>33.698543548583984</v>
      </c>
      <c r="G76" s="138">
        <v>1</v>
      </c>
      <c r="H76" s="138"/>
      <c r="I76" s="138">
        <v>33.698543548583984</v>
      </c>
      <c r="J76" s="138">
        <v>0</v>
      </c>
      <c r="K76" s="138">
        <f t="shared" si="5"/>
        <v>33.698543548583984</v>
      </c>
      <c r="L76" s="138">
        <v>1</v>
      </c>
      <c r="M76" s="138"/>
      <c r="N76" s="138">
        <v>33.698543548583984</v>
      </c>
      <c r="O76" s="138">
        <v>1</v>
      </c>
      <c r="P76" s="138">
        <f t="shared" si="6"/>
        <v>33.698543548583984</v>
      </c>
      <c r="Q76" s="247">
        <v>1</v>
      </c>
    </row>
    <row r="77" spans="2:17" x14ac:dyDescent="0.2">
      <c r="B77" s="251">
        <f t="shared" si="7"/>
        <v>39387</v>
      </c>
      <c r="C77" s="138"/>
      <c r="D77" s="138">
        <v>34.103565216064453</v>
      </c>
      <c r="E77" s="138">
        <v>1</v>
      </c>
      <c r="F77" s="138">
        <f t="shared" si="4"/>
        <v>34.103565216064453</v>
      </c>
      <c r="G77" s="138">
        <v>1</v>
      </c>
      <c r="H77" s="138"/>
      <c r="I77" s="138">
        <v>34.103565216064453</v>
      </c>
      <c r="J77" s="138">
        <v>0</v>
      </c>
      <c r="K77" s="138">
        <f t="shared" si="5"/>
        <v>34.103565216064453</v>
      </c>
      <c r="L77" s="138">
        <v>1</v>
      </c>
      <c r="M77" s="138"/>
      <c r="N77" s="138">
        <v>34.103565216064453</v>
      </c>
      <c r="O77" s="138">
        <v>1</v>
      </c>
      <c r="P77" s="138">
        <f t="shared" si="6"/>
        <v>34.103565216064453</v>
      </c>
      <c r="Q77" s="247">
        <v>1</v>
      </c>
    </row>
    <row r="78" spans="2:17" x14ac:dyDescent="0.2">
      <c r="B78" s="251">
        <f t="shared" si="7"/>
        <v>39417</v>
      </c>
      <c r="C78" s="138"/>
      <c r="D78" s="138">
        <v>38.602855682373047</v>
      </c>
      <c r="E78" s="138">
        <v>1</v>
      </c>
      <c r="F78" s="138">
        <f t="shared" si="4"/>
        <v>38.602855682373047</v>
      </c>
      <c r="G78" s="138">
        <v>1</v>
      </c>
      <c r="H78" s="138"/>
      <c r="I78" s="138">
        <v>38.602855682373047</v>
      </c>
      <c r="J78" s="138">
        <v>0</v>
      </c>
      <c r="K78" s="138">
        <f t="shared" si="5"/>
        <v>38.602855682373047</v>
      </c>
      <c r="L78" s="138">
        <v>1</v>
      </c>
      <c r="M78" s="138"/>
      <c r="N78" s="138">
        <v>38.602855682373047</v>
      </c>
      <c r="O78" s="138">
        <v>1</v>
      </c>
      <c r="P78" s="138">
        <f t="shared" si="6"/>
        <v>38.602855682373047</v>
      </c>
      <c r="Q78" s="247">
        <v>1</v>
      </c>
    </row>
    <row r="79" spans="2:17" x14ac:dyDescent="0.2">
      <c r="B79" s="251">
        <f t="shared" si="7"/>
        <v>39448</v>
      </c>
      <c r="C79" s="138"/>
      <c r="D79" s="138">
        <v>57.372146606445313</v>
      </c>
      <c r="E79" s="138">
        <v>1</v>
      </c>
      <c r="F79" s="138">
        <f t="shared" si="4"/>
        <v>57.372146606445313</v>
      </c>
      <c r="G79" s="138">
        <v>1</v>
      </c>
      <c r="H79" s="138"/>
      <c r="I79" s="138">
        <v>57.372146606445313</v>
      </c>
      <c r="J79" s="138">
        <v>0</v>
      </c>
      <c r="K79" s="138">
        <f t="shared" si="5"/>
        <v>57.372146606445313</v>
      </c>
      <c r="L79" s="138">
        <v>1</v>
      </c>
      <c r="M79" s="138"/>
      <c r="N79" s="138">
        <v>57.372146606445313</v>
      </c>
      <c r="O79" s="138">
        <v>1</v>
      </c>
      <c r="P79" s="138">
        <f t="shared" si="6"/>
        <v>57.372146606445313</v>
      </c>
      <c r="Q79" s="247">
        <v>1</v>
      </c>
    </row>
    <row r="80" spans="2:17" x14ac:dyDescent="0.2">
      <c r="B80" s="251">
        <f t="shared" si="7"/>
        <v>39479</v>
      </c>
      <c r="C80" s="138"/>
      <c r="D80" s="138">
        <v>57.372146606445313</v>
      </c>
      <c r="E80" s="138">
        <v>1</v>
      </c>
      <c r="F80" s="138">
        <f t="shared" si="4"/>
        <v>57.372146606445313</v>
      </c>
      <c r="G80" s="138">
        <v>1</v>
      </c>
      <c r="H80" s="138"/>
      <c r="I80" s="138">
        <v>57.372146606445313</v>
      </c>
      <c r="J80" s="138">
        <v>0</v>
      </c>
      <c r="K80" s="138">
        <f t="shared" si="5"/>
        <v>57.372146606445313</v>
      </c>
      <c r="L80" s="138">
        <v>1</v>
      </c>
      <c r="M80" s="138"/>
      <c r="N80" s="138">
        <v>57.372146606445313</v>
      </c>
      <c r="O80" s="138">
        <v>1</v>
      </c>
      <c r="P80" s="138">
        <f t="shared" si="6"/>
        <v>57.372146606445313</v>
      </c>
      <c r="Q80" s="247">
        <v>1</v>
      </c>
    </row>
    <row r="81" spans="2:17" x14ac:dyDescent="0.2">
      <c r="B81" s="251">
        <f t="shared" si="7"/>
        <v>39508</v>
      </c>
      <c r="C81" s="138"/>
      <c r="D81" s="138">
        <v>33.502143859863281</v>
      </c>
      <c r="E81" s="138">
        <v>1</v>
      </c>
      <c r="F81" s="138">
        <f t="shared" si="4"/>
        <v>33.502143859863281</v>
      </c>
      <c r="G81" s="138">
        <v>1</v>
      </c>
      <c r="H81" s="138"/>
      <c r="I81" s="138">
        <v>33.502143859863281</v>
      </c>
      <c r="J81" s="138">
        <v>0</v>
      </c>
      <c r="K81" s="138">
        <f t="shared" si="5"/>
        <v>33.502143859863281</v>
      </c>
      <c r="L81" s="138">
        <v>1</v>
      </c>
      <c r="M81" s="138"/>
      <c r="N81" s="138">
        <v>33.502143859863281</v>
      </c>
      <c r="O81" s="138">
        <v>1</v>
      </c>
      <c r="P81" s="138">
        <f t="shared" si="6"/>
        <v>33.502143859863281</v>
      </c>
      <c r="Q81" s="247">
        <v>1</v>
      </c>
    </row>
    <row r="82" spans="2:17" x14ac:dyDescent="0.2">
      <c r="B82" s="251">
        <f t="shared" si="7"/>
        <v>39539</v>
      </c>
      <c r="C82" s="138"/>
      <c r="D82" s="138">
        <v>31.503929138183594</v>
      </c>
      <c r="E82" s="138">
        <v>1</v>
      </c>
      <c r="F82" s="138">
        <f t="shared" si="4"/>
        <v>31.503929138183594</v>
      </c>
      <c r="G82" s="138">
        <v>1</v>
      </c>
      <c r="H82" s="138"/>
      <c r="I82" s="138">
        <v>31.503929138183594</v>
      </c>
      <c r="J82" s="138">
        <v>0</v>
      </c>
      <c r="K82" s="138">
        <f t="shared" si="5"/>
        <v>31.503929138183594</v>
      </c>
      <c r="L82" s="138">
        <v>1</v>
      </c>
      <c r="M82" s="138"/>
      <c r="N82" s="138">
        <v>31.503929138183594</v>
      </c>
      <c r="O82" s="138">
        <v>1</v>
      </c>
      <c r="P82" s="138">
        <f t="shared" si="6"/>
        <v>31.503929138183594</v>
      </c>
      <c r="Q82" s="247">
        <v>1</v>
      </c>
    </row>
    <row r="83" spans="2:17" x14ac:dyDescent="0.2">
      <c r="B83" s="251">
        <f t="shared" si="7"/>
        <v>39569</v>
      </c>
      <c r="C83" s="138"/>
      <c r="D83" s="138">
        <v>31.603927612304688</v>
      </c>
      <c r="E83" s="138">
        <v>1</v>
      </c>
      <c r="F83" s="138">
        <f t="shared" si="4"/>
        <v>31.603927612304688</v>
      </c>
      <c r="G83" s="138">
        <v>1</v>
      </c>
      <c r="H83" s="138"/>
      <c r="I83" s="138">
        <v>31.603927612304688</v>
      </c>
      <c r="J83" s="138">
        <v>0</v>
      </c>
      <c r="K83" s="138">
        <f t="shared" si="5"/>
        <v>31.603927612304688</v>
      </c>
      <c r="L83" s="138">
        <v>1</v>
      </c>
      <c r="M83" s="138"/>
      <c r="N83" s="138">
        <v>31.603927612304688</v>
      </c>
      <c r="O83" s="138">
        <v>1</v>
      </c>
      <c r="P83" s="138">
        <f t="shared" si="6"/>
        <v>31.603927612304688</v>
      </c>
      <c r="Q83" s="247">
        <v>1</v>
      </c>
    </row>
    <row r="84" spans="2:17" x14ac:dyDescent="0.2">
      <c r="B84" s="251">
        <f t="shared" si="7"/>
        <v>39600</v>
      </c>
      <c r="C84" s="138"/>
      <c r="D84" s="138">
        <v>31.703926086425781</v>
      </c>
      <c r="E84" s="138">
        <v>1</v>
      </c>
      <c r="F84" s="138">
        <f t="shared" si="4"/>
        <v>31.703926086425781</v>
      </c>
      <c r="G84" s="138">
        <v>1</v>
      </c>
      <c r="H84" s="138"/>
      <c r="I84" s="138">
        <v>31.703926086425781</v>
      </c>
      <c r="J84" s="138">
        <v>0</v>
      </c>
      <c r="K84" s="138">
        <f t="shared" si="5"/>
        <v>31.703926086425781</v>
      </c>
      <c r="L84" s="138">
        <v>1</v>
      </c>
      <c r="M84" s="138"/>
      <c r="N84" s="138">
        <v>31.703926086425781</v>
      </c>
      <c r="O84" s="138">
        <v>1</v>
      </c>
      <c r="P84" s="138">
        <f t="shared" si="6"/>
        <v>31.703926086425781</v>
      </c>
      <c r="Q84" s="247">
        <v>1</v>
      </c>
    </row>
    <row r="85" spans="2:17" x14ac:dyDescent="0.2">
      <c r="B85" s="251">
        <f t="shared" si="7"/>
        <v>39630</v>
      </c>
      <c r="C85" s="138"/>
      <c r="D85" s="138">
        <v>39.132862091064453</v>
      </c>
      <c r="E85" s="138">
        <v>1</v>
      </c>
      <c r="F85" s="138">
        <f t="shared" si="4"/>
        <v>39.132862091064453</v>
      </c>
      <c r="G85" s="138">
        <v>1</v>
      </c>
      <c r="H85" s="138"/>
      <c r="I85" s="138">
        <v>39.132862091064453</v>
      </c>
      <c r="J85" s="138">
        <v>0</v>
      </c>
      <c r="K85" s="138">
        <f t="shared" si="5"/>
        <v>39.132862091064453</v>
      </c>
      <c r="L85" s="138">
        <v>1</v>
      </c>
      <c r="M85" s="138"/>
      <c r="N85" s="138">
        <v>39.132862091064453</v>
      </c>
      <c r="O85" s="138">
        <v>1</v>
      </c>
      <c r="P85" s="138">
        <f t="shared" si="6"/>
        <v>39.132862091064453</v>
      </c>
      <c r="Q85" s="247">
        <v>1</v>
      </c>
    </row>
    <row r="86" spans="2:17" x14ac:dyDescent="0.2">
      <c r="B86" s="251">
        <f t="shared" si="7"/>
        <v>39661</v>
      </c>
      <c r="C86" s="138"/>
      <c r="D86" s="138">
        <v>38.782859802246094</v>
      </c>
      <c r="E86" s="138">
        <v>1</v>
      </c>
      <c r="F86" s="138">
        <f t="shared" si="4"/>
        <v>38.782859802246094</v>
      </c>
      <c r="G86" s="138">
        <v>1</v>
      </c>
      <c r="H86" s="138"/>
      <c r="I86" s="138">
        <v>38.782859802246094</v>
      </c>
      <c r="J86" s="138">
        <v>0</v>
      </c>
      <c r="K86" s="138">
        <f t="shared" si="5"/>
        <v>38.782859802246094</v>
      </c>
      <c r="L86" s="138">
        <v>1</v>
      </c>
      <c r="M86" s="138"/>
      <c r="N86" s="138">
        <v>38.782859802246094</v>
      </c>
      <c r="O86" s="138">
        <v>1</v>
      </c>
      <c r="P86" s="138">
        <f t="shared" si="6"/>
        <v>38.782859802246094</v>
      </c>
      <c r="Q86" s="247">
        <v>1</v>
      </c>
    </row>
    <row r="87" spans="2:17" x14ac:dyDescent="0.2">
      <c r="B87" s="251">
        <f t="shared" si="7"/>
        <v>39692</v>
      </c>
      <c r="C87" s="138"/>
      <c r="D87" s="138">
        <v>33.498542785644531</v>
      </c>
      <c r="E87" s="138">
        <v>1</v>
      </c>
      <c r="F87" s="138">
        <f t="shared" si="4"/>
        <v>33.498542785644531</v>
      </c>
      <c r="G87" s="138">
        <v>1</v>
      </c>
      <c r="H87" s="138"/>
      <c r="I87" s="138">
        <v>33.498542785644531</v>
      </c>
      <c r="J87" s="138">
        <v>0</v>
      </c>
      <c r="K87" s="138">
        <f t="shared" si="5"/>
        <v>33.498542785644531</v>
      </c>
      <c r="L87" s="138">
        <v>1</v>
      </c>
      <c r="M87" s="138"/>
      <c r="N87" s="138">
        <v>33.498542785644531</v>
      </c>
      <c r="O87" s="138">
        <v>1</v>
      </c>
      <c r="P87" s="138">
        <f t="shared" si="6"/>
        <v>33.498542785644531</v>
      </c>
      <c r="Q87" s="247">
        <v>1</v>
      </c>
    </row>
    <row r="88" spans="2:17" x14ac:dyDescent="0.2">
      <c r="B88" s="251">
        <f t="shared" si="7"/>
        <v>39722</v>
      </c>
      <c r="C88" s="138"/>
      <c r="D88" s="138">
        <v>33.948543548583984</v>
      </c>
      <c r="E88" s="138">
        <v>1</v>
      </c>
      <c r="F88" s="138">
        <f t="shared" si="4"/>
        <v>33.948543548583984</v>
      </c>
      <c r="G88" s="138">
        <v>1</v>
      </c>
      <c r="H88" s="138"/>
      <c r="I88" s="138">
        <v>33.948543548583984</v>
      </c>
      <c r="J88" s="138">
        <v>0</v>
      </c>
      <c r="K88" s="138">
        <f t="shared" si="5"/>
        <v>33.948543548583984</v>
      </c>
      <c r="L88" s="138">
        <v>1</v>
      </c>
      <c r="M88" s="138"/>
      <c r="N88" s="138">
        <v>33.948543548583984</v>
      </c>
      <c r="O88" s="138">
        <v>1</v>
      </c>
      <c r="P88" s="138">
        <f t="shared" si="6"/>
        <v>33.948543548583984</v>
      </c>
      <c r="Q88" s="247">
        <v>1</v>
      </c>
    </row>
    <row r="89" spans="2:17" x14ac:dyDescent="0.2">
      <c r="B89" s="251">
        <f t="shared" si="7"/>
        <v>39753</v>
      </c>
      <c r="C89" s="138"/>
      <c r="D89" s="138">
        <v>34.353565216064453</v>
      </c>
      <c r="E89" s="138">
        <v>1</v>
      </c>
      <c r="F89" s="138">
        <f t="shared" si="4"/>
        <v>34.353565216064453</v>
      </c>
      <c r="G89" s="138">
        <v>1</v>
      </c>
      <c r="H89" s="138"/>
      <c r="I89" s="138">
        <v>34.353565216064453</v>
      </c>
      <c r="J89" s="138">
        <v>0</v>
      </c>
      <c r="K89" s="138">
        <f t="shared" si="5"/>
        <v>34.353565216064453</v>
      </c>
      <c r="L89" s="138">
        <v>1</v>
      </c>
      <c r="M89" s="138"/>
      <c r="N89" s="138">
        <v>34.353565216064453</v>
      </c>
      <c r="O89" s="138">
        <v>1</v>
      </c>
      <c r="P89" s="138">
        <f t="shared" si="6"/>
        <v>34.353565216064453</v>
      </c>
      <c r="Q89" s="247">
        <v>1</v>
      </c>
    </row>
    <row r="90" spans="2:17" x14ac:dyDescent="0.2">
      <c r="B90" s="251">
        <f t="shared" si="7"/>
        <v>39783</v>
      </c>
      <c r="C90" s="138"/>
      <c r="D90" s="138">
        <v>39.102855682373047</v>
      </c>
      <c r="E90" s="138">
        <v>1</v>
      </c>
      <c r="F90" s="138">
        <f t="shared" si="4"/>
        <v>39.102855682373047</v>
      </c>
      <c r="G90" s="138">
        <v>1</v>
      </c>
      <c r="H90" s="138"/>
      <c r="I90" s="138">
        <v>39.102855682373047</v>
      </c>
      <c r="J90" s="138">
        <v>0</v>
      </c>
      <c r="K90" s="138">
        <f t="shared" si="5"/>
        <v>39.102855682373047</v>
      </c>
      <c r="L90" s="138">
        <v>1</v>
      </c>
      <c r="M90" s="138"/>
      <c r="N90" s="138">
        <v>39.102855682373047</v>
      </c>
      <c r="O90" s="138">
        <v>1</v>
      </c>
      <c r="P90" s="138">
        <f t="shared" si="6"/>
        <v>39.102855682373047</v>
      </c>
      <c r="Q90" s="247">
        <v>1</v>
      </c>
    </row>
    <row r="91" spans="2:17" x14ac:dyDescent="0.2">
      <c r="B91" s="251">
        <f t="shared" si="7"/>
        <v>39814</v>
      </c>
      <c r="C91" s="138"/>
      <c r="D91" s="138">
        <v>57.872146606445313</v>
      </c>
      <c r="E91" s="138">
        <v>1</v>
      </c>
      <c r="F91" s="138">
        <f t="shared" si="4"/>
        <v>57.872146606445313</v>
      </c>
      <c r="G91" s="138">
        <v>1</v>
      </c>
      <c r="H91" s="138"/>
      <c r="I91" s="138">
        <v>57.872146606445313</v>
      </c>
      <c r="J91" s="138">
        <v>0</v>
      </c>
      <c r="K91" s="138">
        <f t="shared" si="5"/>
        <v>57.872146606445313</v>
      </c>
      <c r="L91" s="138">
        <v>1</v>
      </c>
      <c r="M91" s="138"/>
      <c r="N91" s="138">
        <v>57.872146606445313</v>
      </c>
      <c r="O91" s="138">
        <v>1</v>
      </c>
      <c r="P91" s="138">
        <f t="shared" si="6"/>
        <v>57.872146606445313</v>
      </c>
      <c r="Q91" s="247">
        <v>1</v>
      </c>
    </row>
    <row r="92" spans="2:17" x14ac:dyDescent="0.2">
      <c r="B92" s="251">
        <f t="shared" si="7"/>
        <v>39845</v>
      </c>
      <c r="C92" s="138"/>
      <c r="D92" s="138">
        <v>57.872146606445313</v>
      </c>
      <c r="E92" s="138">
        <v>1</v>
      </c>
      <c r="F92" s="138">
        <f t="shared" si="4"/>
        <v>57.872146606445313</v>
      </c>
      <c r="G92" s="138">
        <v>1</v>
      </c>
      <c r="H92" s="138"/>
      <c r="I92" s="138">
        <v>57.872146606445313</v>
      </c>
      <c r="J92" s="138">
        <v>0</v>
      </c>
      <c r="K92" s="138">
        <f t="shared" si="5"/>
        <v>57.872146606445313</v>
      </c>
      <c r="L92" s="138">
        <v>1</v>
      </c>
      <c r="M92" s="138"/>
      <c r="N92" s="138">
        <v>57.872146606445313</v>
      </c>
      <c r="O92" s="138">
        <v>1</v>
      </c>
      <c r="P92" s="138">
        <f t="shared" si="6"/>
        <v>57.872146606445313</v>
      </c>
      <c r="Q92" s="247">
        <v>1</v>
      </c>
    </row>
    <row r="93" spans="2:17" x14ac:dyDescent="0.2">
      <c r="B93" s="251">
        <f t="shared" si="7"/>
        <v>39873</v>
      </c>
      <c r="C93" s="138"/>
      <c r="D93" s="138">
        <v>33.752143859863281</v>
      </c>
      <c r="E93" s="138">
        <v>1</v>
      </c>
      <c r="F93" s="138">
        <f t="shared" si="4"/>
        <v>33.752143859863281</v>
      </c>
      <c r="G93" s="138">
        <v>1</v>
      </c>
      <c r="H93" s="138"/>
      <c r="I93" s="138">
        <v>33.752143859863281</v>
      </c>
      <c r="J93" s="138">
        <v>0</v>
      </c>
      <c r="K93" s="138">
        <f t="shared" si="5"/>
        <v>33.752143859863281</v>
      </c>
      <c r="L93" s="138">
        <v>1</v>
      </c>
      <c r="M93" s="138"/>
      <c r="N93" s="138">
        <v>33.752143859863281</v>
      </c>
      <c r="O93" s="138">
        <v>1</v>
      </c>
      <c r="P93" s="138">
        <f t="shared" si="6"/>
        <v>33.752143859863281</v>
      </c>
      <c r="Q93" s="247">
        <v>1</v>
      </c>
    </row>
    <row r="94" spans="2:17" x14ac:dyDescent="0.2">
      <c r="B94" s="251">
        <f t="shared" si="7"/>
        <v>39904</v>
      </c>
      <c r="C94" s="138"/>
      <c r="D94" s="138">
        <v>31.753929138183594</v>
      </c>
      <c r="E94" s="138">
        <v>1</v>
      </c>
      <c r="F94" s="138">
        <f t="shared" si="4"/>
        <v>31.753929138183594</v>
      </c>
      <c r="G94" s="138">
        <v>1</v>
      </c>
      <c r="H94" s="138"/>
      <c r="I94" s="138">
        <v>31.753929138183594</v>
      </c>
      <c r="J94" s="138">
        <v>0</v>
      </c>
      <c r="K94" s="138">
        <f t="shared" si="5"/>
        <v>31.753929138183594</v>
      </c>
      <c r="L94" s="138">
        <v>1</v>
      </c>
      <c r="M94" s="138"/>
      <c r="N94" s="138">
        <v>31.753929138183594</v>
      </c>
      <c r="O94" s="138">
        <v>1</v>
      </c>
      <c r="P94" s="138">
        <f t="shared" si="6"/>
        <v>31.753929138183594</v>
      </c>
      <c r="Q94" s="247">
        <v>1</v>
      </c>
    </row>
    <row r="95" spans="2:17" x14ac:dyDescent="0.2">
      <c r="B95" s="251">
        <f t="shared" si="7"/>
        <v>39934</v>
      </c>
      <c r="C95" s="138"/>
      <c r="D95" s="138">
        <v>31.853927612304688</v>
      </c>
      <c r="E95" s="138">
        <v>1</v>
      </c>
      <c r="F95" s="138">
        <f t="shared" si="4"/>
        <v>31.853927612304688</v>
      </c>
      <c r="G95" s="138">
        <v>1</v>
      </c>
      <c r="H95" s="138"/>
      <c r="I95" s="138">
        <v>31.853927612304688</v>
      </c>
      <c r="J95" s="138">
        <v>0</v>
      </c>
      <c r="K95" s="138">
        <f t="shared" si="5"/>
        <v>31.853927612304688</v>
      </c>
      <c r="L95" s="138">
        <v>1</v>
      </c>
      <c r="M95" s="138"/>
      <c r="N95" s="138">
        <v>31.853927612304688</v>
      </c>
      <c r="O95" s="138">
        <v>1</v>
      </c>
      <c r="P95" s="138">
        <f t="shared" si="6"/>
        <v>31.853927612304688</v>
      </c>
      <c r="Q95" s="247">
        <v>1</v>
      </c>
    </row>
    <row r="96" spans="2:17" x14ac:dyDescent="0.2">
      <c r="B96" s="251">
        <f t="shared" si="7"/>
        <v>39965</v>
      </c>
      <c r="C96" s="138"/>
      <c r="D96" s="138">
        <v>31.953926086425781</v>
      </c>
      <c r="E96" s="138">
        <v>1</v>
      </c>
      <c r="F96" s="138">
        <f t="shared" si="4"/>
        <v>31.953926086425781</v>
      </c>
      <c r="G96" s="138">
        <v>1</v>
      </c>
      <c r="H96" s="138"/>
      <c r="I96" s="138">
        <v>31.953926086425781</v>
      </c>
      <c r="J96" s="138">
        <v>0</v>
      </c>
      <c r="K96" s="138">
        <f t="shared" si="5"/>
        <v>31.953926086425781</v>
      </c>
      <c r="L96" s="138">
        <v>1</v>
      </c>
      <c r="M96" s="138"/>
      <c r="N96" s="138">
        <v>31.953926086425781</v>
      </c>
      <c r="O96" s="138">
        <v>1</v>
      </c>
      <c r="P96" s="138">
        <f t="shared" si="6"/>
        <v>31.953926086425781</v>
      </c>
      <c r="Q96" s="247">
        <v>1</v>
      </c>
    </row>
    <row r="97" spans="2:17" x14ac:dyDescent="0.2">
      <c r="B97" s="251">
        <f t="shared" si="7"/>
        <v>39995</v>
      </c>
      <c r="C97" s="138"/>
      <c r="D97" s="138">
        <v>39.632862091064453</v>
      </c>
      <c r="E97" s="138">
        <v>1</v>
      </c>
      <c r="F97" s="138">
        <f t="shared" si="4"/>
        <v>39.632862091064453</v>
      </c>
      <c r="G97" s="138">
        <v>1</v>
      </c>
      <c r="H97" s="138"/>
      <c r="I97" s="138">
        <v>39.632862091064453</v>
      </c>
      <c r="J97" s="138">
        <v>0</v>
      </c>
      <c r="K97" s="138">
        <f t="shared" si="5"/>
        <v>39.632862091064453</v>
      </c>
      <c r="L97" s="138">
        <v>1</v>
      </c>
      <c r="M97" s="138"/>
      <c r="N97" s="138">
        <v>39.632862091064453</v>
      </c>
      <c r="O97" s="138">
        <v>1</v>
      </c>
      <c r="P97" s="138">
        <f t="shared" si="6"/>
        <v>39.632862091064453</v>
      </c>
      <c r="Q97" s="247">
        <v>1</v>
      </c>
    </row>
    <row r="98" spans="2:17" x14ac:dyDescent="0.2">
      <c r="B98" s="251">
        <f t="shared" si="7"/>
        <v>40026</v>
      </c>
      <c r="C98" s="138"/>
      <c r="D98" s="138">
        <v>38.782859802246094</v>
      </c>
      <c r="E98" s="138">
        <v>1</v>
      </c>
      <c r="F98" s="138">
        <f t="shared" si="4"/>
        <v>38.782859802246094</v>
      </c>
      <c r="G98" s="138">
        <v>1</v>
      </c>
      <c r="H98" s="138"/>
      <c r="I98" s="138">
        <v>38.782859802246094</v>
      </c>
      <c r="J98" s="138">
        <v>0</v>
      </c>
      <c r="K98" s="138">
        <f t="shared" si="5"/>
        <v>38.782859802246094</v>
      </c>
      <c r="L98" s="138">
        <v>1</v>
      </c>
      <c r="M98" s="138"/>
      <c r="N98" s="138">
        <v>38.782859802246094</v>
      </c>
      <c r="O98" s="138">
        <v>1</v>
      </c>
      <c r="P98" s="138">
        <f t="shared" si="6"/>
        <v>38.782859802246094</v>
      </c>
      <c r="Q98" s="247">
        <v>1</v>
      </c>
    </row>
    <row r="99" spans="2:17" x14ac:dyDescent="0.2">
      <c r="B99" s="251">
        <f t="shared" si="7"/>
        <v>40057</v>
      </c>
      <c r="C99" s="138"/>
      <c r="D99" s="138">
        <v>33.498542785644531</v>
      </c>
      <c r="E99" s="138">
        <v>1</v>
      </c>
      <c r="F99" s="138">
        <f t="shared" si="4"/>
        <v>33.498542785644531</v>
      </c>
      <c r="G99" s="138">
        <v>1</v>
      </c>
      <c r="H99" s="138"/>
      <c r="I99" s="138">
        <v>33.498542785644531</v>
      </c>
      <c r="J99" s="138">
        <v>0</v>
      </c>
      <c r="K99" s="138">
        <f t="shared" si="5"/>
        <v>33.498542785644531</v>
      </c>
      <c r="L99" s="138">
        <v>1</v>
      </c>
      <c r="M99" s="138"/>
      <c r="N99" s="138">
        <v>33.498542785644531</v>
      </c>
      <c r="O99" s="138">
        <v>1</v>
      </c>
      <c r="P99" s="138">
        <f t="shared" si="6"/>
        <v>33.498542785644531</v>
      </c>
      <c r="Q99" s="247">
        <v>1</v>
      </c>
    </row>
    <row r="100" spans="2:17" x14ac:dyDescent="0.2">
      <c r="B100" s="251">
        <f t="shared" si="7"/>
        <v>40087</v>
      </c>
      <c r="C100" s="138"/>
      <c r="D100" s="138">
        <v>33.948543548583984</v>
      </c>
      <c r="E100" s="138">
        <v>1</v>
      </c>
      <c r="F100" s="138">
        <f t="shared" si="4"/>
        <v>33.948543548583984</v>
      </c>
      <c r="G100" s="138">
        <v>1</v>
      </c>
      <c r="H100" s="138"/>
      <c r="I100" s="138">
        <v>33.948543548583984</v>
      </c>
      <c r="J100" s="138">
        <v>0</v>
      </c>
      <c r="K100" s="138">
        <f t="shared" si="5"/>
        <v>33.948543548583984</v>
      </c>
      <c r="L100" s="138">
        <v>1</v>
      </c>
      <c r="M100" s="138"/>
      <c r="N100" s="138">
        <v>33.948543548583984</v>
      </c>
      <c r="O100" s="138">
        <v>1</v>
      </c>
      <c r="P100" s="138">
        <f t="shared" si="6"/>
        <v>33.948543548583984</v>
      </c>
      <c r="Q100" s="247">
        <v>1</v>
      </c>
    </row>
    <row r="101" spans="2:17" x14ac:dyDescent="0.2">
      <c r="B101" s="251">
        <f t="shared" si="7"/>
        <v>40118</v>
      </c>
      <c r="C101" s="138"/>
      <c r="D101" s="138">
        <v>34.853565216064453</v>
      </c>
      <c r="E101" s="138">
        <v>1</v>
      </c>
      <c r="F101" s="138">
        <f t="shared" si="4"/>
        <v>34.853565216064453</v>
      </c>
      <c r="G101" s="138">
        <v>1</v>
      </c>
      <c r="H101" s="138"/>
      <c r="I101" s="138">
        <v>34.853565216064453</v>
      </c>
      <c r="J101" s="138">
        <v>0</v>
      </c>
      <c r="K101" s="138">
        <f t="shared" si="5"/>
        <v>34.853565216064453</v>
      </c>
      <c r="L101" s="138">
        <v>1</v>
      </c>
      <c r="M101" s="138"/>
      <c r="N101" s="138">
        <v>34.853565216064453</v>
      </c>
      <c r="O101" s="138">
        <v>1</v>
      </c>
      <c r="P101" s="138">
        <f t="shared" si="6"/>
        <v>34.853565216064453</v>
      </c>
      <c r="Q101" s="247">
        <v>1</v>
      </c>
    </row>
    <row r="102" spans="2:17" x14ac:dyDescent="0.2">
      <c r="B102" s="251">
        <f t="shared" si="7"/>
        <v>40148</v>
      </c>
      <c r="C102" s="138"/>
      <c r="D102" s="138">
        <v>40.352855682373047</v>
      </c>
      <c r="E102" s="138">
        <v>1</v>
      </c>
      <c r="F102" s="138">
        <f t="shared" si="4"/>
        <v>40.352855682373047</v>
      </c>
      <c r="G102" s="138">
        <v>1</v>
      </c>
      <c r="H102" s="138"/>
      <c r="I102" s="138">
        <v>40.352855682373047</v>
      </c>
      <c r="J102" s="138">
        <v>0</v>
      </c>
      <c r="K102" s="138">
        <f t="shared" si="5"/>
        <v>40.352855682373047</v>
      </c>
      <c r="L102" s="138">
        <v>1</v>
      </c>
      <c r="M102" s="138"/>
      <c r="N102" s="138">
        <v>40.352855682373047</v>
      </c>
      <c r="O102" s="138">
        <v>1</v>
      </c>
      <c r="P102" s="138">
        <f t="shared" si="6"/>
        <v>40.352855682373047</v>
      </c>
      <c r="Q102" s="247">
        <v>1</v>
      </c>
    </row>
    <row r="103" spans="2:17" x14ac:dyDescent="0.2">
      <c r="B103" s="251">
        <f t="shared" si="7"/>
        <v>40179</v>
      </c>
      <c r="C103" s="138"/>
      <c r="D103" s="138">
        <v>59.372146606445313</v>
      </c>
      <c r="E103" s="138">
        <v>1</v>
      </c>
      <c r="F103" s="138">
        <f t="shared" si="4"/>
        <v>59.372146606445313</v>
      </c>
      <c r="G103" s="138">
        <v>1</v>
      </c>
      <c r="H103" s="138"/>
      <c r="I103" s="138">
        <v>59.372146606445313</v>
      </c>
      <c r="J103" s="138">
        <v>0</v>
      </c>
      <c r="K103" s="138">
        <f t="shared" si="5"/>
        <v>59.372146606445313</v>
      </c>
      <c r="L103" s="138">
        <v>1</v>
      </c>
      <c r="M103" s="138"/>
      <c r="N103" s="138">
        <v>59.372146606445313</v>
      </c>
      <c r="O103" s="138">
        <v>1</v>
      </c>
      <c r="P103" s="138">
        <f t="shared" si="6"/>
        <v>59.372146606445313</v>
      </c>
      <c r="Q103" s="247">
        <v>1</v>
      </c>
    </row>
    <row r="104" spans="2:17" x14ac:dyDescent="0.2">
      <c r="B104" s="251">
        <f t="shared" si="7"/>
        <v>40210</v>
      </c>
      <c r="C104" s="138"/>
      <c r="D104" s="138">
        <v>59.372146606445313</v>
      </c>
      <c r="E104" s="138">
        <v>1</v>
      </c>
      <c r="F104" s="138">
        <f t="shared" si="4"/>
        <v>59.372146606445313</v>
      </c>
      <c r="G104" s="138">
        <v>1</v>
      </c>
      <c r="H104" s="138"/>
      <c r="I104" s="138">
        <v>59.372146606445313</v>
      </c>
      <c r="J104" s="138">
        <v>0</v>
      </c>
      <c r="K104" s="138">
        <f t="shared" si="5"/>
        <v>59.372146606445313</v>
      </c>
      <c r="L104" s="138">
        <v>1</v>
      </c>
      <c r="M104" s="138"/>
      <c r="N104" s="138">
        <v>59.372146606445313</v>
      </c>
      <c r="O104" s="138">
        <v>1</v>
      </c>
      <c r="P104" s="138">
        <f t="shared" si="6"/>
        <v>59.372146606445313</v>
      </c>
      <c r="Q104" s="247">
        <v>1</v>
      </c>
    </row>
    <row r="105" spans="2:17" x14ac:dyDescent="0.2">
      <c r="B105" s="251">
        <f t="shared" si="7"/>
        <v>40238</v>
      </c>
      <c r="C105" s="138"/>
      <c r="D105" s="138">
        <v>33.252143859863281</v>
      </c>
      <c r="E105" s="138">
        <v>1</v>
      </c>
      <c r="F105" s="138">
        <f t="shared" si="4"/>
        <v>33.252143859863281</v>
      </c>
      <c r="G105" s="138">
        <v>1</v>
      </c>
      <c r="H105" s="138"/>
      <c r="I105" s="138">
        <v>33.252143859863281</v>
      </c>
      <c r="J105" s="138">
        <v>0</v>
      </c>
      <c r="K105" s="138">
        <f t="shared" si="5"/>
        <v>33.252143859863281</v>
      </c>
      <c r="L105" s="138">
        <v>1</v>
      </c>
      <c r="M105" s="138"/>
      <c r="N105" s="138">
        <v>33.252143859863281</v>
      </c>
      <c r="O105" s="138">
        <v>1</v>
      </c>
      <c r="P105" s="138">
        <f t="shared" si="6"/>
        <v>33.252143859863281</v>
      </c>
      <c r="Q105" s="247">
        <v>1</v>
      </c>
    </row>
    <row r="106" spans="2:17" x14ac:dyDescent="0.2">
      <c r="B106" s="251">
        <f t="shared" si="7"/>
        <v>40269</v>
      </c>
      <c r="C106" s="138"/>
      <c r="D106" s="138">
        <v>31.253932952880859</v>
      </c>
      <c r="E106" s="138">
        <v>1</v>
      </c>
      <c r="F106" s="138">
        <f t="shared" si="4"/>
        <v>31.253932952880859</v>
      </c>
      <c r="G106" s="138">
        <v>1</v>
      </c>
      <c r="H106" s="138"/>
      <c r="I106" s="138">
        <v>31.253932952880859</v>
      </c>
      <c r="J106" s="138">
        <v>0</v>
      </c>
      <c r="K106" s="138">
        <f t="shared" si="5"/>
        <v>31.253932952880859</v>
      </c>
      <c r="L106" s="138">
        <v>1</v>
      </c>
      <c r="M106" s="138"/>
      <c r="N106" s="138">
        <v>31.253932952880859</v>
      </c>
      <c r="O106" s="138">
        <v>1</v>
      </c>
      <c r="P106" s="138">
        <f t="shared" si="6"/>
        <v>31.253932952880859</v>
      </c>
      <c r="Q106" s="247">
        <v>1</v>
      </c>
    </row>
    <row r="107" spans="2:17" x14ac:dyDescent="0.2">
      <c r="B107" s="251">
        <f t="shared" si="7"/>
        <v>40299</v>
      </c>
      <c r="C107" s="138"/>
      <c r="D107" s="138">
        <v>31.353931427001953</v>
      </c>
      <c r="E107" s="138">
        <v>1</v>
      </c>
      <c r="F107" s="138">
        <f t="shared" si="4"/>
        <v>31.353931427001953</v>
      </c>
      <c r="G107" s="138">
        <v>1</v>
      </c>
      <c r="H107" s="138"/>
      <c r="I107" s="138">
        <v>31.353931427001953</v>
      </c>
      <c r="J107" s="138">
        <v>0</v>
      </c>
      <c r="K107" s="138">
        <f t="shared" si="5"/>
        <v>31.353931427001953</v>
      </c>
      <c r="L107" s="138">
        <v>1</v>
      </c>
      <c r="M107" s="138"/>
      <c r="N107" s="138">
        <v>31.353931427001953</v>
      </c>
      <c r="O107" s="138">
        <v>1</v>
      </c>
      <c r="P107" s="138">
        <f t="shared" si="6"/>
        <v>31.353931427001953</v>
      </c>
      <c r="Q107" s="247">
        <v>1</v>
      </c>
    </row>
    <row r="108" spans="2:17" x14ac:dyDescent="0.2">
      <c r="B108" s="251">
        <f t="shared" si="7"/>
        <v>40330</v>
      </c>
      <c r="C108" s="138"/>
      <c r="D108" s="138">
        <v>31.453929901123047</v>
      </c>
      <c r="E108" s="138">
        <v>1</v>
      </c>
      <c r="F108" s="138">
        <f t="shared" si="4"/>
        <v>31.453929901123047</v>
      </c>
      <c r="G108" s="138">
        <v>1</v>
      </c>
      <c r="H108" s="138"/>
      <c r="I108" s="138">
        <v>31.453929901123047</v>
      </c>
      <c r="J108" s="138">
        <v>0</v>
      </c>
      <c r="K108" s="138">
        <f t="shared" si="5"/>
        <v>31.453929901123047</v>
      </c>
      <c r="L108" s="138">
        <v>1</v>
      </c>
      <c r="M108" s="138"/>
      <c r="N108" s="138">
        <v>31.453929901123047</v>
      </c>
      <c r="O108" s="138">
        <v>1</v>
      </c>
      <c r="P108" s="138">
        <f t="shared" si="6"/>
        <v>31.453929901123047</v>
      </c>
      <c r="Q108" s="247">
        <v>1</v>
      </c>
    </row>
    <row r="109" spans="2:17" x14ac:dyDescent="0.2">
      <c r="B109" s="251">
        <f t="shared" si="7"/>
        <v>40360</v>
      </c>
      <c r="C109" s="138"/>
      <c r="D109" s="138">
        <v>39.132862091064453</v>
      </c>
      <c r="E109" s="138">
        <v>1</v>
      </c>
      <c r="F109" s="138">
        <f t="shared" si="4"/>
        <v>39.132862091064453</v>
      </c>
      <c r="G109" s="138">
        <v>1</v>
      </c>
      <c r="H109" s="138"/>
      <c r="I109" s="138">
        <v>39.132862091064453</v>
      </c>
      <c r="J109" s="138">
        <v>0</v>
      </c>
      <c r="K109" s="138">
        <f t="shared" si="5"/>
        <v>39.132862091064453</v>
      </c>
      <c r="L109" s="138">
        <v>1</v>
      </c>
      <c r="M109" s="138"/>
      <c r="N109" s="138">
        <v>39.132862091064453</v>
      </c>
      <c r="O109" s="138">
        <v>1</v>
      </c>
      <c r="P109" s="138">
        <f t="shared" si="6"/>
        <v>39.132862091064453</v>
      </c>
      <c r="Q109" s="247">
        <v>1</v>
      </c>
    </row>
    <row r="110" spans="2:17" x14ac:dyDescent="0.2">
      <c r="B110" s="251">
        <f t="shared" si="7"/>
        <v>40391</v>
      </c>
      <c r="C110" s="138"/>
      <c r="D110" s="138">
        <v>38.782859802246094</v>
      </c>
      <c r="E110" s="138">
        <v>1</v>
      </c>
      <c r="F110" s="138">
        <f t="shared" si="4"/>
        <v>38.782859802246094</v>
      </c>
      <c r="G110" s="138">
        <v>1</v>
      </c>
      <c r="H110" s="138"/>
      <c r="I110" s="138">
        <v>38.782859802246094</v>
      </c>
      <c r="J110" s="138">
        <v>0</v>
      </c>
      <c r="K110" s="138">
        <f t="shared" si="5"/>
        <v>38.782859802246094</v>
      </c>
      <c r="L110" s="138">
        <v>1</v>
      </c>
      <c r="M110" s="138"/>
      <c r="N110" s="138">
        <v>38.782859802246094</v>
      </c>
      <c r="O110" s="138">
        <v>1</v>
      </c>
      <c r="P110" s="138">
        <f t="shared" si="6"/>
        <v>38.782859802246094</v>
      </c>
      <c r="Q110" s="247">
        <v>1</v>
      </c>
    </row>
    <row r="111" spans="2:17" x14ac:dyDescent="0.2">
      <c r="B111" s="251">
        <f t="shared" si="7"/>
        <v>40422</v>
      </c>
      <c r="C111" s="138"/>
      <c r="D111" s="138">
        <v>33.498542785644531</v>
      </c>
      <c r="E111" s="138">
        <v>1</v>
      </c>
      <c r="F111" s="138">
        <f t="shared" si="4"/>
        <v>33.498542785644531</v>
      </c>
      <c r="G111" s="138">
        <v>1</v>
      </c>
      <c r="H111" s="138"/>
      <c r="I111" s="138">
        <v>33.498542785644531</v>
      </c>
      <c r="J111" s="138">
        <v>0</v>
      </c>
      <c r="K111" s="138">
        <f t="shared" si="5"/>
        <v>33.498542785644531</v>
      </c>
      <c r="L111" s="138">
        <v>1</v>
      </c>
      <c r="M111" s="138"/>
      <c r="N111" s="138">
        <v>33.498542785644531</v>
      </c>
      <c r="O111" s="138">
        <v>1</v>
      </c>
      <c r="P111" s="138">
        <f t="shared" si="6"/>
        <v>33.498542785644531</v>
      </c>
      <c r="Q111" s="247">
        <v>1</v>
      </c>
    </row>
    <row r="112" spans="2:17" x14ac:dyDescent="0.2">
      <c r="B112" s="251">
        <f t="shared" si="7"/>
        <v>40452</v>
      </c>
      <c r="C112" s="138"/>
      <c r="D112" s="138">
        <v>33.948543548583984</v>
      </c>
      <c r="E112" s="138">
        <v>1</v>
      </c>
      <c r="F112" s="138">
        <f t="shared" si="4"/>
        <v>33.948543548583984</v>
      </c>
      <c r="G112" s="138">
        <v>1</v>
      </c>
      <c r="H112" s="138"/>
      <c r="I112" s="138">
        <v>33.948543548583984</v>
      </c>
      <c r="J112" s="138">
        <v>0</v>
      </c>
      <c r="K112" s="138">
        <f t="shared" si="5"/>
        <v>33.948543548583984</v>
      </c>
      <c r="L112" s="138">
        <v>1</v>
      </c>
      <c r="M112" s="138"/>
      <c r="N112" s="138">
        <v>33.948543548583984</v>
      </c>
      <c r="O112" s="138">
        <v>1</v>
      </c>
      <c r="P112" s="138">
        <f t="shared" si="6"/>
        <v>33.948543548583984</v>
      </c>
      <c r="Q112" s="247">
        <v>1</v>
      </c>
    </row>
    <row r="113" spans="2:17" x14ac:dyDescent="0.2">
      <c r="B113" s="251">
        <f t="shared" si="7"/>
        <v>40483</v>
      </c>
      <c r="C113" s="138"/>
      <c r="D113" s="138">
        <v>34.853565216064453</v>
      </c>
      <c r="E113" s="138">
        <v>1</v>
      </c>
      <c r="F113" s="138">
        <f t="shared" si="4"/>
        <v>34.853565216064453</v>
      </c>
      <c r="G113" s="138">
        <v>1</v>
      </c>
      <c r="H113" s="138"/>
      <c r="I113" s="138">
        <v>34.853565216064453</v>
      </c>
      <c r="J113" s="138">
        <v>0</v>
      </c>
      <c r="K113" s="138">
        <f t="shared" si="5"/>
        <v>34.853565216064453</v>
      </c>
      <c r="L113" s="138">
        <v>1</v>
      </c>
      <c r="M113" s="138"/>
      <c r="N113" s="138">
        <v>34.853565216064453</v>
      </c>
      <c r="O113" s="138">
        <v>1</v>
      </c>
      <c r="P113" s="138">
        <f t="shared" si="6"/>
        <v>34.853565216064453</v>
      </c>
      <c r="Q113" s="247">
        <v>1</v>
      </c>
    </row>
    <row r="114" spans="2:17" x14ac:dyDescent="0.2">
      <c r="B114" s="251">
        <f t="shared" si="7"/>
        <v>40513</v>
      </c>
      <c r="C114" s="138"/>
      <c r="D114" s="138">
        <v>40.852855682373047</v>
      </c>
      <c r="E114" s="138">
        <v>1</v>
      </c>
      <c r="F114" s="138">
        <f t="shared" si="4"/>
        <v>40.852855682373047</v>
      </c>
      <c r="G114" s="138">
        <v>1</v>
      </c>
      <c r="H114" s="138"/>
      <c r="I114" s="138">
        <v>40.852855682373047</v>
      </c>
      <c r="J114" s="138">
        <v>0</v>
      </c>
      <c r="K114" s="138">
        <f t="shared" si="5"/>
        <v>40.852855682373047</v>
      </c>
      <c r="L114" s="138">
        <v>1</v>
      </c>
      <c r="M114" s="138"/>
      <c r="N114" s="138">
        <v>40.852855682373047</v>
      </c>
      <c r="O114" s="138">
        <v>1</v>
      </c>
      <c r="P114" s="138">
        <f t="shared" si="6"/>
        <v>40.852855682373047</v>
      </c>
      <c r="Q114" s="247">
        <v>1</v>
      </c>
    </row>
    <row r="115" spans="2:17" x14ac:dyDescent="0.2">
      <c r="B115" s="251">
        <f t="shared" si="7"/>
        <v>40544</v>
      </c>
      <c r="C115" s="138"/>
      <c r="D115" s="138">
        <v>60.872146606445313</v>
      </c>
      <c r="E115" s="138">
        <v>1</v>
      </c>
      <c r="F115" s="138">
        <f t="shared" si="4"/>
        <v>60.872146606445313</v>
      </c>
      <c r="G115" s="138">
        <v>1</v>
      </c>
      <c r="H115" s="138"/>
      <c r="I115" s="138">
        <v>60.872146606445313</v>
      </c>
      <c r="J115" s="138">
        <v>0</v>
      </c>
      <c r="K115" s="138">
        <f t="shared" si="5"/>
        <v>60.872146606445313</v>
      </c>
      <c r="L115" s="138">
        <v>1</v>
      </c>
      <c r="M115" s="138"/>
      <c r="N115" s="138">
        <v>60.872146606445313</v>
      </c>
      <c r="O115" s="138">
        <v>1</v>
      </c>
      <c r="P115" s="138">
        <f t="shared" si="6"/>
        <v>60.872146606445313</v>
      </c>
      <c r="Q115" s="247">
        <v>1</v>
      </c>
    </row>
    <row r="116" spans="2:17" x14ac:dyDescent="0.2">
      <c r="B116" s="251">
        <f t="shared" si="7"/>
        <v>40575</v>
      </c>
      <c r="C116" s="138"/>
      <c r="D116" s="138">
        <v>60.872146606445313</v>
      </c>
      <c r="E116" s="138">
        <v>1</v>
      </c>
      <c r="F116" s="138">
        <f t="shared" si="4"/>
        <v>60.872146606445313</v>
      </c>
      <c r="G116" s="138">
        <v>1</v>
      </c>
      <c r="H116" s="138"/>
      <c r="I116" s="138">
        <v>60.872146606445313</v>
      </c>
      <c r="J116" s="138">
        <v>0</v>
      </c>
      <c r="K116" s="138">
        <f t="shared" si="5"/>
        <v>60.872146606445313</v>
      </c>
      <c r="L116" s="138">
        <v>1</v>
      </c>
      <c r="M116" s="138"/>
      <c r="N116" s="138">
        <v>60.872146606445313</v>
      </c>
      <c r="O116" s="138">
        <v>1</v>
      </c>
      <c r="P116" s="138">
        <f t="shared" si="6"/>
        <v>60.872146606445313</v>
      </c>
      <c r="Q116" s="247">
        <v>1</v>
      </c>
    </row>
    <row r="117" spans="2:17" x14ac:dyDescent="0.2">
      <c r="B117" s="251">
        <f t="shared" si="7"/>
        <v>40603</v>
      </c>
      <c r="C117" s="138"/>
      <c r="D117" s="138">
        <v>33.252143859863281</v>
      </c>
      <c r="E117" s="138">
        <v>1</v>
      </c>
      <c r="F117" s="138">
        <f t="shared" si="4"/>
        <v>33.252143859863281</v>
      </c>
      <c r="G117" s="138">
        <v>1</v>
      </c>
      <c r="H117" s="138"/>
      <c r="I117" s="138">
        <v>33.252143859863281</v>
      </c>
      <c r="J117" s="138">
        <v>0</v>
      </c>
      <c r="K117" s="138">
        <f t="shared" si="5"/>
        <v>33.252143859863281</v>
      </c>
      <c r="L117" s="138">
        <v>1</v>
      </c>
      <c r="M117" s="138"/>
      <c r="N117" s="138">
        <v>33.252143859863281</v>
      </c>
      <c r="O117" s="138">
        <v>1</v>
      </c>
      <c r="P117" s="138">
        <f t="shared" si="6"/>
        <v>33.252143859863281</v>
      </c>
      <c r="Q117" s="247">
        <v>1</v>
      </c>
    </row>
    <row r="118" spans="2:17" x14ac:dyDescent="0.2">
      <c r="B118" s="251">
        <f t="shared" si="7"/>
        <v>40634</v>
      </c>
      <c r="C118" s="138"/>
      <c r="D118" s="138">
        <v>31.253932952880859</v>
      </c>
      <c r="E118" s="138">
        <v>1</v>
      </c>
      <c r="F118" s="138">
        <f t="shared" si="4"/>
        <v>31.253932952880859</v>
      </c>
      <c r="G118" s="138">
        <v>1</v>
      </c>
      <c r="H118" s="138"/>
      <c r="I118" s="138">
        <v>31.253932952880859</v>
      </c>
      <c r="J118" s="138">
        <v>0</v>
      </c>
      <c r="K118" s="138">
        <f t="shared" si="5"/>
        <v>31.253932952880859</v>
      </c>
      <c r="L118" s="138">
        <v>1</v>
      </c>
      <c r="M118" s="138"/>
      <c r="N118" s="138">
        <v>31.253932952880859</v>
      </c>
      <c r="O118" s="138">
        <v>1</v>
      </c>
      <c r="P118" s="138">
        <f t="shared" si="6"/>
        <v>31.253932952880859</v>
      </c>
      <c r="Q118" s="247">
        <v>1</v>
      </c>
    </row>
    <row r="119" spans="2:17" x14ac:dyDescent="0.2">
      <c r="B119" s="251">
        <f t="shared" si="7"/>
        <v>40664</v>
      </c>
      <c r="C119" s="138"/>
      <c r="D119" s="138">
        <v>31.353931427001953</v>
      </c>
      <c r="E119" s="138">
        <v>1</v>
      </c>
      <c r="F119" s="138">
        <f t="shared" si="4"/>
        <v>31.353931427001953</v>
      </c>
      <c r="G119" s="138">
        <v>1</v>
      </c>
      <c r="H119" s="138"/>
      <c r="I119" s="138">
        <v>31.353931427001953</v>
      </c>
      <c r="J119" s="138">
        <v>0</v>
      </c>
      <c r="K119" s="138">
        <f t="shared" si="5"/>
        <v>31.353931427001953</v>
      </c>
      <c r="L119" s="138">
        <v>1</v>
      </c>
      <c r="M119" s="138"/>
      <c r="N119" s="138">
        <v>31.353931427001953</v>
      </c>
      <c r="O119" s="138">
        <v>1</v>
      </c>
      <c r="P119" s="138">
        <f t="shared" si="6"/>
        <v>31.353931427001953</v>
      </c>
      <c r="Q119" s="247">
        <v>1</v>
      </c>
    </row>
    <row r="120" spans="2:17" x14ac:dyDescent="0.2">
      <c r="B120" s="251">
        <f t="shared" si="7"/>
        <v>40695</v>
      </c>
      <c r="C120" s="138"/>
      <c r="D120" s="138">
        <v>31.453929901123047</v>
      </c>
      <c r="E120" s="138">
        <v>1</v>
      </c>
      <c r="F120" s="138">
        <f t="shared" si="4"/>
        <v>31.453929901123047</v>
      </c>
      <c r="G120" s="138">
        <v>1</v>
      </c>
      <c r="H120" s="138"/>
      <c r="I120" s="138">
        <v>31.453929901123047</v>
      </c>
      <c r="J120" s="138">
        <v>0</v>
      </c>
      <c r="K120" s="138">
        <f t="shared" si="5"/>
        <v>31.453929901123047</v>
      </c>
      <c r="L120" s="138">
        <v>1</v>
      </c>
      <c r="M120" s="138"/>
      <c r="N120" s="138">
        <v>31.453929901123047</v>
      </c>
      <c r="O120" s="138">
        <v>1</v>
      </c>
      <c r="P120" s="138">
        <f t="shared" si="6"/>
        <v>31.453929901123047</v>
      </c>
      <c r="Q120" s="247">
        <v>1</v>
      </c>
    </row>
    <row r="121" spans="2:17" x14ac:dyDescent="0.2">
      <c r="B121" s="251">
        <f t="shared" si="7"/>
        <v>40725</v>
      </c>
      <c r="C121" s="138"/>
      <c r="D121" s="138">
        <v>42.882862091064453</v>
      </c>
      <c r="E121" s="138">
        <v>1</v>
      </c>
      <c r="F121" s="138">
        <f t="shared" si="4"/>
        <v>42.882862091064453</v>
      </c>
      <c r="G121" s="138">
        <v>1</v>
      </c>
      <c r="H121" s="138"/>
      <c r="I121" s="138">
        <v>42.882862091064453</v>
      </c>
      <c r="J121" s="138">
        <v>0</v>
      </c>
      <c r="K121" s="138">
        <f t="shared" si="5"/>
        <v>42.882862091064453</v>
      </c>
      <c r="L121" s="138">
        <v>1</v>
      </c>
      <c r="M121" s="138"/>
      <c r="N121" s="138">
        <v>42.882862091064453</v>
      </c>
      <c r="O121" s="138">
        <v>1</v>
      </c>
      <c r="P121" s="138">
        <f t="shared" si="6"/>
        <v>42.882862091064453</v>
      </c>
      <c r="Q121" s="247">
        <v>1</v>
      </c>
    </row>
    <row r="122" spans="2:17" x14ac:dyDescent="0.2">
      <c r="B122" s="251">
        <f t="shared" si="7"/>
        <v>40756</v>
      </c>
      <c r="C122" s="138"/>
      <c r="D122" s="138">
        <v>42.532859802246094</v>
      </c>
      <c r="E122" s="138">
        <v>1</v>
      </c>
      <c r="F122" s="138">
        <f t="shared" si="4"/>
        <v>42.532859802246094</v>
      </c>
      <c r="G122" s="138">
        <v>1</v>
      </c>
      <c r="H122" s="138"/>
      <c r="I122" s="138">
        <v>42.532859802246094</v>
      </c>
      <c r="J122" s="138">
        <v>0</v>
      </c>
      <c r="K122" s="138">
        <f t="shared" si="5"/>
        <v>42.532859802246094</v>
      </c>
      <c r="L122" s="138">
        <v>1</v>
      </c>
      <c r="M122" s="138"/>
      <c r="N122" s="138">
        <v>42.532859802246094</v>
      </c>
      <c r="O122" s="138">
        <v>1</v>
      </c>
      <c r="P122" s="138">
        <f t="shared" si="6"/>
        <v>42.532859802246094</v>
      </c>
      <c r="Q122" s="247">
        <v>1</v>
      </c>
    </row>
    <row r="123" spans="2:17" x14ac:dyDescent="0.2">
      <c r="B123" s="251">
        <f t="shared" si="7"/>
        <v>40787</v>
      </c>
      <c r="C123" s="138"/>
      <c r="D123" s="138">
        <v>37.248542785644531</v>
      </c>
      <c r="E123" s="138">
        <v>1</v>
      </c>
      <c r="F123" s="138">
        <f t="shared" si="4"/>
        <v>37.248542785644531</v>
      </c>
      <c r="G123" s="138">
        <v>1</v>
      </c>
      <c r="H123" s="138"/>
      <c r="I123" s="138">
        <v>37.248542785644531</v>
      </c>
      <c r="J123" s="138">
        <v>0</v>
      </c>
      <c r="K123" s="138">
        <f t="shared" si="5"/>
        <v>37.248542785644531</v>
      </c>
      <c r="L123" s="138">
        <v>1</v>
      </c>
      <c r="M123" s="138"/>
      <c r="N123" s="138">
        <v>37.248542785644531</v>
      </c>
      <c r="O123" s="138">
        <v>1</v>
      </c>
      <c r="P123" s="138">
        <f t="shared" si="6"/>
        <v>37.248542785644531</v>
      </c>
      <c r="Q123" s="247">
        <v>1</v>
      </c>
    </row>
    <row r="124" spans="2:17" x14ac:dyDescent="0.2">
      <c r="B124" s="251">
        <f t="shared" si="7"/>
        <v>40817</v>
      </c>
      <c r="C124" s="138"/>
      <c r="D124" s="138">
        <v>37.698543548583984</v>
      </c>
      <c r="E124" s="138">
        <v>1</v>
      </c>
      <c r="F124" s="138">
        <f t="shared" si="4"/>
        <v>37.698543548583984</v>
      </c>
      <c r="G124" s="138">
        <v>1</v>
      </c>
      <c r="H124" s="138"/>
      <c r="I124" s="138">
        <v>37.698543548583984</v>
      </c>
      <c r="J124" s="138">
        <v>0</v>
      </c>
      <c r="K124" s="138">
        <f t="shared" si="5"/>
        <v>37.698543548583984</v>
      </c>
      <c r="L124" s="138">
        <v>1</v>
      </c>
      <c r="M124" s="138"/>
      <c r="N124" s="138">
        <v>37.698543548583984</v>
      </c>
      <c r="O124" s="138">
        <v>1</v>
      </c>
      <c r="P124" s="138">
        <f t="shared" si="6"/>
        <v>37.698543548583984</v>
      </c>
      <c r="Q124" s="247">
        <v>1</v>
      </c>
    </row>
    <row r="125" spans="2:17" x14ac:dyDescent="0.2">
      <c r="B125" s="251">
        <f t="shared" si="7"/>
        <v>40848</v>
      </c>
      <c r="C125" s="138"/>
      <c r="D125" s="138">
        <v>39.353565216064453</v>
      </c>
      <c r="E125" s="138">
        <v>1</v>
      </c>
      <c r="F125" s="138">
        <f t="shared" si="4"/>
        <v>39.353565216064453</v>
      </c>
      <c r="G125" s="138">
        <v>1</v>
      </c>
      <c r="H125" s="138"/>
      <c r="I125" s="138">
        <v>39.353565216064453</v>
      </c>
      <c r="J125" s="138">
        <v>0</v>
      </c>
      <c r="K125" s="138">
        <f t="shared" si="5"/>
        <v>39.353565216064453</v>
      </c>
      <c r="L125" s="138">
        <v>1</v>
      </c>
      <c r="M125" s="138"/>
      <c r="N125" s="138">
        <v>39.353565216064453</v>
      </c>
      <c r="O125" s="138">
        <v>1</v>
      </c>
      <c r="P125" s="138">
        <f t="shared" si="6"/>
        <v>39.353565216064453</v>
      </c>
      <c r="Q125" s="247">
        <v>1</v>
      </c>
    </row>
    <row r="126" spans="2:17" x14ac:dyDescent="0.2">
      <c r="B126" s="251">
        <f t="shared" si="7"/>
        <v>40878</v>
      </c>
      <c r="C126" s="138"/>
      <c r="D126" s="138">
        <v>46.352855682373047</v>
      </c>
      <c r="E126" s="138">
        <v>1</v>
      </c>
      <c r="F126" s="138">
        <f t="shared" si="4"/>
        <v>46.352855682373047</v>
      </c>
      <c r="G126" s="138">
        <v>1</v>
      </c>
      <c r="H126" s="138"/>
      <c r="I126" s="138">
        <v>46.352855682373047</v>
      </c>
      <c r="J126" s="138">
        <v>0</v>
      </c>
      <c r="K126" s="138">
        <f t="shared" si="5"/>
        <v>46.352855682373047</v>
      </c>
      <c r="L126" s="138">
        <v>1</v>
      </c>
      <c r="M126" s="138"/>
      <c r="N126" s="138">
        <v>46.352855682373047</v>
      </c>
      <c r="O126" s="138">
        <v>1</v>
      </c>
      <c r="P126" s="138">
        <f t="shared" si="6"/>
        <v>46.352855682373047</v>
      </c>
      <c r="Q126" s="247">
        <v>1</v>
      </c>
    </row>
    <row r="127" spans="2:17" x14ac:dyDescent="0.2">
      <c r="B127" s="251">
        <f t="shared" si="7"/>
        <v>40909</v>
      </c>
      <c r="C127" s="138"/>
      <c r="D127" s="138">
        <v>69.747146606445313</v>
      </c>
      <c r="E127" s="138">
        <v>1</v>
      </c>
      <c r="F127" s="138">
        <f t="shared" si="4"/>
        <v>69.747146606445313</v>
      </c>
      <c r="G127" s="138">
        <v>1</v>
      </c>
      <c r="H127" s="138"/>
      <c r="I127" s="138">
        <v>69.747146606445313</v>
      </c>
      <c r="J127" s="138">
        <v>0</v>
      </c>
      <c r="K127" s="138">
        <f t="shared" si="5"/>
        <v>69.747146606445313</v>
      </c>
      <c r="L127" s="138">
        <v>1</v>
      </c>
      <c r="M127" s="138"/>
      <c r="N127" s="138">
        <v>69.747146606445313</v>
      </c>
      <c r="O127" s="138">
        <v>1</v>
      </c>
      <c r="P127" s="138">
        <f t="shared" si="6"/>
        <v>69.747146606445313</v>
      </c>
      <c r="Q127" s="247">
        <v>1</v>
      </c>
    </row>
    <row r="128" spans="2:17" x14ac:dyDescent="0.2">
      <c r="B128" s="251">
        <f t="shared" si="7"/>
        <v>40940</v>
      </c>
      <c r="C128" s="138"/>
      <c r="D128" s="138">
        <v>69.747146606445313</v>
      </c>
      <c r="E128" s="138">
        <v>1</v>
      </c>
      <c r="F128" s="138">
        <f t="shared" si="4"/>
        <v>69.747146606445313</v>
      </c>
      <c r="G128" s="138">
        <v>1</v>
      </c>
      <c r="H128" s="138"/>
      <c r="I128" s="138">
        <v>69.747146606445313</v>
      </c>
      <c r="J128" s="138">
        <v>0</v>
      </c>
      <c r="K128" s="138">
        <f t="shared" si="5"/>
        <v>69.747146606445313</v>
      </c>
      <c r="L128" s="138">
        <v>1</v>
      </c>
      <c r="M128" s="138"/>
      <c r="N128" s="138">
        <v>69.747146606445313</v>
      </c>
      <c r="O128" s="138">
        <v>1</v>
      </c>
      <c r="P128" s="138">
        <f t="shared" si="6"/>
        <v>69.747146606445313</v>
      </c>
      <c r="Q128" s="247">
        <v>1</v>
      </c>
    </row>
    <row r="129" spans="2:17" x14ac:dyDescent="0.2">
      <c r="B129" s="251">
        <f t="shared" si="7"/>
        <v>40969</v>
      </c>
      <c r="C129" s="138"/>
      <c r="D129" s="138">
        <v>37.752143859863281</v>
      </c>
      <c r="E129" s="138">
        <v>1</v>
      </c>
      <c r="F129" s="138">
        <f t="shared" si="4"/>
        <v>37.752143859863281</v>
      </c>
      <c r="G129" s="138">
        <v>1</v>
      </c>
      <c r="H129" s="138"/>
      <c r="I129" s="138">
        <v>37.752143859863281</v>
      </c>
      <c r="J129" s="138">
        <v>0</v>
      </c>
      <c r="K129" s="138">
        <f t="shared" si="5"/>
        <v>37.752143859863281</v>
      </c>
      <c r="L129" s="138">
        <v>1</v>
      </c>
      <c r="M129" s="138"/>
      <c r="N129" s="138">
        <v>37.752143859863281</v>
      </c>
      <c r="O129" s="138">
        <v>1</v>
      </c>
      <c r="P129" s="138">
        <f t="shared" si="6"/>
        <v>37.752143859863281</v>
      </c>
      <c r="Q129" s="247">
        <v>1</v>
      </c>
    </row>
    <row r="130" spans="2:17" x14ac:dyDescent="0.2">
      <c r="B130" s="251">
        <f t="shared" si="7"/>
        <v>41000</v>
      </c>
      <c r="C130" s="138"/>
      <c r="D130" s="138">
        <v>35.503932952880859</v>
      </c>
      <c r="E130" s="138">
        <v>1</v>
      </c>
      <c r="F130" s="138">
        <f t="shared" si="4"/>
        <v>35.503932952880859</v>
      </c>
      <c r="G130" s="138">
        <v>1</v>
      </c>
      <c r="H130" s="138"/>
      <c r="I130" s="138">
        <v>35.503932952880859</v>
      </c>
      <c r="J130" s="138">
        <v>0</v>
      </c>
      <c r="K130" s="138">
        <f t="shared" si="5"/>
        <v>35.503932952880859</v>
      </c>
      <c r="L130" s="138">
        <v>1</v>
      </c>
      <c r="M130" s="138"/>
      <c r="N130" s="138">
        <v>35.503932952880859</v>
      </c>
      <c r="O130" s="138">
        <v>1</v>
      </c>
      <c r="P130" s="138">
        <f t="shared" si="6"/>
        <v>35.503932952880859</v>
      </c>
      <c r="Q130" s="247">
        <v>1</v>
      </c>
    </row>
    <row r="131" spans="2:17" x14ac:dyDescent="0.2">
      <c r="B131" s="251">
        <f t="shared" si="7"/>
        <v>41030</v>
      </c>
      <c r="C131" s="138"/>
      <c r="D131" s="138">
        <v>35.603931427001953</v>
      </c>
      <c r="E131" s="138">
        <v>1</v>
      </c>
      <c r="F131" s="138">
        <f t="shared" si="4"/>
        <v>35.603931427001953</v>
      </c>
      <c r="G131" s="138">
        <v>1</v>
      </c>
      <c r="H131" s="138"/>
      <c r="I131" s="138">
        <v>35.603931427001953</v>
      </c>
      <c r="J131" s="138">
        <v>0</v>
      </c>
      <c r="K131" s="138">
        <f t="shared" si="5"/>
        <v>35.603931427001953</v>
      </c>
      <c r="L131" s="138">
        <v>1</v>
      </c>
      <c r="M131" s="138"/>
      <c r="N131" s="138">
        <v>35.603931427001953</v>
      </c>
      <c r="O131" s="138">
        <v>1</v>
      </c>
      <c r="P131" s="138">
        <f t="shared" si="6"/>
        <v>35.603931427001953</v>
      </c>
      <c r="Q131" s="247">
        <v>1</v>
      </c>
    </row>
    <row r="132" spans="2:17" x14ac:dyDescent="0.2">
      <c r="B132" s="251">
        <f t="shared" si="7"/>
        <v>41061</v>
      </c>
      <c r="C132" s="138"/>
      <c r="D132" s="138">
        <v>35.703929901123047</v>
      </c>
      <c r="E132" s="138">
        <v>1</v>
      </c>
      <c r="F132" s="138">
        <f t="shared" si="4"/>
        <v>35.703929901123047</v>
      </c>
      <c r="G132" s="138">
        <v>1</v>
      </c>
      <c r="H132" s="138"/>
      <c r="I132" s="138">
        <v>35.703929901123047</v>
      </c>
      <c r="J132" s="138">
        <v>0</v>
      </c>
      <c r="K132" s="138">
        <f t="shared" si="5"/>
        <v>35.703929901123047</v>
      </c>
      <c r="L132" s="138">
        <v>1</v>
      </c>
      <c r="M132" s="138"/>
      <c r="N132" s="138">
        <v>35.703929901123047</v>
      </c>
      <c r="O132" s="138">
        <v>1</v>
      </c>
      <c r="P132" s="138">
        <f t="shared" si="6"/>
        <v>35.703929901123047</v>
      </c>
      <c r="Q132" s="247">
        <v>1</v>
      </c>
    </row>
    <row r="133" spans="2:17" x14ac:dyDescent="0.2">
      <c r="B133" s="251">
        <f t="shared" si="7"/>
        <v>41091</v>
      </c>
      <c r="C133" s="138"/>
      <c r="D133" s="138">
        <v>43.382862091064453</v>
      </c>
      <c r="E133" s="138">
        <v>1</v>
      </c>
      <c r="F133" s="138">
        <f t="shared" si="4"/>
        <v>43.382862091064453</v>
      </c>
      <c r="G133" s="138">
        <v>1</v>
      </c>
      <c r="H133" s="138"/>
      <c r="I133" s="138">
        <v>43.382862091064453</v>
      </c>
      <c r="J133" s="138">
        <v>0</v>
      </c>
      <c r="K133" s="138">
        <f t="shared" si="5"/>
        <v>43.382862091064453</v>
      </c>
      <c r="L133" s="138">
        <v>1</v>
      </c>
      <c r="M133" s="138"/>
      <c r="N133" s="138">
        <v>43.382862091064453</v>
      </c>
      <c r="O133" s="138">
        <v>1</v>
      </c>
      <c r="P133" s="138">
        <f t="shared" si="6"/>
        <v>43.382862091064453</v>
      </c>
      <c r="Q133" s="247">
        <v>1</v>
      </c>
    </row>
    <row r="134" spans="2:17" x14ac:dyDescent="0.2">
      <c r="B134" s="251">
        <f t="shared" si="7"/>
        <v>41122</v>
      </c>
      <c r="C134" s="138"/>
      <c r="D134" s="138">
        <v>43.032859802246094</v>
      </c>
      <c r="E134" s="138">
        <v>1</v>
      </c>
      <c r="F134" s="138">
        <f t="shared" si="4"/>
        <v>43.032859802246094</v>
      </c>
      <c r="G134" s="138">
        <v>1</v>
      </c>
      <c r="H134" s="138"/>
      <c r="I134" s="138">
        <v>43.032859802246094</v>
      </c>
      <c r="J134" s="138">
        <v>0</v>
      </c>
      <c r="K134" s="138">
        <f t="shared" si="5"/>
        <v>43.032859802246094</v>
      </c>
      <c r="L134" s="138">
        <v>1</v>
      </c>
      <c r="M134" s="138"/>
      <c r="N134" s="138">
        <v>43.032859802246094</v>
      </c>
      <c r="O134" s="138">
        <v>1</v>
      </c>
      <c r="P134" s="138">
        <f t="shared" si="6"/>
        <v>43.032859802246094</v>
      </c>
      <c r="Q134" s="247">
        <v>1</v>
      </c>
    </row>
    <row r="135" spans="2:17" x14ac:dyDescent="0.2">
      <c r="B135" s="251">
        <f t="shared" si="7"/>
        <v>41153</v>
      </c>
      <c r="C135" s="138"/>
      <c r="D135" s="138">
        <v>37.748542785644531</v>
      </c>
      <c r="E135" s="138">
        <v>1</v>
      </c>
      <c r="F135" s="138">
        <f t="shared" ref="F135:F198" si="8">D135</f>
        <v>37.748542785644531</v>
      </c>
      <c r="G135" s="138">
        <v>1</v>
      </c>
      <c r="H135" s="138"/>
      <c r="I135" s="138">
        <v>37.748542785644531</v>
      </c>
      <c r="J135" s="138">
        <v>0</v>
      </c>
      <c r="K135" s="138">
        <f t="shared" ref="K135:K198" si="9">I135</f>
        <v>37.748542785644531</v>
      </c>
      <c r="L135" s="138">
        <v>1</v>
      </c>
      <c r="M135" s="138"/>
      <c r="N135" s="138">
        <v>37.748542785644531</v>
      </c>
      <c r="O135" s="138">
        <v>1</v>
      </c>
      <c r="P135" s="138">
        <f t="shared" ref="P135:P198" si="10">N135</f>
        <v>37.748542785644531</v>
      </c>
      <c r="Q135" s="247">
        <v>1</v>
      </c>
    </row>
    <row r="136" spans="2:17" x14ac:dyDescent="0.2">
      <c r="B136" s="251">
        <f t="shared" ref="B136:B199" si="11">EOMONTH(B135,0)+1</f>
        <v>41183</v>
      </c>
      <c r="C136" s="138"/>
      <c r="D136" s="138">
        <v>38.198543548583984</v>
      </c>
      <c r="E136" s="138">
        <v>1</v>
      </c>
      <c r="F136" s="138">
        <f t="shared" si="8"/>
        <v>38.198543548583984</v>
      </c>
      <c r="G136" s="138">
        <v>1</v>
      </c>
      <c r="H136" s="138"/>
      <c r="I136" s="138">
        <v>38.198543548583984</v>
      </c>
      <c r="J136" s="138">
        <v>0</v>
      </c>
      <c r="K136" s="138">
        <f t="shared" si="9"/>
        <v>38.198543548583984</v>
      </c>
      <c r="L136" s="138">
        <v>1</v>
      </c>
      <c r="M136" s="138"/>
      <c r="N136" s="138">
        <v>38.198543548583984</v>
      </c>
      <c r="O136" s="138">
        <v>1</v>
      </c>
      <c r="P136" s="138">
        <f t="shared" si="10"/>
        <v>38.198543548583984</v>
      </c>
      <c r="Q136" s="247">
        <v>1</v>
      </c>
    </row>
    <row r="137" spans="2:17" x14ac:dyDescent="0.2">
      <c r="B137" s="251">
        <f t="shared" si="11"/>
        <v>41214</v>
      </c>
      <c r="C137" s="138"/>
      <c r="D137" s="138">
        <v>39.853565216064453</v>
      </c>
      <c r="E137" s="138">
        <v>1</v>
      </c>
      <c r="F137" s="138">
        <f t="shared" si="8"/>
        <v>39.853565216064453</v>
      </c>
      <c r="G137" s="138">
        <v>1</v>
      </c>
      <c r="H137" s="138"/>
      <c r="I137" s="138">
        <v>39.853565216064453</v>
      </c>
      <c r="J137" s="138">
        <v>0</v>
      </c>
      <c r="K137" s="138">
        <f t="shared" si="9"/>
        <v>39.853565216064453</v>
      </c>
      <c r="L137" s="138">
        <v>1</v>
      </c>
      <c r="M137" s="138"/>
      <c r="N137" s="138">
        <v>39.853565216064453</v>
      </c>
      <c r="O137" s="138">
        <v>1</v>
      </c>
      <c r="P137" s="138">
        <f t="shared" si="10"/>
        <v>39.853565216064453</v>
      </c>
      <c r="Q137" s="247">
        <v>1</v>
      </c>
    </row>
    <row r="138" spans="2:17" x14ac:dyDescent="0.2">
      <c r="B138" s="251">
        <f t="shared" si="11"/>
        <v>41244</v>
      </c>
      <c r="C138" s="138"/>
      <c r="D138" s="138">
        <v>47.352855682373047</v>
      </c>
      <c r="E138" s="138">
        <v>1</v>
      </c>
      <c r="F138" s="138">
        <f t="shared" si="8"/>
        <v>47.352855682373047</v>
      </c>
      <c r="G138" s="138">
        <v>1</v>
      </c>
      <c r="H138" s="138"/>
      <c r="I138" s="138">
        <v>47.352855682373047</v>
      </c>
      <c r="J138" s="138">
        <v>0</v>
      </c>
      <c r="K138" s="138">
        <f t="shared" si="9"/>
        <v>47.352855682373047</v>
      </c>
      <c r="L138" s="138">
        <v>1</v>
      </c>
      <c r="M138" s="138"/>
      <c r="N138" s="138">
        <v>47.352855682373047</v>
      </c>
      <c r="O138" s="138">
        <v>1</v>
      </c>
      <c r="P138" s="138">
        <f t="shared" si="10"/>
        <v>47.352855682373047</v>
      </c>
      <c r="Q138" s="247">
        <v>1</v>
      </c>
    </row>
    <row r="139" spans="2:17" x14ac:dyDescent="0.2">
      <c r="B139" s="251">
        <f t="shared" si="11"/>
        <v>41275</v>
      </c>
      <c r="C139" s="138"/>
      <c r="D139" s="138">
        <v>71.747146606445313</v>
      </c>
      <c r="E139" s="138">
        <v>1</v>
      </c>
      <c r="F139" s="138">
        <f t="shared" si="8"/>
        <v>71.747146606445313</v>
      </c>
      <c r="G139" s="138">
        <v>1</v>
      </c>
      <c r="H139" s="138"/>
      <c r="I139" s="138">
        <v>71.747146606445313</v>
      </c>
      <c r="J139" s="138">
        <v>0</v>
      </c>
      <c r="K139" s="138">
        <f t="shared" si="9"/>
        <v>71.747146606445313</v>
      </c>
      <c r="L139" s="138">
        <v>1</v>
      </c>
      <c r="M139" s="138"/>
      <c r="N139" s="138">
        <v>71.747146606445313</v>
      </c>
      <c r="O139" s="138">
        <v>1</v>
      </c>
      <c r="P139" s="138">
        <f t="shared" si="10"/>
        <v>71.747146606445313</v>
      </c>
      <c r="Q139" s="247">
        <v>1</v>
      </c>
    </row>
    <row r="140" spans="2:17" x14ac:dyDescent="0.2">
      <c r="B140" s="251">
        <f t="shared" si="11"/>
        <v>41306</v>
      </c>
      <c r="C140" s="138"/>
      <c r="D140" s="138">
        <v>71.747146606445313</v>
      </c>
      <c r="E140" s="138">
        <v>1</v>
      </c>
      <c r="F140" s="138">
        <f t="shared" si="8"/>
        <v>71.747146606445313</v>
      </c>
      <c r="G140" s="138">
        <v>1</v>
      </c>
      <c r="H140" s="138"/>
      <c r="I140" s="138">
        <v>71.747146606445313</v>
      </c>
      <c r="J140" s="138">
        <v>0</v>
      </c>
      <c r="K140" s="138">
        <f t="shared" si="9"/>
        <v>71.747146606445313</v>
      </c>
      <c r="L140" s="138">
        <v>1</v>
      </c>
      <c r="M140" s="138"/>
      <c r="N140" s="138">
        <v>71.747146606445313</v>
      </c>
      <c r="O140" s="138">
        <v>1</v>
      </c>
      <c r="P140" s="138">
        <f t="shared" si="10"/>
        <v>71.747146606445313</v>
      </c>
      <c r="Q140" s="247">
        <v>1</v>
      </c>
    </row>
    <row r="141" spans="2:17" x14ac:dyDescent="0.2">
      <c r="B141" s="251">
        <f t="shared" si="11"/>
        <v>41334</v>
      </c>
      <c r="C141" s="138"/>
      <c r="D141" s="138">
        <v>38.252143859863281</v>
      </c>
      <c r="E141" s="138">
        <v>1</v>
      </c>
      <c r="F141" s="138">
        <f t="shared" si="8"/>
        <v>38.252143859863281</v>
      </c>
      <c r="G141" s="138">
        <v>1</v>
      </c>
      <c r="H141" s="138"/>
      <c r="I141" s="138">
        <v>38.252143859863281</v>
      </c>
      <c r="J141" s="138">
        <v>0</v>
      </c>
      <c r="K141" s="138">
        <f t="shared" si="9"/>
        <v>38.252143859863281</v>
      </c>
      <c r="L141" s="138">
        <v>1</v>
      </c>
      <c r="M141" s="138"/>
      <c r="N141" s="138">
        <v>38.252143859863281</v>
      </c>
      <c r="O141" s="138">
        <v>1</v>
      </c>
      <c r="P141" s="138">
        <f t="shared" si="10"/>
        <v>38.252143859863281</v>
      </c>
      <c r="Q141" s="247">
        <v>1</v>
      </c>
    </row>
    <row r="142" spans="2:17" x14ac:dyDescent="0.2">
      <c r="B142" s="251">
        <f t="shared" si="11"/>
        <v>41365</v>
      </c>
      <c r="C142" s="138"/>
      <c r="D142" s="138">
        <v>36.003932952880859</v>
      </c>
      <c r="E142" s="138">
        <v>1</v>
      </c>
      <c r="F142" s="138">
        <f t="shared" si="8"/>
        <v>36.003932952880859</v>
      </c>
      <c r="G142" s="138">
        <v>1</v>
      </c>
      <c r="H142" s="138"/>
      <c r="I142" s="138">
        <v>36.003932952880859</v>
      </c>
      <c r="J142" s="138">
        <v>0</v>
      </c>
      <c r="K142" s="138">
        <f t="shared" si="9"/>
        <v>36.003932952880859</v>
      </c>
      <c r="L142" s="138">
        <v>1</v>
      </c>
      <c r="M142" s="138"/>
      <c r="N142" s="138">
        <v>36.003932952880859</v>
      </c>
      <c r="O142" s="138">
        <v>1</v>
      </c>
      <c r="P142" s="138">
        <f t="shared" si="10"/>
        <v>36.003932952880859</v>
      </c>
      <c r="Q142" s="247">
        <v>1</v>
      </c>
    </row>
    <row r="143" spans="2:17" x14ac:dyDescent="0.2">
      <c r="B143" s="251">
        <f t="shared" si="11"/>
        <v>41395</v>
      </c>
      <c r="C143" s="138"/>
      <c r="D143" s="138">
        <v>36.103931427001953</v>
      </c>
      <c r="E143" s="138">
        <v>1</v>
      </c>
      <c r="F143" s="138">
        <f t="shared" si="8"/>
        <v>36.103931427001953</v>
      </c>
      <c r="G143" s="138">
        <v>1</v>
      </c>
      <c r="H143" s="138"/>
      <c r="I143" s="138">
        <v>36.103931427001953</v>
      </c>
      <c r="J143" s="138">
        <v>0</v>
      </c>
      <c r="K143" s="138">
        <f t="shared" si="9"/>
        <v>36.103931427001953</v>
      </c>
      <c r="L143" s="138">
        <v>1</v>
      </c>
      <c r="M143" s="138"/>
      <c r="N143" s="138">
        <v>36.103931427001953</v>
      </c>
      <c r="O143" s="138">
        <v>1</v>
      </c>
      <c r="P143" s="138">
        <f t="shared" si="10"/>
        <v>36.103931427001953</v>
      </c>
      <c r="Q143" s="247">
        <v>1</v>
      </c>
    </row>
    <row r="144" spans="2:17" x14ac:dyDescent="0.2">
      <c r="B144" s="251">
        <f t="shared" si="11"/>
        <v>41426</v>
      </c>
      <c r="C144" s="138"/>
      <c r="D144" s="138">
        <v>36.203929901123047</v>
      </c>
      <c r="E144" s="138">
        <v>1</v>
      </c>
      <c r="F144" s="138">
        <f t="shared" si="8"/>
        <v>36.203929901123047</v>
      </c>
      <c r="G144" s="138">
        <v>1</v>
      </c>
      <c r="H144" s="138"/>
      <c r="I144" s="138">
        <v>36.203929901123047</v>
      </c>
      <c r="J144" s="138">
        <v>0</v>
      </c>
      <c r="K144" s="138">
        <f t="shared" si="9"/>
        <v>36.203929901123047</v>
      </c>
      <c r="L144" s="138">
        <v>1</v>
      </c>
      <c r="M144" s="138"/>
      <c r="N144" s="138">
        <v>36.203929901123047</v>
      </c>
      <c r="O144" s="138">
        <v>1</v>
      </c>
      <c r="P144" s="138">
        <f t="shared" si="10"/>
        <v>36.203929901123047</v>
      </c>
      <c r="Q144" s="247">
        <v>1</v>
      </c>
    </row>
    <row r="145" spans="2:17" x14ac:dyDescent="0.2">
      <c r="B145" s="251">
        <f t="shared" si="11"/>
        <v>41456</v>
      </c>
      <c r="C145" s="138"/>
      <c r="D145" s="138">
        <v>43.882862091064453</v>
      </c>
      <c r="E145" s="138">
        <v>1</v>
      </c>
      <c r="F145" s="138">
        <f t="shared" si="8"/>
        <v>43.882862091064453</v>
      </c>
      <c r="G145" s="138">
        <v>1</v>
      </c>
      <c r="H145" s="138"/>
      <c r="I145" s="138">
        <v>43.882862091064453</v>
      </c>
      <c r="J145" s="138">
        <v>0</v>
      </c>
      <c r="K145" s="138">
        <f t="shared" si="9"/>
        <v>43.882862091064453</v>
      </c>
      <c r="L145" s="138">
        <v>1</v>
      </c>
      <c r="M145" s="138"/>
      <c r="N145" s="138">
        <v>43.882862091064453</v>
      </c>
      <c r="O145" s="138">
        <v>1</v>
      </c>
      <c r="P145" s="138">
        <f t="shared" si="10"/>
        <v>43.882862091064453</v>
      </c>
      <c r="Q145" s="247">
        <v>1</v>
      </c>
    </row>
    <row r="146" spans="2:17" x14ac:dyDescent="0.2">
      <c r="B146" s="251">
        <f t="shared" si="11"/>
        <v>41487</v>
      </c>
      <c r="C146" s="138"/>
      <c r="D146" s="138">
        <v>43.532859802246094</v>
      </c>
      <c r="E146" s="138">
        <v>1</v>
      </c>
      <c r="F146" s="138">
        <f t="shared" si="8"/>
        <v>43.532859802246094</v>
      </c>
      <c r="G146" s="138">
        <v>1</v>
      </c>
      <c r="H146" s="138"/>
      <c r="I146" s="138">
        <v>43.532859802246094</v>
      </c>
      <c r="J146" s="138">
        <v>0</v>
      </c>
      <c r="K146" s="138">
        <f t="shared" si="9"/>
        <v>43.532859802246094</v>
      </c>
      <c r="L146" s="138">
        <v>1</v>
      </c>
      <c r="M146" s="138"/>
      <c r="N146" s="138">
        <v>43.532859802246094</v>
      </c>
      <c r="O146" s="138">
        <v>1</v>
      </c>
      <c r="P146" s="138">
        <f t="shared" si="10"/>
        <v>43.532859802246094</v>
      </c>
      <c r="Q146" s="247">
        <v>1</v>
      </c>
    </row>
    <row r="147" spans="2:17" x14ac:dyDescent="0.2">
      <c r="B147" s="251">
        <f t="shared" si="11"/>
        <v>41518</v>
      </c>
      <c r="C147" s="138"/>
      <c r="D147" s="138">
        <v>38.248542785644531</v>
      </c>
      <c r="E147" s="138">
        <v>1</v>
      </c>
      <c r="F147" s="138">
        <f t="shared" si="8"/>
        <v>38.248542785644531</v>
      </c>
      <c r="G147" s="138">
        <v>1</v>
      </c>
      <c r="H147" s="138"/>
      <c r="I147" s="138">
        <v>38.248542785644531</v>
      </c>
      <c r="J147" s="138">
        <v>0</v>
      </c>
      <c r="K147" s="138">
        <f t="shared" si="9"/>
        <v>38.248542785644531</v>
      </c>
      <c r="L147" s="138">
        <v>1</v>
      </c>
      <c r="M147" s="138"/>
      <c r="N147" s="138">
        <v>38.248542785644531</v>
      </c>
      <c r="O147" s="138">
        <v>1</v>
      </c>
      <c r="P147" s="138">
        <f t="shared" si="10"/>
        <v>38.248542785644531</v>
      </c>
      <c r="Q147" s="247">
        <v>1</v>
      </c>
    </row>
    <row r="148" spans="2:17" x14ac:dyDescent="0.2">
      <c r="B148" s="251">
        <f t="shared" si="11"/>
        <v>41548</v>
      </c>
      <c r="C148" s="138"/>
      <c r="D148" s="138">
        <v>38.698543548583984</v>
      </c>
      <c r="E148" s="138">
        <v>1</v>
      </c>
      <c r="F148" s="138">
        <f t="shared" si="8"/>
        <v>38.698543548583984</v>
      </c>
      <c r="G148" s="138">
        <v>1</v>
      </c>
      <c r="H148" s="138"/>
      <c r="I148" s="138">
        <v>38.698543548583984</v>
      </c>
      <c r="J148" s="138">
        <v>0</v>
      </c>
      <c r="K148" s="138">
        <f t="shared" si="9"/>
        <v>38.698543548583984</v>
      </c>
      <c r="L148" s="138">
        <v>1</v>
      </c>
      <c r="M148" s="138"/>
      <c r="N148" s="138">
        <v>38.698543548583984</v>
      </c>
      <c r="O148" s="138">
        <v>1</v>
      </c>
      <c r="P148" s="138">
        <f t="shared" si="10"/>
        <v>38.698543548583984</v>
      </c>
      <c r="Q148" s="247">
        <v>1</v>
      </c>
    </row>
    <row r="149" spans="2:17" x14ac:dyDescent="0.2">
      <c r="B149" s="251">
        <f t="shared" si="11"/>
        <v>41579</v>
      </c>
      <c r="C149" s="138"/>
      <c r="D149" s="138">
        <v>40.353565216064453</v>
      </c>
      <c r="E149" s="138">
        <v>1</v>
      </c>
      <c r="F149" s="138">
        <f t="shared" si="8"/>
        <v>40.353565216064453</v>
      </c>
      <c r="G149" s="138">
        <v>1</v>
      </c>
      <c r="H149" s="138"/>
      <c r="I149" s="138">
        <v>40.353565216064453</v>
      </c>
      <c r="J149" s="138">
        <v>0</v>
      </c>
      <c r="K149" s="138">
        <f t="shared" si="9"/>
        <v>40.353565216064453</v>
      </c>
      <c r="L149" s="138">
        <v>1</v>
      </c>
      <c r="M149" s="138"/>
      <c r="N149" s="138">
        <v>40.353565216064453</v>
      </c>
      <c r="O149" s="138">
        <v>1</v>
      </c>
      <c r="P149" s="138">
        <f t="shared" si="10"/>
        <v>40.353565216064453</v>
      </c>
      <c r="Q149" s="247">
        <v>1</v>
      </c>
    </row>
    <row r="150" spans="2:17" x14ac:dyDescent="0.2">
      <c r="B150" s="251">
        <f t="shared" si="11"/>
        <v>41609</v>
      </c>
      <c r="C150" s="138"/>
      <c r="D150" s="138">
        <v>48.352855682373047</v>
      </c>
      <c r="E150" s="138">
        <v>1</v>
      </c>
      <c r="F150" s="138">
        <f t="shared" si="8"/>
        <v>48.352855682373047</v>
      </c>
      <c r="G150" s="138">
        <v>1</v>
      </c>
      <c r="H150" s="138"/>
      <c r="I150" s="138">
        <v>48.352855682373047</v>
      </c>
      <c r="J150" s="138">
        <v>0</v>
      </c>
      <c r="K150" s="138">
        <f t="shared" si="9"/>
        <v>48.352855682373047</v>
      </c>
      <c r="L150" s="138">
        <v>1</v>
      </c>
      <c r="M150" s="138"/>
      <c r="N150" s="138">
        <v>48.352855682373047</v>
      </c>
      <c r="O150" s="138">
        <v>1</v>
      </c>
      <c r="P150" s="138">
        <f t="shared" si="10"/>
        <v>48.352855682373047</v>
      </c>
      <c r="Q150" s="247">
        <v>1</v>
      </c>
    </row>
    <row r="151" spans="2:17" x14ac:dyDescent="0.2">
      <c r="B151" s="251">
        <f t="shared" si="11"/>
        <v>41640</v>
      </c>
      <c r="C151" s="138"/>
      <c r="D151" s="138">
        <v>73.747146606445313</v>
      </c>
      <c r="E151" s="138">
        <v>1</v>
      </c>
      <c r="F151" s="138">
        <f t="shared" si="8"/>
        <v>73.747146606445313</v>
      </c>
      <c r="G151" s="138">
        <v>1</v>
      </c>
      <c r="H151" s="138"/>
      <c r="I151" s="138">
        <v>73.747146606445313</v>
      </c>
      <c r="J151" s="138">
        <v>0</v>
      </c>
      <c r="K151" s="138">
        <f t="shared" si="9"/>
        <v>73.747146606445313</v>
      </c>
      <c r="L151" s="138">
        <v>1</v>
      </c>
      <c r="M151" s="138"/>
      <c r="N151" s="138">
        <v>73.747146606445313</v>
      </c>
      <c r="O151" s="138">
        <v>1</v>
      </c>
      <c r="P151" s="138">
        <f t="shared" si="10"/>
        <v>73.747146606445313</v>
      </c>
      <c r="Q151" s="247">
        <v>1</v>
      </c>
    </row>
    <row r="152" spans="2:17" x14ac:dyDescent="0.2">
      <c r="B152" s="251">
        <f t="shared" si="11"/>
        <v>41671</v>
      </c>
      <c r="C152" s="138"/>
      <c r="D152" s="138">
        <v>73.747146606445313</v>
      </c>
      <c r="E152" s="138">
        <v>1</v>
      </c>
      <c r="F152" s="138">
        <f t="shared" si="8"/>
        <v>73.747146606445313</v>
      </c>
      <c r="G152" s="138">
        <v>1</v>
      </c>
      <c r="H152" s="138"/>
      <c r="I152" s="138">
        <v>73.747146606445313</v>
      </c>
      <c r="J152" s="138">
        <v>0</v>
      </c>
      <c r="K152" s="138">
        <f t="shared" si="9"/>
        <v>73.747146606445313</v>
      </c>
      <c r="L152" s="138">
        <v>1</v>
      </c>
      <c r="M152" s="138"/>
      <c r="N152" s="138">
        <v>73.747146606445313</v>
      </c>
      <c r="O152" s="138">
        <v>1</v>
      </c>
      <c r="P152" s="138">
        <f t="shared" si="10"/>
        <v>73.747146606445313</v>
      </c>
      <c r="Q152" s="247">
        <v>1</v>
      </c>
    </row>
    <row r="153" spans="2:17" x14ac:dyDescent="0.2">
      <c r="B153" s="251">
        <f t="shared" si="11"/>
        <v>41699</v>
      </c>
      <c r="C153" s="138"/>
      <c r="D153" s="138">
        <v>38.752143859863281</v>
      </c>
      <c r="E153" s="138">
        <v>1</v>
      </c>
      <c r="F153" s="138">
        <f t="shared" si="8"/>
        <v>38.752143859863281</v>
      </c>
      <c r="G153" s="138">
        <v>1</v>
      </c>
      <c r="H153" s="138"/>
      <c r="I153" s="138">
        <v>38.752143859863281</v>
      </c>
      <c r="J153" s="138">
        <v>0</v>
      </c>
      <c r="K153" s="138">
        <f t="shared" si="9"/>
        <v>38.752143859863281</v>
      </c>
      <c r="L153" s="138">
        <v>1</v>
      </c>
      <c r="M153" s="138"/>
      <c r="N153" s="138">
        <v>38.752143859863281</v>
      </c>
      <c r="O153" s="138">
        <v>1</v>
      </c>
      <c r="P153" s="138">
        <f t="shared" si="10"/>
        <v>38.752143859863281</v>
      </c>
      <c r="Q153" s="247">
        <v>1</v>
      </c>
    </row>
    <row r="154" spans="2:17" x14ac:dyDescent="0.2">
      <c r="B154" s="251">
        <f t="shared" si="11"/>
        <v>41730</v>
      </c>
      <c r="C154" s="138"/>
      <c r="D154" s="138">
        <v>36.503932952880859</v>
      </c>
      <c r="E154" s="138">
        <v>1</v>
      </c>
      <c r="F154" s="138">
        <f t="shared" si="8"/>
        <v>36.503932952880859</v>
      </c>
      <c r="G154" s="138">
        <v>1</v>
      </c>
      <c r="H154" s="138"/>
      <c r="I154" s="138">
        <v>36.503932952880859</v>
      </c>
      <c r="J154" s="138">
        <v>0</v>
      </c>
      <c r="K154" s="138">
        <f t="shared" si="9"/>
        <v>36.503932952880859</v>
      </c>
      <c r="L154" s="138">
        <v>1</v>
      </c>
      <c r="M154" s="138"/>
      <c r="N154" s="138">
        <v>36.503932952880859</v>
      </c>
      <c r="O154" s="138">
        <v>1</v>
      </c>
      <c r="P154" s="138">
        <f t="shared" si="10"/>
        <v>36.503932952880859</v>
      </c>
      <c r="Q154" s="247">
        <v>1</v>
      </c>
    </row>
    <row r="155" spans="2:17" x14ac:dyDescent="0.2">
      <c r="B155" s="251">
        <f t="shared" si="11"/>
        <v>41760</v>
      </c>
      <c r="C155" s="138"/>
      <c r="D155" s="138">
        <v>36.603931427001953</v>
      </c>
      <c r="E155" s="138">
        <v>1</v>
      </c>
      <c r="F155" s="138">
        <f t="shared" si="8"/>
        <v>36.603931427001953</v>
      </c>
      <c r="G155" s="138">
        <v>1</v>
      </c>
      <c r="H155" s="138"/>
      <c r="I155" s="138">
        <v>36.603931427001953</v>
      </c>
      <c r="J155" s="138">
        <v>0</v>
      </c>
      <c r="K155" s="138">
        <f t="shared" si="9"/>
        <v>36.603931427001953</v>
      </c>
      <c r="L155" s="138">
        <v>1</v>
      </c>
      <c r="M155" s="138"/>
      <c r="N155" s="138">
        <v>36.603931427001953</v>
      </c>
      <c r="O155" s="138">
        <v>1</v>
      </c>
      <c r="P155" s="138">
        <f t="shared" si="10"/>
        <v>36.603931427001953</v>
      </c>
      <c r="Q155" s="247">
        <v>1</v>
      </c>
    </row>
    <row r="156" spans="2:17" x14ac:dyDescent="0.2">
      <c r="B156" s="251">
        <f t="shared" si="11"/>
        <v>41791</v>
      </c>
      <c r="C156" s="138"/>
      <c r="D156" s="138">
        <v>36.703929901123047</v>
      </c>
      <c r="E156" s="138">
        <v>1</v>
      </c>
      <c r="F156" s="138">
        <f t="shared" si="8"/>
        <v>36.703929901123047</v>
      </c>
      <c r="G156" s="138">
        <v>1</v>
      </c>
      <c r="H156" s="138"/>
      <c r="I156" s="138">
        <v>36.703929901123047</v>
      </c>
      <c r="J156" s="138">
        <v>0</v>
      </c>
      <c r="K156" s="138">
        <f t="shared" si="9"/>
        <v>36.703929901123047</v>
      </c>
      <c r="L156" s="138">
        <v>1</v>
      </c>
      <c r="M156" s="138"/>
      <c r="N156" s="138">
        <v>36.703929901123047</v>
      </c>
      <c r="O156" s="138">
        <v>1</v>
      </c>
      <c r="P156" s="138">
        <f t="shared" si="10"/>
        <v>36.703929901123047</v>
      </c>
      <c r="Q156" s="247">
        <v>1</v>
      </c>
    </row>
    <row r="157" spans="2:17" x14ac:dyDescent="0.2">
      <c r="B157" s="251">
        <f t="shared" si="11"/>
        <v>41821</v>
      </c>
      <c r="C157" s="138"/>
      <c r="D157" s="138">
        <v>44.382862091064453</v>
      </c>
      <c r="E157" s="138">
        <v>1</v>
      </c>
      <c r="F157" s="138">
        <f t="shared" si="8"/>
        <v>44.382862091064453</v>
      </c>
      <c r="G157" s="138">
        <v>1</v>
      </c>
      <c r="H157" s="138"/>
      <c r="I157" s="138">
        <v>44.382862091064453</v>
      </c>
      <c r="J157" s="138">
        <v>0</v>
      </c>
      <c r="K157" s="138">
        <f t="shared" si="9"/>
        <v>44.382862091064453</v>
      </c>
      <c r="L157" s="138">
        <v>1</v>
      </c>
      <c r="M157" s="138"/>
      <c r="N157" s="138">
        <v>44.382862091064453</v>
      </c>
      <c r="O157" s="138">
        <v>1</v>
      </c>
      <c r="P157" s="138">
        <f t="shared" si="10"/>
        <v>44.382862091064453</v>
      </c>
      <c r="Q157" s="247">
        <v>1</v>
      </c>
    </row>
    <row r="158" spans="2:17" x14ac:dyDescent="0.2">
      <c r="B158" s="251">
        <f t="shared" si="11"/>
        <v>41852</v>
      </c>
      <c r="C158" s="138"/>
      <c r="D158" s="138">
        <v>44.032859802246094</v>
      </c>
      <c r="E158" s="138">
        <v>1</v>
      </c>
      <c r="F158" s="138">
        <f t="shared" si="8"/>
        <v>44.032859802246094</v>
      </c>
      <c r="G158" s="138">
        <v>1</v>
      </c>
      <c r="H158" s="138"/>
      <c r="I158" s="138">
        <v>44.032859802246094</v>
      </c>
      <c r="J158" s="138">
        <v>0</v>
      </c>
      <c r="K158" s="138">
        <f t="shared" si="9"/>
        <v>44.032859802246094</v>
      </c>
      <c r="L158" s="138">
        <v>1</v>
      </c>
      <c r="M158" s="138"/>
      <c r="N158" s="138">
        <v>44.032859802246094</v>
      </c>
      <c r="O158" s="138">
        <v>1</v>
      </c>
      <c r="P158" s="138">
        <f t="shared" si="10"/>
        <v>44.032859802246094</v>
      </c>
      <c r="Q158" s="247">
        <v>1</v>
      </c>
    </row>
    <row r="159" spans="2:17" x14ac:dyDescent="0.2">
      <c r="B159" s="251">
        <f t="shared" si="11"/>
        <v>41883</v>
      </c>
      <c r="C159" s="138"/>
      <c r="D159" s="138">
        <v>38.748542785644531</v>
      </c>
      <c r="E159" s="138">
        <v>1</v>
      </c>
      <c r="F159" s="138">
        <f t="shared" si="8"/>
        <v>38.748542785644531</v>
      </c>
      <c r="G159" s="138">
        <v>1</v>
      </c>
      <c r="H159" s="138"/>
      <c r="I159" s="138">
        <v>38.748542785644531</v>
      </c>
      <c r="J159" s="138">
        <v>0</v>
      </c>
      <c r="K159" s="138">
        <f t="shared" si="9"/>
        <v>38.748542785644531</v>
      </c>
      <c r="L159" s="138">
        <v>1</v>
      </c>
      <c r="M159" s="138"/>
      <c r="N159" s="138">
        <v>38.748542785644531</v>
      </c>
      <c r="O159" s="138">
        <v>1</v>
      </c>
      <c r="P159" s="138">
        <f t="shared" si="10"/>
        <v>38.748542785644531</v>
      </c>
      <c r="Q159" s="247">
        <v>1</v>
      </c>
    </row>
    <row r="160" spans="2:17" x14ac:dyDescent="0.2">
      <c r="B160" s="251">
        <f t="shared" si="11"/>
        <v>41913</v>
      </c>
      <c r="C160" s="138"/>
      <c r="D160" s="138">
        <v>39.198543548583984</v>
      </c>
      <c r="E160" s="138">
        <v>1</v>
      </c>
      <c r="F160" s="138">
        <f t="shared" si="8"/>
        <v>39.198543548583984</v>
      </c>
      <c r="G160" s="138">
        <v>1</v>
      </c>
      <c r="H160" s="138"/>
      <c r="I160" s="138">
        <v>39.198543548583984</v>
      </c>
      <c r="J160" s="138">
        <v>0</v>
      </c>
      <c r="K160" s="138">
        <f t="shared" si="9"/>
        <v>39.198543548583984</v>
      </c>
      <c r="L160" s="138">
        <v>1</v>
      </c>
      <c r="M160" s="138"/>
      <c r="N160" s="138">
        <v>39.198543548583984</v>
      </c>
      <c r="O160" s="138">
        <v>1</v>
      </c>
      <c r="P160" s="138">
        <f t="shared" si="10"/>
        <v>39.198543548583984</v>
      </c>
      <c r="Q160" s="247">
        <v>1</v>
      </c>
    </row>
    <row r="161" spans="2:17" x14ac:dyDescent="0.2">
      <c r="B161" s="251">
        <f t="shared" si="11"/>
        <v>41944</v>
      </c>
      <c r="C161" s="138"/>
      <c r="D161" s="138">
        <v>40.853565216064453</v>
      </c>
      <c r="E161" s="138">
        <v>1</v>
      </c>
      <c r="F161" s="138">
        <f t="shared" si="8"/>
        <v>40.853565216064453</v>
      </c>
      <c r="G161" s="138">
        <v>1</v>
      </c>
      <c r="H161" s="138"/>
      <c r="I161" s="138">
        <v>40.853565216064453</v>
      </c>
      <c r="J161" s="138">
        <v>0</v>
      </c>
      <c r="K161" s="138">
        <f t="shared" si="9"/>
        <v>40.853565216064453</v>
      </c>
      <c r="L161" s="138">
        <v>1</v>
      </c>
      <c r="M161" s="138"/>
      <c r="N161" s="138">
        <v>40.853565216064453</v>
      </c>
      <c r="O161" s="138">
        <v>1</v>
      </c>
      <c r="P161" s="138">
        <f t="shared" si="10"/>
        <v>40.853565216064453</v>
      </c>
      <c r="Q161" s="247">
        <v>1</v>
      </c>
    </row>
    <row r="162" spans="2:17" x14ac:dyDescent="0.2">
      <c r="B162" s="251">
        <f t="shared" si="11"/>
        <v>41974</v>
      </c>
      <c r="C162" s="138"/>
      <c r="D162" s="138">
        <v>49.352855682373047</v>
      </c>
      <c r="E162" s="138">
        <v>1</v>
      </c>
      <c r="F162" s="138">
        <f t="shared" si="8"/>
        <v>49.352855682373047</v>
      </c>
      <c r="G162" s="138">
        <v>1</v>
      </c>
      <c r="H162" s="138"/>
      <c r="I162" s="138">
        <v>49.352855682373047</v>
      </c>
      <c r="J162" s="138">
        <v>0</v>
      </c>
      <c r="K162" s="138">
        <f t="shared" si="9"/>
        <v>49.352855682373047</v>
      </c>
      <c r="L162" s="138">
        <v>1</v>
      </c>
      <c r="M162" s="138"/>
      <c r="N162" s="138">
        <v>49.352855682373047</v>
      </c>
      <c r="O162" s="138">
        <v>1</v>
      </c>
      <c r="P162" s="138">
        <f t="shared" si="10"/>
        <v>49.352855682373047</v>
      </c>
      <c r="Q162" s="247">
        <v>1</v>
      </c>
    </row>
    <row r="163" spans="2:17" x14ac:dyDescent="0.2">
      <c r="B163" s="251">
        <f t="shared" si="11"/>
        <v>42005</v>
      </c>
      <c r="C163" s="138"/>
      <c r="D163" s="138">
        <v>75.747146606445313</v>
      </c>
      <c r="E163" s="138">
        <v>1</v>
      </c>
      <c r="F163" s="138">
        <f t="shared" si="8"/>
        <v>75.747146606445313</v>
      </c>
      <c r="G163" s="138">
        <v>1</v>
      </c>
      <c r="H163" s="138"/>
      <c r="I163" s="138">
        <v>75.747146606445313</v>
      </c>
      <c r="J163" s="138">
        <v>0</v>
      </c>
      <c r="K163" s="138">
        <f t="shared" si="9"/>
        <v>75.747146606445313</v>
      </c>
      <c r="L163" s="138">
        <v>1</v>
      </c>
      <c r="M163" s="138"/>
      <c r="N163" s="138">
        <v>75.747146606445313</v>
      </c>
      <c r="O163" s="138">
        <v>1</v>
      </c>
      <c r="P163" s="138">
        <f t="shared" si="10"/>
        <v>75.747146606445313</v>
      </c>
      <c r="Q163" s="247">
        <v>1</v>
      </c>
    </row>
    <row r="164" spans="2:17" x14ac:dyDescent="0.2">
      <c r="B164" s="251">
        <f t="shared" si="11"/>
        <v>42036</v>
      </c>
      <c r="C164" s="138"/>
      <c r="D164" s="138">
        <v>75.747146606445313</v>
      </c>
      <c r="E164" s="138">
        <v>1</v>
      </c>
      <c r="F164" s="138">
        <f t="shared" si="8"/>
        <v>75.747146606445313</v>
      </c>
      <c r="G164" s="138">
        <v>1</v>
      </c>
      <c r="H164" s="138"/>
      <c r="I164" s="138">
        <v>75.747146606445313</v>
      </c>
      <c r="J164" s="138">
        <v>0</v>
      </c>
      <c r="K164" s="138">
        <f t="shared" si="9"/>
        <v>75.747146606445313</v>
      </c>
      <c r="L164" s="138">
        <v>1</v>
      </c>
      <c r="M164" s="138"/>
      <c r="N164" s="138">
        <v>75.747146606445313</v>
      </c>
      <c r="O164" s="138">
        <v>1</v>
      </c>
      <c r="P164" s="138">
        <f t="shared" si="10"/>
        <v>75.747146606445313</v>
      </c>
      <c r="Q164" s="247">
        <v>1</v>
      </c>
    </row>
    <row r="165" spans="2:17" x14ac:dyDescent="0.2">
      <c r="B165" s="251">
        <f t="shared" si="11"/>
        <v>42064</v>
      </c>
      <c r="C165" s="138"/>
      <c r="D165" s="138">
        <v>39.252143859863281</v>
      </c>
      <c r="E165" s="138">
        <v>1</v>
      </c>
      <c r="F165" s="138">
        <f t="shared" si="8"/>
        <v>39.252143859863281</v>
      </c>
      <c r="G165" s="138">
        <v>1</v>
      </c>
      <c r="H165" s="138"/>
      <c r="I165" s="138">
        <v>39.252143859863281</v>
      </c>
      <c r="J165" s="138">
        <v>0</v>
      </c>
      <c r="K165" s="138">
        <f t="shared" si="9"/>
        <v>39.252143859863281</v>
      </c>
      <c r="L165" s="138">
        <v>1</v>
      </c>
      <c r="M165" s="138"/>
      <c r="N165" s="138">
        <v>39.252143859863281</v>
      </c>
      <c r="O165" s="138">
        <v>1</v>
      </c>
      <c r="P165" s="138">
        <f t="shared" si="10"/>
        <v>39.252143859863281</v>
      </c>
      <c r="Q165" s="247">
        <v>1</v>
      </c>
    </row>
    <row r="166" spans="2:17" x14ac:dyDescent="0.2">
      <c r="B166" s="251">
        <f t="shared" si="11"/>
        <v>42095</v>
      </c>
      <c r="C166" s="138"/>
      <c r="D166" s="138">
        <v>37.003932952880859</v>
      </c>
      <c r="E166" s="138">
        <v>1</v>
      </c>
      <c r="F166" s="138">
        <f t="shared" si="8"/>
        <v>37.003932952880859</v>
      </c>
      <c r="G166" s="138">
        <v>1</v>
      </c>
      <c r="H166" s="138"/>
      <c r="I166" s="138">
        <v>37.003932952880859</v>
      </c>
      <c r="J166" s="138">
        <v>0</v>
      </c>
      <c r="K166" s="138">
        <f t="shared" si="9"/>
        <v>37.003932952880859</v>
      </c>
      <c r="L166" s="138">
        <v>1</v>
      </c>
      <c r="M166" s="138"/>
      <c r="N166" s="138">
        <v>37.003932952880859</v>
      </c>
      <c r="O166" s="138">
        <v>1</v>
      </c>
      <c r="P166" s="138">
        <f t="shared" si="10"/>
        <v>37.003932952880859</v>
      </c>
      <c r="Q166" s="247">
        <v>1</v>
      </c>
    </row>
    <row r="167" spans="2:17" x14ac:dyDescent="0.2">
      <c r="B167" s="251">
        <f t="shared" si="11"/>
        <v>42125</v>
      </c>
      <c r="C167" s="138"/>
      <c r="D167" s="138">
        <v>37.103931427001953</v>
      </c>
      <c r="E167" s="138">
        <v>1</v>
      </c>
      <c r="F167" s="138">
        <f t="shared" si="8"/>
        <v>37.103931427001953</v>
      </c>
      <c r="G167" s="138">
        <v>1</v>
      </c>
      <c r="H167" s="138"/>
      <c r="I167" s="138">
        <v>37.103931427001953</v>
      </c>
      <c r="J167" s="138">
        <v>0</v>
      </c>
      <c r="K167" s="138">
        <f t="shared" si="9"/>
        <v>37.103931427001953</v>
      </c>
      <c r="L167" s="138">
        <v>1</v>
      </c>
      <c r="M167" s="138"/>
      <c r="N167" s="138">
        <v>37.103931427001953</v>
      </c>
      <c r="O167" s="138">
        <v>1</v>
      </c>
      <c r="P167" s="138">
        <f t="shared" si="10"/>
        <v>37.103931427001953</v>
      </c>
      <c r="Q167" s="247">
        <v>1</v>
      </c>
    </row>
    <row r="168" spans="2:17" x14ac:dyDescent="0.2">
      <c r="B168" s="251">
        <f t="shared" si="11"/>
        <v>42156</v>
      </c>
      <c r="C168" s="138"/>
      <c r="D168" s="138">
        <v>37.203929901123047</v>
      </c>
      <c r="E168" s="138">
        <v>1</v>
      </c>
      <c r="F168" s="138">
        <f t="shared" si="8"/>
        <v>37.203929901123047</v>
      </c>
      <c r="G168" s="138">
        <v>1</v>
      </c>
      <c r="H168" s="138"/>
      <c r="I168" s="138">
        <v>37.203929901123047</v>
      </c>
      <c r="J168" s="138">
        <v>0</v>
      </c>
      <c r="K168" s="138">
        <f t="shared" si="9"/>
        <v>37.203929901123047</v>
      </c>
      <c r="L168" s="138">
        <v>1</v>
      </c>
      <c r="M168" s="138"/>
      <c r="N168" s="138">
        <v>37.203929901123047</v>
      </c>
      <c r="O168" s="138">
        <v>1</v>
      </c>
      <c r="P168" s="138">
        <f t="shared" si="10"/>
        <v>37.203929901123047</v>
      </c>
      <c r="Q168" s="247">
        <v>1</v>
      </c>
    </row>
    <row r="169" spans="2:17" x14ac:dyDescent="0.2">
      <c r="B169" s="251">
        <f t="shared" si="11"/>
        <v>42186</v>
      </c>
      <c r="C169" s="138"/>
      <c r="D169" s="138">
        <v>44.882862091064453</v>
      </c>
      <c r="E169" s="138">
        <v>1</v>
      </c>
      <c r="F169" s="138">
        <f t="shared" si="8"/>
        <v>44.882862091064453</v>
      </c>
      <c r="G169" s="138">
        <v>1</v>
      </c>
      <c r="H169" s="138"/>
      <c r="I169" s="138">
        <v>44.882862091064453</v>
      </c>
      <c r="J169" s="138">
        <v>0</v>
      </c>
      <c r="K169" s="138">
        <f t="shared" si="9"/>
        <v>44.882862091064453</v>
      </c>
      <c r="L169" s="138">
        <v>1</v>
      </c>
      <c r="M169" s="138"/>
      <c r="N169" s="138">
        <v>44.882862091064453</v>
      </c>
      <c r="O169" s="138">
        <v>1</v>
      </c>
      <c r="P169" s="138">
        <f t="shared" si="10"/>
        <v>44.882862091064453</v>
      </c>
      <c r="Q169" s="247">
        <v>1</v>
      </c>
    </row>
    <row r="170" spans="2:17" x14ac:dyDescent="0.2">
      <c r="B170" s="251">
        <f t="shared" si="11"/>
        <v>42217</v>
      </c>
      <c r="C170" s="138"/>
      <c r="D170" s="138">
        <v>44.532859802246094</v>
      </c>
      <c r="E170" s="138">
        <v>1</v>
      </c>
      <c r="F170" s="138">
        <f t="shared" si="8"/>
        <v>44.532859802246094</v>
      </c>
      <c r="G170" s="138">
        <v>1</v>
      </c>
      <c r="H170" s="138"/>
      <c r="I170" s="138">
        <v>44.532859802246094</v>
      </c>
      <c r="J170" s="138">
        <v>0</v>
      </c>
      <c r="K170" s="138">
        <f t="shared" si="9"/>
        <v>44.532859802246094</v>
      </c>
      <c r="L170" s="138">
        <v>1</v>
      </c>
      <c r="M170" s="138"/>
      <c r="N170" s="138">
        <v>44.532859802246094</v>
      </c>
      <c r="O170" s="138">
        <v>1</v>
      </c>
      <c r="P170" s="138">
        <f t="shared" si="10"/>
        <v>44.532859802246094</v>
      </c>
      <c r="Q170" s="247">
        <v>1</v>
      </c>
    </row>
    <row r="171" spans="2:17" x14ac:dyDescent="0.2">
      <c r="B171" s="251">
        <f t="shared" si="11"/>
        <v>42248</v>
      </c>
      <c r="C171" s="138"/>
      <c r="D171" s="138">
        <v>39.248542785644531</v>
      </c>
      <c r="E171" s="138">
        <v>1</v>
      </c>
      <c r="F171" s="138">
        <f t="shared" si="8"/>
        <v>39.248542785644531</v>
      </c>
      <c r="G171" s="138">
        <v>1</v>
      </c>
      <c r="H171" s="138"/>
      <c r="I171" s="138">
        <v>39.248542785644531</v>
      </c>
      <c r="J171" s="138">
        <v>0</v>
      </c>
      <c r="K171" s="138">
        <f t="shared" si="9"/>
        <v>39.248542785644531</v>
      </c>
      <c r="L171" s="138">
        <v>1</v>
      </c>
      <c r="M171" s="138"/>
      <c r="N171" s="138">
        <v>39.248542785644531</v>
      </c>
      <c r="O171" s="138">
        <v>1</v>
      </c>
      <c r="P171" s="138">
        <f t="shared" si="10"/>
        <v>39.248542785644531</v>
      </c>
      <c r="Q171" s="247">
        <v>1</v>
      </c>
    </row>
    <row r="172" spans="2:17" x14ac:dyDescent="0.2">
      <c r="B172" s="251">
        <f t="shared" si="11"/>
        <v>42278</v>
      </c>
      <c r="C172" s="138"/>
      <c r="D172" s="138">
        <v>39.698543548583984</v>
      </c>
      <c r="E172" s="138">
        <v>1</v>
      </c>
      <c r="F172" s="138">
        <f t="shared" si="8"/>
        <v>39.698543548583984</v>
      </c>
      <c r="G172" s="138">
        <v>1</v>
      </c>
      <c r="H172" s="138"/>
      <c r="I172" s="138">
        <v>39.698543548583984</v>
      </c>
      <c r="J172" s="138">
        <v>0</v>
      </c>
      <c r="K172" s="138">
        <f t="shared" si="9"/>
        <v>39.698543548583984</v>
      </c>
      <c r="L172" s="138">
        <v>1</v>
      </c>
      <c r="M172" s="138"/>
      <c r="N172" s="138">
        <v>39.698543548583984</v>
      </c>
      <c r="O172" s="138">
        <v>1</v>
      </c>
      <c r="P172" s="138">
        <f t="shared" si="10"/>
        <v>39.698543548583984</v>
      </c>
      <c r="Q172" s="247">
        <v>1</v>
      </c>
    </row>
    <row r="173" spans="2:17" x14ac:dyDescent="0.2">
      <c r="B173" s="251">
        <f t="shared" si="11"/>
        <v>42309</v>
      </c>
      <c r="C173" s="138"/>
      <c r="D173" s="138">
        <v>41.353565216064453</v>
      </c>
      <c r="E173" s="138">
        <v>1</v>
      </c>
      <c r="F173" s="138">
        <f t="shared" si="8"/>
        <v>41.353565216064453</v>
      </c>
      <c r="G173" s="138">
        <v>1</v>
      </c>
      <c r="H173" s="138"/>
      <c r="I173" s="138">
        <v>41.353565216064453</v>
      </c>
      <c r="J173" s="138">
        <v>0</v>
      </c>
      <c r="K173" s="138">
        <f t="shared" si="9"/>
        <v>41.353565216064453</v>
      </c>
      <c r="L173" s="138">
        <v>1</v>
      </c>
      <c r="M173" s="138"/>
      <c r="N173" s="138">
        <v>41.353565216064453</v>
      </c>
      <c r="O173" s="138">
        <v>1</v>
      </c>
      <c r="P173" s="138">
        <f t="shared" si="10"/>
        <v>41.353565216064453</v>
      </c>
      <c r="Q173" s="247">
        <v>1</v>
      </c>
    </row>
    <row r="174" spans="2:17" x14ac:dyDescent="0.2">
      <c r="B174" s="251">
        <f t="shared" si="11"/>
        <v>42339</v>
      </c>
      <c r="C174" s="138"/>
      <c r="D174" s="138">
        <v>50.352855682373047</v>
      </c>
      <c r="E174" s="138">
        <v>1</v>
      </c>
      <c r="F174" s="138">
        <f t="shared" si="8"/>
        <v>50.352855682373047</v>
      </c>
      <c r="G174" s="138">
        <v>1</v>
      </c>
      <c r="H174" s="138"/>
      <c r="I174" s="138">
        <v>50.352855682373047</v>
      </c>
      <c r="J174" s="138">
        <v>0</v>
      </c>
      <c r="K174" s="138">
        <f t="shared" si="9"/>
        <v>50.352855682373047</v>
      </c>
      <c r="L174" s="138">
        <v>1</v>
      </c>
      <c r="M174" s="138"/>
      <c r="N174" s="138">
        <v>50.352855682373047</v>
      </c>
      <c r="O174" s="138">
        <v>1</v>
      </c>
      <c r="P174" s="138">
        <f t="shared" si="10"/>
        <v>50.352855682373047</v>
      </c>
      <c r="Q174" s="247">
        <v>1</v>
      </c>
    </row>
    <row r="175" spans="2:17" x14ac:dyDescent="0.2">
      <c r="B175" s="251">
        <f t="shared" si="11"/>
        <v>42370</v>
      </c>
      <c r="C175" s="138"/>
      <c r="D175" s="138">
        <v>77.747146606445313</v>
      </c>
      <c r="E175" s="138">
        <v>1</v>
      </c>
      <c r="F175" s="138">
        <f t="shared" si="8"/>
        <v>77.747146606445313</v>
      </c>
      <c r="G175" s="138">
        <v>1</v>
      </c>
      <c r="H175" s="138"/>
      <c r="I175" s="138">
        <v>77.747146606445313</v>
      </c>
      <c r="J175" s="138">
        <v>0</v>
      </c>
      <c r="K175" s="138">
        <f t="shared" si="9"/>
        <v>77.747146606445313</v>
      </c>
      <c r="L175" s="138">
        <v>1</v>
      </c>
      <c r="M175" s="138"/>
      <c r="N175" s="138">
        <v>77.747146606445313</v>
      </c>
      <c r="O175" s="138">
        <v>1</v>
      </c>
      <c r="P175" s="138">
        <f t="shared" si="10"/>
        <v>77.747146606445313</v>
      </c>
      <c r="Q175" s="247">
        <v>1</v>
      </c>
    </row>
    <row r="176" spans="2:17" x14ac:dyDescent="0.2">
      <c r="B176" s="251">
        <f t="shared" si="11"/>
        <v>42401</v>
      </c>
      <c r="C176" s="138"/>
      <c r="D176" s="138">
        <v>77.747146606445313</v>
      </c>
      <c r="E176" s="138">
        <v>1</v>
      </c>
      <c r="F176" s="138">
        <f t="shared" si="8"/>
        <v>77.747146606445313</v>
      </c>
      <c r="G176" s="138">
        <v>1</v>
      </c>
      <c r="H176" s="138"/>
      <c r="I176" s="138">
        <v>77.747146606445313</v>
      </c>
      <c r="J176" s="138">
        <v>0</v>
      </c>
      <c r="K176" s="138">
        <f t="shared" si="9"/>
        <v>77.747146606445313</v>
      </c>
      <c r="L176" s="138">
        <v>1</v>
      </c>
      <c r="M176" s="138"/>
      <c r="N176" s="138">
        <v>77.747146606445313</v>
      </c>
      <c r="O176" s="138">
        <v>1</v>
      </c>
      <c r="P176" s="138">
        <f t="shared" si="10"/>
        <v>77.747146606445313</v>
      </c>
      <c r="Q176" s="247">
        <v>1</v>
      </c>
    </row>
    <row r="177" spans="2:17" x14ac:dyDescent="0.2">
      <c r="B177" s="251">
        <f t="shared" si="11"/>
        <v>42430</v>
      </c>
      <c r="C177" s="138"/>
      <c r="D177" s="138">
        <v>39.752143859863281</v>
      </c>
      <c r="E177" s="138">
        <v>1</v>
      </c>
      <c r="F177" s="138">
        <f t="shared" si="8"/>
        <v>39.752143859863281</v>
      </c>
      <c r="G177" s="138">
        <v>1</v>
      </c>
      <c r="H177" s="138"/>
      <c r="I177" s="138">
        <v>39.752143859863281</v>
      </c>
      <c r="J177" s="138">
        <v>0</v>
      </c>
      <c r="K177" s="138">
        <f t="shared" si="9"/>
        <v>39.752143859863281</v>
      </c>
      <c r="L177" s="138">
        <v>1</v>
      </c>
      <c r="M177" s="138"/>
      <c r="N177" s="138">
        <v>39.752143859863281</v>
      </c>
      <c r="O177" s="138">
        <v>1</v>
      </c>
      <c r="P177" s="138">
        <f t="shared" si="10"/>
        <v>39.752143859863281</v>
      </c>
      <c r="Q177" s="247">
        <v>1</v>
      </c>
    </row>
    <row r="178" spans="2:17" x14ac:dyDescent="0.2">
      <c r="B178" s="251">
        <f t="shared" si="11"/>
        <v>42461</v>
      </c>
      <c r="C178" s="138"/>
      <c r="D178" s="138">
        <v>37.503932952880859</v>
      </c>
      <c r="E178" s="138">
        <v>1</v>
      </c>
      <c r="F178" s="138">
        <f t="shared" si="8"/>
        <v>37.503932952880859</v>
      </c>
      <c r="G178" s="138">
        <v>1</v>
      </c>
      <c r="H178" s="138"/>
      <c r="I178" s="138">
        <v>37.503932952880859</v>
      </c>
      <c r="J178" s="138">
        <v>0</v>
      </c>
      <c r="K178" s="138">
        <f t="shared" si="9"/>
        <v>37.503932952880859</v>
      </c>
      <c r="L178" s="138">
        <v>1</v>
      </c>
      <c r="M178" s="138"/>
      <c r="N178" s="138">
        <v>37.503932952880859</v>
      </c>
      <c r="O178" s="138">
        <v>1</v>
      </c>
      <c r="P178" s="138">
        <f t="shared" si="10"/>
        <v>37.503932952880859</v>
      </c>
      <c r="Q178" s="247">
        <v>1</v>
      </c>
    </row>
    <row r="179" spans="2:17" x14ac:dyDescent="0.2">
      <c r="B179" s="251">
        <f t="shared" si="11"/>
        <v>42491</v>
      </c>
      <c r="C179" s="138"/>
      <c r="D179" s="138">
        <v>37.603931427001953</v>
      </c>
      <c r="E179" s="138">
        <v>1</v>
      </c>
      <c r="F179" s="138">
        <f t="shared" si="8"/>
        <v>37.603931427001953</v>
      </c>
      <c r="G179" s="138">
        <v>1</v>
      </c>
      <c r="H179" s="138"/>
      <c r="I179" s="138">
        <v>37.603931427001953</v>
      </c>
      <c r="J179" s="138">
        <v>0</v>
      </c>
      <c r="K179" s="138">
        <f t="shared" si="9"/>
        <v>37.603931427001953</v>
      </c>
      <c r="L179" s="138">
        <v>1</v>
      </c>
      <c r="M179" s="138"/>
      <c r="N179" s="138">
        <v>37.603931427001953</v>
      </c>
      <c r="O179" s="138">
        <v>1</v>
      </c>
      <c r="P179" s="138">
        <f t="shared" si="10"/>
        <v>37.603931427001953</v>
      </c>
      <c r="Q179" s="247">
        <v>1</v>
      </c>
    </row>
    <row r="180" spans="2:17" x14ac:dyDescent="0.2">
      <c r="B180" s="251">
        <f t="shared" si="11"/>
        <v>42522</v>
      </c>
      <c r="C180" s="138"/>
      <c r="D180" s="138">
        <v>37.703929901123047</v>
      </c>
      <c r="E180" s="138">
        <v>1</v>
      </c>
      <c r="F180" s="138">
        <f t="shared" si="8"/>
        <v>37.703929901123047</v>
      </c>
      <c r="G180" s="138">
        <v>1</v>
      </c>
      <c r="H180" s="138"/>
      <c r="I180" s="138">
        <v>37.703929901123047</v>
      </c>
      <c r="J180" s="138">
        <v>0</v>
      </c>
      <c r="K180" s="138">
        <f t="shared" si="9"/>
        <v>37.703929901123047</v>
      </c>
      <c r="L180" s="138">
        <v>1</v>
      </c>
      <c r="M180" s="138"/>
      <c r="N180" s="138">
        <v>37.703929901123047</v>
      </c>
      <c r="O180" s="138">
        <v>1</v>
      </c>
      <c r="P180" s="138">
        <f t="shared" si="10"/>
        <v>37.703929901123047</v>
      </c>
      <c r="Q180" s="247">
        <v>1</v>
      </c>
    </row>
    <row r="181" spans="2:17" x14ac:dyDescent="0.2">
      <c r="B181" s="251">
        <f t="shared" si="11"/>
        <v>42552</v>
      </c>
      <c r="C181" s="138"/>
      <c r="D181" s="138">
        <v>45.382862091064453</v>
      </c>
      <c r="E181" s="138">
        <v>1</v>
      </c>
      <c r="F181" s="138">
        <f t="shared" si="8"/>
        <v>45.382862091064453</v>
      </c>
      <c r="G181" s="138">
        <v>1</v>
      </c>
      <c r="H181" s="138"/>
      <c r="I181" s="138">
        <v>45.382862091064453</v>
      </c>
      <c r="J181" s="138">
        <v>0</v>
      </c>
      <c r="K181" s="138">
        <f t="shared" si="9"/>
        <v>45.382862091064453</v>
      </c>
      <c r="L181" s="138">
        <v>1</v>
      </c>
      <c r="M181" s="138"/>
      <c r="N181" s="138">
        <v>45.382862091064453</v>
      </c>
      <c r="O181" s="138">
        <v>1</v>
      </c>
      <c r="P181" s="138">
        <f t="shared" si="10"/>
        <v>45.382862091064453</v>
      </c>
      <c r="Q181" s="247">
        <v>1</v>
      </c>
    </row>
    <row r="182" spans="2:17" x14ac:dyDescent="0.2">
      <c r="B182" s="251">
        <f t="shared" si="11"/>
        <v>42583</v>
      </c>
      <c r="C182" s="138"/>
      <c r="D182" s="138">
        <v>45.032859802246094</v>
      </c>
      <c r="E182" s="138">
        <v>1</v>
      </c>
      <c r="F182" s="138">
        <f t="shared" si="8"/>
        <v>45.032859802246094</v>
      </c>
      <c r="G182" s="138">
        <v>1</v>
      </c>
      <c r="H182" s="138"/>
      <c r="I182" s="138">
        <v>45.032859802246094</v>
      </c>
      <c r="J182" s="138">
        <v>0</v>
      </c>
      <c r="K182" s="138">
        <f t="shared" si="9"/>
        <v>45.032859802246094</v>
      </c>
      <c r="L182" s="138">
        <v>1</v>
      </c>
      <c r="M182" s="138"/>
      <c r="N182" s="138">
        <v>45.032859802246094</v>
      </c>
      <c r="O182" s="138">
        <v>1</v>
      </c>
      <c r="P182" s="138">
        <f t="shared" si="10"/>
        <v>45.032859802246094</v>
      </c>
      <c r="Q182" s="247">
        <v>1</v>
      </c>
    </row>
    <row r="183" spans="2:17" x14ac:dyDescent="0.2">
      <c r="B183" s="251">
        <f t="shared" si="11"/>
        <v>42614</v>
      </c>
      <c r="C183" s="138"/>
      <c r="D183" s="138">
        <v>39.748542785644531</v>
      </c>
      <c r="E183" s="138">
        <v>1</v>
      </c>
      <c r="F183" s="138">
        <f t="shared" si="8"/>
        <v>39.748542785644531</v>
      </c>
      <c r="G183" s="138">
        <v>1</v>
      </c>
      <c r="H183" s="138"/>
      <c r="I183" s="138">
        <v>39.748542785644531</v>
      </c>
      <c r="J183" s="138">
        <v>0</v>
      </c>
      <c r="K183" s="138">
        <f t="shared" si="9"/>
        <v>39.748542785644531</v>
      </c>
      <c r="L183" s="138">
        <v>1</v>
      </c>
      <c r="M183" s="138"/>
      <c r="N183" s="138">
        <v>39.748542785644531</v>
      </c>
      <c r="O183" s="138">
        <v>1</v>
      </c>
      <c r="P183" s="138">
        <f t="shared" si="10"/>
        <v>39.748542785644531</v>
      </c>
      <c r="Q183" s="247">
        <v>1</v>
      </c>
    </row>
    <row r="184" spans="2:17" x14ac:dyDescent="0.2">
      <c r="B184" s="251">
        <f t="shared" si="11"/>
        <v>42644</v>
      </c>
      <c r="C184" s="138"/>
      <c r="D184" s="138">
        <v>40.198543548583984</v>
      </c>
      <c r="E184" s="138">
        <v>1</v>
      </c>
      <c r="F184" s="138">
        <f t="shared" si="8"/>
        <v>40.198543548583984</v>
      </c>
      <c r="G184" s="138">
        <v>1</v>
      </c>
      <c r="H184" s="138"/>
      <c r="I184" s="138">
        <v>40.198543548583984</v>
      </c>
      <c r="J184" s="138">
        <v>0</v>
      </c>
      <c r="K184" s="138">
        <f t="shared" si="9"/>
        <v>40.198543548583984</v>
      </c>
      <c r="L184" s="138">
        <v>1</v>
      </c>
      <c r="M184" s="138"/>
      <c r="N184" s="138">
        <v>40.198543548583984</v>
      </c>
      <c r="O184" s="138">
        <v>1</v>
      </c>
      <c r="P184" s="138">
        <f t="shared" si="10"/>
        <v>40.198543548583984</v>
      </c>
      <c r="Q184" s="247">
        <v>1</v>
      </c>
    </row>
    <row r="185" spans="2:17" x14ac:dyDescent="0.2">
      <c r="B185" s="251">
        <f t="shared" si="11"/>
        <v>42675</v>
      </c>
      <c r="C185" s="138"/>
      <c r="D185" s="138">
        <v>41.853565216064453</v>
      </c>
      <c r="E185" s="138">
        <v>1</v>
      </c>
      <c r="F185" s="138">
        <f t="shared" si="8"/>
        <v>41.853565216064453</v>
      </c>
      <c r="G185" s="138">
        <v>1</v>
      </c>
      <c r="H185" s="138"/>
      <c r="I185" s="138">
        <v>41.853565216064453</v>
      </c>
      <c r="J185" s="138">
        <v>0</v>
      </c>
      <c r="K185" s="138">
        <f t="shared" si="9"/>
        <v>41.853565216064453</v>
      </c>
      <c r="L185" s="138">
        <v>1</v>
      </c>
      <c r="M185" s="138"/>
      <c r="N185" s="138">
        <v>41.853565216064453</v>
      </c>
      <c r="O185" s="138">
        <v>1</v>
      </c>
      <c r="P185" s="138">
        <f t="shared" si="10"/>
        <v>41.853565216064453</v>
      </c>
      <c r="Q185" s="247">
        <v>1</v>
      </c>
    </row>
    <row r="186" spans="2:17" x14ac:dyDescent="0.2">
      <c r="B186" s="251">
        <f t="shared" si="11"/>
        <v>42705</v>
      </c>
      <c r="C186" s="138"/>
      <c r="D186" s="138">
        <v>51.352855682373047</v>
      </c>
      <c r="E186" s="138">
        <v>1</v>
      </c>
      <c r="F186" s="138">
        <f t="shared" si="8"/>
        <v>51.352855682373047</v>
      </c>
      <c r="G186" s="138">
        <v>1</v>
      </c>
      <c r="H186" s="138"/>
      <c r="I186" s="138">
        <v>51.352855682373047</v>
      </c>
      <c r="J186" s="138">
        <v>0</v>
      </c>
      <c r="K186" s="138">
        <f t="shared" si="9"/>
        <v>51.352855682373047</v>
      </c>
      <c r="L186" s="138">
        <v>1</v>
      </c>
      <c r="M186" s="138"/>
      <c r="N186" s="138">
        <v>51.352855682373047</v>
      </c>
      <c r="O186" s="138">
        <v>1</v>
      </c>
      <c r="P186" s="138">
        <f t="shared" si="10"/>
        <v>51.352855682373047</v>
      </c>
      <c r="Q186" s="247">
        <v>1</v>
      </c>
    </row>
    <row r="187" spans="2:17" x14ac:dyDescent="0.2">
      <c r="B187" s="251">
        <f t="shared" si="11"/>
        <v>42736</v>
      </c>
      <c r="C187" s="138"/>
      <c r="D187" s="138">
        <v>79.747146606445313</v>
      </c>
      <c r="E187" s="138">
        <v>1</v>
      </c>
      <c r="F187" s="138">
        <f t="shared" si="8"/>
        <v>79.747146606445313</v>
      </c>
      <c r="G187" s="138">
        <v>1</v>
      </c>
      <c r="H187" s="138"/>
      <c r="I187" s="138">
        <v>79.747146606445313</v>
      </c>
      <c r="J187" s="138">
        <v>0</v>
      </c>
      <c r="K187" s="138">
        <f t="shared" si="9"/>
        <v>79.747146606445313</v>
      </c>
      <c r="L187" s="138">
        <v>1</v>
      </c>
      <c r="M187" s="138"/>
      <c r="N187" s="138">
        <v>79.747146606445313</v>
      </c>
      <c r="O187" s="138">
        <v>1</v>
      </c>
      <c r="P187" s="138">
        <f t="shared" si="10"/>
        <v>79.747146606445313</v>
      </c>
      <c r="Q187" s="247">
        <v>1</v>
      </c>
    </row>
    <row r="188" spans="2:17" x14ac:dyDescent="0.2">
      <c r="B188" s="251">
        <f t="shared" si="11"/>
        <v>42767</v>
      </c>
      <c r="C188" s="138"/>
      <c r="D188" s="138">
        <v>79.747146606445313</v>
      </c>
      <c r="E188" s="138">
        <v>1</v>
      </c>
      <c r="F188" s="138">
        <f t="shared" si="8"/>
        <v>79.747146606445313</v>
      </c>
      <c r="G188" s="138">
        <v>1</v>
      </c>
      <c r="H188" s="138"/>
      <c r="I188" s="138">
        <v>79.747146606445313</v>
      </c>
      <c r="J188" s="138">
        <v>0</v>
      </c>
      <c r="K188" s="138">
        <f t="shared" si="9"/>
        <v>79.747146606445313</v>
      </c>
      <c r="L188" s="138">
        <v>1</v>
      </c>
      <c r="M188" s="138"/>
      <c r="N188" s="138">
        <v>79.747146606445313</v>
      </c>
      <c r="O188" s="138">
        <v>1</v>
      </c>
      <c r="P188" s="138">
        <f t="shared" si="10"/>
        <v>79.747146606445313</v>
      </c>
      <c r="Q188" s="247">
        <v>1</v>
      </c>
    </row>
    <row r="189" spans="2:17" x14ac:dyDescent="0.2">
      <c r="B189" s="251">
        <f t="shared" si="11"/>
        <v>42795</v>
      </c>
      <c r="C189" s="138"/>
      <c r="D189" s="138">
        <v>40.252143859863281</v>
      </c>
      <c r="E189" s="138">
        <v>1</v>
      </c>
      <c r="F189" s="138">
        <f t="shared" si="8"/>
        <v>40.252143859863281</v>
      </c>
      <c r="G189" s="138">
        <v>1</v>
      </c>
      <c r="H189" s="138"/>
      <c r="I189" s="138">
        <v>40.252143859863281</v>
      </c>
      <c r="J189" s="138">
        <v>0</v>
      </c>
      <c r="K189" s="138">
        <f t="shared" si="9"/>
        <v>40.252143859863281</v>
      </c>
      <c r="L189" s="138">
        <v>1</v>
      </c>
      <c r="M189" s="138"/>
      <c r="N189" s="138">
        <v>40.252143859863281</v>
      </c>
      <c r="O189" s="138">
        <v>1</v>
      </c>
      <c r="P189" s="138">
        <f t="shared" si="10"/>
        <v>40.252143859863281</v>
      </c>
      <c r="Q189" s="247">
        <v>1</v>
      </c>
    </row>
    <row r="190" spans="2:17" x14ac:dyDescent="0.2">
      <c r="B190" s="251">
        <f t="shared" si="11"/>
        <v>42826</v>
      </c>
      <c r="C190" s="138"/>
      <c r="D190" s="138">
        <v>38.003932952880859</v>
      </c>
      <c r="E190" s="138">
        <v>1</v>
      </c>
      <c r="F190" s="138">
        <f t="shared" si="8"/>
        <v>38.003932952880859</v>
      </c>
      <c r="G190" s="138">
        <v>1</v>
      </c>
      <c r="H190" s="138"/>
      <c r="I190" s="138">
        <v>38.003932952880859</v>
      </c>
      <c r="J190" s="138">
        <v>0</v>
      </c>
      <c r="K190" s="138">
        <f t="shared" si="9"/>
        <v>38.003932952880859</v>
      </c>
      <c r="L190" s="138">
        <v>1</v>
      </c>
      <c r="M190" s="138"/>
      <c r="N190" s="138">
        <v>38.003932952880859</v>
      </c>
      <c r="O190" s="138">
        <v>1</v>
      </c>
      <c r="P190" s="138">
        <f t="shared" si="10"/>
        <v>38.003932952880859</v>
      </c>
      <c r="Q190" s="247">
        <v>1</v>
      </c>
    </row>
    <row r="191" spans="2:17" x14ac:dyDescent="0.2">
      <c r="B191" s="251">
        <f t="shared" si="11"/>
        <v>42856</v>
      </c>
      <c r="C191" s="138"/>
      <c r="D191" s="138">
        <v>38.103931427001953</v>
      </c>
      <c r="E191" s="138">
        <v>1</v>
      </c>
      <c r="F191" s="138">
        <f t="shared" si="8"/>
        <v>38.103931427001953</v>
      </c>
      <c r="G191" s="138">
        <v>1</v>
      </c>
      <c r="H191" s="138"/>
      <c r="I191" s="138">
        <v>38.103931427001953</v>
      </c>
      <c r="J191" s="138">
        <v>0</v>
      </c>
      <c r="K191" s="138">
        <f t="shared" si="9"/>
        <v>38.103931427001953</v>
      </c>
      <c r="L191" s="138">
        <v>1</v>
      </c>
      <c r="M191" s="138"/>
      <c r="N191" s="138">
        <v>38.103931427001953</v>
      </c>
      <c r="O191" s="138">
        <v>1</v>
      </c>
      <c r="P191" s="138">
        <f t="shared" si="10"/>
        <v>38.103931427001953</v>
      </c>
      <c r="Q191" s="247">
        <v>1</v>
      </c>
    </row>
    <row r="192" spans="2:17" x14ac:dyDescent="0.2">
      <c r="B192" s="251">
        <f t="shared" si="11"/>
        <v>42887</v>
      </c>
      <c r="C192" s="138"/>
      <c r="D192" s="138">
        <v>38.203929901123047</v>
      </c>
      <c r="E192" s="138">
        <v>1</v>
      </c>
      <c r="F192" s="138">
        <f t="shared" si="8"/>
        <v>38.203929901123047</v>
      </c>
      <c r="G192" s="138">
        <v>1</v>
      </c>
      <c r="H192" s="138"/>
      <c r="I192" s="138">
        <v>38.203929901123047</v>
      </c>
      <c r="J192" s="138">
        <v>0</v>
      </c>
      <c r="K192" s="138">
        <f t="shared" si="9"/>
        <v>38.203929901123047</v>
      </c>
      <c r="L192" s="138">
        <v>1</v>
      </c>
      <c r="M192" s="138"/>
      <c r="N192" s="138">
        <v>38.203929901123047</v>
      </c>
      <c r="O192" s="138">
        <v>1</v>
      </c>
      <c r="P192" s="138">
        <f t="shared" si="10"/>
        <v>38.203929901123047</v>
      </c>
      <c r="Q192" s="247">
        <v>1</v>
      </c>
    </row>
    <row r="193" spans="2:17" x14ac:dyDescent="0.2">
      <c r="B193" s="251">
        <f t="shared" si="11"/>
        <v>42917</v>
      </c>
      <c r="C193" s="138"/>
      <c r="D193" s="138">
        <v>45.882862091064453</v>
      </c>
      <c r="E193" s="138">
        <v>1</v>
      </c>
      <c r="F193" s="138">
        <f t="shared" si="8"/>
        <v>45.882862091064453</v>
      </c>
      <c r="G193" s="138">
        <v>1</v>
      </c>
      <c r="H193" s="138"/>
      <c r="I193" s="138">
        <v>45.882862091064453</v>
      </c>
      <c r="J193" s="138">
        <v>0</v>
      </c>
      <c r="K193" s="138">
        <f t="shared" si="9"/>
        <v>45.882862091064453</v>
      </c>
      <c r="L193" s="138">
        <v>1</v>
      </c>
      <c r="M193" s="138"/>
      <c r="N193" s="138">
        <v>45.882862091064453</v>
      </c>
      <c r="O193" s="138">
        <v>1</v>
      </c>
      <c r="P193" s="138">
        <f t="shared" si="10"/>
        <v>45.882862091064453</v>
      </c>
      <c r="Q193" s="247">
        <v>1</v>
      </c>
    </row>
    <row r="194" spans="2:17" x14ac:dyDescent="0.2">
      <c r="B194" s="251">
        <f t="shared" si="11"/>
        <v>42948</v>
      </c>
      <c r="C194" s="138"/>
      <c r="D194" s="138">
        <v>45.532859802246094</v>
      </c>
      <c r="E194" s="138">
        <v>1</v>
      </c>
      <c r="F194" s="138">
        <f t="shared" si="8"/>
        <v>45.532859802246094</v>
      </c>
      <c r="G194" s="138">
        <v>1</v>
      </c>
      <c r="H194" s="138"/>
      <c r="I194" s="138">
        <v>45.532859802246094</v>
      </c>
      <c r="J194" s="138">
        <v>0</v>
      </c>
      <c r="K194" s="138">
        <f t="shared" si="9"/>
        <v>45.532859802246094</v>
      </c>
      <c r="L194" s="138">
        <v>1</v>
      </c>
      <c r="M194" s="138"/>
      <c r="N194" s="138">
        <v>45.532859802246094</v>
      </c>
      <c r="O194" s="138">
        <v>1</v>
      </c>
      <c r="P194" s="138">
        <f t="shared" si="10"/>
        <v>45.532859802246094</v>
      </c>
      <c r="Q194" s="247">
        <v>1</v>
      </c>
    </row>
    <row r="195" spans="2:17" x14ac:dyDescent="0.2">
      <c r="B195" s="251">
        <f t="shared" si="11"/>
        <v>42979</v>
      </c>
      <c r="C195" s="138"/>
      <c r="D195" s="138">
        <v>40.248542785644531</v>
      </c>
      <c r="E195" s="138">
        <v>1</v>
      </c>
      <c r="F195" s="138">
        <f t="shared" si="8"/>
        <v>40.248542785644531</v>
      </c>
      <c r="G195" s="138">
        <v>1</v>
      </c>
      <c r="H195" s="138"/>
      <c r="I195" s="138">
        <v>40.248542785644531</v>
      </c>
      <c r="J195" s="138">
        <v>0</v>
      </c>
      <c r="K195" s="138">
        <f t="shared" si="9"/>
        <v>40.248542785644531</v>
      </c>
      <c r="L195" s="138">
        <v>1</v>
      </c>
      <c r="M195" s="138"/>
      <c r="N195" s="138">
        <v>40.248542785644531</v>
      </c>
      <c r="O195" s="138">
        <v>1</v>
      </c>
      <c r="P195" s="138">
        <f t="shared" si="10"/>
        <v>40.248542785644531</v>
      </c>
      <c r="Q195" s="247">
        <v>1</v>
      </c>
    </row>
    <row r="196" spans="2:17" x14ac:dyDescent="0.2">
      <c r="B196" s="251">
        <f t="shared" si="11"/>
        <v>43009</v>
      </c>
      <c r="C196" s="138"/>
      <c r="D196" s="138">
        <v>40.698543548583984</v>
      </c>
      <c r="E196" s="138">
        <v>1</v>
      </c>
      <c r="F196" s="138">
        <f t="shared" si="8"/>
        <v>40.698543548583984</v>
      </c>
      <c r="G196" s="138">
        <v>1</v>
      </c>
      <c r="H196" s="138"/>
      <c r="I196" s="138">
        <v>40.698543548583984</v>
      </c>
      <c r="J196" s="138">
        <v>0</v>
      </c>
      <c r="K196" s="138">
        <f t="shared" si="9"/>
        <v>40.698543548583984</v>
      </c>
      <c r="L196" s="138">
        <v>1</v>
      </c>
      <c r="M196" s="138"/>
      <c r="N196" s="138">
        <v>40.698543548583984</v>
      </c>
      <c r="O196" s="138">
        <v>1</v>
      </c>
      <c r="P196" s="138">
        <f t="shared" si="10"/>
        <v>40.698543548583984</v>
      </c>
      <c r="Q196" s="247">
        <v>1</v>
      </c>
    </row>
    <row r="197" spans="2:17" x14ac:dyDescent="0.2">
      <c r="B197" s="251">
        <f t="shared" si="11"/>
        <v>43040</v>
      </c>
      <c r="C197" s="138"/>
      <c r="D197" s="138">
        <v>42.353565216064453</v>
      </c>
      <c r="E197" s="138">
        <v>1</v>
      </c>
      <c r="F197" s="138">
        <f t="shared" si="8"/>
        <v>42.353565216064453</v>
      </c>
      <c r="G197" s="138">
        <v>1</v>
      </c>
      <c r="H197" s="138"/>
      <c r="I197" s="138">
        <v>42.353565216064453</v>
      </c>
      <c r="J197" s="138">
        <v>0</v>
      </c>
      <c r="K197" s="138">
        <f t="shared" si="9"/>
        <v>42.353565216064453</v>
      </c>
      <c r="L197" s="138">
        <v>1</v>
      </c>
      <c r="M197" s="138"/>
      <c r="N197" s="138">
        <v>42.353565216064453</v>
      </c>
      <c r="O197" s="138">
        <v>1</v>
      </c>
      <c r="P197" s="138">
        <f t="shared" si="10"/>
        <v>42.353565216064453</v>
      </c>
      <c r="Q197" s="247">
        <v>1</v>
      </c>
    </row>
    <row r="198" spans="2:17" x14ac:dyDescent="0.2">
      <c r="B198" s="251">
        <f t="shared" si="11"/>
        <v>43070</v>
      </c>
      <c r="C198" s="138"/>
      <c r="D198" s="138">
        <v>52.352855682373047</v>
      </c>
      <c r="E198" s="138">
        <v>1</v>
      </c>
      <c r="F198" s="138">
        <f t="shared" si="8"/>
        <v>52.352855682373047</v>
      </c>
      <c r="G198" s="138">
        <v>1</v>
      </c>
      <c r="H198" s="138"/>
      <c r="I198" s="138">
        <v>52.352855682373047</v>
      </c>
      <c r="J198" s="138">
        <v>0</v>
      </c>
      <c r="K198" s="138">
        <f t="shared" si="9"/>
        <v>52.352855682373047</v>
      </c>
      <c r="L198" s="138">
        <v>1</v>
      </c>
      <c r="M198" s="138"/>
      <c r="N198" s="138">
        <v>52.352855682373047</v>
      </c>
      <c r="O198" s="138">
        <v>1</v>
      </c>
      <c r="P198" s="138">
        <f t="shared" si="10"/>
        <v>52.352855682373047</v>
      </c>
      <c r="Q198" s="247">
        <v>1</v>
      </c>
    </row>
    <row r="199" spans="2:17" x14ac:dyDescent="0.2">
      <c r="B199" s="251">
        <f t="shared" si="11"/>
        <v>43101</v>
      </c>
      <c r="C199" s="138"/>
      <c r="D199" s="138">
        <v>81.747146606445313</v>
      </c>
      <c r="E199" s="138">
        <v>1</v>
      </c>
      <c r="F199" s="138">
        <f t="shared" ref="F199:F262" si="12">D199</f>
        <v>81.747146606445313</v>
      </c>
      <c r="G199" s="138">
        <v>1</v>
      </c>
      <c r="H199" s="138"/>
      <c r="I199" s="138">
        <v>81.747146606445313</v>
      </c>
      <c r="J199" s="138">
        <v>0</v>
      </c>
      <c r="K199" s="138">
        <f t="shared" ref="K199:K262" si="13">I199</f>
        <v>81.747146606445313</v>
      </c>
      <c r="L199" s="138">
        <v>1</v>
      </c>
      <c r="M199" s="138"/>
      <c r="N199" s="138">
        <v>81.747146606445313</v>
      </c>
      <c r="O199" s="138">
        <v>1</v>
      </c>
      <c r="P199" s="138">
        <f t="shared" ref="P199:P262" si="14">N199</f>
        <v>81.747146606445313</v>
      </c>
      <c r="Q199" s="247">
        <v>1</v>
      </c>
    </row>
    <row r="200" spans="2:17" x14ac:dyDescent="0.2">
      <c r="B200" s="251">
        <f t="shared" ref="B200:B263" si="15">EOMONTH(B199,0)+1</f>
        <v>43132</v>
      </c>
      <c r="C200" s="138"/>
      <c r="D200" s="138">
        <v>81.747146606445313</v>
      </c>
      <c r="E200" s="138">
        <v>1</v>
      </c>
      <c r="F200" s="138">
        <f t="shared" si="12"/>
        <v>81.747146606445313</v>
      </c>
      <c r="G200" s="138">
        <v>1</v>
      </c>
      <c r="H200" s="138"/>
      <c r="I200" s="138">
        <v>81.747146606445313</v>
      </c>
      <c r="J200" s="138">
        <v>0</v>
      </c>
      <c r="K200" s="138">
        <f t="shared" si="13"/>
        <v>81.747146606445313</v>
      </c>
      <c r="L200" s="138">
        <v>1</v>
      </c>
      <c r="M200" s="138"/>
      <c r="N200" s="138">
        <v>81.747146606445313</v>
      </c>
      <c r="O200" s="138">
        <v>1</v>
      </c>
      <c r="P200" s="138">
        <f t="shared" si="14"/>
        <v>81.747146606445313</v>
      </c>
      <c r="Q200" s="247">
        <v>1</v>
      </c>
    </row>
    <row r="201" spans="2:17" x14ac:dyDescent="0.2">
      <c r="B201" s="251">
        <f t="shared" si="15"/>
        <v>43160</v>
      </c>
      <c r="C201" s="138"/>
      <c r="D201" s="138">
        <v>40.752143859863281</v>
      </c>
      <c r="E201" s="138">
        <v>1</v>
      </c>
      <c r="F201" s="138">
        <f t="shared" si="12"/>
        <v>40.752143859863281</v>
      </c>
      <c r="G201" s="138">
        <v>1</v>
      </c>
      <c r="H201" s="138"/>
      <c r="I201" s="138">
        <v>40.752143859863281</v>
      </c>
      <c r="J201" s="138">
        <v>0</v>
      </c>
      <c r="K201" s="138">
        <f t="shared" si="13"/>
        <v>40.752143859863281</v>
      </c>
      <c r="L201" s="138">
        <v>1</v>
      </c>
      <c r="M201" s="138"/>
      <c r="N201" s="138">
        <v>40.752143859863281</v>
      </c>
      <c r="O201" s="138">
        <v>1</v>
      </c>
      <c r="P201" s="138">
        <f t="shared" si="14"/>
        <v>40.752143859863281</v>
      </c>
      <c r="Q201" s="247">
        <v>1</v>
      </c>
    </row>
    <row r="202" spans="2:17" x14ac:dyDescent="0.2">
      <c r="B202" s="251">
        <f t="shared" si="15"/>
        <v>43191</v>
      </c>
      <c r="C202" s="138"/>
      <c r="D202" s="138">
        <v>38.503932952880859</v>
      </c>
      <c r="E202" s="138">
        <v>1</v>
      </c>
      <c r="F202" s="138">
        <f t="shared" si="12"/>
        <v>38.503932952880859</v>
      </c>
      <c r="G202" s="138">
        <v>1</v>
      </c>
      <c r="H202" s="138"/>
      <c r="I202" s="138">
        <v>38.503932952880859</v>
      </c>
      <c r="J202" s="138">
        <v>0</v>
      </c>
      <c r="K202" s="138">
        <f t="shared" si="13"/>
        <v>38.503932952880859</v>
      </c>
      <c r="L202" s="138">
        <v>1</v>
      </c>
      <c r="M202" s="138"/>
      <c r="N202" s="138">
        <v>38.503932952880859</v>
      </c>
      <c r="O202" s="138">
        <v>1</v>
      </c>
      <c r="P202" s="138">
        <f t="shared" si="14"/>
        <v>38.503932952880859</v>
      </c>
      <c r="Q202" s="247">
        <v>1</v>
      </c>
    </row>
    <row r="203" spans="2:17" x14ac:dyDescent="0.2">
      <c r="B203" s="251">
        <f t="shared" si="15"/>
        <v>43221</v>
      </c>
      <c r="C203" s="138"/>
      <c r="D203" s="138">
        <v>38.603931427001953</v>
      </c>
      <c r="E203" s="138">
        <v>1</v>
      </c>
      <c r="F203" s="138">
        <f t="shared" si="12"/>
        <v>38.603931427001953</v>
      </c>
      <c r="G203" s="138">
        <v>1</v>
      </c>
      <c r="H203" s="138"/>
      <c r="I203" s="138">
        <v>38.603931427001953</v>
      </c>
      <c r="J203" s="138">
        <v>0</v>
      </c>
      <c r="K203" s="138">
        <f t="shared" si="13"/>
        <v>38.603931427001953</v>
      </c>
      <c r="L203" s="138">
        <v>1</v>
      </c>
      <c r="M203" s="138"/>
      <c r="N203" s="138">
        <v>38.603931427001953</v>
      </c>
      <c r="O203" s="138">
        <v>1</v>
      </c>
      <c r="P203" s="138">
        <f t="shared" si="14"/>
        <v>38.603931427001953</v>
      </c>
      <c r="Q203" s="247">
        <v>1</v>
      </c>
    </row>
    <row r="204" spans="2:17" x14ac:dyDescent="0.2">
      <c r="B204" s="251">
        <f t="shared" si="15"/>
        <v>43252</v>
      </c>
      <c r="C204" s="138"/>
      <c r="D204" s="138">
        <v>38.703929901123047</v>
      </c>
      <c r="E204" s="138">
        <v>1</v>
      </c>
      <c r="F204" s="138">
        <f t="shared" si="12"/>
        <v>38.703929901123047</v>
      </c>
      <c r="G204" s="138">
        <v>1</v>
      </c>
      <c r="H204" s="138"/>
      <c r="I204" s="138">
        <v>38.703929901123047</v>
      </c>
      <c r="J204" s="138">
        <v>0</v>
      </c>
      <c r="K204" s="138">
        <f t="shared" si="13"/>
        <v>38.703929901123047</v>
      </c>
      <c r="L204" s="138">
        <v>1</v>
      </c>
      <c r="M204" s="138"/>
      <c r="N204" s="138">
        <v>38.703929901123047</v>
      </c>
      <c r="O204" s="138">
        <v>1</v>
      </c>
      <c r="P204" s="138">
        <f t="shared" si="14"/>
        <v>38.703929901123047</v>
      </c>
      <c r="Q204" s="247">
        <v>1</v>
      </c>
    </row>
    <row r="205" spans="2:17" x14ac:dyDescent="0.2">
      <c r="B205" s="251">
        <f t="shared" si="15"/>
        <v>43282</v>
      </c>
      <c r="C205" s="138"/>
      <c r="D205" s="138">
        <v>46.382862091064453</v>
      </c>
      <c r="E205" s="138">
        <v>1</v>
      </c>
      <c r="F205" s="138">
        <f t="shared" si="12"/>
        <v>46.382862091064453</v>
      </c>
      <c r="G205" s="138">
        <v>1</v>
      </c>
      <c r="H205" s="138"/>
      <c r="I205" s="138">
        <v>46.382862091064453</v>
      </c>
      <c r="J205" s="138">
        <v>0</v>
      </c>
      <c r="K205" s="138">
        <f t="shared" si="13"/>
        <v>46.382862091064453</v>
      </c>
      <c r="L205" s="138">
        <v>1</v>
      </c>
      <c r="M205" s="138"/>
      <c r="N205" s="138">
        <v>46.382862091064453</v>
      </c>
      <c r="O205" s="138">
        <v>1</v>
      </c>
      <c r="P205" s="138">
        <f t="shared" si="14"/>
        <v>46.382862091064453</v>
      </c>
      <c r="Q205" s="247">
        <v>1</v>
      </c>
    </row>
    <row r="206" spans="2:17" x14ac:dyDescent="0.2">
      <c r="B206" s="251">
        <f t="shared" si="15"/>
        <v>43313</v>
      </c>
      <c r="C206" s="138"/>
      <c r="D206" s="138">
        <v>46.032859802246094</v>
      </c>
      <c r="E206" s="138">
        <v>1</v>
      </c>
      <c r="F206" s="138">
        <f t="shared" si="12"/>
        <v>46.032859802246094</v>
      </c>
      <c r="G206" s="138">
        <v>1</v>
      </c>
      <c r="H206" s="138"/>
      <c r="I206" s="138">
        <v>46.032859802246094</v>
      </c>
      <c r="J206" s="138">
        <v>0</v>
      </c>
      <c r="K206" s="138">
        <f t="shared" si="13"/>
        <v>46.032859802246094</v>
      </c>
      <c r="L206" s="138">
        <v>1</v>
      </c>
      <c r="M206" s="138"/>
      <c r="N206" s="138">
        <v>46.032859802246094</v>
      </c>
      <c r="O206" s="138">
        <v>1</v>
      </c>
      <c r="P206" s="138">
        <f t="shared" si="14"/>
        <v>46.032859802246094</v>
      </c>
      <c r="Q206" s="247">
        <v>1</v>
      </c>
    </row>
    <row r="207" spans="2:17" x14ac:dyDescent="0.2">
      <c r="B207" s="251">
        <f t="shared" si="15"/>
        <v>43344</v>
      </c>
      <c r="C207" s="138"/>
      <c r="D207" s="138">
        <v>40.748542785644531</v>
      </c>
      <c r="E207" s="138">
        <v>1</v>
      </c>
      <c r="F207" s="138">
        <f t="shared" si="12"/>
        <v>40.748542785644531</v>
      </c>
      <c r="G207" s="138">
        <v>1</v>
      </c>
      <c r="H207" s="138"/>
      <c r="I207" s="138">
        <v>40.748542785644531</v>
      </c>
      <c r="J207" s="138">
        <v>0</v>
      </c>
      <c r="K207" s="138">
        <f t="shared" si="13"/>
        <v>40.748542785644531</v>
      </c>
      <c r="L207" s="138">
        <v>1</v>
      </c>
      <c r="M207" s="138"/>
      <c r="N207" s="138">
        <v>40.748542785644531</v>
      </c>
      <c r="O207" s="138">
        <v>1</v>
      </c>
      <c r="P207" s="138">
        <f t="shared" si="14"/>
        <v>40.748542785644531</v>
      </c>
      <c r="Q207" s="247">
        <v>1</v>
      </c>
    </row>
    <row r="208" spans="2:17" x14ac:dyDescent="0.2">
      <c r="B208" s="251">
        <f t="shared" si="15"/>
        <v>43374</v>
      </c>
      <c r="C208" s="138"/>
      <c r="D208" s="138">
        <v>41.198543548583984</v>
      </c>
      <c r="E208" s="138">
        <v>1</v>
      </c>
      <c r="F208" s="138">
        <f t="shared" si="12"/>
        <v>41.198543548583984</v>
      </c>
      <c r="G208" s="138">
        <v>1</v>
      </c>
      <c r="H208" s="138"/>
      <c r="I208" s="138">
        <v>41.198543548583984</v>
      </c>
      <c r="J208" s="138">
        <v>0</v>
      </c>
      <c r="K208" s="138">
        <f t="shared" si="13"/>
        <v>41.198543548583984</v>
      </c>
      <c r="L208" s="138">
        <v>1</v>
      </c>
      <c r="M208" s="138"/>
      <c r="N208" s="138">
        <v>41.198543548583984</v>
      </c>
      <c r="O208" s="138">
        <v>1</v>
      </c>
      <c r="P208" s="138">
        <f t="shared" si="14"/>
        <v>41.198543548583984</v>
      </c>
      <c r="Q208" s="247">
        <v>1</v>
      </c>
    </row>
    <row r="209" spans="2:17" x14ac:dyDescent="0.2">
      <c r="B209" s="251">
        <f t="shared" si="15"/>
        <v>43405</v>
      </c>
      <c r="C209" s="138"/>
      <c r="D209" s="138">
        <v>42.853565216064453</v>
      </c>
      <c r="E209" s="138">
        <v>1</v>
      </c>
      <c r="F209" s="138">
        <f t="shared" si="12"/>
        <v>42.853565216064453</v>
      </c>
      <c r="G209" s="138">
        <v>1</v>
      </c>
      <c r="H209" s="138"/>
      <c r="I209" s="138">
        <v>42.853565216064453</v>
      </c>
      <c r="J209" s="138">
        <v>0</v>
      </c>
      <c r="K209" s="138">
        <f t="shared" si="13"/>
        <v>42.853565216064453</v>
      </c>
      <c r="L209" s="138">
        <v>1</v>
      </c>
      <c r="M209" s="138"/>
      <c r="N209" s="138">
        <v>42.853565216064453</v>
      </c>
      <c r="O209" s="138">
        <v>1</v>
      </c>
      <c r="P209" s="138">
        <f t="shared" si="14"/>
        <v>42.853565216064453</v>
      </c>
      <c r="Q209" s="247">
        <v>1</v>
      </c>
    </row>
    <row r="210" spans="2:17" x14ac:dyDescent="0.2">
      <c r="B210" s="251">
        <f t="shared" si="15"/>
        <v>43435</v>
      </c>
      <c r="C210" s="138"/>
      <c r="D210" s="138">
        <v>53.352855682373047</v>
      </c>
      <c r="E210" s="138">
        <v>1</v>
      </c>
      <c r="F210" s="138">
        <f t="shared" si="12"/>
        <v>53.352855682373047</v>
      </c>
      <c r="G210" s="138">
        <v>1</v>
      </c>
      <c r="H210" s="138"/>
      <c r="I210" s="138">
        <v>53.352855682373047</v>
      </c>
      <c r="J210" s="138">
        <v>0</v>
      </c>
      <c r="K210" s="138">
        <f t="shared" si="13"/>
        <v>53.352855682373047</v>
      </c>
      <c r="L210" s="138">
        <v>1</v>
      </c>
      <c r="M210" s="138"/>
      <c r="N210" s="138">
        <v>53.352855682373047</v>
      </c>
      <c r="O210" s="138">
        <v>1</v>
      </c>
      <c r="P210" s="138">
        <f t="shared" si="14"/>
        <v>53.352855682373047</v>
      </c>
      <c r="Q210" s="247">
        <v>1</v>
      </c>
    </row>
    <row r="211" spans="2:17" x14ac:dyDescent="0.2">
      <c r="B211" s="251">
        <f t="shared" si="15"/>
        <v>43466</v>
      </c>
      <c r="C211" s="138"/>
      <c r="D211" s="138">
        <v>83.747146606445313</v>
      </c>
      <c r="E211" s="138">
        <v>1</v>
      </c>
      <c r="F211" s="138">
        <f t="shared" si="12"/>
        <v>83.747146606445313</v>
      </c>
      <c r="G211" s="138">
        <v>1</v>
      </c>
      <c r="H211" s="138"/>
      <c r="I211" s="138">
        <v>83.747146606445313</v>
      </c>
      <c r="J211" s="138">
        <v>0</v>
      </c>
      <c r="K211" s="138">
        <f t="shared" si="13"/>
        <v>83.747146606445313</v>
      </c>
      <c r="L211" s="138">
        <v>1</v>
      </c>
      <c r="M211" s="138"/>
      <c r="N211" s="138">
        <v>83.747146606445313</v>
      </c>
      <c r="O211" s="138">
        <v>1</v>
      </c>
      <c r="P211" s="138">
        <f t="shared" si="14"/>
        <v>83.747146606445313</v>
      </c>
      <c r="Q211" s="247">
        <v>1</v>
      </c>
    </row>
    <row r="212" spans="2:17" x14ac:dyDescent="0.2">
      <c r="B212" s="251">
        <f t="shared" si="15"/>
        <v>43497</v>
      </c>
      <c r="C212" s="138"/>
      <c r="D212" s="138">
        <v>83.747146606445313</v>
      </c>
      <c r="E212" s="138">
        <v>1</v>
      </c>
      <c r="F212" s="138">
        <f t="shared" si="12"/>
        <v>83.747146606445313</v>
      </c>
      <c r="G212" s="138">
        <v>1</v>
      </c>
      <c r="H212" s="138"/>
      <c r="I212" s="138">
        <v>83.747146606445313</v>
      </c>
      <c r="J212" s="138">
        <v>0</v>
      </c>
      <c r="K212" s="138">
        <f t="shared" si="13"/>
        <v>83.747146606445313</v>
      </c>
      <c r="L212" s="138">
        <v>1</v>
      </c>
      <c r="M212" s="138"/>
      <c r="N212" s="138">
        <v>83.747146606445313</v>
      </c>
      <c r="O212" s="138">
        <v>1</v>
      </c>
      <c r="P212" s="138">
        <f t="shared" si="14"/>
        <v>83.747146606445313</v>
      </c>
      <c r="Q212" s="247">
        <v>1</v>
      </c>
    </row>
    <row r="213" spans="2:17" x14ac:dyDescent="0.2">
      <c r="B213" s="251">
        <f t="shared" si="15"/>
        <v>43525</v>
      </c>
      <c r="C213" s="138"/>
      <c r="D213" s="138">
        <v>41.252143859863281</v>
      </c>
      <c r="E213" s="138">
        <v>1</v>
      </c>
      <c r="F213" s="138">
        <f t="shared" si="12"/>
        <v>41.252143859863281</v>
      </c>
      <c r="G213" s="138">
        <v>1</v>
      </c>
      <c r="H213" s="138"/>
      <c r="I213" s="138">
        <v>41.252143859863281</v>
      </c>
      <c r="J213" s="138">
        <v>0</v>
      </c>
      <c r="K213" s="138">
        <f t="shared" si="13"/>
        <v>41.252143859863281</v>
      </c>
      <c r="L213" s="138">
        <v>1</v>
      </c>
      <c r="M213" s="138"/>
      <c r="N213" s="138">
        <v>41.252143859863281</v>
      </c>
      <c r="O213" s="138">
        <v>1</v>
      </c>
      <c r="P213" s="138">
        <f t="shared" si="14"/>
        <v>41.252143859863281</v>
      </c>
      <c r="Q213" s="247">
        <v>1</v>
      </c>
    </row>
    <row r="214" spans="2:17" x14ac:dyDescent="0.2">
      <c r="B214" s="251">
        <f t="shared" si="15"/>
        <v>43556</v>
      </c>
      <c r="C214" s="138"/>
      <c r="D214" s="138">
        <v>39.003932952880859</v>
      </c>
      <c r="E214" s="138">
        <v>1</v>
      </c>
      <c r="F214" s="138">
        <f t="shared" si="12"/>
        <v>39.003932952880859</v>
      </c>
      <c r="G214" s="138">
        <v>1</v>
      </c>
      <c r="H214" s="138"/>
      <c r="I214" s="138">
        <v>39.003932952880859</v>
      </c>
      <c r="J214" s="138">
        <v>0</v>
      </c>
      <c r="K214" s="138">
        <f t="shared" si="13"/>
        <v>39.003932952880859</v>
      </c>
      <c r="L214" s="138">
        <v>1</v>
      </c>
      <c r="M214" s="138"/>
      <c r="N214" s="138">
        <v>39.003932952880859</v>
      </c>
      <c r="O214" s="138">
        <v>1</v>
      </c>
      <c r="P214" s="138">
        <f t="shared" si="14"/>
        <v>39.003932952880859</v>
      </c>
      <c r="Q214" s="247">
        <v>1</v>
      </c>
    </row>
    <row r="215" spans="2:17" x14ac:dyDescent="0.2">
      <c r="B215" s="251">
        <f t="shared" si="15"/>
        <v>43586</v>
      </c>
      <c r="C215" s="138"/>
      <c r="D215" s="138">
        <v>39.103931427001953</v>
      </c>
      <c r="E215" s="138">
        <v>1</v>
      </c>
      <c r="F215" s="138">
        <f t="shared" si="12"/>
        <v>39.103931427001953</v>
      </c>
      <c r="G215" s="138">
        <v>1</v>
      </c>
      <c r="H215" s="138"/>
      <c r="I215" s="138">
        <v>39.103931427001953</v>
      </c>
      <c r="J215" s="138">
        <v>0</v>
      </c>
      <c r="K215" s="138">
        <f t="shared" si="13"/>
        <v>39.103931427001953</v>
      </c>
      <c r="L215" s="138">
        <v>1</v>
      </c>
      <c r="M215" s="138"/>
      <c r="N215" s="138">
        <v>39.103931427001953</v>
      </c>
      <c r="O215" s="138">
        <v>1</v>
      </c>
      <c r="P215" s="138">
        <f t="shared" si="14"/>
        <v>39.103931427001953</v>
      </c>
      <c r="Q215" s="247">
        <v>1</v>
      </c>
    </row>
    <row r="216" spans="2:17" x14ac:dyDescent="0.2">
      <c r="B216" s="251">
        <f t="shared" si="15"/>
        <v>43617</v>
      </c>
      <c r="C216" s="138"/>
      <c r="D216" s="138">
        <v>39.203929901123047</v>
      </c>
      <c r="E216" s="138">
        <v>1</v>
      </c>
      <c r="F216" s="138">
        <f t="shared" si="12"/>
        <v>39.203929901123047</v>
      </c>
      <c r="G216" s="138">
        <v>1</v>
      </c>
      <c r="H216" s="138"/>
      <c r="I216" s="138">
        <v>39.203929901123047</v>
      </c>
      <c r="J216" s="138">
        <v>0</v>
      </c>
      <c r="K216" s="138">
        <f t="shared" si="13"/>
        <v>39.203929901123047</v>
      </c>
      <c r="L216" s="138">
        <v>1</v>
      </c>
      <c r="M216" s="138"/>
      <c r="N216" s="138">
        <v>39.203929901123047</v>
      </c>
      <c r="O216" s="138">
        <v>1</v>
      </c>
      <c r="P216" s="138">
        <f t="shared" si="14"/>
        <v>39.203929901123047</v>
      </c>
      <c r="Q216" s="247">
        <v>1</v>
      </c>
    </row>
    <row r="217" spans="2:17" x14ac:dyDescent="0.2">
      <c r="B217" s="251">
        <f t="shared" si="15"/>
        <v>43647</v>
      </c>
      <c r="C217" s="138"/>
      <c r="D217" s="138">
        <v>46.882862091064453</v>
      </c>
      <c r="E217" s="138">
        <v>1</v>
      </c>
      <c r="F217" s="138">
        <f t="shared" si="12"/>
        <v>46.882862091064453</v>
      </c>
      <c r="G217" s="138">
        <v>1</v>
      </c>
      <c r="H217" s="138"/>
      <c r="I217" s="138">
        <v>46.882862091064453</v>
      </c>
      <c r="J217" s="138">
        <v>0</v>
      </c>
      <c r="K217" s="138">
        <f t="shared" si="13"/>
        <v>46.882862091064453</v>
      </c>
      <c r="L217" s="138">
        <v>1</v>
      </c>
      <c r="M217" s="138"/>
      <c r="N217" s="138">
        <v>46.882862091064453</v>
      </c>
      <c r="O217" s="138">
        <v>1</v>
      </c>
      <c r="P217" s="138">
        <f t="shared" si="14"/>
        <v>46.882862091064453</v>
      </c>
      <c r="Q217" s="247">
        <v>1</v>
      </c>
    </row>
    <row r="218" spans="2:17" x14ac:dyDescent="0.2">
      <c r="B218" s="251">
        <f t="shared" si="15"/>
        <v>43678</v>
      </c>
      <c r="C218" s="138"/>
      <c r="D218" s="138">
        <v>46.532859802246094</v>
      </c>
      <c r="E218" s="138">
        <v>1</v>
      </c>
      <c r="F218" s="138">
        <f t="shared" si="12"/>
        <v>46.532859802246094</v>
      </c>
      <c r="G218" s="138">
        <v>1</v>
      </c>
      <c r="H218" s="138"/>
      <c r="I218" s="138">
        <v>46.532859802246094</v>
      </c>
      <c r="J218" s="138">
        <v>0</v>
      </c>
      <c r="K218" s="138">
        <f t="shared" si="13"/>
        <v>46.532859802246094</v>
      </c>
      <c r="L218" s="138">
        <v>1</v>
      </c>
      <c r="M218" s="138"/>
      <c r="N218" s="138">
        <v>46.532859802246094</v>
      </c>
      <c r="O218" s="138">
        <v>1</v>
      </c>
      <c r="P218" s="138">
        <f t="shared" si="14"/>
        <v>46.532859802246094</v>
      </c>
      <c r="Q218" s="247">
        <v>1</v>
      </c>
    </row>
    <row r="219" spans="2:17" x14ac:dyDescent="0.2">
      <c r="B219" s="251">
        <f t="shared" si="15"/>
        <v>43709</v>
      </c>
      <c r="C219" s="138"/>
      <c r="D219" s="138">
        <v>41.248542785644531</v>
      </c>
      <c r="E219" s="138">
        <v>1</v>
      </c>
      <c r="F219" s="138">
        <f t="shared" si="12"/>
        <v>41.248542785644531</v>
      </c>
      <c r="G219" s="138">
        <v>1</v>
      </c>
      <c r="H219" s="138"/>
      <c r="I219" s="138">
        <v>41.248542785644531</v>
      </c>
      <c r="J219" s="138">
        <v>0</v>
      </c>
      <c r="K219" s="138">
        <f t="shared" si="13"/>
        <v>41.248542785644531</v>
      </c>
      <c r="L219" s="138">
        <v>1</v>
      </c>
      <c r="M219" s="138"/>
      <c r="N219" s="138">
        <v>41.248542785644531</v>
      </c>
      <c r="O219" s="138">
        <v>1</v>
      </c>
      <c r="P219" s="138">
        <f t="shared" si="14"/>
        <v>41.248542785644531</v>
      </c>
      <c r="Q219" s="247">
        <v>1</v>
      </c>
    </row>
    <row r="220" spans="2:17" x14ac:dyDescent="0.2">
      <c r="B220" s="251">
        <f t="shared" si="15"/>
        <v>43739</v>
      </c>
      <c r="C220" s="138"/>
      <c r="D220" s="138">
        <v>41.698543548583984</v>
      </c>
      <c r="E220" s="138">
        <v>1</v>
      </c>
      <c r="F220" s="138">
        <f t="shared" si="12"/>
        <v>41.698543548583984</v>
      </c>
      <c r="G220" s="138">
        <v>1</v>
      </c>
      <c r="H220" s="138"/>
      <c r="I220" s="138">
        <v>41.698543548583984</v>
      </c>
      <c r="J220" s="138">
        <v>0</v>
      </c>
      <c r="K220" s="138">
        <f t="shared" si="13"/>
        <v>41.698543548583984</v>
      </c>
      <c r="L220" s="138">
        <v>1</v>
      </c>
      <c r="M220" s="138"/>
      <c r="N220" s="138">
        <v>41.698543548583984</v>
      </c>
      <c r="O220" s="138">
        <v>1</v>
      </c>
      <c r="P220" s="138">
        <f t="shared" si="14"/>
        <v>41.698543548583984</v>
      </c>
      <c r="Q220" s="247">
        <v>1</v>
      </c>
    </row>
    <row r="221" spans="2:17" x14ac:dyDescent="0.2">
      <c r="B221" s="251">
        <f t="shared" si="15"/>
        <v>43770</v>
      </c>
      <c r="C221" s="138"/>
      <c r="D221" s="138">
        <v>43.353565216064453</v>
      </c>
      <c r="E221" s="138">
        <v>1</v>
      </c>
      <c r="F221" s="138">
        <f t="shared" si="12"/>
        <v>43.353565216064453</v>
      </c>
      <c r="G221" s="138">
        <v>1</v>
      </c>
      <c r="H221" s="138"/>
      <c r="I221" s="138">
        <v>43.353565216064453</v>
      </c>
      <c r="J221" s="138">
        <v>0</v>
      </c>
      <c r="K221" s="138">
        <f t="shared" si="13"/>
        <v>43.353565216064453</v>
      </c>
      <c r="L221" s="138">
        <v>1</v>
      </c>
      <c r="M221" s="138"/>
      <c r="N221" s="138">
        <v>43.353565216064453</v>
      </c>
      <c r="O221" s="138">
        <v>1</v>
      </c>
      <c r="P221" s="138">
        <f t="shared" si="14"/>
        <v>43.353565216064453</v>
      </c>
      <c r="Q221" s="247">
        <v>1</v>
      </c>
    </row>
    <row r="222" spans="2:17" x14ac:dyDescent="0.2">
      <c r="B222" s="251">
        <f t="shared" si="15"/>
        <v>43800</v>
      </c>
      <c r="C222" s="138"/>
      <c r="D222" s="138">
        <v>54.352855682373047</v>
      </c>
      <c r="E222" s="138">
        <v>1</v>
      </c>
      <c r="F222" s="138">
        <f t="shared" si="12"/>
        <v>54.352855682373047</v>
      </c>
      <c r="G222" s="138">
        <v>1</v>
      </c>
      <c r="H222" s="138"/>
      <c r="I222" s="138">
        <v>54.352855682373047</v>
      </c>
      <c r="J222" s="138">
        <v>0</v>
      </c>
      <c r="K222" s="138">
        <f t="shared" si="13"/>
        <v>54.352855682373047</v>
      </c>
      <c r="L222" s="138">
        <v>1</v>
      </c>
      <c r="M222" s="138"/>
      <c r="N222" s="138">
        <v>54.352855682373047</v>
      </c>
      <c r="O222" s="138">
        <v>1</v>
      </c>
      <c r="P222" s="138">
        <f t="shared" si="14"/>
        <v>54.352855682373047</v>
      </c>
      <c r="Q222" s="247">
        <v>1</v>
      </c>
    </row>
    <row r="223" spans="2:17" x14ac:dyDescent="0.2">
      <c r="B223" s="251">
        <f t="shared" si="15"/>
        <v>43831</v>
      </c>
      <c r="C223" s="138"/>
      <c r="D223" s="138">
        <v>85.747146606445313</v>
      </c>
      <c r="E223" s="138">
        <v>1</v>
      </c>
      <c r="F223" s="138">
        <f t="shared" si="12"/>
        <v>85.747146606445313</v>
      </c>
      <c r="G223" s="138">
        <v>1</v>
      </c>
      <c r="H223" s="138"/>
      <c r="I223" s="138">
        <v>85.747146606445313</v>
      </c>
      <c r="J223" s="138">
        <v>0</v>
      </c>
      <c r="K223" s="138">
        <f t="shared" si="13"/>
        <v>85.747146606445313</v>
      </c>
      <c r="L223" s="138">
        <v>1</v>
      </c>
      <c r="M223" s="138"/>
      <c r="N223" s="138">
        <v>85.747146606445313</v>
      </c>
      <c r="O223" s="138">
        <v>1</v>
      </c>
      <c r="P223" s="138">
        <f t="shared" si="14"/>
        <v>85.747146606445313</v>
      </c>
      <c r="Q223" s="247">
        <v>1</v>
      </c>
    </row>
    <row r="224" spans="2:17" x14ac:dyDescent="0.2">
      <c r="B224" s="251">
        <f t="shared" si="15"/>
        <v>43862</v>
      </c>
      <c r="C224" s="138"/>
      <c r="D224" s="138">
        <v>85.747146606445313</v>
      </c>
      <c r="E224" s="138">
        <v>1</v>
      </c>
      <c r="F224" s="138">
        <f t="shared" si="12"/>
        <v>85.747146606445313</v>
      </c>
      <c r="G224" s="138">
        <v>1</v>
      </c>
      <c r="H224" s="138"/>
      <c r="I224" s="138">
        <v>85.747146606445313</v>
      </c>
      <c r="J224" s="138">
        <v>0</v>
      </c>
      <c r="K224" s="138">
        <f t="shared" si="13"/>
        <v>85.747146606445313</v>
      </c>
      <c r="L224" s="138">
        <v>1</v>
      </c>
      <c r="M224" s="138"/>
      <c r="N224" s="138">
        <v>85.747146606445313</v>
      </c>
      <c r="O224" s="138">
        <v>1</v>
      </c>
      <c r="P224" s="138">
        <f t="shared" si="14"/>
        <v>85.747146606445313</v>
      </c>
      <c r="Q224" s="247">
        <v>1</v>
      </c>
    </row>
    <row r="225" spans="2:17" x14ac:dyDescent="0.2">
      <c r="B225" s="251">
        <f t="shared" si="15"/>
        <v>43891</v>
      </c>
      <c r="C225" s="138"/>
      <c r="D225" s="138">
        <v>41.752143859863281</v>
      </c>
      <c r="E225" s="138">
        <v>1</v>
      </c>
      <c r="F225" s="138">
        <f t="shared" si="12"/>
        <v>41.752143859863281</v>
      </c>
      <c r="G225" s="138">
        <v>1</v>
      </c>
      <c r="H225" s="138"/>
      <c r="I225" s="138">
        <v>41.752143859863281</v>
      </c>
      <c r="J225" s="138">
        <v>0</v>
      </c>
      <c r="K225" s="138">
        <f t="shared" si="13"/>
        <v>41.752143859863281</v>
      </c>
      <c r="L225" s="138">
        <v>1</v>
      </c>
      <c r="M225" s="138"/>
      <c r="N225" s="138">
        <v>41.752143859863281</v>
      </c>
      <c r="O225" s="138">
        <v>1</v>
      </c>
      <c r="P225" s="138">
        <f t="shared" si="14"/>
        <v>41.752143859863281</v>
      </c>
      <c r="Q225" s="247">
        <v>1</v>
      </c>
    </row>
    <row r="226" spans="2:17" x14ac:dyDescent="0.2">
      <c r="B226" s="251">
        <f t="shared" si="15"/>
        <v>43922</v>
      </c>
      <c r="C226" s="138"/>
      <c r="D226" s="138">
        <v>39.503932952880859</v>
      </c>
      <c r="E226" s="138">
        <v>1</v>
      </c>
      <c r="F226" s="138">
        <f t="shared" si="12"/>
        <v>39.503932952880859</v>
      </c>
      <c r="G226" s="138">
        <v>1</v>
      </c>
      <c r="H226" s="138"/>
      <c r="I226" s="138">
        <v>39.503932952880859</v>
      </c>
      <c r="J226" s="138">
        <v>0</v>
      </c>
      <c r="K226" s="138">
        <f t="shared" si="13"/>
        <v>39.503932952880859</v>
      </c>
      <c r="L226" s="138">
        <v>1</v>
      </c>
      <c r="M226" s="138"/>
      <c r="N226" s="138">
        <v>39.503932952880859</v>
      </c>
      <c r="O226" s="138">
        <v>1</v>
      </c>
      <c r="P226" s="138">
        <f t="shared" si="14"/>
        <v>39.503932952880859</v>
      </c>
      <c r="Q226" s="247">
        <v>1</v>
      </c>
    </row>
    <row r="227" spans="2:17" x14ac:dyDescent="0.2">
      <c r="B227" s="251">
        <f t="shared" si="15"/>
        <v>43952</v>
      </c>
      <c r="C227" s="138"/>
      <c r="D227" s="138">
        <v>39.603931427001953</v>
      </c>
      <c r="E227" s="138">
        <v>1</v>
      </c>
      <c r="F227" s="138">
        <f t="shared" si="12"/>
        <v>39.603931427001953</v>
      </c>
      <c r="G227" s="138">
        <v>1</v>
      </c>
      <c r="H227" s="138"/>
      <c r="I227" s="138">
        <v>39.603931427001953</v>
      </c>
      <c r="J227" s="138">
        <v>0</v>
      </c>
      <c r="K227" s="138">
        <f t="shared" si="13"/>
        <v>39.603931427001953</v>
      </c>
      <c r="L227" s="138">
        <v>1</v>
      </c>
      <c r="M227" s="138"/>
      <c r="N227" s="138">
        <v>39.603931427001953</v>
      </c>
      <c r="O227" s="138">
        <v>1</v>
      </c>
      <c r="P227" s="138">
        <f t="shared" si="14"/>
        <v>39.603931427001953</v>
      </c>
      <c r="Q227" s="247">
        <v>1</v>
      </c>
    </row>
    <row r="228" spans="2:17" x14ac:dyDescent="0.2">
      <c r="B228" s="251">
        <f t="shared" si="15"/>
        <v>43983</v>
      </c>
      <c r="C228" s="138"/>
      <c r="D228" s="138">
        <v>39.603931427001953</v>
      </c>
      <c r="E228" s="138">
        <v>1</v>
      </c>
      <c r="F228" s="138">
        <f t="shared" si="12"/>
        <v>39.603931427001953</v>
      </c>
      <c r="G228" s="138">
        <v>1</v>
      </c>
      <c r="H228" s="138"/>
      <c r="I228" s="138">
        <v>39.603931427001953</v>
      </c>
      <c r="J228" s="138">
        <v>0</v>
      </c>
      <c r="K228" s="138">
        <f t="shared" si="13"/>
        <v>39.603931427001953</v>
      </c>
      <c r="L228" s="138">
        <v>1</v>
      </c>
      <c r="M228" s="138"/>
      <c r="N228" s="138">
        <v>39.603931427001953</v>
      </c>
      <c r="O228" s="138">
        <v>1</v>
      </c>
      <c r="P228" s="138">
        <f t="shared" si="14"/>
        <v>39.603931427001953</v>
      </c>
      <c r="Q228" s="247">
        <v>1</v>
      </c>
    </row>
    <row r="229" spans="2:17" x14ac:dyDescent="0.2">
      <c r="B229" s="251">
        <f t="shared" si="15"/>
        <v>44013</v>
      </c>
      <c r="C229" s="138"/>
      <c r="D229" s="138">
        <v>39.603931427001953</v>
      </c>
      <c r="E229" s="138">
        <v>1</v>
      </c>
      <c r="F229" s="138">
        <f t="shared" si="12"/>
        <v>39.603931427001953</v>
      </c>
      <c r="G229" s="138">
        <v>1</v>
      </c>
      <c r="H229" s="138"/>
      <c r="I229" s="138">
        <v>39.603931427001953</v>
      </c>
      <c r="J229" s="138">
        <v>0</v>
      </c>
      <c r="K229" s="138">
        <f t="shared" si="13"/>
        <v>39.603931427001953</v>
      </c>
      <c r="L229" s="138">
        <v>1</v>
      </c>
      <c r="M229" s="138"/>
      <c r="N229" s="138">
        <v>39.603931427001953</v>
      </c>
      <c r="O229" s="138">
        <v>1</v>
      </c>
      <c r="P229" s="138">
        <f t="shared" si="14"/>
        <v>39.603931427001953</v>
      </c>
      <c r="Q229" s="247">
        <v>1</v>
      </c>
    </row>
    <row r="230" spans="2:17" x14ac:dyDescent="0.2">
      <c r="B230" s="251">
        <f t="shared" si="15"/>
        <v>44044</v>
      </c>
      <c r="C230" s="138"/>
      <c r="D230" s="138">
        <v>39.603931427001953</v>
      </c>
      <c r="E230" s="138">
        <v>1</v>
      </c>
      <c r="F230" s="138">
        <f t="shared" si="12"/>
        <v>39.603931427001953</v>
      </c>
      <c r="G230" s="138">
        <v>1</v>
      </c>
      <c r="H230" s="138"/>
      <c r="I230" s="138">
        <v>39.603931427001953</v>
      </c>
      <c r="J230" s="138">
        <v>0</v>
      </c>
      <c r="K230" s="138">
        <f t="shared" si="13"/>
        <v>39.603931427001953</v>
      </c>
      <c r="L230" s="138">
        <v>1</v>
      </c>
      <c r="M230" s="138"/>
      <c r="N230" s="138">
        <v>39.603931427001953</v>
      </c>
      <c r="O230" s="138">
        <v>1</v>
      </c>
      <c r="P230" s="138">
        <f t="shared" si="14"/>
        <v>39.603931427001953</v>
      </c>
      <c r="Q230" s="247">
        <v>1</v>
      </c>
    </row>
    <row r="231" spans="2:17" x14ac:dyDescent="0.2">
      <c r="B231" s="251">
        <f t="shared" si="15"/>
        <v>44075</v>
      </c>
      <c r="C231" s="138"/>
      <c r="D231" s="138">
        <v>39.603931427001953</v>
      </c>
      <c r="E231" s="138">
        <v>1</v>
      </c>
      <c r="F231" s="138">
        <f t="shared" si="12"/>
        <v>39.603931427001953</v>
      </c>
      <c r="G231" s="138">
        <v>1</v>
      </c>
      <c r="H231" s="138"/>
      <c r="I231" s="138">
        <v>39.603931427001953</v>
      </c>
      <c r="J231" s="138">
        <v>0</v>
      </c>
      <c r="K231" s="138">
        <f t="shared" si="13"/>
        <v>39.603931427001953</v>
      </c>
      <c r="L231" s="138">
        <v>1</v>
      </c>
      <c r="M231" s="138"/>
      <c r="N231" s="138">
        <v>39.603931427001953</v>
      </c>
      <c r="O231" s="138">
        <v>1</v>
      </c>
      <c r="P231" s="138">
        <f t="shared" si="14"/>
        <v>39.603931427001953</v>
      </c>
      <c r="Q231" s="247">
        <v>1</v>
      </c>
    </row>
    <row r="232" spans="2:17" x14ac:dyDescent="0.2">
      <c r="B232" s="251">
        <f t="shared" si="15"/>
        <v>44105</v>
      </c>
      <c r="C232" s="138"/>
      <c r="D232" s="138">
        <v>39.603931427001953</v>
      </c>
      <c r="E232" s="138">
        <v>1</v>
      </c>
      <c r="F232" s="138">
        <f t="shared" si="12"/>
        <v>39.603931427001953</v>
      </c>
      <c r="G232" s="138">
        <v>1</v>
      </c>
      <c r="H232" s="138"/>
      <c r="I232" s="138">
        <v>39.603931427001953</v>
      </c>
      <c r="J232" s="138">
        <v>0</v>
      </c>
      <c r="K232" s="138">
        <f t="shared" si="13"/>
        <v>39.603931427001953</v>
      </c>
      <c r="L232" s="138">
        <v>1</v>
      </c>
      <c r="M232" s="138"/>
      <c r="N232" s="138">
        <v>39.603931427001953</v>
      </c>
      <c r="O232" s="138">
        <v>1</v>
      </c>
      <c r="P232" s="138">
        <f t="shared" si="14"/>
        <v>39.603931427001953</v>
      </c>
      <c r="Q232" s="247">
        <v>1</v>
      </c>
    </row>
    <row r="233" spans="2:17" x14ac:dyDescent="0.2">
      <c r="B233" s="251">
        <f t="shared" si="15"/>
        <v>44136</v>
      </c>
      <c r="C233" s="138"/>
      <c r="D233" s="138">
        <v>39.603931427001953</v>
      </c>
      <c r="E233" s="138">
        <v>1</v>
      </c>
      <c r="F233" s="138">
        <f t="shared" si="12"/>
        <v>39.603931427001953</v>
      </c>
      <c r="G233" s="138">
        <v>1</v>
      </c>
      <c r="H233" s="138"/>
      <c r="I233" s="138">
        <v>39.603931427001953</v>
      </c>
      <c r="J233" s="138">
        <v>0</v>
      </c>
      <c r="K233" s="138">
        <f t="shared" si="13"/>
        <v>39.603931427001953</v>
      </c>
      <c r="L233" s="138">
        <v>1</v>
      </c>
      <c r="M233" s="138"/>
      <c r="N233" s="138">
        <v>39.603931427001953</v>
      </c>
      <c r="O233" s="138">
        <v>1</v>
      </c>
      <c r="P233" s="138">
        <f t="shared" si="14"/>
        <v>39.603931427001953</v>
      </c>
      <c r="Q233" s="247">
        <v>1</v>
      </c>
    </row>
    <row r="234" spans="2:17" x14ac:dyDescent="0.2">
      <c r="B234" s="251">
        <f t="shared" si="15"/>
        <v>44166</v>
      </c>
      <c r="C234" s="138"/>
      <c r="D234" s="138">
        <v>39.603931427001953</v>
      </c>
      <c r="E234" s="138">
        <v>1</v>
      </c>
      <c r="F234" s="138">
        <f t="shared" si="12"/>
        <v>39.603931427001953</v>
      </c>
      <c r="G234" s="138">
        <v>1</v>
      </c>
      <c r="H234" s="138"/>
      <c r="I234" s="138">
        <v>39.603931427001953</v>
      </c>
      <c r="J234" s="138">
        <v>0</v>
      </c>
      <c r="K234" s="138">
        <f t="shared" si="13"/>
        <v>39.603931427001953</v>
      </c>
      <c r="L234" s="138">
        <v>1</v>
      </c>
      <c r="M234" s="138"/>
      <c r="N234" s="138">
        <v>39.603931427001953</v>
      </c>
      <c r="O234" s="138">
        <v>1</v>
      </c>
      <c r="P234" s="138">
        <f t="shared" si="14"/>
        <v>39.603931427001953</v>
      </c>
      <c r="Q234" s="247">
        <v>1</v>
      </c>
    </row>
    <row r="235" spans="2:17" x14ac:dyDescent="0.2">
      <c r="B235" s="251">
        <f t="shared" si="15"/>
        <v>44197</v>
      </c>
      <c r="C235" s="138"/>
      <c r="D235" s="138">
        <v>39.603931427001953</v>
      </c>
      <c r="E235" s="138">
        <v>1</v>
      </c>
      <c r="F235" s="138">
        <f t="shared" si="12"/>
        <v>39.603931427001953</v>
      </c>
      <c r="G235" s="138">
        <v>1</v>
      </c>
      <c r="H235" s="138"/>
      <c r="I235" s="138">
        <v>39.603931427001953</v>
      </c>
      <c r="J235" s="138">
        <v>0</v>
      </c>
      <c r="K235" s="138">
        <f t="shared" si="13"/>
        <v>39.603931427001953</v>
      </c>
      <c r="L235" s="138">
        <v>1</v>
      </c>
      <c r="M235" s="138"/>
      <c r="N235" s="138">
        <v>39.603931427001953</v>
      </c>
      <c r="O235" s="138">
        <v>1</v>
      </c>
      <c r="P235" s="138">
        <f t="shared" si="14"/>
        <v>39.603931427001953</v>
      </c>
      <c r="Q235" s="247">
        <v>1</v>
      </c>
    </row>
    <row r="236" spans="2:17" x14ac:dyDescent="0.2">
      <c r="B236" s="251">
        <f t="shared" si="15"/>
        <v>44228</v>
      </c>
      <c r="C236" s="138"/>
      <c r="D236" s="138">
        <v>39.603931427001953</v>
      </c>
      <c r="E236" s="138">
        <v>1</v>
      </c>
      <c r="F236" s="138">
        <f t="shared" si="12"/>
        <v>39.603931427001953</v>
      </c>
      <c r="G236" s="138">
        <v>1</v>
      </c>
      <c r="H236" s="138"/>
      <c r="I236" s="138">
        <v>39.603931427001953</v>
      </c>
      <c r="J236" s="138">
        <v>0</v>
      </c>
      <c r="K236" s="138">
        <f t="shared" si="13"/>
        <v>39.603931427001953</v>
      </c>
      <c r="L236" s="138">
        <v>1</v>
      </c>
      <c r="M236" s="138"/>
      <c r="N236" s="138">
        <v>39.603931427001953</v>
      </c>
      <c r="O236" s="138">
        <v>1</v>
      </c>
      <c r="P236" s="138">
        <f t="shared" si="14"/>
        <v>39.603931427001953</v>
      </c>
      <c r="Q236" s="247">
        <v>1</v>
      </c>
    </row>
    <row r="237" spans="2:17" x14ac:dyDescent="0.2">
      <c r="B237" s="251">
        <f t="shared" si="15"/>
        <v>44256</v>
      </c>
      <c r="C237" s="138"/>
      <c r="D237" s="138">
        <v>39.603931427001953</v>
      </c>
      <c r="E237" s="138">
        <v>1</v>
      </c>
      <c r="F237" s="138">
        <f t="shared" si="12"/>
        <v>39.603931427001953</v>
      </c>
      <c r="G237" s="138">
        <v>1</v>
      </c>
      <c r="H237" s="138"/>
      <c r="I237" s="138">
        <v>39.603931427001953</v>
      </c>
      <c r="J237" s="138">
        <v>0</v>
      </c>
      <c r="K237" s="138">
        <f t="shared" si="13"/>
        <v>39.603931427001953</v>
      </c>
      <c r="L237" s="138">
        <v>1</v>
      </c>
      <c r="M237" s="138"/>
      <c r="N237" s="138">
        <v>39.603931427001953</v>
      </c>
      <c r="O237" s="138">
        <v>1</v>
      </c>
      <c r="P237" s="138">
        <f t="shared" si="14"/>
        <v>39.603931427001953</v>
      </c>
      <c r="Q237" s="247">
        <v>1</v>
      </c>
    </row>
    <row r="238" spans="2:17" x14ac:dyDescent="0.2">
      <c r="B238" s="251">
        <f t="shared" si="15"/>
        <v>44287</v>
      </c>
      <c r="C238" s="138"/>
      <c r="D238" s="138">
        <v>39.603931427001953</v>
      </c>
      <c r="E238" s="138">
        <v>1</v>
      </c>
      <c r="F238" s="138">
        <f t="shared" si="12"/>
        <v>39.603931427001953</v>
      </c>
      <c r="G238" s="138">
        <v>1</v>
      </c>
      <c r="H238" s="138"/>
      <c r="I238" s="138">
        <v>39.603931427001953</v>
      </c>
      <c r="J238" s="138">
        <v>0</v>
      </c>
      <c r="K238" s="138">
        <f t="shared" si="13"/>
        <v>39.603931427001953</v>
      </c>
      <c r="L238" s="138">
        <v>1</v>
      </c>
      <c r="M238" s="138"/>
      <c r="N238" s="138">
        <v>39.603931427001953</v>
      </c>
      <c r="O238" s="138">
        <v>1</v>
      </c>
      <c r="P238" s="138">
        <f t="shared" si="14"/>
        <v>39.603931427001953</v>
      </c>
      <c r="Q238" s="247">
        <v>1</v>
      </c>
    </row>
    <row r="239" spans="2:17" x14ac:dyDescent="0.2">
      <c r="B239" s="251">
        <f t="shared" si="15"/>
        <v>44317</v>
      </c>
      <c r="C239" s="138"/>
      <c r="D239" s="138">
        <v>39.603931427001953</v>
      </c>
      <c r="E239" s="138">
        <v>1</v>
      </c>
      <c r="F239" s="138">
        <f t="shared" si="12"/>
        <v>39.603931427001953</v>
      </c>
      <c r="G239" s="138">
        <v>1</v>
      </c>
      <c r="H239" s="138"/>
      <c r="I239" s="138">
        <v>39.603931427001953</v>
      </c>
      <c r="J239" s="138">
        <v>0</v>
      </c>
      <c r="K239" s="138">
        <f t="shared" si="13"/>
        <v>39.603931427001953</v>
      </c>
      <c r="L239" s="138">
        <v>1</v>
      </c>
      <c r="M239" s="138"/>
      <c r="N239" s="138">
        <v>39.603931427001953</v>
      </c>
      <c r="O239" s="138">
        <v>1</v>
      </c>
      <c r="P239" s="138">
        <f t="shared" si="14"/>
        <v>39.603931427001953</v>
      </c>
      <c r="Q239" s="247">
        <v>1</v>
      </c>
    </row>
    <row r="240" spans="2:17" x14ac:dyDescent="0.2">
      <c r="B240" s="251">
        <f t="shared" si="15"/>
        <v>44348</v>
      </c>
      <c r="C240" s="138"/>
      <c r="D240" s="138">
        <v>39.603931427001953</v>
      </c>
      <c r="E240" s="138">
        <v>1</v>
      </c>
      <c r="F240" s="138">
        <f t="shared" si="12"/>
        <v>39.603931427001953</v>
      </c>
      <c r="G240" s="138">
        <v>1</v>
      </c>
      <c r="H240" s="138"/>
      <c r="I240" s="138">
        <v>39.603931427001953</v>
      </c>
      <c r="J240" s="138">
        <v>0</v>
      </c>
      <c r="K240" s="138">
        <f t="shared" si="13"/>
        <v>39.603931427001953</v>
      </c>
      <c r="L240" s="138">
        <v>1</v>
      </c>
      <c r="M240" s="138"/>
      <c r="N240" s="138">
        <v>39.603931427001953</v>
      </c>
      <c r="O240" s="138">
        <v>1</v>
      </c>
      <c r="P240" s="138">
        <f t="shared" si="14"/>
        <v>39.603931427001953</v>
      </c>
      <c r="Q240" s="247">
        <v>1</v>
      </c>
    </row>
    <row r="241" spans="2:17" x14ac:dyDescent="0.2">
      <c r="B241" s="251">
        <f t="shared" si="15"/>
        <v>44378</v>
      </c>
      <c r="C241" s="138"/>
      <c r="D241" s="138">
        <v>39.603931427001953</v>
      </c>
      <c r="E241" s="138">
        <v>1</v>
      </c>
      <c r="F241" s="138">
        <f t="shared" si="12"/>
        <v>39.603931427001953</v>
      </c>
      <c r="G241" s="138">
        <v>1</v>
      </c>
      <c r="H241" s="138"/>
      <c r="I241" s="138">
        <v>39.603931427001953</v>
      </c>
      <c r="J241" s="138">
        <v>0</v>
      </c>
      <c r="K241" s="138">
        <f t="shared" si="13"/>
        <v>39.603931427001953</v>
      </c>
      <c r="L241" s="138">
        <v>1</v>
      </c>
      <c r="M241" s="138"/>
      <c r="N241" s="138">
        <v>39.603931427001953</v>
      </c>
      <c r="O241" s="138">
        <v>1</v>
      </c>
      <c r="P241" s="138">
        <f t="shared" si="14"/>
        <v>39.603931427001953</v>
      </c>
      <c r="Q241" s="247">
        <v>1</v>
      </c>
    </row>
    <row r="242" spans="2:17" x14ac:dyDescent="0.2">
      <c r="B242" s="251">
        <f t="shared" si="15"/>
        <v>44409</v>
      </c>
      <c r="C242" s="138"/>
      <c r="D242" s="138">
        <v>39.603931427001953</v>
      </c>
      <c r="E242" s="138">
        <v>1</v>
      </c>
      <c r="F242" s="138">
        <f t="shared" si="12"/>
        <v>39.603931427001953</v>
      </c>
      <c r="G242" s="138">
        <v>1</v>
      </c>
      <c r="H242" s="138"/>
      <c r="I242" s="138">
        <v>39.603931427001953</v>
      </c>
      <c r="J242" s="138">
        <v>0</v>
      </c>
      <c r="K242" s="138">
        <f t="shared" si="13"/>
        <v>39.603931427001953</v>
      </c>
      <c r="L242" s="138">
        <v>1</v>
      </c>
      <c r="M242" s="138"/>
      <c r="N242" s="138">
        <v>39.603931427001953</v>
      </c>
      <c r="O242" s="138">
        <v>1</v>
      </c>
      <c r="P242" s="138">
        <f t="shared" si="14"/>
        <v>39.603931427001953</v>
      </c>
      <c r="Q242" s="247">
        <v>1</v>
      </c>
    </row>
    <row r="243" spans="2:17" x14ac:dyDescent="0.2">
      <c r="B243" s="251">
        <f t="shared" si="15"/>
        <v>44440</v>
      </c>
      <c r="C243" s="138"/>
      <c r="D243" s="138">
        <v>39.603931427001953</v>
      </c>
      <c r="E243" s="138">
        <v>1</v>
      </c>
      <c r="F243" s="138">
        <f t="shared" si="12"/>
        <v>39.603931427001953</v>
      </c>
      <c r="G243" s="138">
        <v>1</v>
      </c>
      <c r="H243" s="138"/>
      <c r="I243" s="138">
        <v>39.603931427001953</v>
      </c>
      <c r="J243" s="138">
        <v>0</v>
      </c>
      <c r="K243" s="138">
        <f t="shared" si="13"/>
        <v>39.603931427001953</v>
      </c>
      <c r="L243" s="138">
        <v>1</v>
      </c>
      <c r="M243" s="138"/>
      <c r="N243" s="138">
        <v>39.603931427001953</v>
      </c>
      <c r="O243" s="138">
        <v>1</v>
      </c>
      <c r="P243" s="138">
        <f t="shared" si="14"/>
        <v>39.603931427001953</v>
      </c>
      <c r="Q243" s="247">
        <v>1</v>
      </c>
    </row>
    <row r="244" spans="2:17" x14ac:dyDescent="0.2">
      <c r="B244" s="251">
        <f t="shared" si="15"/>
        <v>44470</v>
      </c>
      <c r="C244" s="138"/>
      <c r="D244" s="138">
        <v>39.603931427001953</v>
      </c>
      <c r="E244" s="138">
        <v>1</v>
      </c>
      <c r="F244" s="138">
        <f t="shared" si="12"/>
        <v>39.603931427001953</v>
      </c>
      <c r="G244" s="138">
        <v>1</v>
      </c>
      <c r="H244" s="138"/>
      <c r="I244" s="138">
        <v>39.603931427001953</v>
      </c>
      <c r="J244" s="138">
        <v>0</v>
      </c>
      <c r="K244" s="138">
        <f t="shared" si="13"/>
        <v>39.603931427001953</v>
      </c>
      <c r="L244" s="138">
        <v>1</v>
      </c>
      <c r="M244" s="138"/>
      <c r="N244" s="138">
        <v>39.603931427001953</v>
      </c>
      <c r="O244" s="138">
        <v>1</v>
      </c>
      <c r="P244" s="138">
        <f t="shared" si="14"/>
        <v>39.603931427001953</v>
      </c>
      <c r="Q244" s="247">
        <v>1</v>
      </c>
    </row>
    <row r="245" spans="2:17" x14ac:dyDescent="0.2">
      <c r="B245" s="251">
        <f t="shared" si="15"/>
        <v>44501</v>
      </c>
      <c r="C245" s="138"/>
      <c r="D245" s="138">
        <v>39.603931427001953</v>
      </c>
      <c r="E245" s="138">
        <v>1</v>
      </c>
      <c r="F245" s="138">
        <f t="shared" si="12"/>
        <v>39.603931427001953</v>
      </c>
      <c r="G245" s="138">
        <v>1</v>
      </c>
      <c r="H245" s="138"/>
      <c r="I245" s="138">
        <v>39.603931427001953</v>
      </c>
      <c r="J245" s="138">
        <v>0</v>
      </c>
      <c r="K245" s="138">
        <f t="shared" si="13"/>
        <v>39.603931427001953</v>
      </c>
      <c r="L245" s="138">
        <v>1</v>
      </c>
      <c r="M245" s="138"/>
      <c r="N245" s="138">
        <v>39.603931427001953</v>
      </c>
      <c r="O245" s="138">
        <v>1</v>
      </c>
      <c r="P245" s="138">
        <f t="shared" si="14"/>
        <v>39.603931427001953</v>
      </c>
      <c r="Q245" s="247">
        <v>1</v>
      </c>
    </row>
    <row r="246" spans="2:17" x14ac:dyDescent="0.2">
      <c r="B246" s="251">
        <f t="shared" si="15"/>
        <v>44531</v>
      </c>
      <c r="C246" s="138"/>
      <c r="D246" s="138">
        <v>39.603931427001953</v>
      </c>
      <c r="E246" s="138">
        <v>1</v>
      </c>
      <c r="F246" s="138">
        <f t="shared" si="12"/>
        <v>39.603931427001953</v>
      </c>
      <c r="G246" s="138">
        <v>1</v>
      </c>
      <c r="H246" s="138"/>
      <c r="I246" s="138">
        <v>39.603931427001953</v>
      </c>
      <c r="J246" s="138">
        <v>0</v>
      </c>
      <c r="K246" s="138">
        <f t="shared" si="13"/>
        <v>39.603931427001953</v>
      </c>
      <c r="L246" s="138">
        <v>1</v>
      </c>
      <c r="M246" s="138"/>
      <c r="N246" s="138">
        <v>39.603931427001953</v>
      </c>
      <c r="O246" s="138">
        <v>1</v>
      </c>
      <c r="P246" s="138">
        <f t="shared" si="14"/>
        <v>39.603931427001953</v>
      </c>
      <c r="Q246" s="247">
        <v>1</v>
      </c>
    </row>
    <row r="247" spans="2:17" x14ac:dyDescent="0.2">
      <c r="B247" s="251">
        <f t="shared" si="15"/>
        <v>44562</v>
      </c>
      <c r="C247" s="138"/>
      <c r="D247" s="138">
        <v>39.603931427001953</v>
      </c>
      <c r="E247" s="138">
        <v>1</v>
      </c>
      <c r="F247" s="138">
        <f t="shared" si="12"/>
        <v>39.603931427001953</v>
      </c>
      <c r="G247" s="138">
        <v>1</v>
      </c>
      <c r="H247" s="138"/>
      <c r="I247" s="138">
        <v>39.603931427001953</v>
      </c>
      <c r="J247" s="138">
        <v>0</v>
      </c>
      <c r="K247" s="138">
        <f t="shared" si="13"/>
        <v>39.603931427001953</v>
      </c>
      <c r="L247" s="138">
        <v>1</v>
      </c>
      <c r="M247" s="138"/>
      <c r="N247" s="138">
        <v>39.603931427001953</v>
      </c>
      <c r="O247" s="138">
        <v>1</v>
      </c>
      <c r="P247" s="138">
        <f t="shared" si="14"/>
        <v>39.603931427001953</v>
      </c>
      <c r="Q247" s="247">
        <v>1</v>
      </c>
    </row>
    <row r="248" spans="2:17" x14ac:dyDescent="0.2">
      <c r="B248" s="251">
        <f t="shared" si="15"/>
        <v>44593</v>
      </c>
      <c r="C248" s="138"/>
      <c r="D248" s="138">
        <v>39.603931427001953</v>
      </c>
      <c r="E248" s="138">
        <v>1</v>
      </c>
      <c r="F248" s="138">
        <f t="shared" si="12"/>
        <v>39.603931427001953</v>
      </c>
      <c r="G248" s="138">
        <v>1</v>
      </c>
      <c r="H248" s="138"/>
      <c r="I248" s="138">
        <v>39.603931427001953</v>
      </c>
      <c r="J248" s="138">
        <v>0</v>
      </c>
      <c r="K248" s="138">
        <f t="shared" si="13"/>
        <v>39.603931427001953</v>
      </c>
      <c r="L248" s="138">
        <v>1</v>
      </c>
      <c r="M248" s="138"/>
      <c r="N248" s="138">
        <v>39.603931427001953</v>
      </c>
      <c r="O248" s="138">
        <v>1</v>
      </c>
      <c r="P248" s="138">
        <f t="shared" si="14"/>
        <v>39.603931427001953</v>
      </c>
      <c r="Q248" s="247">
        <v>1</v>
      </c>
    </row>
    <row r="249" spans="2:17" x14ac:dyDescent="0.2">
      <c r="B249" s="251">
        <f t="shared" si="15"/>
        <v>44621</v>
      </c>
      <c r="C249" s="138"/>
      <c r="D249" s="138">
        <v>39.603931427001953</v>
      </c>
      <c r="E249" s="138">
        <v>1</v>
      </c>
      <c r="F249" s="138">
        <f t="shared" si="12"/>
        <v>39.603931427001953</v>
      </c>
      <c r="G249" s="138">
        <v>1</v>
      </c>
      <c r="H249" s="138"/>
      <c r="I249" s="138">
        <v>39.603931427001953</v>
      </c>
      <c r="J249" s="138">
        <v>0</v>
      </c>
      <c r="K249" s="138">
        <f t="shared" si="13"/>
        <v>39.603931427001953</v>
      </c>
      <c r="L249" s="138">
        <v>1</v>
      </c>
      <c r="M249" s="138"/>
      <c r="N249" s="138">
        <v>39.603931427001953</v>
      </c>
      <c r="O249" s="138">
        <v>1</v>
      </c>
      <c r="P249" s="138">
        <f t="shared" si="14"/>
        <v>39.603931427001953</v>
      </c>
      <c r="Q249" s="247">
        <v>1</v>
      </c>
    </row>
    <row r="250" spans="2:17" x14ac:dyDescent="0.2">
      <c r="B250" s="251">
        <f t="shared" si="15"/>
        <v>44652</v>
      </c>
      <c r="C250" s="138"/>
      <c r="D250" s="138">
        <v>39.603931427001953</v>
      </c>
      <c r="E250" s="138">
        <v>1</v>
      </c>
      <c r="F250" s="138">
        <f t="shared" si="12"/>
        <v>39.603931427001953</v>
      </c>
      <c r="G250" s="138">
        <v>1</v>
      </c>
      <c r="H250" s="138"/>
      <c r="I250" s="138">
        <v>39.603931427001953</v>
      </c>
      <c r="J250" s="138">
        <v>0</v>
      </c>
      <c r="K250" s="138">
        <f t="shared" si="13"/>
        <v>39.603931427001953</v>
      </c>
      <c r="L250" s="138">
        <v>1</v>
      </c>
      <c r="M250" s="138"/>
      <c r="N250" s="138">
        <v>39.603931427001953</v>
      </c>
      <c r="O250" s="138">
        <v>1</v>
      </c>
      <c r="P250" s="138">
        <f t="shared" si="14"/>
        <v>39.603931427001953</v>
      </c>
      <c r="Q250" s="247">
        <v>1</v>
      </c>
    </row>
    <row r="251" spans="2:17" x14ac:dyDescent="0.2">
      <c r="B251" s="251">
        <f t="shared" si="15"/>
        <v>44682</v>
      </c>
      <c r="C251" s="138"/>
      <c r="D251" s="138">
        <v>39.603931427001953</v>
      </c>
      <c r="E251" s="138">
        <v>1</v>
      </c>
      <c r="F251" s="138">
        <f t="shared" si="12"/>
        <v>39.603931427001953</v>
      </c>
      <c r="G251" s="138">
        <v>1</v>
      </c>
      <c r="H251" s="138"/>
      <c r="I251" s="138">
        <v>39.603931427001953</v>
      </c>
      <c r="J251" s="138">
        <v>0</v>
      </c>
      <c r="K251" s="138">
        <f t="shared" si="13"/>
        <v>39.603931427001953</v>
      </c>
      <c r="L251" s="138">
        <v>1</v>
      </c>
      <c r="M251" s="138"/>
      <c r="N251" s="138">
        <v>39.603931427001953</v>
      </c>
      <c r="O251" s="138">
        <v>1</v>
      </c>
      <c r="P251" s="138">
        <f t="shared" si="14"/>
        <v>39.603931427001953</v>
      </c>
      <c r="Q251" s="247">
        <v>1</v>
      </c>
    </row>
    <row r="252" spans="2:17" x14ac:dyDescent="0.2">
      <c r="B252" s="251">
        <f t="shared" si="15"/>
        <v>44713</v>
      </c>
      <c r="C252" s="138"/>
      <c r="D252" s="138">
        <v>39.603931427001953</v>
      </c>
      <c r="E252" s="138">
        <v>1</v>
      </c>
      <c r="F252" s="138">
        <f t="shared" si="12"/>
        <v>39.603931427001953</v>
      </c>
      <c r="G252" s="138">
        <v>1</v>
      </c>
      <c r="H252" s="138"/>
      <c r="I252" s="138">
        <v>39.603931427001953</v>
      </c>
      <c r="J252" s="138">
        <v>0</v>
      </c>
      <c r="K252" s="138">
        <f t="shared" si="13"/>
        <v>39.603931427001953</v>
      </c>
      <c r="L252" s="138">
        <v>1</v>
      </c>
      <c r="M252" s="138"/>
      <c r="N252" s="138">
        <v>39.603931427001953</v>
      </c>
      <c r="O252" s="138">
        <v>1</v>
      </c>
      <c r="P252" s="138">
        <f t="shared" si="14"/>
        <v>39.603931427001953</v>
      </c>
      <c r="Q252" s="247">
        <v>1</v>
      </c>
    </row>
    <row r="253" spans="2:17" x14ac:dyDescent="0.2">
      <c r="B253" s="251">
        <f t="shared" si="15"/>
        <v>44743</v>
      </c>
      <c r="C253" s="138"/>
      <c r="D253" s="138">
        <v>39.603931427001953</v>
      </c>
      <c r="E253" s="138">
        <v>1</v>
      </c>
      <c r="F253" s="138">
        <f t="shared" si="12"/>
        <v>39.603931427001953</v>
      </c>
      <c r="G253" s="138">
        <v>1</v>
      </c>
      <c r="H253" s="138"/>
      <c r="I253" s="138">
        <v>39.603931427001953</v>
      </c>
      <c r="J253" s="138">
        <v>0</v>
      </c>
      <c r="K253" s="138">
        <f t="shared" si="13"/>
        <v>39.603931427001953</v>
      </c>
      <c r="L253" s="138">
        <v>1</v>
      </c>
      <c r="M253" s="138"/>
      <c r="N253" s="138">
        <v>39.603931427001953</v>
      </c>
      <c r="O253" s="138">
        <v>1</v>
      </c>
      <c r="P253" s="138">
        <f t="shared" si="14"/>
        <v>39.603931427001953</v>
      </c>
      <c r="Q253" s="247">
        <v>1</v>
      </c>
    </row>
    <row r="254" spans="2:17" x14ac:dyDescent="0.2">
      <c r="B254" s="251">
        <f t="shared" si="15"/>
        <v>44774</v>
      </c>
      <c r="C254" s="138"/>
      <c r="D254" s="138">
        <v>39.603931427001953</v>
      </c>
      <c r="E254" s="138">
        <v>1</v>
      </c>
      <c r="F254" s="138">
        <f t="shared" si="12"/>
        <v>39.603931427001953</v>
      </c>
      <c r="G254" s="138">
        <v>1</v>
      </c>
      <c r="H254" s="138"/>
      <c r="I254" s="138">
        <v>39.603931427001953</v>
      </c>
      <c r="J254" s="138">
        <v>0</v>
      </c>
      <c r="K254" s="138">
        <f t="shared" si="13"/>
        <v>39.603931427001953</v>
      </c>
      <c r="L254" s="138">
        <v>1</v>
      </c>
      <c r="M254" s="138"/>
      <c r="N254" s="138">
        <v>39.603931427001953</v>
      </c>
      <c r="O254" s="138">
        <v>1</v>
      </c>
      <c r="P254" s="138">
        <f t="shared" si="14"/>
        <v>39.603931427001953</v>
      </c>
      <c r="Q254" s="247">
        <v>1</v>
      </c>
    </row>
    <row r="255" spans="2:17" x14ac:dyDescent="0.2">
      <c r="B255" s="251">
        <f t="shared" si="15"/>
        <v>44805</v>
      </c>
      <c r="C255" s="138"/>
      <c r="D255" s="138">
        <v>39.603931427001953</v>
      </c>
      <c r="E255" s="138">
        <v>1</v>
      </c>
      <c r="F255" s="138">
        <f t="shared" si="12"/>
        <v>39.603931427001953</v>
      </c>
      <c r="G255" s="138">
        <v>1</v>
      </c>
      <c r="H255" s="138"/>
      <c r="I255" s="138">
        <v>39.603931427001953</v>
      </c>
      <c r="J255" s="138">
        <v>0</v>
      </c>
      <c r="K255" s="138">
        <f t="shared" si="13"/>
        <v>39.603931427001953</v>
      </c>
      <c r="L255" s="138">
        <v>1</v>
      </c>
      <c r="M255" s="138"/>
      <c r="N255" s="138">
        <v>39.603931427001953</v>
      </c>
      <c r="O255" s="138">
        <v>1</v>
      </c>
      <c r="P255" s="138">
        <f t="shared" si="14"/>
        <v>39.603931427001953</v>
      </c>
      <c r="Q255" s="247">
        <v>1</v>
      </c>
    </row>
    <row r="256" spans="2:17" x14ac:dyDescent="0.2">
      <c r="B256" s="251">
        <f t="shared" si="15"/>
        <v>44835</v>
      </c>
      <c r="C256" s="138"/>
      <c r="D256" s="138">
        <v>39.603931427001953</v>
      </c>
      <c r="E256" s="138">
        <v>1</v>
      </c>
      <c r="F256" s="138">
        <f t="shared" si="12"/>
        <v>39.603931427001953</v>
      </c>
      <c r="G256" s="138">
        <v>1</v>
      </c>
      <c r="H256" s="138"/>
      <c r="I256" s="138">
        <v>39.603931427001953</v>
      </c>
      <c r="J256" s="138">
        <v>0</v>
      </c>
      <c r="K256" s="138">
        <f t="shared" si="13"/>
        <v>39.603931427001953</v>
      </c>
      <c r="L256" s="138">
        <v>1</v>
      </c>
      <c r="M256" s="138"/>
      <c r="N256" s="138">
        <v>39.603931427001953</v>
      </c>
      <c r="O256" s="138">
        <v>1</v>
      </c>
      <c r="P256" s="138">
        <f t="shared" si="14"/>
        <v>39.603931427001953</v>
      </c>
      <c r="Q256" s="247">
        <v>1</v>
      </c>
    </row>
    <row r="257" spans="2:17" x14ac:dyDescent="0.2">
      <c r="B257" s="251">
        <f t="shared" si="15"/>
        <v>44866</v>
      </c>
      <c r="C257" s="138"/>
      <c r="D257" s="138">
        <v>39.603931427001953</v>
      </c>
      <c r="E257" s="138">
        <v>1</v>
      </c>
      <c r="F257" s="138">
        <f t="shared" si="12"/>
        <v>39.603931427001953</v>
      </c>
      <c r="G257" s="138">
        <v>1</v>
      </c>
      <c r="H257" s="138"/>
      <c r="I257" s="138">
        <v>39.603931427001953</v>
      </c>
      <c r="J257" s="138">
        <v>0</v>
      </c>
      <c r="K257" s="138">
        <f t="shared" si="13"/>
        <v>39.603931427001953</v>
      </c>
      <c r="L257" s="138">
        <v>1</v>
      </c>
      <c r="M257" s="138"/>
      <c r="N257" s="138">
        <v>39.603931427001953</v>
      </c>
      <c r="O257" s="138">
        <v>1</v>
      </c>
      <c r="P257" s="138">
        <f t="shared" si="14"/>
        <v>39.603931427001953</v>
      </c>
      <c r="Q257" s="247">
        <v>1</v>
      </c>
    </row>
    <row r="258" spans="2:17" x14ac:dyDescent="0.2">
      <c r="B258" s="251">
        <f t="shared" si="15"/>
        <v>44896</v>
      </c>
      <c r="C258" s="138"/>
      <c r="D258" s="138">
        <v>39.603931427001953</v>
      </c>
      <c r="E258" s="138">
        <v>1</v>
      </c>
      <c r="F258" s="138">
        <f t="shared" si="12"/>
        <v>39.603931427001953</v>
      </c>
      <c r="G258" s="138">
        <v>1</v>
      </c>
      <c r="H258" s="138"/>
      <c r="I258" s="138">
        <v>39.603931427001953</v>
      </c>
      <c r="J258" s="138">
        <v>0</v>
      </c>
      <c r="K258" s="138">
        <f t="shared" si="13"/>
        <v>39.603931427001953</v>
      </c>
      <c r="L258" s="138">
        <v>1</v>
      </c>
      <c r="M258" s="138"/>
      <c r="N258" s="138">
        <v>39.603931427001953</v>
      </c>
      <c r="O258" s="138">
        <v>1</v>
      </c>
      <c r="P258" s="138">
        <f t="shared" si="14"/>
        <v>39.603931427001953</v>
      </c>
      <c r="Q258" s="247">
        <v>1</v>
      </c>
    </row>
    <row r="259" spans="2:17" x14ac:dyDescent="0.2">
      <c r="B259" s="251">
        <f t="shared" si="15"/>
        <v>44927</v>
      </c>
      <c r="C259" s="138"/>
      <c r="D259" s="138">
        <v>39.603931427001953</v>
      </c>
      <c r="E259" s="138">
        <v>1</v>
      </c>
      <c r="F259" s="138">
        <f t="shared" si="12"/>
        <v>39.603931427001953</v>
      </c>
      <c r="G259" s="138">
        <v>1</v>
      </c>
      <c r="H259" s="138"/>
      <c r="I259" s="138">
        <v>39.603931427001953</v>
      </c>
      <c r="J259" s="138">
        <v>0</v>
      </c>
      <c r="K259" s="138">
        <f t="shared" si="13"/>
        <v>39.603931427001953</v>
      </c>
      <c r="L259" s="138">
        <v>1</v>
      </c>
      <c r="M259" s="138"/>
      <c r="N259" s="138">
        <v>39.603931427001953</v>
      </c>
      <c r="O259" s="138">
        <v>1</v>
      </c>
      <c r="P259" s="138">
        <f t="shared" si="14"/>
        <v>39.603931427001953</v>
      </c>
      <c r="Q259" s="247">
        <v>1</v>
      </c>
    </row>
    <row r="260" spans="2:17" x14ac:dyDescent="0.2">
      <c r="B260" s="251">
        <f t="shared" si="15"/>
        <v>44958</v>
      </c>
      <c r="C260" s="138"/>
      <c r="D260" s="138">
        <v>39.603931427001953</v>
      </c>
      <c r="E260" s="138">
        <v>1</v>
      </c>
      <c r="F260" s="138">
        <f t="shared" si="12"/>
        <v>39.603931427001953</v>
      </c>
      <c r="G260" s="138">
        <v>1</v>
      </c>
      <c r="H260" s="138"/>
      <c r="I260" s="138">
        <v>39.603931427001953</v>
      </c>
      <c r="J260" s="138">
        <v>0</v>
      </c>
      <c r="K260" s="138">
        <f t="shared" si="13"/>
        <v>39.603931427001953</v>
      </c>
      <c r="L260" s="138">
        <v>1</v>
      </c>
      <c r="M260" s="138"/>
      <c r="N260" s="138">
        <v>39.603931427001953</v>
      </c>
      <c r="O260" s="138">
        <v>1</v>
      </c>
      <c r="P260" s="138">
        <f t="shared" si="14"/>
        <v>39.603931427001953</v>
      </c>
      <c r="Q260" s="247">
        <v>1</v>
      </c>
    </row>
    <row r="261" spans="2:17" x14ac:dyDescent="0.2">
      <c r="B261" s="251">
        <f t="shared" si="15"/>
        <v>44986</v>
      </c>
      <c r="C261" s="138"/>
      <c r="D261" s="138">
        <v>39.603931427001953</v>
      </c>
      <c r="E261" s="138">
        <v>1</v>
      </c>
      <c r="F261" s="138">
        <f t="shared" si="12"/>
        <v>39.603931427001953</v>
      </c>
      <c r="G261" s="138">
        <v>1</v>
      </c>
      <c r="H261" s="138"/>
      <c r="I261" s="138">
        <v>39.603931427001953</v>
      </c>
      <c r="J261" s="138">
        <v>0</v>
      </c>
      <c r="K261" s="138">
        <f t="shared" si="13"/>
        <v>39.603931427001953</v>
      </c>
      <c r="L261" s="138">
        <v>1</v>
      </c>
      <c r="M261" s="138"/>
      <c r="N261" s="138">
        <v>39.603931427001953</v>
      </c>
      <c r="O261" s="138">
        <v>1</v>
      </c>
      <c r="P261" s="138">
        <f t="shared" si="14"/>
        <v>39.603931427001953</v>
      </c>
      <c r="Q261" s="247">
        <v>1</v>
      </c>
    </row>
    <row r="262" spans="2:17" x14ac:dyDescent="0.2">
      <c r="B262" s="251">
        <f t="shared" si="15"/>
        <v>45017</v>
      </c>
      <c r="C262" s="138"/>
      <c r="D262" s="138">
        <v>39.603931427001953</v>
      </c>
      <c r="E262" s="138">
        <v>1</v>
      </c>
      <c r="F262" s="138">
        <f t="shared" si="12"/>
        <v>39.603931427001953</v>
      </c>
      <c r="G262" s="138">
        <v>1</v>
      </c>
      <c r="H262" s="138"/>
      <c r="I262" s="138">
        <v>39.603931427001953</v>
      </c>
      <c r="J262" s="138">
        <v>0</v>
      </c>
      <c r="K262" s="138">
        <f t="shared" si="13"/>
        <v>39.603931427001953</v>
      </c>
      <c r="L262" s="138">
        <v>1</v>
      </c>
      <c r="M262" s="138"/>
      <c r="N262" s="138">
        <v>39.603931427001953</v>
      </c>
      <c r="O262" s="138">
        <v>1</v>
      </c>
      <c r="P262" s="138">
        <f t="shared" si="14"/>
        <v>39.603931427001953</v>
      </c>
      <c r="Q262" s="247">
        <v>1</v>
      </c>
    </row>
    <row r="263" spans="2:17" x14ac:dyDescent="0.2">
      <c r="B263" s="251">
        <f t="shared" si="15"/>
        <v>45047</v>
      </c>
      <c r="C263" s="138"/>
      <c r="D263" s="138">
        <v>39.603931427001953</v>
      </c>
      <c r="E263" s="138">
        <v>1</v>
      </c>
      <c r="F263" s="138">
        <f t="shared" ref="F263:F326" si="16">D263</f>
        <v>39.603931427001953</v>
      </c>
      <c r="G263" s="138">
        <v>1</v>
      </c>
      <c r="H263" s="138"/>
      <c r="I263" s="138">
        <v>39.603931427001953</v>
      </c>
      <c r="J263" s="138">
        <v>0</v>
      </c>
      <c r="K263" s="138">
        <f t="shared" ref="K263:K326" si="17">I263</f>
        <v>39.603931427001953</v>
      </c>
      <c r="L263" s="138">
        <v>1</v>
      </c>
      <c r="M263" s="138"/>
      <c r="N263" s="138">
        <v>39.603931427001953</v>
      </c>
      <c r="O263" s="138">
        <v>1</v>
      </c>
      <c r="P263" s="138">
        <f t="shared" ref="P263:P326" si="18">N263</f>
        <v>39.603931427001953</v>
      </c>
      <c r="Q263" s="247">
        <v>1</v>
      </c>
    </row>
    <row r="264" spans="2:17" x14ac:dyDescent="0.2">
      <c r="B264" s="251">
        <f t="shared" ref="B264:B327" si="19">EOMONTH(B263,0)+1</f>
        <v>45078</v>
      </c>
      <c r="C264" s="138"/>
      <c r="D264" s="138">
        <v>39.603931427001953</v>
      </c>
      <c r="E264" s="138">
        <v>1</v>
      </c>
      <c r="F264" s="138">
        <f t="shared" si="16"/>
        <v>39.603931427001953</v>
      </c>
      <c r="G264" s="138">
        <v>1</v>
      </c>
      <c r="H264" s="138"/>
      <c r="I264" s="138">
        <v>39.603931427001953</v>
      </c>
      <c r="J264" s="138">
        <v>0</v>
      </c>
      <c r="K264" s="138">
        <f t="shared" si="17"/>
        <v>39.603931427001953</v>
      </c>
      <c r="L264" s="138">
        <v>1</v>
      </c>
      <c r="M264" s="138"/>
      <c r="N264" s="138">
        <v>39.603931427001953</v>
      </c>
      <c r="O264" s="138">
        <v>1</v>
      </c>
      <c r="P264" s="138">
        <f t="shared" si="18"/>
        <v>39.603931427001953</v>
      </c>
      <c r="Q264" s="247">
        <v>1</v>
      </c>
    </row>
    <row r="265" spans="2:17" x14ac:dyDescent="0.2">
      <c r="B265" s="251">
        <f t="shared" si="19"/>
        <v>45108</v>
      </c>
      <c r="C265" s="138"/>
      <c r="D265" s="138">
        <v>39.603931427001953</v>
      </c>
      <c r="E265" s="138">
        <v>1</v>
      </c>
      <c r="F265" s="138">
        <f t="shared" si="16"/>
        <v>39.603931427001953</v>
      </c>
      <c r="G265" s="138">
        <v>1</v>
      </c>
      <c r="H265" s="138"/>
      <c r="I265" s="138">
        <v>39.603931427001953</v>
      </c>
      <c r="J265" s="138">
        <v>0</v>
      </c>
      <c r="K265" s="138">
        <f t="shared" si="17"/>
        <v>39.603931427001953</v>
      </c>
      <c r="L265" s="138">
        <v>1</v>
      </c>
      <c r="M265" s="138"/>
      <c r="N265" s="138">
        <v>39.603931427001953</v>
      </c>
      <c r="O265" s="138">
        <v>1</v>
      </c>
      <c r="P265" s="138">
        <f t="shared" si="18"/>
        <v>39.603931427001953</v>
      </c>
      <c r="Q265" s="247">
        <v>1</v>
      </c>
    </row>
    <row r="266" spans="2:17" x14ac:dyDescent="0.2">
      <c r="B266" s="251">
        <f t="shared" si="19"/>
        <v>45139</v>
      </c>
      <c r="C266" s="138"/>
      <c r="D266" s="138">
        <v>39.603931427001953</v>
      </c>
      <c r="E266" s="138">
        <v>1</v>
      </c>
      <c r="F266" s="138">
        <f t="shared" si="16"/>
        <v>39.603931427001953</v>
      </c>
      <c r="G266" s="138">
        <v>1</v>
      </c>
      <c r="H266" s="138"/>
      <c r="I266" s="138">
        <v>39.603931427001953</v>
      </c>
      <c r="J266" s="138">
        <v>0</v>
      </c>
      <c r="K266" s="138">
        <f t="shared" si="17"/>
        <v>39.603931427001953</v>
      </c>
      <c r="L266" s="138">
        <v>1</v>
      </c>
      <c r="M266" s="138"/>
      <c r="N266" s="138">
        <v>39.603931427001953</v>
      </c>
      <c r="O266" s="138">
        <v>1</v>
      </c>
      <c r="P266" s="138">
        <f t="shared" si="18"/>
        <v>39.603931427001953</v>
      </c>
      <c r="Q266" s="247">
        <v>1</v>
      </c>
    </row>
    <row r="267" spans="2:17" x14ac:dyDescent="0.2">
      <c r="B267" s="251">
        <f t="shared" si="19"/>
        <v>45170</v>
      </c>
      <c r="C267" s="138"/>
      <c r="D267" s="138">
        <v>39.603931427001953</v>
      </c>
      <c r="E267" s="138">
        <v>1</v>
      </c>
      <c r="F267" s="138">
        <f t="shared" si="16"/>
        <v>39.603931427001953</v>
      </c>
      <c r="G267" s="138">
        <v>1</v>
      </c>
      <c r="H267" s="138"/>
      <c r="I267" s="138">
        <v>39.603931427001953</v>
      </c>
      <c r="J267" s="138">
        <v>0</v>
      </c>
      <c r="K267" s="138">
        <f t="shared" si="17"/>
        <v>39.603931427001953</v>
      </c>
      <c r="L267" s="138">
        <v>1</v>
      </c>
      <c r="M267" s="138"/>
      <c r="N267" s="138">
        <v>39.603931427001953</v>
      </c>
      <c r="O267" s="138">
        <v>1</v>
      </c>
      <c r="P267" s="138">
        <f t="shared" si="18"/>
        <v>39.603931427001953</v>
      </c>
      <c r="Q267" s="247">
        <v>1</v>
      </c>
    </row>
    <row r="268" spans="2:17" x14ac:dyDescent="0.2">
      <c r="B268" s="251">
        <f t="shared" si="19"/>
        <v>45200</v>
      </c>
      <c r="C268" s="138"/>
      <c r="D268" s="138">
        <v>39.603931427001953</v>
      </c>
      <c r="E268" s="138">
        <v>1</v>
      </c>
      <c r="F268" s="138">
        <f t="shared" si="16"/>
        <v>39.603931427001953</v>
      </c>
      <c r="G268" s="138">
        <v>1</v>
      </c>
      <c r="H268" s="138"/>
      <c r="I268" s="138">
        <v>39.603931427001953</v>
      </c>
      <c r="J268" s="138">
        <v>0</v>
      </c>
      <c r="K268" s="138">
        <f t="shared" si="17"/>
        <v>39.603931427001953</v>
      </c>
      <c r="L268" s="138">
        <v>1</v>
      </c>
      <c r="M268" s="138"/>
      <c r="N268" s="138">
        <v>39.603931427001953</v>
      </c>
      <c r="O268" s="138">
        <v>1</v>
      </c>
      <c r="P268" s="138">
        <f t="shared" si="18"/>
        <v>39.603931427001953</v>
      </c>
      <c r="Q268" s="247">
        <v>1</v>
      </c>
    </row>
    <row r="269" spans="2:17" x14ac:dyDescent="0.2">
      <c r="B269" s="251">
        <f t="shared" si="19"/>
        <v>45231</v>
      </c>
      <c r="C269" s="138"/>
      <c r="D269" s="138">
        <v>39.603931427001953</v>
      </c>
      <c r="E269" s="138">
        <v>1</v>
      </c>
      <c r="F269" s="138">
        <f t="shared" si="16"/>
        <v>39.603931427001953</v>
      </c>
      <c r="G269" s="138">
        <v>1</v>
      </c>
      <c r="H269" s="138"/>
      <c r="I269" s="138">
        <v>39.603931427001953</v>
      </c>
      <c r="J269" s="138">
        <v>0</v>
      </c>
      <c r="K269" s="138">
        <f t="shared" si="17"/>
        <v>39.603931427001953</v>
      </c>
      <c r="L269" s="138">
        <v>1</v>
      </c>
      <c r="M269" s="138"/>
      <c r="N269" s="138">
        <v>39.603931427001953</v>
      </c>
      <c r="O269" s="138">
        <v>1</v>
      </c>
      <c r="P269" s="138">
        <f t="shared" si="18"/>
        <v>39.603931427001953</v>
      </c>
      <c r="Q269" s="247">
        <v>1</v>
      </c>
    </row>
    <row r="270" spans="2:17" x14ac:dyDescent="0.2">
      <c r="B270" s="251">
        <f t="shared" si="19"/>
        <v>45261</v>
      </c>
      <c r="C270" s="138"/>
      <c r="D270" s="138">
        <v>39.603931427001953</v>
      </c>
      <c r="E270" s="138">
        <v>1</v>
      </c>
      <c r="F270" s="138">
        <f t="shared" si="16"/>
        <v>39.603931427001953</v>
      </c>
      <c r="G270" s="138">
        <v>1</v>
      </c>
      <c r="H270" s="138"/>
      <c r="I270" s="138">
        <v>39.603931427001953</v>
      </c>
      <c r="J270" s="138">
        <v>0</v>
      </c>
      <c r="K270" s="138">
        <f t="shared" si="17"/>
        <v>39.603931427001953</v>
      </c>
      <c r="L270" s="138">
        <v>1</v>
      </c>
      <c r="M270" s="138"/>
      <c r="N270" s="138">
        <v>39.603931427001953</v>
      </c>
      <c r="O270" s="138">
        <v>1</v>
      </c>
      <c r="P270" s="138">
        <f t="shared" si="18"/>
        <v>39.603931427001953</v>
      </c>
      <c r="Q270" s="247">
        <v>1</v>
      </c>
    </row>
    <row r="271" spans="2:17" x14ac:dyDescent="0.2">
      <c r="B271" s="251">
        <f t="shared" si="19"/>
        <v>45292</v>
      </c>
      <c r="C271" s="138"/>
      <c r="D271" s="138">
        <v>39.603931427001953</v>
      </c>
      <c r="E271" s="138">
        <v>1</v>
      </c>
      <c r="F271" s="138">
        <f t="shared" si="16"/>
        <v>39.603931427001953</v>
      </c>
      <c r="G271" s="138">
        <v>1</v>
      </c>
      <c r="H271" s="138"/>
      <c r="I271" s="138">
        <v>39.603931427001953</v>
      </c>
      <c r="J271" s="138">
        <v>0</v>
      </c>
      <c r="K271" s="138">
        <f t="shared" si="17"/>
        <v>39.603931427001953</v>
      </c>
      <c r="L271" s="138">
        <v>1</v>
      </c>
      <c r="M271" s="138"/>
      <c r="N271" s="138">
        <v>39.603931427001953</v>
      </c>
      <c r="O271" s="138">
        <v>1</v>
      </c>
      <c r="P271" s="138">
        <f t="shared" si="18"/>
        <v>39.603931427001953</v>
      </c>
      <c r="Q271" s="247">
        <v>1</v>
      </c>
    </row>
    <row r="272" spans="2:17" x14ac:dyDescent="0.2">
      <c r="B272" s="251">
        <f t="shared" si="19"/>
        <v>45323</v>
      </c>
      <c r="C272" s="138"/>
      <c r="D272" s="138">
        <v>39.603931427001953</v>
      </c>
      <c r="E272" s="138">
        <v>1</v>
      </c>
      <c r="F272" s="138">
        <f t="shared" si="16"/>
        <v>39.603931427001953</v>
      </c>
      <c r="G272" s="138">
        <v>1</v>
      </c>
      <c r="H272" s="138"/>
      <c r="I272" s="138">
        <v>39.603931427001953</v>
      </c>
      <c r="J272" s="138">
        <v>0</v>
      </c>
      <c r="K272" s="138">
        <f t="shared" si="17"/>
        <v>39.603931427001953</v>
      </c>
      <c r="L272" s="138">
        <v>1</v>
      </c>
      <c r="M272" s="138"/>
      <c r="N272" s="138">
        <v>39.603931427001953</v>
      </c>
      <c r="O272" s="138">
        <v>1</v>
      </c>
      <c r="P272" s="138">
        <f t="shared" si="18"/>
        <v>39.603931427001953</v>
      </c>
      <c r="Q272" s="247">
        <v>1</v>
      </c>
    </row>
    <row r="273" spans="2:17" x14ac:dyDescent="0.2">
      <c r="B273" s="251">
        <f t="shared" si="19"/>
        <v>45352</v>
      </c>
      <c r="C273" s="138"/>
      <c r="D273" s="138">
        <v>39.603931427001953</v>
      </c>
      <c r="E273" s="138">
        <v>1</v>
      </c>
      <c r="F273" s="138">
        <f t="shared" si="16"/>
        <v>39.603931427001953</v>
      </c>
      <c r="G273" s="138">
        <v>1</v>
      </c>
      <c r="H273" s="138"/>
      <c r="I273" s="138">
        <v>39.603931427001953</v>
      </c>
      <c r="J273" s="138">
        <v>0</v>
      </c>
      <c r="K273" s="138">
        <f t="shared" si="17"/>
        <v>39.603931427001953</v>
      </c>
      <c r="L273" s="138">
        <v>1</v>
      </c>
      <c r="M273" s="138"/>
      <c r="N273" s="138">
        <v>39.603931427001953</v>
      </c>
      <c r="O273" s="138">
        <v>1</v>
      </c>
      <c r="P273" s="138">
        <f t="shared" si="18"/>
        <v>39.603931427001953</v>
      </c>
      <c r="Q273" s="247">
        <v>1</v>
      </c>
    </row>
    <row r="274" spans="2:17" x14ac:dyDescent="0.2">
      <c r="B274" s="251">
        <f t="shared" si="19"/>
        <v>45383</v>
      </c>
      <c r="C274" s="138"/>
      <c r="D274" s="138">
        <v>39.603931427001953</v>
      </c>
      <c r="E274" s="138">
        <v>1</v>
      </c>
      <c r="F274" s="138">
        <f t="shared" si="16"/>
        <v>39.603931427001953</v>
      </c>
      <c r="G274" s="138">
        <v>1</v>
      </c>
      <c r="H274" s="138"/>
      <c r="I274" s="138">
        <v>39.603931427001953</v>
      </c>
      <c r="J274" s="138">
        <v>0</v>
      </c>
      <c r="K274" s="138">
        <f t="shared" si="17"/>
        <v>39.603931427001953</v>
      </c>
      <c r="L274" s="138">
        <v>1</v>
      </c>
      <c r="M274" s="138"/>
      <c r="N274" s="138">
        <v>39.603931427001953</v>
      </c>
      <c r="O274" s="138">
        <v>1</v>
      </c>
      <c r="P274" s="138">
        <f t="shared" si="18"/>
        <v>39.603931427001953</v>
      </c>
      <c r="Q274" s="247">
        <v>1</v>
      </c>
    </row>
    <row r="275" spans="2:17" x14ac:dyDescent="0.2">
      <c r="B275" s="251">
        <f t="shared" si="19"/>
        <v>45413</v>
      </c>
      <c r="C275" s="138"/>
      <c r="D275" s="138">
        <v>39.603931427001953</v>
      </c>
      <c r="E275" s="138">
        <v>1</v>
      </c>
      <c r="F275" s="138">
        <f t="shared" si="16"/>
        <v>39.603931427001953</v>
      </c>
      <c r="G275" s="138">
        <v>1</v>
      </c>
      <c r="H275" s="138"/>
      <c r="I275" s="138">
        <v>39.603931427001953</v>
      </c>
      <c r="J275" s="138">
        <v>0</v>
      </c>
      <c r="K275" s="138">
        <f t="shared" si="17"/>
        <v>39.603931427001953</v>
      </c>
      <c r="L275" s="138">
        <v>1</v>
      </c>
      <c r="M275" s="138"/>
      <c r="N275" s="138">
        <v>39.603931427001953</v>
      </c>
      <c r="O275" s="138">
        <v>1</v>
      </c>
      <c r="P275" s="138">
        <f t="shared" si="18"/>
        <v>39.603931427001953</v>
      </c>
      <c r="Q275" s="247">
        <v>1</v>
      </c>
    </row>
    <row r="276" spans="2:17" x14ac:dyDescent="0.2">
      <c r="B276" s="251">
        <f t="shared" si="19"/>
        <v>45444</v>
      </c>
      <c r="C276" s="138"/>
      <c r="D276" s="138">
        <v>39.603931427001953</v>
      </c>
      <c r="E276" s="138">
        <v>1</v>
      </c>
      <c r="F276" s="138">
        <f t="shared" si="16"/>
        <v>39.603931427001953</v>
      </c>
      <c r="G276" s="138">
        <v>1</v>
      </c>
      <c r="H276" s="138"/>
      <c r="I276" s="138">
        <v>39.603931427001953</v>
      </c>
      <c r="J276" s="138">
        <v>0</v>
      </c>
      <c r="K276" s="138">
        <f t="shared" si="17"/>
        <v>39.603931427001953</v>
      </c>
      <c r="L276" s="138">
        <v>1</v>
      </c>
      <c r="M276" s="138"/>
      <c r="N276" s="138">
        <v>39.603931427001953</v>
      </c>
      <c r="O276" s="138">
        <v>1</v>
      </c>
      <c r="P276" s="138">
        <f t="shared" si="18"/>
        <v>39.603931427001953</v>
      </c>
      <c r="Q276" s="247">
        <v>1</v>
      </c>
    </row>
    <row r="277" spans="2:17" x14ac:dyDescent="0.2">
      <c r="B277" s="251">
        <f t="shared" si="19"/>
        <v>45474</v>
      </c>
      <c r="C277" s="138"/>
      <c r="D277" s="138">
        <v>39.603931427001953</v>
      </c>
      <c r="E277" s="138">
        <v>1</v>
      </c>
      <c r="F277" s="138">
        <f t="shared" si="16"/>
        <v>39.603931427001953</v>
      </c>
      <c r="G277" s="138">
        <v>1</v>
      </c>
      <c r="H277" s="138"/>
      <c r="I277" s="138">
        <v>39.603931427001953</v>
      </c>
      <c r="J277" s="138">
        <v>0</v>
      </c>
      <c r="K277" s="138">
        <f t="shared" si="17"/>
        <v>39.603931427001953</v>
      </c>
      <c r="L277" s="138">
        <v>1</v>
      </c>
      <c r="M277" s="138"/>
      <c r="N277" s="138">
        <v>39.603931427001953</v>
      </c>
      <c r="O277" s="138">
        <v>1</v>
      </c>
      <c r="P277" s="138">
        <f t="shared" si="18"/>
        <v>39.603931427001953</v>
      </c>
      <c r="Q277" s="247">
        <v>1</v>
      </c>
    </row>
    <row r="278" spans="2:17" x14ac:dyDescent="0.2">
      <c r="B278" s="251">
        <f t="shared" si="19"/>
        <v>45505</v>
      </c>
      <c r="C278" s="138"/>
      <c r="D278" s="138">
        <v>39.603931427001953</v>
      </c>
      <c r="E278" s="138">
        <v>1</v>
      </c>
      <c r="F278" s="138">
        <f t="shared" si="16"/>
        <v>39.603931427001953</v>
      </c>
      <c r="G278" s="138">
        <v>1</v>
      </c>
      <c r="H278" s="138"/>
      <c r="I278" s="138">
        <v>39.603931427001953</v>
      </c>
      <c r="J278" s="138">
        <v>0</v>
      </c>
      <c r="K278" s="138">
        <f t="shared" si="17"/>
        <v>39.603931427001953</v>
      </c>
      <c r="L278" s="138">
        <v>1</v>
      </c>
      <c r="M278" s="138"/>
      <c r="N278" s="138">
        <v>39.603931427001953</v>
      </c>
      <c r="O278" s="138">
        <v>1</v>
      </c>
      <c r="P278" s="138">
        <f t="shared" si="18"/>
        <v>39.603931427001953</v>
      </c>
      <c r="Q278" s="247">
        <v>1</v>
      </c>
    </row>
    <row r="279" spans="2:17" x14ac:dyDescent="0.2">
      <c r="B279" s="251">
        <f t="shared" si="19"/>
        <v>45536</v>
      </c>
      <c r="C279" s="138"/>
      <c r="D279" s="138">
        <v>39.603931427001953</v>
      </c>
      <c r="E279" s="138">
        <v>1</v>
      </c>
      <c r="F279" s="138">
        <f t="shared" si="16"/>
        <v>39.603931427001953</v>
      </c>
      <c r="G279" s="138">
        <v>1</v>
      </c>
      <c r="H279" s="138"/>
      <c r="I279" s="138">
        <v>39.603931427001953</v>
      </c>
      <c r="J279" s="138">
        <v>0</v>
      </c>
      <c r="K279" s="138">
        <f t="shared" si="17"/>
        <v>39.603931427001953</v>
      </c>
      <c r="L279" s="138">
        <v>1</v>
      </c>
      <c r="M279" s="138"/>
      <c r="N279" s="138">
        <v>39.603931427001953</v>
      </c>
      <c r="O279" s="138">
        <v>1</v>
      </c>
      <c r="P279" s="138">
        <f t="shared" si="18"/>
        <v>39.603931427001953</v>
      </c>
      <c r="Q279" s="247">
        <v>1</v>
      </c>
    </row>
    <row r="280" spans="2:17" x14ac:dyDescent="0.2">
      <c r="B280" s="251">
        <f t="shared" si="19"/>
        <v>45566</v>
      </c>
      <c r="C280" s="138"/>
      <c r="D280" s="138">
        <v>39.603931427001953</v>
      </c>
      <c r="E280" s="138">
        <v>1</v>
      </c>
      <c r="F280" s="138">
        <f t="shared" si="16"/>
        <v>39.603931427001953</v>
      </c>
      <c r="G280" s="138">
        <v>1</v>
      </c>
      <c r="H280" s="138"/>
      <c r="I280" s="138">
        <v>39.603931427001953</v>
      </c>
      <c r="J280" s="138">
        <v>0</v>
      </c>
      <c r="K280" s="138">
        <f t="shared" si="17"/>
        <v>39.603931427001953</v>
      </c>
      <c r="L280" s="138">
        <v>1</v>
      </c>
      <c r="M280" s="138"/>
      <c r="N280" s="138">
        <v>39.603931427001953</v>
      </c>
      <c r="O280" s="138">
        <v>1</v>
      </c>
      <c r="P280" s="138">
        <f t="shared" si="18"/>
        <v>39.603931427001953</v>
      </c>
      <c r="Q280" s="247">
        <v>1</v>
      </c>
    </row>
    <row r="281" spans="2:17" x14ac:dyDescent="0.2">
      <c r="B281" s="251">
        <f t="shared" si="19"/>
        <v>45597</v>
      </c>
      <c r="C281" s="138"/>
      <c r="D281" s="138">
        <v>39.603931427001953</v>
      </c>
      <c r="E281" s="138">
        <v>1</v>
      </c>
      <c r="F281" s="138">
        <f t="shared" si="16"/>
        <v>39.603931427001953</v>
      </c>
      <c r="G281" s="138">
        <v>1</v>
      </c>
      <c r="H281" s="138"/>
      <c r="I281" s="138">
        <v>39.603931427001953</v>
      </c>
      <c r="J281" s="138">
        <v>0</v>
      </c>
      <c r="K281" s="138">
        <f t="shared" si="17"/>
        <v>39.603931427001953</v>
      </c>
      <c r="L281" s="138">
        <v>1</v>
      </c>
      <c r="M281" s="138"/>
      <c r="N281" s="138">
        <v>39.603931427001953</v>
      </c>
      <c r="O281" s="138">
        <v>1</v>
      </c>
      <c r="P281" s="138">
        <f t="shared" si="18"/>
        <v>39.603931427001953</v>
      </c>
      <c r="Q281" s="247">
        <v>1</v>
      </c>
    </row>
    <row r="282" spans="2:17" x14ac:dyDescent="0.2">
      <c r="B282" s="251">
        <f t="shared" si="19"/>
        <v>45627</v>
      </c>
      <c r="C282" s="138"/>
      <c r="D282" s="138">
        <v>39.603931427001953</v>
      </c>
      <c r="E282" s="138">
        <v>1</v>
      </c>
      <c r="F282" s="138">
        <f t="shared" si="16"/>
        <v>39.603931427001953</v>
      </c>
      <c r="G282" s="138">
        <v>1</v>
      </c>
      <c r="H282" s="138"/>
      <c r="I282" s="138">
        <v>39.603931427001953</v>
      </c>
      <c r="J282" s="138">
        <v>0</v>
      </c>
      <c r="K282" s="138">
        <f t="shared" si="17"/>
        <v>39.603931427001953</v>
      </c>
      <c r="L282" s="138">
        <v>1</v>
      </c>
      <c r="M282" s="138"/>
      <c r="N282" s="138">
        <v>39.603931427001953</v>
      </c>
      <c r="O282" s="138">
        <v>1</v>
      </c>
      <c r="P282" s="138">
        <f t="shared" si="18"/>
        <v>39.603931427001953</v>
      </c>
      <c r="Q282" s="247">
        <v>1</v>
      </c>
    </row>
    <row r="283" spans="2:17" x14ac:dyDescent="0.2">
      <c r="B283" s="251">
        <f t="shared" si="19"/>
        <v>45658</v>
      </c>
      <c r="C283" s="138"/>
      <c r="D283" s="138">
        <v>39.603931427001953</v>
      </c>
      <c r="E283" s="138">
        <v>1</v>
      </c>
      <c r="F283" s="138">
        <f t="shared" si="16"/>
        <v>39.603931427001953</v>
      </c>
      <c r="G283" s="138">
        <v>1</v>
      </c>
      <c r="H283" s="138"/>
      <c r="I283" s="138">
        <v>39.603931427001953</v>
      </c>
      <c r="J283" s="138">
        <v>0</v>
      </c>
      <c r="K283" s="138">
        <f t="shared" si="17"/>
        <v>39.603931427001953</v>
      </c>
      <c r="L283" s="138">
        <v>1</v>
      </c>
      <c r="M283" s="138"/>
      <c r="N283" s="138">
        <v>39.603931427001953</v>
      </c>
      <c r="O283" s="138">
        <v>1</v>
      </c>
      <c r="P283" s="138">
        <f t="shared" si="18"/>
        <v>39.603931427001953</v>
      </c>
      <c r="Q283" s="247">
        <v>1</v>
      </c>
    </row>
    <row r="284" spans="2:17" x14ac:dyDescent="0.2">
      <c r="B284" s="251">
        <f t="shared" si="19"/>
        <v>45689</v>
      </c>
      <c r="C284" s="138"/>
      <c r="D284" s="138">
        <v>39.603931427001953</v>
      </c>
      <c r="E284" s="138">
        <v>1</v>
      </c>
      <c r="F284" s="138">
        <f t="shared" si="16"/>
        <v>39.603931427001953</v>
      </c>
      <c r="G284" s="138">
        <v>1</v>
      </c>
      <c r="H284" s="138"/>
      <c r="I284" s="138">
        <v>39.603931427001953</v>
      </c>
      <c r="J284" s="138">
        <v>0</v>
      </c>
      <c r="K284" s="138">
        <f t="shared" si="17"/>
        <v>39.603931427001953</v>
      </c>
      <c r="L284" s="138">
        <v>1</v>
      </c>
      <c r="M284" s="138"/>
      <c r="N284" s="138">
        <v>39.603931427001953</v>
      </c>
      <c r="O284" s="138">
        <v>1</v>
      </c>
      <c r="P284" s="138">
        <f t="shared" si="18"/>
        <v>39.603931427001953</v>
      </c>
      <c r="Q284" s="247">
        <v>1</v>
      </c>
    </row>
    <row r="285" spans="2:17" x14ac:dyDescent="0.2">
      <c r="B285" s="251">
        <f t="shared" si="19"/>
        <v>45717</v>
      </c>
      <c r="C285" s="138"/>
      <c r="D285" s="138">
        <v>39.603931427001953</v>
      </c>
      <c r="E285" s="138">
        <v>1</v>
      </c>
      <c r="F285" s="138">
        <f t="shared" si="16"/>
        <v>39.603931427001953</v>
      </c>
      <c r="G285" s="138">
        <v>1</v>
      </c>
      <c r="H285" s="138"/>
      <c r="I285" s="138">
        <v>39.603931427001953</v>
      </c>
      <c r="J285" s="138">
        <v>0</v>
      </c>
      <c r="K285" s="138">
        <f t="shared" si="17"/>
        <v>39.603931427001953</v>
      </c>
      <c r="L285" s="138">
        <v>1</v>
      </c>
      <c r="M285" s="138"/>
      <c r="N285" s="138">
        <v>39.603931427001953</v>
      </c>
      <c r="O285" s="138">
        <v>1</v>
      </c>
      <c r="P285" s="138">
        <f t="shared" si="18"/>
        <v>39.603931427001953</v>
      </c>
      <c r="Q285" s="247">
        <v>1</v>
      </c>
    </row>
    <row r="286" spans="2:17" x14ac:dyDescent="0.2">
      <c r="B286" s="251">
        <f t="shared" si="19"/>
        <v>45748</v>
      </c>
      <c r="C286" s="138"/>
      <c r="D286" s="138">
        <v>39.603931427001953</v>
      </c>
      <c r="E286" s="138">
        <v>1</v>
      </c>
      <c r="F286" s="138">
        <f t="shared" si="16"/>
        <v>39.603931427001953</v>
      </c>
      <c r="G286" s="138">
        <v>1</v>
      </c>
      <c r="H286" s="138"/>
      <c r="I286" s="138">
        <v>39.603931427001953</v>
      </c>
      <c r="J286" s="138">
        <v>0</v>
      </c>
      <c r="K286" s="138">
        <f t="shared" si="17"/>
        <v>39.603931427001953</v>
      </c>
      <c r="L286" s="138">
        <v>1</v>
      </c>
      <c r="M286" s="138"/>
      <c r="N286" s="138">
        <v>39.603931427001953</v>
      </c>
      <c r="O286" s="138">
        <v>1</v>
      </c>
      <c r="P286" s="138">
        <f t="shared" si="18"/>
        <v>39.603931427001953</v>
      </c>
      <c r="Q286" s="247">
        <v>1</v>
      </c>
    </row>
    <row r="287" spans="2:17" x14ac:dyDescent="0.2">
      <c r="B287" s="251">
        <f t="shared" si="19"/>
        <v>45778</v>
      </c>
      <c r="C287" s="138"/>
      <c r="D287" s="138">
        <v>39.603931427001953</v>
      </c>
      <c r="E287" s="138">
        <v>1</v>
      </c>
      <c r="F287" s="138">
        <f t="shared" si="16"/>
        <v>39.603931427001953</v>
      </c>
      <c r="G287" s="138">
        <v>1</v>
      </c>
      <c r="H287" s="138"/>
      <c r="I287" s="138">
        <v>39.603931427001953</v>
      </c>
      <c r="J287" s="138">
        <v>0</v>
      </c>
      <c r="K287" s="138">
        <f t="shared" si="17"/>
        <v>39.603931427001953</v>
      </c>
      <c r="L287" s="138">
        <v>1</v>
      </c>
      <c r="M287" s="138"/>
      <c r="N287" s="138">
        <v>39.603931427001953</v>
      </c>
      <c r="O287" s="138">
        <v>1</v>
      </c>
      <c r="P287" s="138">
        <f t="shared" si="18"/>
        <v>39.603931427001953</v>
      </c>
      <c r="Q287" s="247">
        <v>1</v>
      </c>
    </row>
    <row r="288" spans="2:17" x14ac:dyDescent="0.2">
      <c r="B288" s="251">
        <f t="shared" si="19"/>
        <v>45809</v>
      </c>
      <c r="C288" s="138"/>
      <c r="D288" s="138">
        <v>39.603931427001953</v>
      </c>
      <c r="E288" s="138">
        <v>1</v>
      </c>
      <c r="F288" s="138">
        <f t="shared" si="16"/>
        <v>39.603931427001953</v>
      </c>
      <c r="G288" s="138">
        <v>1</v>
      </c>
      <c r="H288" s="138"/>
      <c r="I288" s="138">
        <v>39.603931427001953</v>
      </c>
      <c r="J288" s="138">
        <v>0</v>
      </c>
      <c r="K288" s="138">
        <f t="shared" si="17"/>
        <v>39.603931427001953</v>
      </c>
      <c r="L288" s="138">
        <v>1</v>
      </c>
      <c r="M288" s="138"/>
      <c r="N288" s="138">
        <v>39.603931427001953</v>
      </c>
      <c r="O288" s="138">
        <v>1</v>
      </c>
      <c r="P288" s="138">
        <f t="shared" si="18"/>
        <v>39.603931427001953</v>
      </c>
      <c r="Q288" s="247">
        <v>1</v>
      </c>
    </row>
    <row r="289" spans="2:17" x14ac:dyDescent="0.2">
      <c r="B289" s="251">
        <f t="shared" si="19"/>
        <v>45839</v>
      </c>
      <c r="C289" s="138"/>
      <c r="D289" s="138">
        <v>39.603931427001953</v>
      </c>
      <c r="E289" s="138">
        <v>1</v>
      </c>
      <c r="F289" s="138">
        <f t="shared" si="16"/>
        <v>39.603931427001953</v>
      </c>
      <c r="G289" s="138">
        <v>1</v>
      </c>
      <c r="H289" s="138"/>
      <c r="I289" s="138">
        <v>39.603931427001953</v>
      </c>
      <c r="J289" s="138">
        <v>0</v>
      </c>
      <c r="K289" s="138">
        <f t="shared" si="17"/>
        <v>39.603931427001953</v>
      </c>
      <c r="L289" s="138">
        <v>1</v>
      </c>
      <c r="M289" s="138"/>
      <c r="N289" s="138">
        <v>39.603931427001953</v>
      </c>
      <c r="O289" s="138">
        <v>1</v>
      </c>
      <c r="P289" s="138">
        <f t="shared" si="18"/>
        <v>39.603931427001953</v>
      </c>
      <c r="Q289" s="247">
        <v>1</v>
      </c>
    </row>
    <row r="290" spans="2:17" x14ac:dyDescent="0.2">
      <c r="B290" s="251">
        <f t="shared" si="19"/>
        <v>45870</v>
      </c>
      <c r="C290" s="138"/>
      <c r="D290" s="138">
        <v>39.603931427001953</v>
      </c>
      <c r="E290" s="138">
        <v>1</v>
      </c>
      <c r="F290" s="138">
        <f t="shared" si="16"/>
        <v>39.603931427001953</v>
      </c>
      <c r="G290" s="138">
        <v>1</v>
      </c>
      <c r="H290" s="138"/>
      <c r="I290" s="138">
        <v>39.603931427001953</v>
      </c>
      <c r="J290" s="138">
        <v>0</v>
      </c>
      <c r="K290" s="138">
        <f t="shared" si="17"/>
        <v>39.603931427001953</v>
      </c>
      <c r="L290" s="138">
        <v>1</v>
      </c>
      <c r="M290" s="138"/>
      <c r="N290" s="138">
        <v>39.603931427001953</v>
      </c>
      <c r="O290" s="138">
        <v>1</v>
      </c>
      <c r="P290" s="138">
        <f t="shared" si="18"/>
        <v>39.603931427001953</v>
      </c>
      <c r="Q290" s="247">
        <v>1</v>
      </c>
    </row>
    <row r="291" spans="2:17" x14ac:dyDescent="0.2">
      <c r="B291" s="251">
        <f t="shared" si="19"/>
        <v>45901</v>
      </c>
      <c r="C291" s="138"/>
      <c r="D291" s="138">
        <v>39.603931427001953</v>
      </c>
      <c r="E291" s="138">
        <v>1</v>
      </c>
      <c r="F291" s="138">
        <f t="shared" si="16"/>
        <v>39.603931427001953</v>
      </c>
      <c r="G291" s="138">
        <v>1</v>
      </c>
      <c r="H291" s="138"/>
      <c r="I291" s="138">
        <v>39.603931427001953</v>
      </c>
      <c r="J291" s="138">
        <v>0</v>
      </c>
      <c r="K291" s="138">
        <f t="shared" si="17"/>
        <v>39.603931427001953</v>
      </c>
      <c r="L291" s="138">
        <v>1</v>
      </c>
      <c r="M291" s="138"/>
      <c r="N291" s="138">
        <v>39.603931427001953</v>
      </c>
      <c r="O291" s="138">
        <v>1</v>
      </c>
      <c r="P291" s="138">
        <f t="shared" si="18"/>
        <v>39.603931427001953</v>
      </c>
      <c r="Q291" s="247">
        <v>1</v>
      </c>
    </row>
    <row r="292" spans="2:17" x14ac:dyDescent="0.2">
      <c r="B292" s="251">
        <f t="shared" si="19"/>
        <v>45931</v>
      </c>
      <c r="C292" s="138"/>
      <c r="D292" s="138">
        <v>39.603931427001953</v>
      </c>
      <c r="E292" s="138">
        <v>1</v>
      </c>
      <c r="F292" s="138">
        <f t="shared" si="16"/>
        <v>39.603931427001953</v>
      </c>
      <c r="G292" s="138">
        <v>1</v>
      </c>
      <c r="H292" s="138"/>
      <c r="I292" s="138">
        <v>39.603931427001953</v>
      </c>
      <c r="J292" s="138">
        <v>0</v>
      </c>
      <c r="K292" s="138">
        <f t="shared" si="17"/>
        <v>39.603931427001953</v>
      </c>
      <c r="L292" s="138">
        <v>1</v>
      </c>
      <c r="M292" s="138"/>
      <c r="N292" s="138">
        <v>39.603931427001953</v>
      </c>
      <c r="O292" s="138">
        <v>1</v>
      </c>
      <c r="P292" s="138">
        <f t="shared" si="18"/>
        <v>39.603931427001953</v>
      </c>
      <c r="Q292" s="247">
        <v>1</v>
      </c>
    </row>
    <row r="293" spans="2:17" x14ac:dyDescent="0.2">
      <c r="B293" s="251">
        <f t="shared" si="19"/>
        <v>45962</v>
      </c>
      <c r="C293" s="138"/>
      <c r="D293" s="138">
        <v>39.603931427001953</v>
      </c>
      <c r="E293" s="138">
        <v>1</v>
      </c>
      <c r="F293" s="138">
        <f t="shared" si="16"/>
        <v>39.603931427001953</v>
      </c>
      <c r="G293" s="138">
        <v>1</v>
      </c>
      <c r="H293" s="138"/>
      <c r="I293" s="138">
        <v>39.603931427001953</v>
      </c>
      <c r="J293" s="138">
        <v>0</v>
      </c>
      <c r="K293" s="138">
        <f t="shared" si="17"/>
        <v>39.603931427001953</v>
      </c>
      <c r="L293" s="138">
        <v>1</v>
      </c>
      <c r="M293" s="138"/>
      <c r="N293" s="138">
        <v>39.603931427001953</v>
      </c>
      <c r="O293" s="138">
        <v>1</v>
      </c>
      <c r="P293" s="138">
        <f t="shared" si="18"/>
        <v>39.603931427001953</v>
      </c>
      <c r="Q293" s="247">
        <v>1</v>
      </c>
    </row>
    <row r="294" spans="2:17" x14ac:dyDescent="0.2">
      <c r="B294" s="251">
        <f t="shared" si="19"/>
        <v>45992</v>
      </c>
      <c r="C294" s="138"/>
      <c r="D294" s="138">
        <v>39.603931427001953</v>
      </c>
      <c r="E294" s="138">
        <v>1</v>
      </c>
      <c r="F294" s="138">
        <f t="shared" si="16"/>
        <v>39.603931427001953</v>
      </c>
      <c r="G294" s="138">
        <v>1</v>
      </c>
      <c r="H294" s="138"/>
      <c r="I294" s="138">
        <v>39.603931427001953</v>
      </c>
      <c r="J294" s="138">
        <v>0</v>
      </c>
      <c r="K294" s="138">
        <f t="shared" si="17"/>
        <v>39.603931427001953</v>
      </c>
      <c r="L294" s="138">
        <v>1</v>
      </c>
      <c r="M294" s="138"/>
      <c r="N294" s="138">
        <v>39.603931427001953</v>
      </c>
      <c r="O294" s="138">
        <v>1</v>
      </c>
      <c r="P294" s="138">
        <f t="shared" si="18"/>
        <v>39.603931427001953</v>
      </c>
      <c r="Q294" s="247">
        <v>1</v>
      </c>
    </row>
    <row r="295" spans="2:17" x14ac:dyDescent="0.2">
      <c r="B295" s="251">
        <f t="shared" si="19"/>
        <v>46023</v>
      </c>
      <c r="C295" s="138"/>
      <c r="D295" s="138">
        <v>39.603931427001953</v>
      </c>
      <c r="E295" s="138">
        <v>1</v>
      </c>
      <c r="F295" s="138">
        <f t="shared" si="16"/>
        <v>39.603931427001953</v>
      </c>
      <c r="G295" s="138">
        <v>1</v>
      </c>
      <c r="H295" s="138"/>
      <c r="I295" s="138">
        <v>39.603931427001953</v>
      </c>
      <c r="J295" s="138">
        <v>0</v>
      </c>
      <c r="K295" s="138">
        <f t="shared" si="17"/>
        <v>39.603931427001953</v>
      </c>
      <c r="L295" s="138">
        <v>1</v>
      </c>
      <c r="M295" s="138"/>
      <c r="N295" s="138">
        <v>39.603931427001953</v>
      </c>
      <c r="O295" s="138">
        <v>1</v>
      </c>
      <c r="P295" s="138">
        <f t="shared" si="18"/>
        <v>39.603931427001953</v>
      </c>
      <c r="Q295" s="247">
        <v>1</v>
      </c>
    </row>
    <row r="296" spans="2:17" x14ac:dyDescent="0.2">
      <c r="B296" s="251">
        <f t="shared" si="19"/>
        <v>46054</v>
      </c>
      <c r="C296" s="138"/>
      <c r="D296" s="138">
        <v>39.603931427001953</v>
      </c>
      <c r="E296" s="138">
        <v>1</v>
      </c>
      <c r="F296" s="138">
        <f t="shared" si="16"/>
        <v>39.603931427001953</v>
      </c>
      <c r="G296" s="138">
        <v>1</v>
      </c>
      <c r="H296" s="138"/>
      <c r="I296" s="138">
        <v>39.603931427001953</v>
      </c>
      <c r="J296" s="138">
        <v>0</v>
      </c>
      <c r="K296" s="138">
        <f t="shared" si="17"/>
        <v>39.603931427001953</v>
      </c>
      <c r="L296" s="138">
        <v>1</v>
      </c>
      <c r="M296" s="138"/>
      <c r="N296" s="138">
        <v>39.603931427001953</v>
      </c>
      <c r="O296" s="138">
        <v>1</v>
      </c>
      <c r="P296" s="138">
        <f t="shared" si="18"/>
        <v>39.603931427001953</v>
      </c>
      <c r="Q296" s="247">
        <v>1</v>
      </c>
    </row>
    <row r="297" spans="2:17" x14ac:dyDescent="0.2">
      <c r="B297" s="251">
        <f t="shared" si="19"/>
        <v>46082</v>
      </c>
      <c r="C297" s="138"/>
      <c r="D297" s="138">
        <v>39.603931427001953</v>
      </c>
      <c r="E297" s="138">
        <v>1</v>
      </c>
      <c r="F297" s="138">
        <f t="shared" si="16"/>
        <v>39.603931427001953</v>
      </c>
      <c r="G297" s="138">
        <v>1</v>
      </c>
      <c r="H297" s="138"/>
      <c r="I297" s="138">
        <v>39.603931427001953</v>
      </c>
      <c r="J297" s="138">
        <v>0</v>
      </c>
      <c r="K297" s="138">
        <f t="shared" si="17"/>
        <v>39.603931427001953</v>
      </c>
      <c r="L297" s="138">
        <v>1</v>
      </c>
      <c r="M297" s="138"/>
      <c r="N297" s="138">
        <v>39.603931427001953</v>
      </c>
      <c r="O297" s="138">
        <v>1</v>
      </c>
      <c r="P297" s="138">
        <f t="shared" si="18"/>
        <v>39.603931427001953</v>
      </c>
      <c r="Q297" s="247">
        <v>1</v>
      </c>
    </row>
    <row r="298" spans="2:17" x14ac:dyDescent="0.2">
      <c r="B298" s="251">
        <f t="shared" si="19"/>
        <v>46113</v>
      </c>
      <c r="C298" s="138"/>
      <c r="D298" s="138">
        <v>39.603931427001953</v>
      </c>
      <c r="E298" s="138">
        <v>1</v>
      </c>
      <c r="F298" s="138">
        <f t="shared" si="16"/>
        <v>39.603931427001953</v>
      </c>
      <c r="G298" s="138">
        <v>1</v>
      </c>
      <c r="H298" s="138"/>
      <c r="I298" s="138">
        <v>39.603931427001953</v>
      </c>
      <c r="J298" s="138">
        <v>0</v>
      </c>
      <c r="K298" s="138">
        <f t="shared" si="17"/>
        <v>39.603931427001953</v>
      </c>
      <c r="L298" s="138">
        <v>1</v>
      </c>
      <c r="M298" s="138"/>
      <c r="N298" s="138">
        <v>39.603931427001953</v>
      </c>
      <c r="O298" s="138">
        <v>1</v>
      </c>
      <c r="P298" s="138">
        <f t="shared" si="18"/>
        <v>39.603931427001953</v>
      </c>
      <c r="Q298" s="247">
        <v>1</v>
      </c>
    </row>
    <row r="299" spans="2:17" x14ac:dyDescent="0.2">
      <c r="B299" s="251">
        <f t="shared" si="19"/>
        <v>46143</v>
      </c>
      <c r="C299" s="138"/>
      <c r="D299" s="138">
        <v>39.603931427001953</v>
      </c>
      <c r="E299" s="138">
        <v>1</v>
      </c>
      <c r="F299" s="138">
        <f t="shared" si="16"/>
        <v>39.603931427001953</v>
      </c>
      <c r="G299" s="138">
        <v>1</v>
      </c>
      <c r="H299" s="138"/>
      <c r="I299" s="138">
        <v>39.603931427001953</v>
      </c>
      <c r="J299" s="138">
        <v>0</v>
      </c>
      <c r="K299" s="138">
        <f t="shared" si="17"/>
        <v>39.603931427001953</v>
      </c>
      <c r="L299" s="138">
        <v>1</v>
      </c>
      <c r="M299" s="138"/>
      <c r="N299" s="138">
        <v>39.603931427001953</v>
      </c>
      <c r="O299" s="138">
        <v>1</v>
      </c>
      <c r="P299" s="138">
        <f t="shared" si="18"/>
        <v>39.603931427001953</v>
      </c>
      <c r="Q299" s="247">
        <v>1</v>
      </c>
    </row>
    <row r="300" spans="2:17" x14ac:dyDescent="0.2">
      <c r="B300" s="251">
        <f t="shared" si="19"/>
        <v>46174</v>
      </c>
      <c r="C300" s="138"/>
      <c r="D300" s="138">
        <v>39.603931427001953</v>
      </c>
      <c r="E300" s="138">
        <v>1</v>
      </c>
      <c r="F300" s="138">
        <f t="shared" si="16"/>
        <v>39.603931427001953</v>
      </c>
      <c r="G300" s="138">
        <v>1</v>
      </c>
      <c r="H300" s="138"/>
      <c r="I300" s="138">
        <v>39.603931427001953</v>
      </c>
      <c r="J300" s="138">
        <v>0</v>
      </c>
      <c r="K300" s="138">
        <f t="shared" si="17"/>
        <v>39.603931427001953</v>
      </c>
      <c r="L300" s="138">
        <v>1</v>
      </c>
      <c r="M300" s="138"/>
      <c r="N300" s="138">
        <v>39.603931427001953</v>
      </c>
      <c r="O300" s="138">
        <v>1</v>
      </c>
      <c r="P300" s="138">
        <f t="shared" si="18"/>
        <v>39.603931427001953</v>
      </c>
      <c r="Q300" s="247">
        <v>1</v>
      </c>
    </row>
    <row r="301" spans="2:17" x14ac:dyDescent="0.2">
      <c r="B301" s="251">
        <f t="shared" si="19"/>
        <v>46204</v>
      </c>
      <c r="C301" s="138"/>
      <c r="D301" s="138">
        <v>39.603931427001953</v>
      </c>
      <c r="E301" s="138">
        <v>1</v>
      </c>
      <c r="F301" s="138">
        <f t="shared" si="16"/>
        <v>39.603931427001953</v>
      </c>
      <c r="G301" s="138">
        <v>1</v>
      </c>
      <c r="H301" s="138"/>
      <c r="I301" s="138">
        <v>39.603931427001953</v>
      </c>
      <c r="J301" s="138">
        <v>0</v>
      </c>
      <c r="K301" s="138">
        <f t="shared" si="17"/>
        <v>39.603931427001953</v>
      </c>
      <c r="L301" s="138">
        <v>1</v>
      </c>
      <c r="M301" s="138"/>
      <c r="N301" s="138">
        <v>39.603931427001953</v>
      </c>
      <c r="O301" s="138">
        <v>1</v>
      </c>
      <c r="P301" s="138">
        <f t="shared" si="18"/>
        <v>39.603931427001953</v>
      </c>
      <c r="Q301" s="247">
        <v>1</v>
      </c>
    </row>
    <row r="302" spans="2:17" x14ac:dyDescent="0.2">
      <c r="B302" s="251">
        <f t="shared" si="19"/>
        <v>46235</v>
      </c>
      <c r="C302" s="138"/>
      <c r="D302" s="138">
        <v>39.603931427001953</v>
      </c>
      <c r="E302" s="138">
        <v>1</v>
      </c>
      <c r="F302" s="138">
        <f t="shared" si="16"/>
        <v>39.603931427001953</v>
      </c>
      <c r="G302" s="138">
        <v>1</v>
      </c>
      <c r="H302" s="138"/>
      <c r="I302" s="138">
        <v>39.603931427001953</v>
      </c>
      <c r="J302" s="138">
        <v>0</v>
      </c>
      <c r="K302" s="138">
        <f t="shared" si="17"/>
        <v>39.603931427001953</v>
      </c>
      <c r="L302" s="138">
        <v>1</v>
      </c>
      <c r="M302" s="138"/>
      <c r="N302" s="138">
        <v>39.603931427001953</v>
      </c>
      <c r="O302" s="138">
        <v>1</v>
      </c>
      <c r="P302" s="138">
        <f t="shared" si="18"/>
        <v>39.603931427001953</v>
      </c>
      <c r="Q302" s="247">
        <v>1</v>
      </c>
    </row>
    <row r="303" spans="2:17" x14ac:dyDescent="0.2">
      <c r="B303" s="251">
        <f t="shared" si="19"/>
        <v>46266</v>
      </c>
      <c r="C303" s="138"/>
      <c r="D303" s="138">
        <v>39.603931427001953</v>
      </c>
      <c r="E303" s="138">
        <v>1</v>
      </c>
      <c r="F303" s="138">
        <f t="shared" si="16"/>
        <v>39.603931427001953</v>
      </c>
      <c r="G303" s="138">
        <v>1</v>
      </c>
      <c r="H303" s="138"/>
      <c r="I303" s="138">
        <v>39.603931427001953</v>
      </c>
      <c r="J303" s="138">
        <v>0</v>
      </c>
      <c r="K303" s="138">
        <f t="shared" si="17"/>
        <v>39.603931427001953</v>
      </c>
      <c r="L303" s="138">
        <v>1</v>
      </c>
      <c r="M303" s="138"/>
      <c r="N303" s="138">
        <v>39.603931427001953</v>
      </c>
      <c r="O303" s="138">
        <v>1</v>
      </c>
      <c r="P303" s="138">
        <f t="shared" si="18"/>
        <v>39.603931427001953</v>
      </c>
      <c r="Q303" s="247">
        <v>1</v>
      </c>
    </row>
    <row r="304" spans="2:17" x14ac:dyDescent="0.2">
      <c r="B304" s="251">
        <f t="shared" si="19"/>
        <v>46296</v>
      </c>
      <c r="C304" s="138"/>
      <c r="D304" s="138">
        <v>39.603931427001953</v>
      </c>
      <c r="E304" s="138">
        <v>1</v>
      </c>
      <c r="F304" s="138">
        <f t="shared" si="16"/>
        <v>39.603931427001953</v>
      </c>
      <c r="G304" s="138">
        <v>1</v>
      </c>
      <c r="H304" s="138"/>
      <c r="I304" s="138">
        <v>39.603931427001953</v>
      </c>
      <c r="J304" s="138">
        <v>0</v>
      </c>
      <c r="K304" s="138">
        <f t="shared" si="17"/>
        <v>39.603931427001953</v>
      </c>
      <c r="L304" s="138">
        <v>1</v>
      </c>
      <c r="M304" s="138"/>
      <c r="N304" s="138">
        <v>39.603931427001953</v>
      </c>
      <c r="O304" s="138">
        <v>1</v>
      </c>
      <c r="P304" s="138">
        <f t="shared" si="18"/>
        <v>39.603931427001953</v>
      </c>
      <c r="Q304" s="247">
        <v>1</v>
      </c>
    </row>
    <row r="305" spans="2:17" x14ac:dyDescent="0.2">
      <c r="B305" s="251">
        <f t="shared" si="19"/>
        <v>46327</v>
      </c>
      <c r="C305" s="138"/>
      <c r="D305" s="138">
        <v>39.603931427001953</v>
      </c>
      <c r="E305" s="138">
        <v>1</v>
      </c>
      <c r="F305" s="138">
        <f t="shared" si="16"/>
        <v>39.603931427001953</v>
      </c>
      <c r="G305" s="138">
        <v>1</v>
      </c>
      <c r="H305" s="138"/>
      <c r="I305" s="138">
        <v>39.603931427001953</v>
      </c>
      <c r="J305" s="138">
        <v>0</v>
      </c>
      <c r="K305" s="138">
        <f t="shared" si="17"/>
        <v>39.603931427001953</v>
      </c>
      <c r="L305" s="138">
        <v>1</v>
      </c>
      <c r="M305" s="138"/>
      <c r="N305" s="138">
        <v>39.603931427001953</v>
      </c>
      <c r="O305" s="138">
        <v>1</v>
      </c>
      <c r="P305" s="138">
        <f t="shared" si="18"/>
        <v>39.603931427001953</v>
      </c>
      <c r="Q305" s="247">
        <v>1</v>
      </c>
    </row>
    <row r="306" spans="2:17" x14ac:dyDescent="0.2">
      <c r="B306" s="251">
        <f t="shared" si="19"/>
        <v>46357</v>
      </c>
      <c r="C306" s="138"/>
      <c r="D306" s="138">
        <v>39.603931427001953</v>
      </c>
      <c r="E306" s="138">
        <v>1</v>
      </c>
      <c r="F306" s="138">
        <f t="shared" si="16"/>
        <v>39.603931427001953</v>
      </c>
      <c r="G306" s="138">
        <v>1</v>
      </c>
      <c r="H306" s="138"/>
      <c r="I306" s="138">
        <v>39.603931427001953</v>
      </c>
      <c r="J306" s="138">
        <v>0</v>
      </c>
      <c r="K306" s="138">
        <f t="shared" si="17"/>
        <v>39.603931427001953</v>
      </c>
      <c r="L306" s="138">
        <v>1</v>
      </c>
      <c r="M306" s="138"/>
      <c r="N306" s="138">
        <v>39.603931427001953</v>
      </c>
      <c r="O306" s="138">
        <v>1</v>
      </c>
      <c r="P306" s="138">
        <f t="shared" si="18"/>
        <v>39.603931427001953</v>
      </c>
      <c r="Q306" s="247">
        <v>1</v>
      </c>
    </row>
    <row r="307" spans="2:17" x14ac:dyDescent="0.2">
      <c r="B307" s="251">
        <f t="shared" si="19"/>
        <v>46388</v>
      </c>
      <c r="C307" s="138"/>
      <c r="D307" s="138">
        <v>39.603931427001953</v>
      </c>
      <c r="E307" s="138">
        <v>1</v>
      </c>
      <c r="F307" s="138">
        <f t="shared" si="16"/>
        <v>39.603931427001953</v>
      </c>
      <c r="G307" s="138">
        <v>1</v>
      </c>
      <c r="H307" s="138"/>
      <c r="I307" s="138">
        <v>39.603931427001953</v>
      </c>
      <c r="J307" s="138">
        <v>0</v>
      </c>
      <c r="K307" s="138">
        <f t="shared" si="17"/>
        <v>39.603931427001953</v>
      </c>
      <c r="L307" s="138">
        <v>1</v>
      </c>
      <c r="M307" s="138"/>
      <c r="N307" s="138">
        <v>39.603931427001953</v>
      </c>
      <c r="O307" s="138">
        <v>1</v>
      </c>
      <c r="P307" s="138">
        <f t="shared" si="18"/>
        <v>39.603931427001953</v>
      </c>
      <c r="Q307" s="247">
        <v>1</v>
      </c>
    </row>
    <row r="308" spans="2:17" x14ac:dyDescent="0.2">
      <c r="B308" s="251">
        <f t="shared" si="19"/>
        <v>46419</v>
      </c>
      <c r="C308" s="138"/>
      <c r="D308" s="138">
        <v>39.603931427001953</v>
      </c>
      <c r="E308" s="138">
        <v>1</v>
      </c>
      <c r="F308" s="138">
        <f t="shared" si="16"/>
        <v>39.603931427001953</v>
      </c>
      <c r="G308" s="138">
        <v>1</v>
      </c>
      <c r="H308" s="138"/>
      <c r="I308" s="138">
        <v>39.603931427001953</v>
      </c>
      <c r="J308" s="138">
        <v>0</v>
      </c>
      <c r="K308" s="138">
        <f t="shared" si="17"/>
        <v>39.603931427001953</v>
      </c>
      <c r="L308" s="138">
        <v>1</v>
      </c>
      <c r="M308" s="138"/>
      <c r="N308" s="138">
        <v>39.603931427001953</v>
      </c>
      <c r="O308" s="138">
        <v>1</v>
      </c>
      <c r="P308" s="138">
        <f t="shared" si="18"/>
        <v>39.603931427001953</v>
      </c>
      <c r="Q308" s="247">
        <v>1</v>
      </c>
    </row>
    <row r="309" spans="2:17" x14ac:dyDescent="0.2">
      <c r="B309" s="251">
        <f t="shared" si="19"/>
        <v>46447</v>
      </c>
      <c r="C309" s="138"/>
      <c r="D309" s="138">
        <v>39.603931427001953</v>
      </c>
      <c r="E309" s="138">
        <v>1</v>
      </c>
      <c r="F309" s="138">
        <f t="shared" si="16"/>
        <v>39.603931427001953</v>
      </c>
      <c r="G309" s="138">
        <v>1</v>
      </c>
      <c r="H309" s="138"/>
      <c r="I309" s="138">
        <v>39.603931427001953</v>
      </c>
      <c r="J309" s="138">
        <v>0</v>
      </c>
      <c r="K309" s="138">
        <f t="shared" si="17"/>
        <v>39.603931427001953</v>
      </c>
      <c r="L309" s="138">
        <v>1</v>
      </c>
      <c r="M309" s="138"/>
      <c r="N309" s="138">
        <v>39.603931427001953</v>
      </c>
      <c r="O309" s="138">
        <v>1</v>
      </c>
      <c r="P309" s="138">
        <f t="shared" si="18"/>
        <v>39.603931427001953</v>
      </c>
      <c r="Q309" s="247">
        <v>1</v>
      </c>
    </row>
    <row r="310" spans="2:17" x14ac:dyDescent="0.2">
      <c r="B310" s="251">
        <f t="shared" si="19"/>
        <v>46478</v>
      </c>
      <c r="C310" s="138"/>
      <c r="D310" s="138">
        <v>39.603931427001953</v>
      </c>
      <c r="E310" s="138">
        <v>1</v>
      </c>
      <c r="F310" s="138">
        <f t="shared" si="16"/>
        <v>39.603931427001953</v>
      </c>
      <c r="G310" s="138">
        <v>1</v>
      </c>
      <c r="H310" s="138"/>
      <c r="I310" s="138">
        <v>39.603931427001953</v>
      </c>
      <c r="J310" s="138">
        <v>0</v>
      </c>
      <c r="K310" s="138">
        <f t="shared" si="17"/>
        <v>39.603931427001953</v>
      </c>
      <c r="L310" s="138">
        <v>1</v>
      </c>
      <c r="M310" s="138"/>
      <c r="N310" s="138">
        <v>39.603931427001953</v>
      </c>
      <c r="O310" s="138">
        <v>1</v>
      </c>
      <c r="P310" s="138">
        <f t="shared" si="18"/>
        <v>39.603931427001953</v>
      </c>
      <c r="Q310" s="247">
        <v>1</v>
      </c>
    </row>
    <row r="311" spans="2:17" x14ac:dyDescent="0.2">
      <c r="B311" s="251">
        <f t="shared" si="19"/>
        <v>46508</v>
      </c>
      <c r="C311" s="138"/>
      <c r="D311" s="138">
        <v>39.603931427001953</v>
      </c>
      <c r="E311" s="138">
        <v>1</v>
      </c>
      <c r="F311" s="138">
        <f t="shared" si="16"/>
        <v>39.603931427001953</v>
      </c>
      <c r="G311" s="138">
        <v>1</v>
      </c>
      <c r="H311" s="138"/>
      <c r="I311" s="138">
        <v>39.603931427001953</v>
      </c>
      <c r="J311" s="138">
        <v>0</v>
      </c>
      <c r="K311" s="138">
        <f t="shared" si="17"/>
        <v>39.603931427001953</v>
      </c>
      <c r="L311" s="138">
        <v>1</v>
      </c>
      <c r="M311" s="138"/>
      <c r="N311" s="138">
        <v>39.603931427001953</v>
      </c>
      <c r="O311" s="138">
        <v>1</v>
      </c>
      <c r="P311" s="138">
        <f t="shared" si="18"/>
        <v>39.603931427001953</v>
      </c>
      <c r="Q311" s="247">
        <v>1</v>
      </c>
    </row>
    <row r="312" spans="2:17" x14ac:dyDescent="0.2">
      <c r="B312" s="251">
        <f t="shared" si="19"/>
        <v>46539</v>
      </c>
      <c r="C312" s="138"/>
      <c r="D312" s="138">
        <v>39.603931427001953</v>
      </c>
      <c r="E312" s="138">
        <v>1</v>
      </c>
      <c r="F312" s="138">
        <f t="shared" si="16"/>
        <v>39.603931427001953</v>
      </c>
      <c r="G312" s="138">
        <v>1</v>
      </c>
      <c r="H312" s="138"/>
      <c r="I312" s="138">
        <v>39.603931427001953</v>
      </c>
      <c r="J312" s="138">
        <v>0</v>
      </c>
      <c r="K312" s="138">
        <f t="shared" si="17"/>
        <v>39.603931427001953</v>
      </c>
      <c r="L312" s="138">
        <v>1</v>
      </c>
      <c r="M312" s="138"/>
      <c r="N312" s="138">
        <v>39.603931427001953</v>
      </c>
      <c r="O312" s="138">
        <v>1</v>
      </c>
      <c r="P312" s="138">
        <f t="shared" si="18"/>
        <v>39.603931427001953</v>
      </c>
      <c r="Q312" s="247">
        <v>1</v>
      </c>
    </row>
    <row r="313" spans="2:17" x14ac:dyDescent="0.2">
      <c r="B313" s="251">
        <f t="shared" si="19"/>
        <v>46569</v>
      </c>
      <c r="C313" s="138"/>
      <c r="D313" s="138">
        <v>39.603931427001953</v>
      </c>
      <c r="E313" s="138">
        <v>1</v>
      </c>
      <c r="F313" s="138">
        <f t="shared" si="16"/>
        <v>39.603931427001953</v>
      </c>
      <c r="G313" s="138">
        <v>1</v>
      </c>
      <c r="H313" s="138"/>
      <c r="I313" s="138">
        <v>39.603931427001953</v>
      </c>
      <c r="J313" s="138">
        <v>0</v>
      </c>
      <c r="K313" s="138">
        <f t="shared" si="17"/>
        <v>39.603931427001953</v>
      </c>
      <c r="L313" s="138">
        <v>1</v>
      </c>
      <c r="M313" s="138"/>
      <c r="N313" s="138">
        <v>39.603931427001953</v>
      </c>
      <c r="O313" s="138">
        <v>1</v>
      </c>
      <c r="P313" s="138">
        <f t="shared" si="18"/>
        <v>39.603931427001953</v>
      </c>
      <c r="Q313" s="247">
        <v>1</v>
      </c>
    </row>
    <row r="314" spans="2:17" x14ac:dyDescent="0.2">
      <c r="B314" s="251">
        <f t="shared" si="19"/>
        <v>46600</v>
      </c>
      <c r="C314" s="138"/>
      <c r="D314" s="138">
        <v>39.603931427001953</v>
      </c>
      <c r="E314" s="138">
        <v>1</v>
      </c>
      <c r="F314" s="138">
        <f t="shared" si="16"/>
        <v>39.603931427001953</v>
      </c>
      <c r="G314" s="138">
        <v>1</v>
      </c>
      <c r="H314" s="138"/>
      <c r="I314" s="138">
        <v>39.603931427001953</v>
      </c>
      <c r="J314" s="138">
        <v>0</v>
      </c>
      <c r="K314" s="138">
        <f t="shared" si="17"/>
        <v>39.603931427001953</v>
      </c>
      <c r="L314" s="138">
        <v>1</v>
      </c>
      <c r="M314" s="138"/>
      <c r="N314" s="138">
        <v>39.603931427001953</v>
      </c>
      <c r="O314" s="138">
        <v>1</v>
      </c>
      <c r="P314" s="138">
        <f t="shared" si="18"/>
        <v>39.603931427001953</v>
      </c>
      <c r="Q314" s="247">
        <v>1</v>
      </c>
    </row>
    <row r="315" spans="2:17" x14ac:dyDescent="0.2">
      <c r="B315" s="251">
        <f t="shared" si="19"/>
        <v>46631</v>
      </c>
      <c r="C315" s="138"/>
      <c r="D315" s="138">
        <v>39.603931427001953</v>
      </c>
      <c r="E315" s="138">
        <v>1</v>
      </c>
      <c r="F315" s="138">
        <f t="shared" si="16"/>
        <v>39.603931427001953</v>
      </c>
      <c r="G315" s="138">
        <v>1</v>
      </c>
      <c r="H315" s="138"/>
      <c r="I315" s="138">
        <v>39.603931427001953</v>
      </c>
      <c r="J315" s="138">
        <v>0</v>
      </c>
      <c r="K315" s="138">
        <f t="shared" si="17"/>
        <v>39.603931427001953</v>
      </c>
      <c r="L315" s="138">
        <v>1</v>
      </c>
      <c r="M315" s="138"/>
      <c r="N315" s="138">
        <v>39.603931427001953</v>
      </c>
      <c r="O315" s="138">
        <v>1</v>
      </c>
      <c r="P315" s="138">
        <f t="shared" si="18"/>
        <v>39.603931427001953</v>
      </c>
      <c r="Q315" s="247">
        <v>1</v>
      </c>
    </row>
    <row r="316" spans="2:17" x14ac:dyDescent="0.2">
      <c r="B316" s="251">
        <f t="shared" si="19"/>
        <v>46661</v>
      </c>
      <c r="C316" s="138"/>
      <c r="D316" s="138">
        <v>39.603931427001953</v>
      </c>
      <c r="E316" s="138">
        <v>1</v>
      </c>
      <c r="F316" s="138">
        <f t="shared" si="16"/>
        <v>39.603931427001953</v>
      </c>
      <c r="G316" s="138">
        <v>1</v>
      </c>
      <c r="H316" s="138"/>
      <c r="I316" s="138">
        <v>39.603931427001953</v>
      </c>
      <c r="J316" s="138">
        <v>0</v>
      </c>
      <c r="K316" s="138">
        <f t="shared" si="17"/>
        <v>39.603931427001953</v>
      </c>
      <c r="L316" s="138">
        <v>1</v>
      </c>
      <c r="M316" s="138"/>
      <c r="N316" s="138">
        <v>39.603931427001953</v>
      </c>
      <c r="O316" s="138">
        <v>1</v>
      </c>
      <c r="P316" s="138">
        <f t="shared" si="18"/>
        <v>39.603931427001953</v>
      </c>
      <c r="Q316" s="247">
        <v>1</v>
      </c>
    </row>
    <row r="317" spans="2:17" x14ac:dyDescent="0.2">
      <c r="B317" s="251">
        <f t="shared" si="19"/>
        <v>46692</v>
      </c>
      <c r="C317" s="138"/>
      <c r="D317" s="138">
        <v>39.603931427001953</v>
      </c>
      <c r="E317" s="138">
        <v>1</v>
      </c>
      <c r="F317" s="138">
        <f t="shared" si="16"/>
        <v>39.603931427001953</v>
      </c>
      <c r="G317" s="138">
        <v>1</v>
      </c>
      <c r="H317" s="138"/>
      <c r="I317" s="138">
        <v>39.603931427001953</v>
      </c>
      <c r="J317" s="138">
        <v>0</v>
      </c>
      <c r="K317" s="138">
        <f t="shared" si="17"/>
        <v>39.603931427001953</v>
      </c>
      <c r="L317" s="138">
        <v>1</v>
      </c>
      <c r="M317" s="138"/>
      <c r="N317" s="138">
        <v>39.603931427001953</v>
      </c>
      <c r="O317" s="138">
        <v>1</v>
      </c>
      <c r="P317" s="138">
        <f t="shared" si="18"/>
        <v>39.603931427001953</v>
      </c>
      <c r="Q317" s="247">
        <v>1</v>
      </c>
    </row>
    <row r="318" spans="2:17" x14ac:dyDescent="0.2">
      <c r="B318" s="251">
        <f t="shared" si="19"/>
        <v>46722</v>
      </c>
      <c r="C318" s="138"/>
      <c r="D318" s="138">
        <v>39.603931427001953</v>
      </c>
      <c r="E318" s="138">
        <v>1</v>
      </c>
      <c r="F318" s="138">
        <f t="shared" si="16"/>
        <v>39.603931427001953</v>
      </c>
      <c r="G318" s="138">
        <v>1</v>
      </c>
      <c r="H318" s="138"/>
      <c r="I318" s="138">
        <v>39.603931427001953</v>
      </c>
      <c r="J318" s="138">
        <v>0</v>
      </c>
      <c r="K318" s="138">
        <f t="shared" si="17"/>
        <v>39.603931427001953</v>
      </c>
      <c r="L318" s="138">
        <v>1</v>
      </c>
      <c r="M318" s="138"/>
      <c r="N318" s="138">
        <v>39.603931427001953</v>
      </c>
      <c r="O318" s="138">
        <v>1</v>
      </c>
      <c r="P318" s="138">
        <f t="shared" si="18"/>
        <v>39.603931427001953</v>
      </c>
      <c r="Q318" s="247">
        <v>1</v>
      </c>
    </row>
    <row r="319" spans="2:17" x14ac:dyDescent="0.2">
      <c r="B319" s="251">
        <f t="shared" si="19"/>
        <v>46753</v>
      </c>
      <c r="C319" s="138"/>
      <c r="D319" s="138">
        <v>39.603931427001953</v>
      </c>
      <c r="E319" s="138">
        <v>1</v>
      </c>
      <c r="F319" s="138">
        <f t="shared" si="16"/>
        <v>39.603931427001953</v>
      </c>
      <c r="G319" s="138">
        <v>1</v>
      </c>
      <c r="H319" s="138"/>
      <c r="I319" s="138">
        <v>39.603931427001953</v>
      </c>
      <c r="J319" s="138">
        <v>0</v>
      </c>
      <c r="K319" s="138">
        <f t="shared" si="17"/>
        <v>39.603931427001953</v>
      </c>
      <c r="L319" s="138">
        <v>1</v>
      </c>
      <c r="M319" s="138"/>
      <c r="N319" s="138">
        <v>39.603931427001953</v>
      </c>
      <c r="O319" s="138">
        <v>1</v>
      </c>
      <c r="P319" s="138">
        <f t="shared" si="18"/>
        <v>39.603931427001953</v>
      </c>
      <c r="Q319" s="247">
        <v>1</v>
      </c>
    </row>
    <row r="320" spans="2:17" x14ac:dyDescent="0.2">
      <c r="B320" s="251">
        <f t="shared" si="19"/>
        <v>46784</v>
      </c>
      <c r="C320" s="138"/>
      <c r="D320" s="138">
        <v>39.603931427001953</v>
      </c>
      <c r="E320" s="138">
        <v>1</v>
      </c>
      <c r="F320" s="138">
        <f t="shared" si="16"/>
        <v>39.603931427001953</v>
      </c>
      <c r="G320" s="138">
        <v>1</v>
      </c>
      <c r="H320" s="138"/>
      <c r="I320" s="138">
        <v>39.603931427001953</v>
      </c>
      <c r="J320" s="138">
        <v>0</v>
      </c>
      <c r="K320" s="138">
        <f t="shared" si="17"/>
        <v>39.603931427001953</v>
      </c>
      <c r="L320" s="138">
        <v>1</v>
      </c>
      <c r="M320" s="138"/>
      <c r="N320" s="138">
        <v>39.603931427001953</v>
      </c>
      <c r="O320" s="138">
        <v>1</v>
      </c>
      <c r="P320" s="138">
        <f t="shared" si="18"/>
        <v>39.603931427001953</v>
      </c>
      <c r="Q320" s="247">
        <v>1</v>
      </c>
    </row>
    <row r="321" spans="2:17" x14ac:dyDescent="0.2">
      <c r="B321" s="251">
        <f t="shared" si="19"/>
        <v>46813</v>
      </c>
      <c r="C321" s="138"/>
      <c r="D321" s="138">
        <v>39.603931427001953</v>
      </c>
      <c r="E321" s="138">
        <v>1</v>
      </c>
      <c r="F321" s="138">
        <f t="shared" si="16"/>
        <v>39.603931427001953</v>
      </c>
      <c r="G321" s="138">
        <v>1</v>
      </c>
      <c r="H321" s="138"/>
      <c r="I321" s="138">
        <v>39.603931427001953</v>
      </c>
      <c r="J321" s="138">
        <v>0</v>
      </c>
      <c r="K321" s="138">
        <f t="shared" si="17"/>
        <v>39.603931427001953</v>
      </c>
      <c r="L321" s="138">
        <v>1</v>
      </c>
      <c r="M321" s="138"/>
      <c r="N321" s="138">
        <v>39.603931427001953</v>
      </c>
      <c r="O321" s="138">
        <v>1</v>
      </c>
      <c r="P321" s="138">
        <f t="shared" si="18"/>
        <v>39.603931427001953</v>
      </c>
      <c r="Q321" s="247">
        <v>1</v>
      </c>
    </row>
    <row r="322" spans="2:17" x14ac:dyDescent="0.2">
      <c r="B322" s="251">
        <f t="shared" si="19"/>
        <v>46844</v>
      </c>
      <c r="C322" s="138"/>
      <c r="D322" s="138">
        <v>39.603931427001953</v>
      </c>
      <c r="E322" s="138">
        <v>1</v>
      </c>
      <c r="F322" s="138">
        <f t="shared" si="16"/>
        <v>39.603931427001953</v>
      </c>
      <c r="G322" s="138">
        <v>1</v>
      </c>
      <c r="H322" s="138"/>
      <c r="I322" s="138">
        <v>39.603931427001953</v>
      </c>
      <c r="J322" s="138">
        <v>0</v>
      </c>
      <c r="K322" s="138">
        <f t="shared" si="17"/>
        <v>39.603931427001953</v>
      </c>
      <c r="L322" s="138">
        <v>1</v>
      </c>
      <c r="M322" s="138"/>
      <c r="N322" s="138">
        <v>39.603931427001953</v>
      </c>
      <c r="O322" s="138">
        <v>1</v>
      </c>
      <c r="P322" s="138">
        <f t="shared" si="18"/>
        <v>39.603931427001953</v>
      </c>
      <c r="Q322" s="247">
        <v>1</v>
      </c>
    </row>
    <row r="323" spans="2:17" x14ac:dyDescent="0.2">
      <c r="B323" s="251">
        <f t="shared" si="19"/>
        <v>46874</v>
      </c>
      <c r="C323" s="138"/>
      <c r="D323" s="138">
        <v>39.603931427001953</v>
      </c>
      <c r="E323" s="138">
        <v>1</v>
      </c>
      <c r="F323" s="138">
        <f t="shared" si="16"/>
        <v>39.603931427001953</v>
      </c>
      <c r="G323" s="138">
        <v>1</v>
      </c>
      <c r="H323" s="138"/>
      <c r="I323" s="138">
        <v>39.603931427001953</v>
      </c>
      <c r="J323" s="138">
        <v>0</v>
      </c>
      <c r="K323" s="138">
        <f t="shared" si="17"/>
        <v>39.603931427001953</v>
      </c>
      <c r="L323" s="138">
        <v>1</v>
      </c>
      <c r="M323" s="138"/>
      <c r="N323" s="138">
        <v>39.603931427001953</v>
      </c>
      <c r="O323" s="138">
        <v>1</v>
      </c>
      <c r="P323" s="138">
        <f t="shared" si="18"/>
        <v>39.603931427001953</v>
      </c>
      <c r="Q323" s="247">
        <v>1</v>
      </c>
    </row>
    <row r="324" spans="2:17" x14ac:dyDescent="0.2">
      <c r="B324" s="251">
        <f t="shared" si="19"/>
        <v>46905</v>
      </c>
      <c r="C324" s="138"/>
      <c r="D324" s="138">
        <v>39.603931427001953</v>
      </c>
      <c r="E324" s="138">
        <v>1</v>
      </c>
      <c r="F324" s="138">
        <f t="shared" si="16"/>
        <v>39.603931427001953</v>
      </c>
      <c r="G324" s="138">
        <v>1</v>
      </c>
      <c r="H324" s="138"/>
      <c r="I324" s="138">
        <v>39.603931427001953</v>
      </c>
      <c r="J324" s="138">
        <v>0</v>
      </c>
      <c r="K324" s="138">
        <f t="shared" si="17"/>
        <v>39.603931427001953</v>
      </c>
      <c r="L324" s="138">
        <v>1</v>
      </c>
      <c r="M324" s="138"/>
      <c r="N324" s="138">
        <v>39.603931427001953</v>
      </c>
      <c r="O324" s="138">
        <v>1</v>
      </c>
      <c r="P324" s="138">
        <f t="shared" si="18"/>
        <v>39.603931427001953</v>
      </c>
      <c r="Q324" s="247">
        <v>1</v>
      </c>
    </row>
    <row r="325" spans="2:17" x14ac:dyDescent="0.2">
      <c r="B325" s="251">
        <f t="shared" si="19"/>
        <v>46935</v>
      </c>
      <c r="C325" s="138"/>
      <c r="D325" s="138">
        <v>39.603931427001953</v>
      </c>
      <c r="E325" s="138">
        <v>1</v>
      </c>
      <c r="F325" s="138">
        <f t="shared" si="16"/>
        <v>39.603931427001953</v>
      </c>
      <c r="G325" s="138">
        <v>1</v>
      </c>
      <c r="H325" s="138"/>
      <c r="I325" s="138">
        <v>39.603931427001953</v>
      </c>
      <c r="J325" s="138">
        <v>0</v>
      </c>
      <c r="K325" s="138">
        <f t="shared" si="17"/>
        <v>39.603931427001953</v>
      </c>
      <c r="L325" s="138">
        <v>1</v>
      </c>
      <c r="M325" s="138"/>
      <c r="N325" s="138">
        <v>39.603931427001953</v>
      </c>
      <c r="O325" s="138">
        <v>1</v>
      </c>
      <c r="P325" s="138">
        <f t="shared" si="18"/>
        <v>39.603931427001953</v>
      </c>
      <c r="Q325" s="247">
        <v>1</v>
      </c>
    </row>
    <row r="326" spans="2:17" x14ac:dyDescent="0.2">
      <c r="B326" s="251">
        <f t="shared" si="19"/>
        <v>46966</v>
      </c>
      <c r="C326" s="138"/>
      <c r="D326" s="138">
        <v>39.603931427001953</v>
      </c>
      <c r="E326" s="138">
        <v>1</v>
      </c>
      <c r="F326" s="138">
        <f t="shared" si="16"/>
        <v>39.603931427001953</v>
      </c>
      <c r="G326" s="138">
        <v>1</v>
      </c>
      <c r="H326" s="138"/>
      <c r="I326" s="138">
        <v>39.603931427001953</v>
      </c>
      <c r="J326" s="138">
        <v>0</v>
      </c>
      <c r="K326" s="138">
        <f t="shared" si="17"/>
        <v>39.603931427001953</v>
      </c>
      <c r="L326" s="138">
        <v>1</v>
      </c>
      <c r="M326" s="138"/>
      <c r="N326" s="138">
        <v>39.603931427001953</v>
      </c>
      <c r="O326" s="138">
        <v>1</v>
      </c>
      <c r="P326" s="138">
        <f t="shared" si="18"/>
        <v>39.603931427001953</v>
      </c>
      <c r="Q326" s="247">
        <v>1</v>
      </c>
    </row>
    <row r="327" spans="2:17" x14ac:dyDescent="0.2">
      <c r="B327" s="251">
        <f t="shared" si="19"/>
        <v>46997</v>
      </c>
      <c r="C327" s="138"/>
      <c r="D327" s="138">
        <v>39.603931427001953</v>
      </c>
      <c r="E327" s="138">
        <v>1</v>
      </c>
      <c r="F327" s="138">
        <f t="shared" ref="F327:F366" si="20">D327</f>
        <v>39.603931427001953</v>
      </c>
      <c r="G327" s="138">
        <v>1</v>
      </c>
      <c r="H327" s="138"/>
      <c r="I327" s="138">
        <v>39.603931427001953</v>
      </c>
      <c r="J327" s="138">
        <v>0</v>
      </c>
      <c r="K327" s="138">
        <f t="shared" ref="K327:K366" si="21">I327</f>
        <v>39.603931427001953</v>
      </c>
      <c r="L327" s="138">
        <v>1</v>
      </c>
      <c r="M327" s="138"/>
      <c r="N327" s="138">
        <v>39.603931427001953</v>
      </c>
      <c r="O327" s="138">
        <v>1</v>
      </c>
      <c r="P327" s="138">
        <f t="shared" ref="P327:P366" si="22">N327</f>
        <v>39.603931427001953</v>
      </c>
      <c r="Q327" s="247">
        <v>1</v>
      </c>
    </row>
    <row r="328" spans="2:17" x14ac:dyDescent="0.2">
      <c r="B328" s="251">
        <f t="shared" ref="B328:B366" si="23">EOMONTH(B327,0)+1</f>
        <v>47027</v>
      </c>
      <c r="C328" s="138"/>
      <c r="D328" s="138">
        <v>39.603931427001953</v>
      </c>
      <c r="E328" s="138">
        <v>1</v>
      </c>
      <c r="F328" s="138">
        <f t="shared" si="20"/>
        <v>39.603931427001953</v>
      </c>
      <c r="G328" s="138">
        <v>1</v>
      </c>
      <c r="H328" s="138"/>
      <c r="I328" s="138">
        <v>39.603931427001953</v>
      </c>
      <c r="J328" s="138">
        <v>0</v>
      </c>
      <c r="K328" s="138">
        <f t="shared" si="21"/>
        <v>39.603931427001953</v>
      </c>
      <c r="L328" s="138">
        <v>1</v>
      </c>
      <c r="M328" s="138"/>
      <c r="N328" s="138">
        <v>39.603931427001953</v>
      </c>
      <c r="O328" s="138">
        <v>1</v>
      </c>
      <c r="P328" s="138">
        <f t="shared" si="22"/>
        <v>39.603931427001953</v>
      </c>
      <c r="Q328" s="247">
        <v>1</v>
      </c>
    </row>
    <row r="329" spans="2:17" x14ac:dyDescent="0.2">
      <c r="B329" s="251">
        <f t="shared" si="23"/>
        <v>47058</v>
      </c>
      <c r="C329" s="138"/>
      <c r="D329" s="138">
        <v>39.603931427001953</v>
      </c>
      <c r="E329" s="138">
        <v>1</v>
      </c>
      <c r="F329" s="138">
        <f t="shared" si="20"/>
        <v>39.603931427001953</v>
      </c>
      <c r="G329" s="138">
        <v>1</v>
      </c>
      <c r="H329" s="138"/>
      <c r="I329" s="138">
        <v>39.603931427001953</v>
      </c>
      <c r="J329" s="138">
        <v>0</v>
      </c>
      <c r="K329" s="138">
        <f t="shared" si="21"/>
        <v>39.603931427001953</v>
      </c>
      <c r="L329" s="138">
        <v>1</v>
      </c>
      <c r="M329" s="138"/>
      <c r="N329" s="138">
        <v>39.603931427001953</v>
      </c>
      <c r="O329" s="138">
        <v>1</v>
      </c>
      <c r="P329" s="138">
        <f t="shared" si="22"/>
        <v>39.603931427001953</v>
      </c>
      <c r="Q329" s="247">
        <v>1</v>
      </c>
    </row>
    <row r="330" spans="2:17" x14ac:dyDescent="0.2">
      <c r="B330" s="251">
        <f t="shared" si="23"/>
        <v>47088</v>
      </c>
      <c r="C330" s="138"/>
      <c r="D330" s="138">
        <v>39.603931427001953</v>
      </c>
      <c r="E330" s="138">
        <v>1</v>
      </c>
      <c r="F330" s="138">
        <f t="shared" si="20"/>
        <v>39.603931427001953</v>
      </c>
      <c r="G330" s="138">
        <v>1</v>
      </c>
      <c r="H330" s="138"/>
      <c r="I330" s="138">
        <v>39.603931427001953</v>
      </c>
      <c r="J330" s="138">
        <v>0</v>
      </c>
      <c r="K330" s="138">
        <f t="shared" si="21"/>
        <v>39.603931427001953</v>
      </c>
      <c r="L330" s="138">
        <v>1</v>
      </c>
      <c r="M330" s="138"/>
      <c r="N330" s="138">
        <v>39.603931427001953</v>
      </c>
      <c r="O330" s="138">
        <v>1</v>
      </c>
      <c r="P330" s="138">
        <f t="shared" si="22"/>
        <v>39.603931427001953</v>
      </c>
      <c r="Q330" s="247">
        <v>1</v>
      </c>
    </row>
    <row r="331" spans="2:17" x14ac:dyDescent="0.2">
      <c r="B331" s="251">
        <f t="shared" si="23"/>
        <v>47119</v>
      </c>
      <c r="C331" s="138"/>
      <c r="D331" s="138">
        <v>39.603931427001953</v>
      </c>
      <c r="E331" s="138">
        <v>1</v>
      </c>
      <c r="F331" s="138">
        <f t="shared" si="20"/>
        <v>39.603931427001953</v>
      </c>
      <c r="G331" s="138">
        <v>1</v>
      </c>
      <c r="H331" s="138"/>
      <c r="I331" s="138">
        <v>39.603931427001953</v>
      </c>
      <c r="J331" s="138">
        <v>0</v>
      </c>
      <c r="K331" s="138">
        <f t="shared" si="21"/>
        <v>39.603931427001953</v>
      </c>
      <c r="L331" s="138">
        <v>1</v>
      </c>
      <c r="M331" s="138"/>
      <c r="N331" s="138">
        <v>39.603931427001953</v>
      </c>
      <c r="O331" s="138">
        <v>1</v>
      </c>
      <c r="P331" s="138">
        <f t="shared" si="22"/>
        <v>39.603931427001953</v>
      </c>
      <c r="Q331" s="247">
        <v>1</v>
      </c>
    </row>
    <row r="332" spans="2:17" x14ac:dyDescent="0.2">
      <c r="B332" s="251">
        <f t="shared" si="23"/>
        <v>47150</v>
      </c>
      <c r="C332" s="138"/>
      <c r="D332" s="138">
        <v>39.603931427001953</v>
      </c>
      <c r="E332" s="138">
        <v>1</v>
      </c>
      <c r="F332" s="138">
        <f t="shared" si="20"/>
        <v>39.603931427001953</v>
      </c>
      <c r="G332" s="138">
        <v>1</v>
      </c>
      <c r="H332" s="138"/>
      <c r="I332" s="138">
        <v>39.603931427001953</v>
      </c>
      <c r="J332" s="138">
        <v>0</v>
      </c>
      <c r="K332" s="138">
        <f t="shared" si="21"/>
        <v>39.603931427001953</v>
      </c>
      <c r="L332" s="138">
        <v>1</v>
      </c>
      <c r="M332" s="138"/>
      <c r="N332" s="138">
        <v>39.603931427001953</v>
      </c>
      <c r="O332" s="138">
        <v>1</v>
      </c>
      <c r="P332" s="138">
        <f t="shared" si="22"/>
        <v>39.603931427001953</v>
      </c>
      <c r="Q332" s="247">
        <v>1</v>
      </c>
    </row>
    <row r="333" spans="2:17" x14ac:dyDescent="0.2">
      <c r="B333" s="251">
        <f t="shared" si="23"/>
        <v>47178</v>
      </c>
      <c r="C333" s="138"/>
      <c r="D333" s="138">
        <v>39.603931427001953</v>
      </c>
      <c r="E333" s="138">
        <v>1</v>
      </c>
      <c r="F333" s="138">
        <f t="shared" si="20"/>
        <v>39.603931427001953</v>
      </c>
      <c r="G333" s="138">
        <v>1</v>
      </c>
      <c r="H333" s="138"/>
      <c r="I333" s="138">
        <v>39.603931427001953</v>
      </c>
      <c r="J333" s="138">
        <v>0</v>
      </c>
      <c r="K333" s="138">
        <f t="shared" si="21"/>
        <v>39.603931427001953</v>
      </c>
      <c r="L333" s="138">
        <v>1</v>
      </c>
      <c r="M333" s="138"/>
      <c r="N333" s="138">
        <v>39.603931427001953</v>
      </c>
      <c r="O333" s="138">
        <v>1</v>
      </c>
      <c r="P333" s="138">
        <f t="shared" si="22"/>
        <v>39.603931427001953</v>
      </c>
      <c r="Q333" s="247">
        <v>1</v>
      </c>
    </row>
    <row r="334" spans="2:17" x14ac:dyDescent="0.2">
      <c r="B334" s="251">
        <f t="shared" si="23"/>
        <v>47209</v>
      </c>
      <c r="C334" s="138"/>
      <c r="D334" s="138">
        <v>39.603931427001953</v>
      </c>
      <c r="E334" s="138">
        <v>1</v>
      </c>
      <c r="F334" s="138">
        <f t="shared" si="20"/>
        <v>39.603931427001953</v>
      </c>
      <c r="G334" s="138">
        <v>1</v>
      </c>
      <c r="H334" s="138"/>
      <c r="I334" s="138">
        <v>39.603931427001953</v>
      </c>
      <c r="J334" s="138">
        <v>0</v>
      </c>
      <c r="K334" s="138">
        <f t="shared" si="21"/>
        <v>39.603931427001953</v>
      </c>
      <c r="L334" s="138">
        <v>1</v>
      </c>
      <c r="M334" s="138"/>
      <c r="N334" s="138">
        <v>39.603931427001953</v>
      </c>
      <c r="O334" s="138">
        <v>1</v>
      </c>
      <c r="P334" s="138">
        <f t="shared" si="22"/>
        <v>39.603931427001953</v>
      </c>
      <c r="Q334" s="247">
        <v>1</v>
      </c>
    </row>
    <row r="335" spans="2:17" x14ac:dyDescent="0.2">
      <c r="B335" s="251">
        <f t="shared" si="23"/>
        <v>47239</v>
      </c>
      <c r="C335" s="138"/>
      <c r="D335" s="138">
        <v>39.603931427001953</v>
      </c>
      <c r="E335" s="138">
        <v>1</v>
      </c>
      <c r="F335" s="138">
        <f t="shared" si="20"/>
        <v>39.603931427001953</v>
      </c>
      <c r="G335" s="138">
        <v>1</v>
      </c>
      <c r="H335" s="138"/>
      <c r="I335" s="138">
        <v>39.603931427001953</v>
      </c>
      <c r="J335" s="138">
        <v>0</v>
      </c>
      <c r="K335" s="138">
        <f t="shared" si="21"/>
        <v>39.603931427001953</v>
      </c>
      <c r="L335" s="138">
        <v>1</v>
      </c>
      <c r="M335" s="138"/>
      <c r="N335" s="138">
        <v>39.603931427001953</v>
      </c>
      <c r="O335" s="138">
        <v>1</v>
      </c>
      <c r="P335" s="138">
        <f t="shared" si="22"/>
        <v>39.603931427001953</v>
      </c>
      <c r="Q335" s="247">
        <v>1</v>
      </c>
    </row>
    <row r="336" spans="2:17" x14ac:dyDescent="0.2">
      <c r="B336" s="251">
        <f t="shared" si="23"/>
        <v>47270</v>
      </c>
      <c r="C336" s="138"/>
      <c r="D336" s="138">
        <v>39.603931427001953</v>
      </c>
      <c r="E336" s="138">
        <v>1</v>
      </c>
      <c r="F336" s="138">
        <f t="shared" si="20"/>
        <v>39.603931427001953</v>
      </c>
      <c r="G336" s="138">
        <v>1</v>
      </c>
      <c r="H336" s="138"/>
      <c r="I336" s="138">
        <v>39.603931427001953</v>
      </c>
      <c r="J336" s="138">
        <v>0</v>
      </c>
      <c r="K336" s="138">
        <f t="shared" si="21"/>
        <v>39.603931427001953</v>
      </c>
      <c r="L336" s="138">
        <v>1</v>
      </c>
      <c r="M336" s="138"/>
      <c r="N336" s="138">
        <v>39.603931427001953</v>
      </c>
      <c r="O336" s="138">
        <v>1</v>
      </c>
      <c r="P336" s="138">
        <f t="shared" si="22"/>
        <v>39.603931427001953</v>
      </c>
      <c r="Q336" s="247">
        <v>1</v>
      </c>
    </row>
    <row r="337" spans="2:17" x14ac:dyDescent="0.2">
      <c r="B337" s="251">
        <f t="shared" si="23"/>
        <v>47300</v>
      </c>
      <c r="C337" s="138"/>
      <c r="D337" s="138">
        <v>39.603931427001953</v>
      </c>
      <c r="E337" s="138">
        <v>1</v>
      </c>
      <c r="F337" s="138">
        <f t="shared" si="20"/>
        <v>39.603931427001953</v>
      </c>
      <c r="G337" s="138">
        <v>1</v>
      </c>
      <c r="H337" s="138"/>
      <c r="I337" s="138">
        <v>39.603931427001953</v>
      </c>
      <c r="J337" s="138">
        <v>0</v>
      </c>
      <c r="K337" s="138">
        <f t="shared" si="21"/>
        <v>39.603931427001953</v>
      </c>
      <c r="L337" s="138">
        <v>1</v>
      </c>
      <c r="M337" s="138"/>
      <c r="N337" s="138">
        <v>39.603931427001953</v>
      </c>
      <c r="O337" s="138">
        <v>1</v>
      </c>
      <c r="P337" s="138">
        <f t="shared" si="22"/>
        <v>39.603931427001953</v>
      </c>
      <c r="Q337" s="247">
        <v>1</v>
      </c>
    </row>
    <row r="338" spans="2:17" x14ac:dyDescent="0.2">
      <c r="B338" s="251">
        <f t="shared" si="23"/>
        <v>47331</v>
      </c>
      <c r="C338" s="138"/>
      <c r="D338" s="138">
        <v>39.603931427001953</v>
      </c>
      <c r="E338" s="138">
        <v>1</v>
      </c>
      <c r="F338" s="138">
        <f t="shared" si="20"/>
        <v>39.603931427001953</v>
      </c>
      <c r="G338" s="138">
        <v>1</v>
      </c>
      <c r="H338" s="138"/>
      <c r="I338" s="138">
        <v>39.603931427001953</v>
      </c>
      <c r="J338" s="138">
        <v>0</v>
      </c>
      <c r="K338" s="138">
        <f t="shared" si="21"/>
        <v>39.603931427001953</v>
      </c>
      <c r="L338" s="138">
        <v>1</v>
      </c>
      <c r="M338" s="138"/>
      <c r="N338" s="138">
        <v>39.603931427001953</v>
      </c>
      <c r="O338" s="138">
        <v>1</v>
      </c>
      <c r="P338" s="138">
        <f t="shared" si="22"/>
        <v>39.603931427001953</v>
      </c>
      <c r="Q338" s="247">
        <v>1</v>
      </c>
    </row>
    <row r="339" spans="2:17" x14ac:dyDescent="0.2">
      <c r="B339" s="251">
        <f t="shared" si="23"/>
        <v>47362</v>
      </c>
      <c r="C339" s="138"/>
      <c r="D339" s="138">
        <v>39.603931427001953</v>
      </c>
      <c r="E339" s="138">
        <v>1</v>
      </c>
      <c r="F339" s="138">
        <f t="shared" si="20"/>
        <v>39.603931427001953</v>
      </c>
      <c r="G339" s="138">
        <v>1</v>
      </c>
      <c r="H339" s="138"/>
      <c r="I339" s="138">
        <v>39.603931427001953</v>
      </c>
      <c r="J339" s="138">
        <v>0</v>
      </c>
      <c r="K339" s="138">
        <f t="shared" si="21"/>
        <v>39.603931427001953</v>
      </c>
      <c r="L339" s="138">
        <v>1</v>
      </c>
      <c r="M339" s="138"/>
      <c r="N339" s="138">
        <v>39.603931427001953</v>
      </c>
      <c r="O339" s="138">
        <v>1</v>
      </c>
      <c r="P339" s="138">
        <f t="shared" si="22"/>
        <v>39.603931427001953</v>
      </c>
      <c r="Q339" s="247">
        <v>1</v>
      </c>
    </row>
    <row r="340" spans="2:17" x14ac:dyDescent="0.2">
      <c r="B340" s="251">
        <f t="shared" si="23"/>
        <v>47392</v>
      </c>
      <c r="C340" s="138"/>
      <c r="D340" s="138">
        <v>39.603931427001953</v>
      </c>
      <c r="E340" s="138">
        <v>1</v>
      </c>
      <c r="F340" s="138">
        <f t="shared" si="20"/>
        <v>39.603931427001953</v>
      </c>
      <c r="G340" s="138">
        <v>1</v>
      </c>
      <c r="H340" s="138"/>
      <c r="I340" s="138">
        <v>39.603931427001953</v>
      </c>
      <c r="J340" s="138">
        <v>0</v>
      </c>
      <c r="K340" s="138">
        <f t="shared" si="21"/>
        <v>39.603931427001953</v>
      </c>
      <c r="L340" s="138">
        <v>1</v>
      </c>
      <c r="M340" s="138"/>
      <c r="N340" s="138">
        <v>39.603931427001953</v>
      </c>
      <c r="O340" s="138">
        <v>1</v>
      </c>
      <c r="P340" s="138">
        <f t="shared" si="22"/>
        <v>39.603931427001953</v>
      </c>
      <c r="Q340" s="247">
        <v>1</v>
      </c>
    </row>
    <row r="341" spans="2:17" x14ac:dyDescent="0.2">
      <c r="B341" s="251">
        <f t="shared" si="23"/>
        <v>47423</v>
      </c>
      <c r="C341" s="138"/>
      <c r="D341" s="138">
        <v>39.603931427001953</v>
      </c>
      <c r="E341" s="138">
        <v>1</v>
      </c>
      <c r="F341" s="138">
        <f t="shared" si="20"/>
        <v>39.603931427001953</v>
      </c>
      <c r="G341" s="138">
        <v>1</v>
      </c>
      <c r="H341" s="138"/>
      <c r="I341" s="138">
        <v>39.603931427001953</v>
      </c>
      <c r="J341" s="138">
        <v>0</v>
      </c>
      <c r="K341" s="138">
        <f t="shared" si="21"/>
        <v>39.603931427001953</v>
      </c>
      <c r="L341" s="138">
        <v>1</v>
      </c>
      <c r="M341" s="138"/>
      <c r="N341" s="138">
        <v>39.603931427001953</v>
      </c>
      <c r="O341" s="138">
        <v>1</v>
      </c>
      <c r="P341" s="138">
        <f t="shared" si="22"/>
        <v>39.603931427001953</v>
      </c>
      <c r="Q341" s="247">
        <v>1</v>
      </c>
    </row>
    <row r="342" spans="2:17" x14ac:dyDescent="0.2">
      <c r="B342" s="251">
        <f t="shared" si="23"/>
        <v>47453</v>
      </c>
      <c r="C342" s="138"/>
      <c r="D342" s="138">
        <v>39.603931427001953</v>
      </c>
      <c r="E342" s="138">
        <v>1</v>
      </c>
      <c r="F342" s="138">
        <f t="shared" si="20"/>
        <v>39.603931427001953</v>
      </c>
      <c r="G342" s="138">
        <v>1</v>
      </c>
      <c r="H342" s="138"/>
      <c r="I342" s="138">
        <v>39.603931427001953</v>
      </c>
      <c r="J342" s="138">
        <v>0</v>
      </c>
      <c r="K342" s="138">
        <f t="shared" si="21"/>
        <v>39.603931427001953</v>
      </c>
      <c r="L342" s="138">
        <v>1</v>
      </c>
      <c r="M342" s="138"/>
      <c r="N342" s="138">
        <v>39.603931427001953</v>
      </c>
      <c r="O342" s="138">
        <v>1</v>
      </c>
      <c r="P342" s="138">
        <f t="shared" si="22"/>
        <v>39.603931427001953</v>
      </c>
      <c r="Q342" s="247">
        <v>1</v>
      </c>
    </row>
    <row r="343" spans="2:17" x14ac:dyDescent="0.2">
      <c r="B343" s="251">
        <f t="shared" si="23"/>
        <v>47484</v>
      </c>
      <c r="C343" s="138"/>
      <c r="D343" s="138">
        <v>39.603931427001953</v>
      </c>
      <c r="E343" s="138">
        <v>1</v>
      </c>
      <c r="F343" s="138">
        <f t="shared" si="20"/>
        <v>39.603931427001953</v>
      </c>
      <c r="G343" s="138">
        <v>1</v>
      </c>
      <c r="H343" s="138"/>
      <c r="I343" s="138">
        <v>39.603931427001953</v>
      </c>
      <c r="J343" s="138">
        <v>0</v>
      </c>
      <c r="K343" s="138">
        <f t="shared" si="21"/>
        <v>39.603931427001953</v>
      </c>
      <c r="L343" s="138">
        <v>1</v>
      </c>
      <c r="M343" s="138"/>
      <c r="N343" s="138">
        <v>39.603931427001953</v>
      </c>
      <c r="O343" s="138">
        <v>1</v>
      </c>
      <c r="P343" s="138">
        <f t="shared" si="22"/>
        <v>39.603931427001953</v>
      </c>
      <c r="Q343" s="247">
        <v>1</v>
      </c>
    </row>
    <row r="344" spans="2:17" x14ac:dyDescent="0.2">
      <c r="B344" s="251">
        <f t="shared" si="23"/>
        <v>47515</v>
      </c>
      <c r="C344" s="138"/>
      <c r="D344" s="138">
        <v>39.603931427001953</v>
      </c>
      <c r="E344" s="138">
        <v>1</v>
      </c>
      <c r="F344" s="138">
        <f t="shared" si="20"/>
        <v>39.603931427001953</v>
      </c>
      <c r="G344" s="138">
        <v>1</v>
      </c>
      <c r="H344" s="138"/>
      <c r="I344" s="138">
        <v>39.603931427001953</v>
      </c>
      <c r="J344" s="138">
        <v>0</v>
      </c>
      <c r="K344" s="138">
        <f t="shared" si="21"/>
        <v>39.603931427001953</v>
      </c>
      <c r="L344" s="138">
        <v>1</v>
      </c>
      <c r="M344" s="138"/>
      <c r="N344" s="138">
        <v>39.603931427001953</v>
      </c>
      <c r="O344" s="138">
        <v>1</v>
      </c>
      <c r="P344" s="138">
        <f t="shared" si="22"/>
        <v>39.603931427001953</v>
      </c>
      <c r="Q344" s="247">
        <v>1</v>
      </c>
    </row>
    <row r="345" spans="2:17" x14ac:dyDescent="0.2">
      <c r="B345" s="251">
        <f t="shared" si="23"/>
        <v>47543</v>
      </c>
      <c r="C345" s="138"/>
      <c r="D345" s="138">
        <v>39.603931427001953</v>
      </c>
      <c r="E345" s="138">
        <v>1</v>
      </c>
      <c r="F345" s="138">
        <f t="shared" si="20"/>
        <v>39.603931427001953</v>
      </c>
      <c r="G345" s="138">
        <v>1</v>
      </c>
      <c r="H345" s="138"/>
      <c r="I345" s="138">
        <v>39.603931427001953</v>
      </c>
      <c r="J345" s="138">
        <v>0</v>
      </c>
      <c r="K345" s="138">
        <f t="shared" si="21"/>
        <v>39.603931427001953</v>
      </c>
      <c r="L345" s="138">
        <v>1</v>
      </c>
      <c r="M345" s="138"/>
      <c r="N345" s="138">
        <v>39.603931427001953</v>
      </c>
      <c r="O345" s="138">
        <v>1</v>
      </c>
      <c r="P345" s="138">
        <f t="shared" si="22"/>
        <v>39.603931427001953</v>
      </c>
      <c r="Q345" s="247">
        <v>1</v>
      </c>
    </row>
    <row r="346" spans="2:17" x14ac:dyDescent="0.2">
      <c r="B346" s="251">
        <f t="shared" si="23"/>
        <v>47574</v>
      </c>
      <c r="C346" s="138"/>
      <c r="D346" s="138">
        <v>39.603931427001953</v>
      </c>
      <c r="E346" s="138">
        <v>1</v>
      </c>
      <c r="F346" s="138">
        <f t="shared" si="20"/>
        <v>39.603931427001953</v>
      </c>
      <c r="G346" s="138">
        <v>1</v>
      </c>
      <c r="H346" s="138"/>
      <c r="I346" s="138">
        <v>39.603931427001953</v>
      </c>
      <c r="J346" s="138">
        <v>0</v>
      </c>
      <c r="K346" s="138">
        <f t="shared" si="21"/>
        <v>39.603931427001953</v>
      </c>
      <c r="L346" s="138">
        <v>1</v>
      </c>
      <c r="M346" s="138"/>
      <c r="N346" s="138">
        <v>39.603931427001953</v>
      </c>
      <c r="O346" s="138">
        <v>1</v>
      </c>
      <c r="P346" s="138">
        <f t="shared" si="22"/>
        <v>39.603931427001953</v>
      </c>
      <c r="Q346" s="247">
        <v>1</v>
      </c>
    </row>
    <row r="347" spans="2:17" x14ac:dyDescent="0.2">
      <c r="B347" s="251">
        <f t="shared" si="23"/>
        <v>47604</v>
      </c>
      <c r="C347" s="138"/>
      <c r="D347" s="138">
        <v>39.603931427001953</v>
      </c>
      <c r="E347" s="138">
        <v>1</v>
      </c>
      <c r="F347" s="138">
        <f t="shared" si="20"/>
        <v>39.603931427001953</v>
      </c>
      <c r="G347" s="138">
        <v>1</v>
      </c>
      <c r="H347" s="138"/>
      <c r="I347" s="138">
        <v>39.603931427001953</v>
      </c>
      <c r="J347" s="138">
        <v>0</v>
      </c>
      <c r="K347" s="138">
        <f t="shared" si="21"/>
        <v>39.603931427001953</v>
      </c>
      <c r="L347" s="138">
        <v>1</v>
      </c>
      <c r="M347" s="138"/>
      <c r="N347" s="138">
        <v>39.603931427001953</v>
      </c>
      <c r="O347" s="138">
        <v>1</v>
      </c>
      <c r="P347" s="138">
        <f t="shared" si="22"/>
        <v>39.603931427001953</v>
      </c>
      <c r="Q347" s="247">
        <v>1</v>
      </c>
    </row>
    <row r="348" spans="2:17" x14ac:dyDescent="0.2">
      <c r="B348" s="251">
        <f t="shared" si="23"/>
        <v>47635</v>
      </c>
      <c r="C348" s="138"/>
      <c r="D348" s="138">
        <v>39.603931427001953</v>
      </c>
      <c r="E348" s="138">
        <v>1</v>
      </c>
      <c r="F348" s="138">
        <f t="shared" si="20"/>
        <v>39.603931427001953</v>
      </c>
      <c r="G348" s="138">
        <v>1</v>
      </c>
      <c r="H348" s="138"/>
      <c r="I348" s="138">
        <v>39.603931427001953</v>
      </c>
      <c r="J348" s="138">
        <v>0</v>
      </c>
      <c r="K348" s="138">
        <f t="shared" si="21"/>
        <v>39.603931427001953</v>
      </c>
      <c r="L348" s="138">
        <v>1</v>
      </c>
      <c r="M348" s="138"/>
      <c r="N348" s="138">
        <v>39.603931427001953</v>
      </c>
      <c r="O348" s="138">
        <v>1</v>
      </c>
      <c r="P348" s="138">
        <f t="shared" si="22"/>
        <v>39.603931427001953</v>
      </c>
      <c r="Q348" s="247">
        <v>1</v>
      </c>
    </row>
    <row r="349" spans="2:17" x14ac:dyDescent="0.2">
      <c r="B349" s="251">
        <f t="shared" si="23"/>
        <v>47665</v>
      </c>
      <c r="C349" s="138"/>
      <c r="D349" s="138">
        <v>39.603931427001953</v>
      </c>
      <c r="E349" s="138">
        <v>1</v>
      </c>
      <c r="F349" s="138">
        <f t="shared" si="20"/>
        <v>39.603931427001953</v>
      </c>
      <c r="G349" s="138">
        <v>1</v>
      </c>
      <c r="H349" s="138"/>
      <c r="I349" s="138">
        <v>39.603931427001953</v>
      </c>
      <c r="J349" s="138">
        <v>0</v>
      </c>
      <c r="K349" s="138">
        <f t="shared" si="21"/>
        <v>39.603931427001953</v>
      </c>
      <c r="L349" s="138">
        <v>1</v>
      </c>
      <c r="M349" s="138"/>
      <c r="N349" s="138">
        <v>39.603931427001953</v>
      </c>
      <c r="O349" s="138">
        <v>1</v>
      </c>
      <c r="P349" s="138">
        <f t="shared" si="22"/>
        <v>39.603931427001953</v>
      </c>
      <c r="Q349" s="247">
        <v>1</v>
      </c>
    </row>
    <row r="350" spans="2:17" x14ac:dyDescent="0.2">
      <c r="B350" s="251">
        <f t="shared" si="23"/>
        <v>47696</v>
      </c>
      <c r="C350" s="138"/>
      <c r="D350" s="138">
        <v>39.603931427001953</v>
      </c>
      <c r="E350" s="138">
        <v>1</v>
      </c>
      <c r="F350" s="138">
        <f t="shared" si="20"/>
        <v>39.603931427001953</v>
      </c>
      <c r="G350" s="138">
        <v>1</v>
      </c>
      <c r="H350" s="138"/>
      <c r="I350" s="138">
        <v>39.603931427001953</v>
      </c>
      <c r="J350" s="138">
        <v>0</v>
      </c>
      <c r="K350" s="138">
        <f t="shared" si="21"/>
        <v>39.603931427001953</v>
      </c>
      <c r="L350" s="138">
        <v>1</v>
      </c>
      <c r="M350" s="138"/>
      <c r="N350" s="138">
        <v>39.603931427001953</v>
      </c>
      <c r="O350" s="138">
        <v>1</v>
      </c>
      <c r="P350" s="138">
        <f t="shared" si="22"/>
        <v>39.603931427001953</v>
      </c>
      <c r="Q350" s="247">
        <v>1</v>
      </c>
    </row>
    <row r="351" spans="2:17" x14ac:dyDescent="0.2">
      <c r="B351" s="251">
        <f t="shared" si="23"/>
        <v>47727</v>
      </c>
      <c r="C351" s="138"/>
      <c r="D351" s="138">
        <v>39.603931427001953</v>
      </c>
      <c r="E351" s="138">
        <v>1</v>
      </c>
      <c r="F351" s="138">
        <f t="shared" si="20"/>
        <v>39.603931427001953</v>
      </c>
      <c r="G351" s="138">
        <v>1</v>
      </c>
      <c r="H351" s="138"/>
      <c r="I351" s="138">
        <v>39.603931427001953</v>
      </c>
      <c r="J351" s="138">
        <v>0</v>
      </c>
      <c r="K351" s="138">
        <f t="shared" si="21"/>
        <v>39.603931427001953</v>
      </c>
      <c r="L351" s="138">
        <v>1</v>
      </c>
      <c r="M351" s="138"/>
      <c r="N351" s="138">
        <v>39.603931427001953</v>
      </c>
      <c r="O351" s="138">
        <v>1</v>
      </c>
      <c r="P351" s="138">
        <f t="shared" si="22"/>
        <v>39.603931427001953</v>
      </c>
      <c r="Q351" s="247">
        <v>1</v>
      </c>
    </row>
    <row r="352" spans="2:17" x14ac:dyDescent="0.2">
      <c r="B352" s="251">
        <f t="shared" si="23"/>
        <v>47757</v>
      </c>
      <c r="C352" s="138"/>
      <c r="D352" s="138">
        <v>39.603931427001953</v>
      </c>
      <c r="E352" s="138">
        <v>1</v>
      </c>
      <c r="F352" s="138">
        <f t="shared" si="20"/>
        <v>39.603931427001953</v>
      </c>
      <c r="G352" s="138">
        <v>1</v>
      </c>
      <c r="H352" s="138"/>
      <c r="I352" s="138">
        <v>39.603931427001953</v>
      </c>
      <c r="J352" s="138">
        <v>0</v>
      </c>
      <c r="K352" s="138">
        <f t="shared" si="21"/>
        <v>39.603931427001953</v>
      </c>
      <c r="L352" s="138">
        <v>1</v>
      </c>
      <c r="M352" s="138"/>
      <c r="N352" s="138">
        <v>39.603931427001953</v>
      </c>
      <c r="O352" s="138">
        <v>1</v>
      </c>
      <c r="P352" s="138">
        <f t="shared" si="22"/>
        <v>39.603931427001953</v>
      </c>
      <c r="Q352" s="247">
        <v>1</v>
      </c>
    </row>
    <row r="353" spans="2:17" x14ac:dyDescent="0.2">
      <c r="B353" s="251">
        <f t="shared" si="23"/>
        <v>47788</v>
      </c>
      <c r="C353" s="138"/>
      <c r="D353" s="138">
        <v>39.603931427001953</v>
      </c>
      <c r="E353" s="138">
        <v>1</v>
      </c>
      <c r="F353" s="138">
        <f t="shared" si="20"/>
        <v>39.603931427001953</v>
      </c>
      <c r="G353" s="138">
        <v>1</v>
      </c>
      <c r="H353" s="138"/>
      <c r="I353" s="138">
        <v>39.603931427001953</v>
      </c>
      <c r="J353" s="138">
        <v>0</v>
      </c>
      <c r="K353" s="138">
        <f t="shared" si="21"/>
        <v>39.603931427001953</v>
      </c>
      <c r="L353" s="138">
        <v>1</v>
      </c>
      <c r="M353" s="138"/>
      <c r="N353" s="138">
        <v>39.603931427001953</v>
      </c>
      <c r="O353" s="138">
        <v>1</v>
      </c>
      <c r="P353" s="138">
        <f t="shared" si="22"/>
        <v>39.603931427001953</v>
      </c>
      <c r="Q353" s="247">
        <v>1</v>
      </c>
    </row>
    <row r="354" spans="2:17" x14ac:dyDescent="0.2">
      <c r="B354" s="251">
        <f t="shared" si="23"/>
        <v>47818</v>
      </c>
      <c r="C354" s="138"/>
      <c r="D354" s="138">
        <v>39.603931427001953</v>
      </c>
      <c r="E354" s="138">
        <v>1</v>
      </c>
      <c r="F354" s="138">
        <f t="shared" si="20"/>
        <v>39.603931427001953</v>
      </c>
      <c r="G354" s="138">
        <v>1</v>
      </c>
      <c r="H354" s="138"/>
      <c r="I354" s="138">
        <v>39.603931427001953</v>
      </c>
      <c r="J354" s="138">
        <v>0</v>
      </c>
      <c r="K354" s="138">
        <f t="shared" si="21"/>
        <v>39.603931427001953</v>
      </c>
      <c r="L354" s="138">
        <v>1</v>
      </c>
      <c r="M354" s="138"/>
      <c r="N354" s="138">
        <v>39.603931427001953</v>
      </c>
      <c r="O354" s="138">
        <v>1</v>
      </c>
      <c r="P354" s="138">
        <f t="shared" si="22"/>
        <v>39.603931427001953</v>
      </c>
      <c r="Q354" s="247">
        <v>1</v>
      </c>
    </row>
    <row r="355" spans="2:17" x14ac:dyDescent="0.2">
      <c r="B355" s="251">
        <f t="shared" si="23"/>
        <v>47849</v>
      </c>
      <c r="C355" s="138"/>
      <c r="D355" s="138">
        <v>39.603931427001953</v>
      </c>
      <c r="E355" s="138">
        <v>1</v>
      </c>
      <c r="F355" s="138">
        <f t="shared" si="20"/>
        <v>39.603931427001953</v>
      </c>
      <c r="G355" s="138">
        <v>1</v>
      </c>
      <c r="H355" s="138"/>
      <c r="I355" s="138">
        <v>39.603931427001953</v>
      </c>
      <c r="J355" s="138">
        <v>0</v>
      </c>
      <c r="K355" s="138">
        <f t="shared" si="21"/>
        <v>39.603931427001953</v>
      </c>
      <c r="L355" s="138">
        <v>1</v>
      </c>
      <c r="M355" s="138"/>
      <c r="N355" s="138">
        <v>39.603931427001953</v>
      </c>
      <c r="O355" s="138">
        <v>1</v>
      </c>
      <c r="P355" s="138">
        <f t="shared" si="22"/>
        <v>39.603931427001953</v>
      </c>
      <c r="Q355" s="247">
        <v>1</v>
      </c>
    </row>
    <row r="356" spans="2:17" x14ac:dyDescent="0.2">
      <c r="B356" s="251">
        <f t="shared" si="23"/>
        <v>47880</v>
      </c>
      <c r="C356" s="138"/>
      <c r="D356" s="138">
        <v>39.603931427001953</v>
      </c>
      <c r="E356" s="138">
        <v>1</v>
      </c>
      <c r="F356" s="138">
        <f t="shared" si="20"/>
        <v>39.603931427001953</v>
      </c>
      <c r="G356" s="138">
        <v>1</v>
      </c>
      <c r="H356" s="138"/>
      <c r="I356" s="138">
        <v>39.603931427001953</v>
      </c>
      <c r="J356" s="138">
        <v>0</v>
      </c>
      <c r="K356" s="138">
        <f t="shared" si="21"/>
        <v>39.603931427001953</v>
      </c>
      <c r="L356" s="138">
        <v>1</v>
      </c>
      <c r="M356" s="138"/>
      <c r="N356" s="138">
        <v>39.603931427001953</v>
      </c>
      <c r="O356" s="138">
        <v>1</v>
      </c>
      <c r="P356" s="138">
        <f t="shared" si="22"/>
        <v>39.603931427001953</v>
      </c>
      <c r="Q356" s="247">
        <v>1</v>
      </c>
    </row>
    <row r="357" spans="2:17" x14ac:dyDescent="0.2">
      <c r="B357" s="251">
        <f t="shared" si="23"/>
        <v>47908</v>
      </c>
      <c r="C357" s="138"/>
      <c r="D357" s="138">
        <v>39.603931427001953</v>
      </c>
      <c r="E357" s="138">
        <v>1</v>
      </c>
      <c r="F357" s="138">
        <f t="shared" si="20"/>
        <v>39.603931427001953</v>
      </c>
      <c r="G357" s="138">
        <v>1</v>
      </c>
      <c r="H357" s="138"/>
      <c r="I357" s="138">
        <v>39.603931427001953</v>
      </c>
      <c r="J357" s="138">
        <v>0</v>
      </c>
      <c r="K357" s="138">
        <f t="shared" si="21"/>
        <v>39.603931427001953</v>
      </c>
      <c r="L357" s="138">
        <v>1</v>
      </c>
      <c r="M357" s="138"/>
      <c r="N357" s="138">
        <v>39.603931427001953</v>
      </c>
      <c r="O357" s="138">
        <v>1</v>
      </c>
      <c r="P357" s="138">
        <f t="shared" si="22"/>
        <v>39.603931427001953</v>
      </c>
      <c r="Q357" s="247">
        <v>1</v>
      </c>
    </row>
    <row r="358" spans="2:17" x14ac:dyDescent="0.2">
      <c r="B358" s="251">
        <f t="shared" si="23"/>
        <v>47939</v>
      </c>
      <c r="C358" s="138"/>
      <c r="D358" s="138">
        <v>39.603931427001953</v>
      </c>
      <c r="E358" s="138">
        <v>1</v>
      </c>
      <c r="F358" s="138">
        <f t="shared" si="20"/>
        <v>39.603931427001953</v>
      </c>
      <c r="G358" s="138">
        <v>1</v>
      </c>
      <c r="H358" s="138"/>
      <c r="I358" s="138">
        <v>39.603931427001953</v>
      </c>
      <c r="J358" s="138">
        <v>0</v>
      </c>
      <c r="K358" s="138">
        <f t="shared" si="21"/>
        <v>39.603931427001953</v>
      </c>
      <c r="L358" s="138">
        <v>1</v>
      </c>
      <c r="M358" s="138"/>
      <c r="N358" s="138">
        <v>39.603931427001953</v>
      </c>
      <c r="O358" s="138">
        <v>1</v>
      </c>
      <c r="P358" s="138">
        <f t="shared" si="22"/>
        <v>39.603931427001953</v>
      </c>
      <c r="Q358" s="247">
        <v>1</v>
      </c>
    </row>
    <row r="359" spans="2:17" x14ac:dyDescent="0.2">
      <c r="B359" s="251">
        <f t="shared" si="23"/>
        <v>47969</v>
      </c>
      <c r="C359" s="138"/>
      <c r="D359" s="138">
        <v>39.603931427001953</v>
      </c>
      <c r="E359" s="138">
        <v>1</v>
      </c>
      <c r="F359" s="138">
        <f t="shared" si="20"/>
        <v>39.603931427001953</v>
      </c>
      <c r="G359" s="138">
        <v>1</v>
      </c>
      <c r="H359" s="138"/>
      <c r="I359" s="138">
        <v>39.603931427001953</v>
      </c>
      <c r="J359" s="138">
        <v>0</v>
      </c>
      <c r="K359" s="138">
        <f t="shared" si="21"/>
        <v>39.603931427001953</v>
      </c>
      <c r="L359" s="138">
        <v>1</v>
      </c>
      <c r="M359" s="138"/>
      <c r="N359" s="138">
        <v>39.603931427001953</v>
      </c>
      <c r="O359" s="138">
        <v>1</v>
      </c>
      <c r="P359" s="138">
        <f t="shared" si="22"/>
        <v>39.603931427001953</v>
      </c>
      <c r="Q359" s="247">
        <v>1</v>
      </c>
    </row>
    <row r="360" spans="2:17" x14ac:dyDescent="0.2">
      <c r="B360" s="251">
        <f t="shared" si="23"/>
        <v>48000</v>
      </c>
      <c r="C360" s="138"/>
      <c r="D360" s="138">
        <v>39.603931427001953</v>
      </c>
      <c r="E360" s="138">
        <v>1</v>
      </c>
      <c r="F360" s="138">
        <f t="shared" si="20"/>
        <v>39.603931427001953</v>
      </c>
      <c r="G360" s="138">
        <v>1</v>
      </c>
      <c r="H360" s="138"/>
      <c r="I360" s="138">
        <v>39.603931427001953</v>
      </c>
      <c r="J360" s="138">
        <v>0</v>
      </c>
      <c r="K360" s="138">
        <f t="shared" si="21"/>
        <v>39.603931427001953</v>
      </c>
      <c r="L360" s="138">
        <v>1</v>
      </c>
      <c r="M360" s="138"/>
      <c r="N360" s="138">
        <v>39.603931427001953</v>
      </c>
      <c r="O360" s="138">
        <v>1</v>
      </c>
      <c r="P360" s="138">
        <f t="shared" si="22"/>
        <v>39.603931427001953</v>
      </c>
      <c r="Q360" s="247">
        <v>1</v>
      </c>
    </row>
    <row r="361" spans="2:17" x14ac:dyDescent="0.2">
      <c r="B361" s="251">
        <f t="shared" si="23"/>
        <v>48030</v>
      </c>
      <c r="C361" s="138"/>
      <c r="D361" s="138">
        <v>39.603931427001953</v>
      </c>
      <c r="E361" s="138">
        <v>1</v>
      </c>
      <c r="F361" s="138">
        <f t="shared" si="20"/>
        <v>39.603931427001953</v>
      </c>
      <c r="G361" s="138">
        <v>1</v>
      </c>
      <c r="H361" s="138"/>
      <c r="I361" s="138">
        <v>39.603931427001953</v>
      </c>
      <c r="J361" s="138">
        <v>0</v>
      </c>
      <c r="K361" s="138">
        <f t="shared" si="21"/>
        <v>39.603931427001953</v>
      </c>
      <c r="L361" s="138">
        <v>1</v>
      </c>
      <c r="M361" s="138"/>
      <c r="N361" s="138">
        <v>39.603931427001953</v>
      </c>
      <c r="O361" s="138">
        <v>1</v>
      </c>
      <c r="P361" s="138">
        <f t="shared" si="22"/>
        <v>39.603931427001953</v>
      </c>
      <c r="Q361" s="247">
        <v>1</v>
      </c>
    </row>
    <row r="362" spans="2:17" x14ac:dyDescent="0.2">
      <c r="B362" s="251">
        <f t="shared" si="23"/>
        <v>48061</v>
      </c>
      <c r="C362" s="138"/>
      <c r="D362" s="138">
        <v>39.603931427001953</v>
      </c>
      <c r="E362" s="138">
        <v>1</v>
      </c>
      <c r="F362" s="138">
        <f t="shared" si="20"/>
        <v>39.603931427001953</v>
      </c>
      <c r="G362" s="138">
        <v>1</v>
      </c>
      <c r="H362" s="138"/>
      <c r="I362" s="138">
        <v>39.603931427001953</v>
      </c>
      <c r="J362" s="138">
        <v>0</v>
      </c>
      <c r="K362" s="138">
        <f t="shared" si="21"/>
        <v>39.603931427001953</v>
      </c>
      <c r="L362" s="138">
        <v>1</v>
      </c>
      <c r="M362" s="138"/>
      <c r="N362" s="138">
        <v>39.603931427001953</v>
      </c>
      <c r="O362" s="138">
        <v>1</v>
      </c>
      <c r="P362" s="138">
        <f t="shared" si="22"/>
        <v>39.603931427001953</v>
      </c>
      <c r="Q362" s="247">
        <v>1</v>
      </c>
    </row>
    <row r="363" spans="2:17" x14ac:dyDescent="0.2">
      <c r="B363" s="251">
        <f t="shared" si="23"/>
        <v>48092</v>
      </c>
      <c r="C363" s="138"/>
      <c r="D363" s="138">
        <v>39.603931427001953</v>
      </c>
      <c r="E363" s="138">
        <v>1</v>
      </c>
      <c r="F363" s="138">
        <f t="shared" si="20"/>
        <v>39.603931427001953</v>
      </c>
      <c r="G363" s="138">
        <v>1</v>
      </c>
      <c r="H363" s="138"/>
      <c r="I363" s="138">
        <v>39.603931427001953</v>
      </c>
      <c r="J363" s="138">
        <v>0</v>
      </c>
      <c r="K363" s="138">
        <f t="shared" si="21"/>
        <v>39.603931427001953</v>
      </c>
      <c r="L363" s="138">
        <v>1</v>
      </c>
      <c r="M363" s="138"/>
      <c r="N363" s="138">
        <v>39.603931427001953</v>
      </c>
      <c r="O363" s="138">
        <v>1</v>
      </c>
      <c r="P363" s="138">
        <f t="shared" si="22"/>
        <v>39.603931427001953</v>
      </c>
      <c r="Q363" s="247">
        <v>1</v>
      </c>
    </row>
    <row r="364" spans="2:17" x14ac:dyDescent="0.2">
      <c r="B364" s="251">
        <f t="shared" si="23"/>
        <v>48122</v>
      </c>
      <c r="C364" s="138"/>
      <c r="D364" s="138">
        <v>39.603931427001953</v>
      </c>
      <c r="E364" s="138">
        <v>1</v>
      </c>
      <c r="F364" s="138">
        <f t="shared" si="20"/>
        <v>39.603931427001953</v>
      </c>
      <c r="G364" s="138">
        <v>1</v>
      </c>
      <c r="H364" s="138"/>
      <c r="I364" s="138">
        <v>39.603931427001953</v>
      </c>
      <c r="J364" s="138">
        <v>0</v>
      </c>
      <c r="K364" s="138">
        <f t="shared" si="21"/>
        <v>39.603931427001953</v>
      </c>
      <c r="L364" s="138">
        <v>1</v>
      </c>
      <c r="M364" s="138"/>
      <c r="N364" s="138">
        <v>39.603931427001953</v>
      </c>
      <c r="O364" s="138">
        <v>1</v>
      </c>
      <c r="P364" s="138">
        <f t="shared" si="22"/>
        <v>39.603931427001953</v>
      </c>
      <c r="Q364" s="247">
        <v>1</v>
      </c>
    </row>
    <row r="365" spans="2:17" x14ac:dyDescent="0.2">
      <c r="B365" s="251">
        <f t="shared" si="23"/>
        <v>48153</v>
      </c>
      <c r="C365" s="138"/>
      <c r="D365" s="138">
        <v>39.603931427001953</v>
      </c>
      <c r="E365" s="138">
        <v>1</v>
      </c>
      <c r="F365" s="138">
        <f t="shared" si="20"/>
        <v>39.603931427001953</v>
      </c>
      <c r="G365" s="138">
        <v>1</v>
      </c>
      <c r="H365" s="138"/>
      <c r="I365" s="138">
        <v>39.603931427001953</v>
      </c>
      <c r="J365" s="138">
        <v>0</v>
      </c>
      <c r="K365" s="138">
        <f t="shared" si="21"/>
        <v>39.603931427001953</v>
      </c>
      <c r="L365" s="138">
        <v>1</v>
      </c>
      <c r="M365" s="138"/>
      <c r="N365" s="138">
        <v>39.603931427001953</v>
      </c>
      <c r="O365" s="138">
        <v>1</v>
      </c>
      <c r="P365" s="138">
        <f t="shared" si="22"/>
        <v>39.603931427001953</v>
      </c>
      <c r="Q365" s="247">
        <v>1</v>
      </c>
    </row>
    <row r="366" spans="2:17" x14ac:dyDescent="0.2">
      <c r="B366" s="252">
        <f t="shared" si="23"/>
        <v>48183</v>
      </c>
      <c r="C366" s="248"/>
      <c r="D366" s="248">
        <v>39.603931427001953</v>
      </c>
      <c r="E366" s="248">
        <v>1</v>
      </c>
      <c r="F366" s="248">
        <f t="shared" si="20"/>
        <v>39.603931427001953</v>
      </c>
      <c r="G366" s="248">
        <v>1</v>
      </c>
      <c r="H366" s="248"/>
      <c r="I366" s="248">
        <v>39.603931427001953</v>
      </c>
      <c r="J366" s="248">
        <v>0</v>
      </c>
      <c r="K366" s="248">
        <f t="shared" si="21"/>
        <v>39.603931427001953</v>
      </c>
      <c r="L366" s="248">
        <v>1</v>
      </c>
      <c r="M366" s="248"/>
      <c r="N366" s="248">
        <v>39.603931427001953</v>
      </c>
      <c r="O366" s="248">
        <v>1</v>
      </c>
      <c r="P366" s="248">
        <f t="shared" si="22"/>
        <v>39.603931427001953</v>
      </c>
      <c r="Q366" s="249">
        <v>1</v>
      </c>
    </row>
    <row r="367" spans="2:17" x14ac:dyDescent="0.2">
      <c r="B367" s="115"/>
    </row>
    <row r="368" spans="2:17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5841" r:id="rId4" name="CommandButton1">
          <controlPr autoLine="0" r:id="rId5">
            <anchor moveWithCells="1">
              <from>
                <xdr:col>11</xdr:col>
                <xdr:colOff>342900</xdr:colOff>
                <xdr:row>1</xdr:row>
                <xdr:rowOff>123825</xdr:rowOff>
              </from>
              <to>
                <xdr:col>14</xdr:col>
                <xdr:colOff>219075</xdr:colOff>
                <xdr:row>4</xdr:row>
                <xdr:rowOff>47625</xdr:rowOff>
              </to>
            </anchor>
          </controlPr>
        </control>
      </mc:Choice>
      <mc:Fallback>
        <control shapeId="3584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U288"/>
  <sheetViews>
    <sheetView zoomScale="75" workbookViewId="0">
      <selection activeCell="B5" sqref="B5:B19"/>
    </sheetView>
  </sheetViews>
  <sheetFormatPr defaultRowHeight="12.75" x14ac:dyDescent="0.2"/>
  <cols>
    <col min="1" max="1" width="9.140625" style="4"/>
    <col min="2" max="2" width="9.7109375" style="34" customWidth="1"/>
    <col min="3" max="19" width="9.140625" style="4"/>
    <col min="20" max="20" width="9.7109375" style="48" bestFit="1" customWidth="1"/>
    <col min="21" max="16384" width="9.140625" style="4"/>
  </cols>
  <sheetData>
    <row r="1" spans="1:21" ht="23.25" x14ac:dyDescent="0.35">
      <c r="A1" s="74" t="s">
        <v>191</v>
      </c>
    </row>
    <row r="2" spans="1:21" ht="16.5" customHeight="1" x14ac:dyDescent="0.2">
      <c r="A2" s="101" t="s">
        <v>216</v>
      </c>
      <c r="B2" s="4"/>
    </row>
    <row r="3" spans="1:21" ht="15" x14ac:dyDescent="0.2">
      <c r="B3" s="34" t="s">
        <v>192</v>
      </c>
      <c r="T3" s="116" t="s">
        <v>211</v>
      </c>
    </row>
    <row r="4" spans="1:21" x14ac:dyDescent="0.2">
      <c r="B4" s="34" t="s">
        <v>76</v>
      </c>
      <c r="T4" s="117"/>
      <c r="U4" s="85" t="s">
        <v>204</v>
      </c>
    </row>
    <row r="5" spans="1:21" x14ac:dyDescent="0.2">
      <c r="A5" s="48">
        <f>dealStart</f>
        <v>37257</v>
      </c>
      <c r="B5">
        <v>25.005200919828948</v>
      </c>
      <c r="T5" s="48">
        <f>dealStart</f>
        <v>37257</v>
      </c>
      <c r="U5" s="75">
        <f>B5</f>
        <v>25.005200919828948</v>
      </c>
    </row>
    <row r="6" spans="1:21" x14ac:dyDescent="0.2">
      <c r="A6" s="48">
        <f t="shared" ref="A6:A69" si="0">EOMONTH(A5,0)+1</f>
        <v>37288</v>
      </c>
      <c r="B6">
        <v>25.005200919828948</v>
      </c>
      <c r="T6" s="48">
        <f t="shared" ref="T6:T69" si="1">EOMONTH(T5,0)+1</f>
        <v>37288</v>
      </c>
      <c r="U6" s="75">
        <f t="shared" ref="U6:U69" si="2">B6</f>
        <v>25.005200919828948</v>
      </c>
    </row>
    <row r="7" spans="1:21" x14ac:dyDescent="0.2">
      <c r="A7" s="48">
        <f t="shared" si="0"/>
        <v>37316</v>
      </c>
      <c r="B7">
        <v>25.005200919828948</v>
      </c>
      <c r="T7" s="48">
        <f t="shared" si="1"/>
        <v>37316</v>
      </c>
      <c r="U7" s="75">
        <f t="shared" si="2"/>
        <v>25.005200919828948</v>
      </c>
    </row>
    <row r="8" spans="1:21" x14ac:dyDescent="0.2">
      <c r="A8" s="48">
        <f t="shared" si="0"/>
        <v>37347</v>
      </c>
      <c r="B8">
        <v>25.005200919828948</v>
      </c>
      <c r="T8" s="48">
        <f t="shared" si="1"/>
        <v>37347</v>
      </c>
      <c r="U8" s="75">
        <f t="shared" si="2"/>
        <v>25.005200919828948</v>
      </c>
    </row>
    <row r="9" spans="1:21" x14ac:dyDescent="0.2">
      <c r="A9" s="48">
        <f t="shared" si="0"/>
        <v>37377</v>
      </c>
      <c r="B9">
        <v>25.005200919828948</v>
      </c>
      <c r="T9" s="48">
        <f t="shared" si="1"/>
        <v>37377</v>
      </c>
      <c r="U9" s="75">
        <f t="shared" si="2"/>
        <v>25.005200919828948</v>
      </c>
    </row>
    <row r="10" spans="1:21" x14ac:dyDescent="0.2">
      <c r="A10" s="48">
        <f t="shared" si="0"/>
        <v>37408</v>
      </c>
      <c r="B10">
        <v>25.005200919828948</v>
      </c>
      <c r="T10" s="48">
        <f t="shared" si="1"/>
        <v>37408</v>
      </c>
      <c r="U10" s="75">
        <f t="shared" si="2"/>
        <v>25.005200919828948</v>
      </c>
    </row>
    <row r="11" spans="1:21" x14ac:dyDescent="0.2">
      <c r="A11" s="48">
        <f t="shared" si="0"/>
        <v>37438</v>
      </c>
      <c r="B11">
        <v>25.005200919828948</v>
      </c>
      <c r="T11" s="48">
        <f t="shared" si="1"/>
        <v>37438</v>
      </c>
      <c r="U11" s="75">
        <f t="shared" si="2"/>
        <v>25.005200919828948</v>
      </c>
    </row>
    <row r="12" spans="1:21" x14ac:dyDescent="0.2">
      <c r="A12" s="48">
        <f t="shared" si="0"/>
        <v>37469</v>
      </c>
      <c r="B12">
        <v>25.005200919828948</v>
      </c>
      <c r="T12" s="48">
        <f t="shared" si="1"/>
        <v>37469</v>
      </c>
      <c r="U12" s="75">
        <f t="shared" si="2"/>
        <v>25.005200919828948</v>
      </c>
    </row>
    <row r="13" spans="1:21" x14ac:dyDescent="0.2">
      <c r="A13" s="48">
        <f t="shared" si="0"/>
        <v>37500</v>
      </c>
      <c r="B13">
        <v>25.005200919828948</v>
      </c>
      <c r="T13" s="48">
        <f t="shared" si="1"/>
        <v>37500</v>
      </c>
      <c r="U13" s="75">
        <f t="shared" si="2"/>
        <v>25.005200919828948</v>
      </c>
    </row>
    <row r="14" spans="1:21" x14ac:dyDescent="0.2">
      <c r="A14" s="48">
        <f t="shared" si="0"/>
        <v>37530</v>
      </c>
      <c r="B14">
        <v>25.005200919828948</v>
      </c>
      <c r="T14" s="48">
        <f t="shared" si="1"/>
        <v>37530</v>
      </c>
      <c r="U14" s="75">
        <f t="shared" si="2"/>
        <v>25.005200919828948</v>
      </c>
    </row>
    <row r="15" spans="1:21" x14ac:dyDescent="0.2">
      <c r="A15" s="48">
        <f t="shared" si="0"/>
        <v>37561</v>
      </c>
      <c r="B15">
        <v>25.005200919828948</v>
      </c>
      <c r="T15" s="48">
        <f t="shared" si="1"/>
        <v>37561</v>
      </c>
      <c r="U15" s="75">
        <f t="shared" si="2"/>
        <v>25.005200919828948</v>
      </c>
    </row>
    <row r="16" spans="1:21" x14ac:dyDescent="0.2">
      <c r="A16" s="48">
        <f t="shared" si="0"/>
        <v>37591</v>
      </c>
      <c r="B16">
        <v>25.005200919828948</v>
      </c>
      <c r="T16" s="48">
        <f t="shared" si="1"/>
        <v>37591</v>
      </c>
      <c r="U16" s="75">
        <f t="shared" si="2"/>
        <v>25.005200919828948</v>
      </c>
    </row>
    <row r="17" spans="1:21" x14ac:dyDescent="0.2">
      <c r="A17" s="48">
        <f t="shared" si="0"/>
        <v>37622</v>
      </c>
      <c r="B17">
        <v>25.005200919828948</v>
      </c>
      <c r="T17" s="48">
        <f t="shared" si="1"/>
        <v>37622</v>
      </c>
      <c r="U17" s="75">
        <f t="shared" si="2"/>
        <v>25.005200919828948</v>
      </c>
    </row>
    <row r="18" spans="1:21" x14ac:dyDescent="0.2">
      <c r="A18" s="48">
        <f t="shared" si="0"/>
        <v>37653</v>
      </c>
      <c r="B18">
        <v>25.005200919828948</v>
      </c>
      <c r="T18" s="48">
        <f t="shared" si="1"/>
        <v>37653</v>
      </c>
      <c r="U18" s="75">
        <f t="shared" si="2"/>
        <v>25.005200919828948</v>
      </c>
    </row>
    <row r="19" spans="1:21" x14ac:dyDescent="0.2">
      <c r="A19" s="48">
        <f t="shared" si="0"/>
        <v>37681</v>
      </c>
      <c r="B19">
        <v>25.005200919828948</v>
      </c>
      <c r="T19" s="48">
        <f t="shared" si="1"/>
        <v>37681</v>
      </c>
      <c r="U19" s="75">
        <f t="shared" si="2"/>
        <v>25.005200919828948</v>
      </c>
    </row>
    <row r="20" spans="1:21" x14ac:dyDescent="0.2">
      <c r="A20" s="48">
        <f t="shared" si="0"/>
        <v>37712</v>
      </c>
      <c r="B20" s="76">
        <v>0</v>
      </c>
      <c r="T20" s="48">
        <f t="shared" si="1"/>
        <v>37712</v>
      </c>
      <c r="U20" s="75">
        <f t="shared" si="2"/>
        <v>0</v>
      </c>
    </row>
    <row r="21" spans="1:21" x14ac:dyDescent="0.2">
      <c r="A21" s="48">
        <f t="shared" si="0"/>
        <v>37742</v>
      </c>
      <c r="B21" s="76">
        <v>0</v>
      </c>
      <c r="T21" s="48">
        <f t="shared" si="1"/>
        <v>37742</v>
      </c>
      <c r="U21" s="75">
        <f t="shared" si="2"/>
        <v>0</v>
      </c>
    </row>
    <row r="22" spans="1:21" x14ac:dyDescent="0.2">
      <c r="A22" s="48">
        <f t="shared" si="0"/>
        <v>37773</v>
      </c>
      <c r="B22" s="76">
        <v>0</v>
      </c>
      <c r="T22" s="48">
        <f t="shared" si="1"/>
        <v>37773</v>
      </c>
      <c r="U22" s="75">
        <f t="shared" si="2"/>
        <v>0</v>
      </c>
    </row>
    <row r="23" spans="1:21" x14ac:dyDescent="0.2">
      <c r="A23" s="48">
        <f t="shared" si="0"/>
        <v>37803</v>
      </c>
      <c r="B23" s="76">
        <v>0</v>
      </c>
      <c r="T23" s="48">
        <f t="shared" si="1"/>
        <v>37803</v>
      </c>
      <c r="U23" s="75">
        <f t="shared" si="2"/>
        <v>0</v>
      </c>
    </row>
    <row r="24" spans="1:21" x14ac:dyDescent="0.2">
      <c r="A24" s="48">
        <f t="shared" si="0"/>
        <v>37834</v>
      </c>
      <c r="B24" s="76">
        <v>0</v>
      </c>
      <c r="T24" s="48">
        <f t="shared" si="1"/>
        <v>37834</v>
      </c>
      <c r="U24" s="75">
        <f t="shared" si="2"/>
        <v>0</v>
      </c>
    </row>
    <row r="25" spans="1:21" x14ac:dyDescent="0.2">
      <c r="A25" s="48">
        <f t="shared" si="0"/>
        <v>37865</v>
      </c>
      <c r="B25" s="76">
        <v>0</v>
      </c>
      <c r="T25" s="48">
        <f t="shared" si="1"/>
        <v>37865</v>
      </c>
      <c r="U25" s="75">
        <f t="shared" si="2"/>
        <v>0</v>
      </c>
    </row>
    <row r="26" spans="1:21" x14ac:dyDescent="0.2">
      <c r="A26" s="48">
        <f t="shared" si="0"/>
        <v>37895</v>
      </c>
      <c r="B26" s="76">
        <v>0</v>
      </c>
      <c r="T26" s="48">
        <f t="shared" si="1"/>
        <v>37895</v>
      </c>
      <c r="U26" s="75">
        <f t="shared" si="2"/>
        <v>0</v>
      </c>
    </row>
    <row r="27" spans="1:21" x14ac:dyDescent="0.2">
      <c r="A27" s="48">
        <f t="shared" si="0"/>
        <v>37926</v>
      </c>
      <c r="B27" s="76">
        <v>0</v>
      </c>
      <c r="T27" s="48">
        <f t="shared" si="1"/>
        <v>37926</v>
      </c>
      <c r="U27" s="75">
        <f t="shared" si="2"/>
        <v>0</v>
      </c>
    </row>
    <row r="28" spans="1:21" x14ac:dyDescent="0.2">
      <c r="A28" s="48">
        <f t="shared" si="0"/>
        <v>37956</v>
      </c>
      <c r="B28" s="76">
        <v>0</v>
      </c>
      <c r="T28" s="48">
        <f t="shared" si="1"/>
        <v>37956</v>
      </c>
      <c r="U28" s="75">
        <f t="shared" si="2"/>
        <v>0</v>
      </c>
    </row>
    <row r="29" spans="1:21" x14ac:dyDescent="0.2">
      <c r="A29" s="48">
        <f t="shared" si="0"/>
        <v>37987</v>
      </c>
      <c r="B29" s="76">
        <v>0</v>
      </c>
      <c r="T29" s="48">
        <f t="shared" si="1"/>
        <v>37987</v>
      </c>
      <c r="U29" s="75">
        <f t="shared" si="2"/>
        <v>0</v>
      </c>
    </row>
    <row r="30" spans="1:21" x14ac:dyDescent="0.2">
      <c r="A30" s="48">
        <f t="shared" si="0"/>
        <v>38018</v>
      </c>
      <c r="B30" s="76">
        <v>0</v>
      </c>
      <c r="T30" s="48">
        <f t="shared" si="1"/>
        <v>38018</v>
      </c>
      <c r="U30" s="75">
        <f t="shared" si="2"/>
        <v>0</v>
      </c>
    </row>
    <row r="31" spans="1:21" x14ac:dyDescent="0.2">
      <c r="A31" s="48">
        <f t="shared" si="0"/>
        <v>38047</v>
      </c>
      <c r="B31" s="76">
        <v>0</v>
      </c>
      <c r="T31" s="48">
        <f t="shared" si="1"/>
        <v>38047</v>
      </c>
      <c r="U31" s="75">
        <f t="shared" si="2"/>
        <v>0</v>
      </c>
    </row>
    <row r="32" spans="1:21" x14ac:dyDescent="0.2">
      <c r="A32" s="48">
        <f t="shared" si="0"/>
        <v>38078</v>
      </c>
      <c r="B32" s="76">
        <v>0</v>
      </c>
      <c r="T32" s="48">
        <f t="shared" si="1"/>
        <v>38078</v>
      </c>
      <c r="U32" s="75">
        <f t="shared" si="2"/>
        <v>0</v>
      </c>
    </row>
    <row r="33" spans="1:21" x14ac:dyDescent="0.2">
      <c r="A33" s="48">
        <f t="shared" si="0"/>
        <v>38108</v>
      </c>
      <c r="B33" s="76">
        <v>0</v>
      </c>
      <c r="T33" s="48">
        <f t="shared" si="1"/>
        <v>38108</v>
      </c>
      <c r="U33" s="75">
        <f t="shared" si="2"/>
        <v>0</v>
      </c>
    </row>
    <row r="34" spans="1:21" x14ac:dyDescent="0.2">
      <c r="A34" s="48">
        <f t="shared" si="0"/>
        <v>38139</v>
      </c>
      <c r="B34" s="76">
        <v>0</v>
      </c>
      <c r="T34" s="48">
        <f t="shared" si="1"/>
        <v>38139</v>
      </c>
      <c r="U34" s="75">
        <f t="shared" si="2"/>
        <v>0</v>
      </c>
    </row>
    <row r="35" spans="1:21" x14ac:dyDescent="0.2">
      <c r="A35" s="48">
        <f t="shared" si="0"/>
        <v>38169</v>
      </c>
      <c r="B35" s="76">
        <v>0</v>
      </c>
      <c r="T35" s="48">
        <f t="shared" si="1"/>
        <v>38169</v>
      </c>
      <c r="U35" s="75">
        <f t="shared" si="2"/>
        <v>0</v>
      </c>
    </row>
    <row r="36" spans="1:21" x14ac:dyDescent="0.2">
      <c r="A36" s="48">
        <f t="shared" si="0"/>
        <v>38200</v>
      </c>
      <c r="B36" s="76">
        <v>0</v>
      </c>
      <c r="T36" s="48">
        <f t="shared" si="1"/>
        <v>38200</v>
      </c>
      <c r="U36" s="75">
        <f t="shared" si="2"/>
        <v>0</v>
      </c>
    </row>
    <row r="37" spans="1:21" x14ac:dyDescent="0.2">
      <c r="A37" s="48">
        <f t="shared" si="0"/>
        <v>38231</v>
      </c>
      <c r="B37" s="76">
        <v>0</v>
      </c>
      <c r="T37" s="48">
        <f t="shared" si="1"/>
        <v>38231</v>
      </c>
      <c r="U37" s="75">
        <f t="shared" si="2"/>
        <v>0</v>
      </c>
    </row>
    <row r="38" spans="1:21" x14ac:dyDescent="0.2">
      <c r="A38" s="48">
        <f t="shared" si="0"/>
        <v>38261</v>
      </c>
      <c r="B38" s="76">
        <v>0</v>
      </c>
      <c r="T38" s="48">
        <f t="shared" si="1"/>
        <v>38261</v>
      </c>
      <c r="U38" s="75">
        <f t="shared" si="2"/>
        <v>0</v>
      </c>
    </row>
    <row r="39" spans="1:21" x14ac:dyDescent="0.2">
      <c r="A39" s="48">
        <f t="shared" si="0"/>
        <v>38292</v>
      </c>
      <c r="B39" s="76">
        <v>0</v>
      </c>
      <c r="T39" s="48">
        <f t="shared" si="1"/>
        <v>38292</v>
      </c>
      <c r="U39" s="75">
        <f t="shared" si="2"/>
        <v>0</v>
      </c>
    </row>
    <row r="40" spans="1:21" x14ac:dyDescent="0.2">
      <c r="A40" s="48">
        <f t="shared" si="0"/>
        <v>38322</v>
      </c>
      <c r="B40" s="76">
        <v>0</v>
      </c>
      <c r="T40" s="48">
        <f t="shared" si="1"/>
        <v>38322</v>
      </c>
      <c r="U40" s="75">
        <f t="shared" si="2"/>
        <v>0</v>
      </c>
    </row>
    <row r="41" spans="1:21" x14ac:dyDescent="0.2">
      <c r="A41" s="48">
        <f t="shared" si="0"/>
        <v>38353</v>
      </c>
      <c r="B41" s="76">
        <v>0</v>
      </c>
      <c r="T41" s="48">
        <f t="shared" si="1"/>
        <v>38353</v>
      </c>
      <c r="U41" s="75">
        <f t="shared" si="2"/>
        <v>0</v>
      </c>
    </row>
    <row r="42" spans="1:21" x14ac:dyDescent="0.2">
      <c r="A42" s="48">
        <f t="shared" si="0"/>
        <v>38384</v>
      </c>
      <c r="B42" s="76">
        <v>0</v>
      </c>
      <c r="T42" s="48">
        <f t="shared" si="1"/>
        <v>38384</v>
      </c>
      <c r="U42" s="75">
        <f t="shared" si="2"/>
        <v>0</v>
      </c>
    </row>
    <row r="43" spans="1:21" x14ac:dyDescent="0.2">
      <c r="A43" s="48">
        <f t="shared" si="0"/>
        <v>38412</v>
      </c>
      <c r="B43" s="76">
        <v>0</v>
      </c>
      <c r="T43" s="48">
        <f t="shared" si="1"/>
        <v>38412</v>
      </c>
      <c r="U43" s="75">
        <f t="shared" si="2"/>
        <v>0</v>
      </c>
    </row>
    <row r="44" spans="1:21" x14ac:dyDescent="0.2">
      <c r="A44" s="48">
        <f t="shared" si="0"/>
        <v>38443</v>
      </c>
      <c r="B44" s="76">
        <v>0</v>
      </c>
      <c r="T44" s="48">
        <f t="shared" si="1"/>
        <v>38443</v>
      </c>
      <c r="U44" s="75">
        <f t="shared" si="2"/>
        <v>0</v>
      </c>
    </row>
    <row r="45" spans="1:21" x14ac:dyDescent="0.2">
      <c r="A45" s="48">
        <f t="shared" si="0"/>
        <v>38473</v>
      </c>
      <c r="B45" s="76">
        <v>0</v>
      </c>
      <c r="T45" s="48">
        <f t="shared" si="1"/>
        <v>38473</v>
      </c>
      <c r="U45" s="75">
        <f t="shared" si="2"/>
        <v>0</v>
      </c>
    </row>
    <row r="46" spans="1:21" x14ac:dyDescent="0.2">
      <c r="A46" s="48">
        <f t="shared" si="0"/>
        <v>38504</v>
      </c>
      <c r="B46" s="76">
        <v>0</v>
      </c>
      <c r="T46" s="48">
        <f t="shared" si="1"/>
        <v>38504</v>
      </c>
      <c r="U46" s="75">
        <f t="shared" si="2"/>
        <v>0</v>
      </c>
    </row>
    <row r="47" spans="1:21" x14ac:dyDescent="0.2">
      <c r="A47" s="48">
        <f t="shared" si="0"/>
        <v>38534</v>
      </c>
      <c r="B47" s="76">
        <v>0</v>
      </c>
      <c r="T47" s="48">
        <f t="shared" si="1"/>
        <v>38534</v>
      </c>
      <c r="U47" s="75">
        <f t="shared" si="2"/>
        <v>0</v>
      </c>
    </row>
    <row r="48" spans="1:21" x14ac:dyDescent="0.2">
      <c r="A48" s="48">
        <f t="shared" si="0"/>
        <v>38565</v>
      </c>
      <c r="B48" s="76">
        <v>0</v>
      </c>
      <c r="T48" s="48">
        <f t="shared" si="1"/>
        <v>38565</v>
      </c>
      <c r="U48" s="75">
        <f t="shared" si="2"/>
        <v>0</v>
      </c>
    </row>
    <row r="49" spans="1:21" x14ac:dyDescent="0.2">
      <c r="A49" s="48">
        <f t="shared" si="0"/>
        <v>38596</v>
      </c>
      <c r="B49" s="76">
        <v>0</v>
      </c>
      <c r="T49" s="48">
        <f t="shared" si="1"/>
        <v>38596</v>
      </c>
      <c r="U49" s="75">
        <f t="shared" si="2"/>
        <v>0</v>
      </c>
    </row>
    <row r="50" spans="1:21" x14ac:dyDescent="0.2">
      <c r="A50" s="48">
        <f t="shared" si="0"/>
        <v>38626</v>
      </c>
      <c r="B50" s="76">
        <v>0</v>
      </c>
      <c r="T50" s="48">
        <f t="shared" si="1"/>
        <v>38626</v>
      </c>
      <c r="U50" s="75">
        <f t="shared" si="2"/>
        <v>0</v>
      </c>
    </row>
    <row r="51" spans="1:21" x14ac:dyDescent="0.2">
      <c r="A51" s="48">
        <f t="shared" si="0"/>
        <v>38657</v>
      </c>
      <c r="B51" s="76">
        <v>0</v>
      </c>
      <c r="T51" s="48">
        <f t="shared" si="1"/>
        <v>38657</v>
      </c>
      <c r="U51" s="75">
        <f t="shared" si="2"/>
        <v>0</v>
      </c>
    </row>
    <row r="52" spans="1:21" x14ac:dyDescent="0.2">
      <c r="A52" s="48">
        <f t="shared" si="0"/>
        <v>38687</v>
      </c>
      <c r="B52" s="76">
        <v>0</v>
      </c>
      <c r="T52" s="48">
        <f t="shared" si="1"/>
        <v>38687</v>
      </c>
      <c r="U52" s="75">
        <f t="shared" si="2"/>
        <v>0</v>
      </c>
    </row>
    <row r="53" spans="1:21" x14ac:dyDescent="0.2">
      <c r="A53" s="48">
        <f t="shared" si="0"/>
        <v>38718</v>
      </c>
      <c r="B53" s="76">
        <v>0</v>
      </c>
      <c r="T53" s="48">
        <f t="shared" si="1"/>
        <v>38718</v>
      </c>
      <c r="U53" s="75">
        <f t="shared" si="2"/>
        <v>0</v>
      </c>
    </row>
    <row r="54" spans="1:21" x14ac:dyDescent="0.2">
      <c r="A54" s="48">
        <f t="shared" si="0"/>
        <v>38749</v>
      </c>
      <c r="B54" s="76">
        <v>0</v>
      </c>
      <c r="T54" s="48">
        <f t="shared" si="1"/>
        <v>38749</v>
      </c>
      <c r="U54" s="75">
        <f t="shared" si="2"/>
        <v>0</v>
      </c>
    </row>
    <row r="55" spans="1:21" x14ac:dyDescent="0.2">
      <c r="A55" s="48">
        <f t="shared" si="0"/>
        <v>38777</v>
      </c>
      <c r="B55" s="76">
        <v>0</v>
      </c>
      <c r="T55" s="48">
        <f t="shared" si="1"/>
        <v>38777</v>
      </c>
      <c r="U55" s="75">
        <f t="shared" si="2"/>
        <v>0</v>
      </c>
    </row>
    <row r="56" spans="1:21" x14ac:dyDescent="0.2">
      <c r="A56" s="48">
        <f t="shared" si="0"/>
        <v>38808</v>
      </c>
      <c r="B56" s="76">
        <v>0</v>
      </c>
      <c r="T56" s="48">
        <f t="shared" si="1"/>
        <v>38808</v>
      </c>
      <c r="U56" s="75">
        <f t="shared" si="2"/>
        <v>0</v>
      </c>
    </row>
    <row r="57" spans="1:21" x14ac:dyDescent="0.2">
      <c r="A57" s="48">
        <f t="shared" si="0"/>
        <v>38838</v>
      </c>
      <c r="B57" s="76">
        <v>0</v>
      </c>
      <c r="T57" s="48">
        <f t="shared" si="1"/>
        <v>38838</v>
      </c>
      <c r="U57" s="75">
        <f t="shared" si="2"/>
        <v>0</v>
      </c>
    </row>
    <row r="58" spans="1:21" x14ac:dyDescent="0.2">
      <c r="A58" s="48">
        <f t="shared" si="0"/>
        <v>38869</v>
      </c>
      <c r="B58" s="76">
        <v>0</v>
      </c>
      <c r="T58" s="48">
        <f t="shared" si="1"/>
        <v>38869</v>
      </c>
      <c r="U58" s="75">
        <f t="shared" si="2"/>
        <v>0</v>
      </c>
    </row>
    <row r="59" spans="1:21" x14ac:dyDescent="0.2">
      <c r="A59" s="48">
        <f t="shared" si="0"/>
        <v>38899</v>
      </c>
      <c r="B59" s="76">
        <v>0</v>
      </c>
      <c r="T59" s="48">
        <f t="shared" si="1"/>
        <v>38899</v>
      </c>
      <c r="U59" s="75">
        <f t="shared" si="2"/>
        <v>0</v>
      </c>
    </row>
    <row r="60" spans="1:21" x14ac:dyDescent="0.2">
      <c r="A60" s="48">
        <f t="shared" si="0"/>
        <v>38930</v>
      </c>
      <c r="B60" s="76">
        <v>0</v>
      </c>
      <c r="T60" s="48">
        <f t="shared" si="1"/>
        <v>38930</v>
      </c>
      <c r="U60" s="75">
        <f t="shared" si="2"/>
        <v>0</v>
      </c>
    </row>
    <row r="61" spans="1:21" x14ac:dyDescent="0.2">
      <c r="A61" s="48">
        <f t="shared" si="0"/>
        <v>38961</v>
      </c>
      <c r="B61" s="76">
        <v>0</v>
      </c>
      <c r="T61" s="48">
        <f t="shared" si="1"/>
        <v>38961</v>
      </c>
      <c r="U61" s="75">
        <f t="shared" si="2"/>
        <v>0</v>
      </c>
    </row>
    <row r="62" spans="1:21" x14ac:dyDescent="0.2">
      <c r="A62" s="48">
        <f t="shared" si="0"/>
        <v>38991</v>
      </c>
      <c r="B62" s="76">
        <v>0</v>
      </c>
      <c r="T62" s="48">
        <f t="shared" si="1"/>
        <v>38991</v>
      </c>
      <c r="U62" s="75">
        <f t="shared" si="2"/>
        <v>0</v>
      </c>
    </row>
    <row r="63" spans="1:21" x14ac:dyDescent="0.2">
      <c r="A63" s="48">
        <f t="shared" si="0"/>
        <v>39022</v>
      </c>
      <c r="B63" s="76">
        <v>0</v>
      </c>
      <c r="T63" s="48">
        <f t="shared" si="1"/>
        <v>39022</v>
      </c>
      <c r="U63" s="75">
        <f t="shared" si="2"/>
        <v>0</v>
      </c>
    </row>
    <row r="64" spans="1:21" x14ac:dyDescent="0.2">
      <c r="A64" s="48">
        <f t="shared" si="0"/>
        <v>39052</v>
      </c>
      <c r="B64" s="76">
        <v>0</v>
      </c>
      <c r="T64" s="48">
        <f t="shared" si="1"/>
        <v>39052</v>
      </c>
      <c r="U64" s="75">
        <f t="shared" si="2"/>
        <v>0</v>
      </c>
    </row>
    <row r="65" spans="1:21" x14ac:dyDescent="0.2">
      <c r="A65" s="48">
        <f t="shared" si="0"/>
        <v>39083</v>
      </c>
      <c r="B65" s="76">
        <v>0</v>
      </c>
      <c r="T65" s="48">
        <f t="shared" si="1"/>
        <v>39083</v>
      </c>
      <c r="U65" s="75">
        <f t="shared" si="2"/>
        <v>0</v>
      </c>
    </row>
    <row r="66" spans="1:21" x14ac:dyDescent="0.2">
      <c r="A66" s="48">
        <f t="shared" si="0"/>
        <v>39114</v>
      </c>
      <c r="B66" s="76">
        <v>0</v>
      </c>
      <c r="T66" s="48">
        <f t="shared" si="1"/>
        <v>39114</v>
      </c>
      <c r="U66" s="75">
        <f t="shared" si="2"/>
        <v>0</v>
      </c>
    </row>
    <row r="67" spans="1:21" x14ac:dyDescent="0.2">
      <c r="A67" s="48">
        <f t="shared" si="0"/>
        <v>39142</v>
      </c>
      <c r="B67" s="76">
        <v>0</v>
      </c>
      <c r="T67" s="48">
        <f t="shared" si="1"/>
        <v>39142</v>
      </c>
      <c r="U67" s="75">
        <f t="shared" si="2"/>
        <v>0</v>
      </c>
    </row>
    <row r="68" spans="1:21" x14ac:dyDescent="0.2">
      <c r="A68" s="48">
        <f t="shared" si="0"/>
        <v>39173</v>
      </c>
      <c r="B68" s="76">
        <v>0</v>
      </c>
      <c r="T68" s="48">
        <f t="shared" si="1"/>
        <v>39173</v>
      </c>
      <c r="U68" s="75">
        <f t="shared" si="2"/>
        <v>0</v>
      </c>
    </row>
    <row r="69" spans="1:21" x14ac:dyDescent="0.2">
      <c r="A69" s="48">
        <f t="shared" si="0"/>
        <v>39203</v>
      </c>
      <c r="B69" s="76">
        <v>0</v>
      </c>
      <c r="T69" s="48">
        <f t="shared" si="1"/>
        <v>39203</v>
      </c>
      <c r="U69" s="75">
        <f t="shared" si="2"/>
        <v>0</v>
      </c>
    </row>
    <row r="70" spans="1:21" x14ac:dyDescent="0.2">
      <c r="A70" s="48">
        <f t="shared" ref="A70:A133" si="3">EOMONTH(A69,0)+1</f>
        <v>39234</v>
      </c>
      <c r="B70" s="76">
        <v>0</v>
      </c>
      <c r="T70" s="48">
        <f t="shared" ref="T70:T133" si="4">EOMONTH(T69,0)+1</f>
        <v>39234</v>
      </c>
      <c r="U70" s="75">
        <f t="shared" ref="U70:U133" si="5">B70</f>
        <v>0</v>
      </c>
    </row>
    <row r="71" spans="1:21" x14ac:dyDescent="0.2">
      <c r="A71" s="48">
        <f t="shared" si="3"/>
        <v>39264</v>
      </c>
      <c r="B71" s="76">
        <v>0</v>
      </c>
      <c r="T71" s="48">
        <f t="shared" si="4"/>
        <v>39264</v>
      </c>
      <c r="U71" s="75">
        <f t="shared" si="5"/>
        <v>0</v>
      </c>
    </row>
    <row r="72" spans="1:21" x14ac:dyDescent="0.2">
      <c r="A72" s="48">
        <f t="shared" si="3"/>
        <v>39295</v>
      </c>
      <c r="B72" s="76">
        <v>0</v>
      </c>
      <c r="T72" s="48">
        <f t="shared" si="4"/>
        <v>39295</v>
      </c>
      <c r="U72" s="75">
        <f t="shared" si="5"/>
        <v>0</v>
      </c>
    </row>
    <row r="73" spans="1:21" x14ac:dyDescent="0.2">
      <c r="A73" s="48">
        <f t="shared" si="3"/>
        <v>39326</v>
      </c>
      <c r="B73" s="76">
        <v>0</v>
      </c>
      <c r="T73" s="48">
        <f t="shared" si="4"/>
        <v>39326</v>
      </c>
      <c r="U73" s="75">
        <f t="shared" si="5"/>
        <v>0</v>
      </c>
    </row>
    <row r="74" spans="1:21" x14ac:dyDescent="0.2">
      <c r="A74" s="48">
        <f t="shared" si="3"/>
        <v>39356</v>
      </c>
      <c r="B74" s="76">
        <v>0</v>
      </c>
      <c r="T74" s="48">
        <f t="shared" si="4"/>
        <v>39356</v>
      </c>
      <c r="U74" s="75">
        <f t="shared" si="5"/>
        <v>0</v>
      </c>
    </row>
    <row r="75" spans="1:21" x14ac:dyDescent="0.2">
      <c r="A75" s="48">
        <f t="shared" si="3"/>
        <v>39387</v>
      </c>
      <c r="B75" s="76">
        <v>0</v>
      </c>
      <c r="T75" s="48">
        <f t="shared" si="4"/>
        <v>39387</v>
      </c>
      <c r="U75" s="75">
        <f t="shared" si="5"/>
        <v>0</v>
      </c>
    </row>
    <row r="76" spans="1:21" x14ac:dyDescent="0.2">
      <c r="A76" s="48">
        <f t="shared" si="3"/>
        <v>39417</v>
      </c>
      <c r="B76" s="76">
        <v>0</v>
      </c>
      <c r="T76" s="48">
        <f t="shared" si="4"/>
        <v>39417</v>
      </c>
      <c r="U76" s="75">
        <f t="shared" si="5"/>
        <v>0</v>
      </c>
    </row>
    <row r="77" spans="1:21" x14ac:dyDescent="0.2">
      <c r="A77" s="48">
        <f t="shared" si="3"/>
        <v>39448</v>
      </c>
      <c r="B77" s="76">
        <v>0</v>
      </c>
      <c r="T77" s="48">
        <f t="shared" si="4"/>
        <v>39448</v>
      </c>
      <c r="U77" s="75">
        <f t="shared" si="5"/>
        <v>0</v>
      </c>
    </row>
    <row r="78" spans="1:21" x14ac:dyDescent="0.2">
      <c r="A78" s="48">
        <f t="shared" si="3"/>
        <v>39479</v>
      </c>
      <c r="B78" s="76">
        <v>0</v>
      </c>
      <c r="T78" s="48">
        <f t="shared" si="4"/>
        <v>39479</v>
      </c>
      <c r="U78" s="75">
        <f t="shared" si="5"/>
        <v>0</v>
      </c>
    </row>
    <row r="79" spans="1:21" x14ac:dyDescent="0.2">
      <c r="A79" s="48">
        <f t="shared" si="3"/>
        <v>39508</v>
      </c>
      <c r="B79" s="76">
        <v>0</v>
      </c>
      <c r="T79" s="48">
        <f t="shared" si="4"/>
        <v>39508</v>
      </c>
      <c r="U79" s="75">
        <f t="shared" si="5"/>
        <v>0</v>
      </c>
    </row>
    <row r="80" spans="1:21" x14ac:dyDescent="0.2">
      <c r="A80" s="48">
        <f t="shared" si="3"/>
        <v>39539</v>
      </c>
      <c r="B80" s="76">
        <v>0</v>
      </c>
      <c r="T80" s="48">
        <f t="shared" si="4"/>
        <v>39539</v>
      </c>
      <c r="U80" s="75">
        <f t="shared" si="5"/>
        <v>0</v>
      </c>
    </row>
    <row r="81" spans="1:21" x14ac:dyDescent="0.2">
      <c r="A81" s="48">
        <f t="shared" si="3"/>
        <v>39569</v>
      </c>
      <c r="B81" s="76">
        <v>0</v>
      </c>
      <c r="T81" s="48">
        <f t="shared" si="4"/>
        <v>39569</v>
      </c>
      <c r="U81" s="75">
        <f t="shared" si="5"/>
        <v>0</v>
      </c>
    </row>
    <row r="82" spans="1:21" x14ac:dyDescent="0.2">
      <c r="A82" s="48">
        <f t="shared" si="3"/>
        <v>39600</v>
      </c>
      <c r="B82" s="76">
        <v>0</v>
      </c>
      <c r="T82" s="48">
        <f t="shared" si="4"/>
        <v>39600</v>
      </c>
      <c r="U82" s="75">
        <f t="shared" si="5"/>
        <v>0</v>
      </c>
    </row>
    <row r="83" spans="1:21" x14ac:dyDescent="0.2">
      <c r="A83" s="48">
        <f t="shared" si="3"/>
        <v>39630</v>
      </c>
      <c r="B83" s="76">
        <v>0</v>
      </c>
      <c r="T83" s="48">
        <f t="shared" si="4"/>
        <v>39630</v>
      </c>
      <c r="U83" s="75">
        <f t="shared" si="5"/>
        <v>0</v>
      </c>
    </row>
    <row r="84" spans="1:21" x14ac:dyDescent="0.2">
      <c r="A84" s="48">
        <f t="shared" si="3"/>
        <v>39661</v>
      </c>
      <c r="B84" s="76">
        <v>0</v>
      </c>
      <c r="T84" s="48">
        <f t="shared" si="4"/>
        <v>39661</v>
      </c>
      <c r="U84" s="75">
        <f t="shared" si="5"/>
        <v>0</v>
      </c>
    </row>
    <row r="85" spans="1:21" x14ac:dyDescent="0.2">
      <c r="A85" s="48">
        <f t="shared" si="3"/>
        <v>39692</v>
      </c>
      <c r="B85" s="76">
        <v>0</v>
      </c>
      <c r="T85" s="48">
        <f t="shared" si="4"/>
        <v>39692</v>
      </c>
      <c r="U85" s="75">
        <f t="shared" si="5"/>
        <v>0</v>
      </c>
    </row>
    <row r="86" spans="1:21" x14ac:dyDescent="0.2">
      <c r="A86" s="48">
        <f t="shared" si="3"/>
        <v>39722</v>
      </c>
      <c r="B86" s="76">
        <v>0</v>
      </c>
      <c r="T86" s="48">
        <f t="shared" si="4"/>
        <v>39722</v>
      </c>
      <c r="U86" s="75">
        <f t="shared" si="5"/>
        <v>0</v>
      </c>
    </row>
    <row r="87" spans="1:21" x14ac:dyDescent="0.2">
      <c r="A87" s="48">
        <f t="shared" si="3"/>
        <v>39753</v>
      </c>
      <c r="B87" s="76">
        <v>0</v>
      </c>
      <c r="T87" s="48">
        <f t="shared" si="4"/>
        <v>39753</v>
      </c>
      <c r="U87" s="75">
        <f t="shared" si="5"/>
        <v>0</v>
      </c>
    </row>
    <row r="88" spans="1:21" x14ac:dyDescent="0.2">
      <c r="A88" s="48">
        <f t="shared" si="3"/>
        <v>39783</v>
      </c>
      <c r="B88" s="76">
        <v>0</v>
      </c>
      <c r="T88" s="48">
        <f t="shared" si="4"/>
        <v>39783</v>
      </c>
      <c r="U88" s="75">
        <f t="shared" si="5"/>
        <v>0</v>
      </c>
    </row>
    <row r="89" spans="1:21" x14ac:dyDescent="0.2">
      <c r="A89" s="48">
        <f t="shared" si="3"/>
        <v>39814</v>
      </c>
      <c r="B89" s="76">
        <v>0</v>
      </c>
      <c r="T89" s="48">
        <f t="shared" si="4"/>
        <v>39814</v>
      </c>
      <c r="U89" s="75">
        <f t="shared" si="5"/>
        <v>0</v>
      </c>
    </row>
    <row r="90" spans="1:21" x14ac:dyDescent="0.2">
      <c r="A90" s="48">
        <f t="shared" si="3"/>
        <v>39845</v>
      </c>
      <c r="B90" s="76">
        <v>0</v>
      </c>
      <c r="T90" s="48">
        <f t="shared" si="4"/>
        <v>39845</v>
      </c>
      <c r="U90" s="75">
        <f t="shared" si="5"/>
        <v>0</v>
      </c>
    </row>
    <row r="91" spans="1:21" x14ac:dyDescent="0.2">
      <c r="A91" s="48">
        <f t="shared" si="3"/>
        <v>39873</v>
      </c>
      <c r="B91" s="76">
        <v>0</v>
      </c>
      <c r="T91" s="48">
        <f t="shared" si="4"/>
        <v>39873</v>
      </c>
      <c r="U91" s="75">
        <f t="shared" si="5"/>
        <v>0</v>
      </c>
    </row>
    <row r="92" spans="1:21" x14ac:dyDescent="0.2">
      <c r="A92" s="48">
        <f t="shared" si="3"/>
        <v>39904</v>
      </c>
      <c r="B92" s="76">
        <v>0</v>
      </c>
      <c r="T92" s="48">
        <f t="shared" si="4"/>
        <v>39904</v>
      </c>
      <c r="U92" s="75">
        <f t="shared" si="5"/>
        <v>0</v>
      </c>
    </row>
    <row r="93" spans="1:21" x14ac:dyDescent="0.2">
      <c r="A93" s="48">
        <f t="shared" si="3"/>
        <v>39934</v>
      </c>
      <c r="B93" s="76">
        <v>0</v>
      </c>
      <c r="T93" s="48">
        <f t="shared" si="4"/>
        <v>39934</v>
      </c>
      <c r="U93" s="75">
        <f t="shared" si="5"/>
        <v>0</v>
      </c>
    </row>
    <row r="94" spans="1:21" x14ac:dyDescent="0.2">
      <c r="A94" s="48">
        <f t="shared" si="3"/>
        <v>39965</v>
      </c>
      <c r="B94" s="76">
        <v>0</v>
      </c>
      <c r="T94" s="48">
        <f t="shared" si="4"/>
        <v>39965</v>
      </c>
      <c r="U94" s="75">
        <f t="shared" si="5"/>
        <v>0</v>
      </c>
    </row>
    <row r="95" spans="1:21" x14ac:dyDescent="0.2">
      <c r="A95" s="48">
        <f t="shared" si="3"/>
        <v>39995</v>
      </c>
      <c r="B95" s="76">
        <v>0</v>
      </c>
      <c r="T95" s="48">
        <f t="shared" si="4"/>
        <v>39995</v>
      </c>
      <c r="U95" s="75">
        <f t="shared" si="5"/>
        <v>0</v>
      </c>
    </row>
    <row r="96" spans="1:21" x14ac:dyDescent="0.2">
      <c r="A96" s="48">
        <f t="shared" si="3"/>
        <v>40026</v>
      </c>
      <c r="B96" s="76">
        <v>0</v>
      </c>
      <c r="T96" s="48">
        <f t="shared" si="4"/>
        <v>40026</v>
      </c>
      <c r="U96" s="75">
        <f t="shared" si="5"/>
        <v>0</v>
      </c>
    </row>
    <row r="97" spans="1:21" x14ac:dyDescent="0.2">
      <c r="A97" s="48">
        <f t="shared" si="3"/>
        <v>40057</v>
      </c>
      <c r="B97" s="76">
        <v>0</v>
      </c>
      <c r="T97" s="48">
        <f t="shared" si="4"/>
        <v>40057</v>
      </c>
      <c r="U97" s="75">
        <f t="shared" si="5"/>
        <v>0</v>
      </c>
    </row>
    <row r="98" spans="1:21" x14ac:dyDescent="0.2">
      <c r="A98" s="48">
        <f t="shared" si="3"/>
        <v>40087</v>
      </c>
      <c r="B98" s="76">
        <v>0</v>
      </c>
      <c r="T98" s="48">
        <f t="shared" si="4"/>
        <v>40087</v>
      </c>
      <c r="U98" s="75">
        <f t="shared" si="5"/>
        <v>0</v>
      </c>
    </row>
    <row r="99" spans="1:21" x14ac:dyDescent="0.2">
      <c r="A99" s="48">
        <f t="shared" si="3"/>
        <v>40118</v>
      </c>
      <c r="B99" s="76">
        <v>0</v>
      </c>
      <c r="T99" s="48">
        <f t="shared" si="4"/>
        <v>40118</v>
      </c>
      <c r="U99" s="75">
        <f t="shared" si="5"/>
        <v>0</v>
      </c>
    </row>
    <row r="100" spans="1:21" x14ac:dyDescent="0.2">
      <c r="A100" s="48">
        <f t="shared" si="3"/>
        <v>40148</v>
      </c>
      <c r="B100" s="76">
        <v>0</v>
      </c>
      <c r="T100" s="48">
        <f t="shared" si="4"/>
        <v>40148</v>
      </c>
      <c r="U100" s="75">
        <f t="shared" si="5"/>
        <v>0</v>
      </c>
    </row>
    <row r="101" spans="1:21" x14ac:dyDescent="0.2">
      <c r="A101" s="48">
        <f t="shared" si="3"/>
        <v>40179</v>
      </c>
      <c r="B101" s="76">
        <v>0</v>
      </c>
      <c r="T101" s="48">
        <f t="shared" si="4"/>
        <v>40179</v>
      </c>
      <c r="U101" s="75">
        <f t="shared" si="5"/>
        <v>0</v>
      </c>
    </row>
    <row r="102" spans="1:21" x14ac:dyDescent="0.2">
      <c r="A102" s="48">
        <f t="shared" si="3"/>
        <v>40210</v>
      </c>
      <c r="B102" s="76">
        <v>0</v>
      </c>
      <c r="T102" s="48">
        <f t="shared" si="4"/>
        <v>40210</v>
      </c>
      <c r="U102" s="75">
        <f t="shared" si="5"/>
        <v>0</v>
      </c>
    </row>
    <row r="103" spans="1:21" x14ac:dyDescent="0.2">
      <c r="A103" s="48">
        <f t="shared" si="3"/>
        <v>40238</v>
      </c>
      <c r="B103" s="76">
        <v>0</v>
      </c>
      <c r="T103" s="48">
        <f t="shared" si="4"/>
        <v>40238</v>
      </c>
      <c r="U103" s="75">
        <f t="shared" si="5"/>
        <v>0</v>
      </c>
    </row>
    <row r="104" spans="1:21" x14ac:dyDescent="0.2">
      <c r="A104" s="48">
        <f t="shared" si="3"/>
        <v>40269</v>
      </c>
      <c r="B104" s="76">
        <v>0</v>
      </c>
      <c r="T104" s="48">
        <f t="shared" si="4"/>
        <v>40269</v>
      </c>
      <c r="U104" s="75">
        <f t="shared" si="5"/>
        <v>0</v>
      </c>
    </row>
    <row r="105" spans="1:21" x14ac:dyDescent="0.2">
      <c r="A105" s="48">
        <f t="shared" si="3"/>
        <v>40299</v>
      </c>
      <c r="B105" s="76">
        <v>0</v>
      </c>
      <c r="T105" s="48">
        <f t="shared" si="4"/>
        <v>40299</v>
      </c>
      <c r="U105" s="75">
        <f t="shared" si="5"/>
        <v>0</v>
      </c>
    </row>
    <row r="106" spans="1:21" x14ac:dyDescent="0.2">
      <c r="A106" s="48">
        <f t="shared" si="3"/>
        <v>40330</v>
      </c>
      <c r="B106" s="76">
        <v>0</v>
      </c>
      <c r="T106" s="48">
        <f t="shared" si="4"/>
        <v>40330</v>
      </c>
      <c r="U106" s="75">
        <f t="shared" si="5"/>
        <v>0</v>
      </c>
    </row>
    <row r="107" spans="1:21" x14ac:dyDescent="0.2">
      <c r="A107" s="48">
        <f t="shared" si="3"/>
        <v>40360</v>
      </c>
      <c r="B107" s="76">
        <v>0</v>
      </c>
      <c r="T107" s="48">
        <f t="shared" si="4"/>
        <v>40360</v>
      </c>
      <c r="U107" s="75">
        <f t="shared" si="5"/>
        <v>0</v>
      </c>
    </row>
    <row r="108" spans="1:21" x14ac:dyDescent="0.2">
      <c r="A108" s="48">
        <f t="shared" si="3"/>
        <v>40391</v>
      </c>
      <c r="B108" s="76">
        <v>0</v>
      </c>
      <c r="T108" s="48">
        <f t="shared" si="4"/>
        <v>40391</v>
      </c>
      <c r="U108" s="75">
        <f t="shared" si="5"/>
        <v>0</v>
      </c>
    </row>
    <row r="109" spans="1:21" x14ac:dyDescent="0.2">
      <c r="A109" s="48">
        <f t="shared" si="3"/>
        <v>40422</v>
      </c>
      <c r="B109" s="76">
        <v>0</v>
      </c>
      <c r="T109" s="48">
        <f t="shared" si="4"/>
        <v>40422</v>
      </c>
      <c r="U109" s="75">
        <f t="shared" si="5"/>
        <v>0</v>
      </c>
    </row>
    <row r="110" spans="1:21" x14ac:dyDescent="0.2">
      <c r="A110" s="48">
        <f t="shared" si="3"/>
        <v>40452</v>
      </c>
      <c r="B110" s="76">
        <v>0</v>
      </c>
      <c r="T110" s="48">
        <f t="shared" si="4"/>
        <v>40452</v>
      </c>
      <c r="U110" s="75">
        <f t="shared" si="5"/>
        <v>0</v>
      </c>
    </row>
    <row r="111" spans="1:21" x14ac:dyDescent="0.2">
      <c r="A111" s="48">
        <f t="shared" si="3"/>
        <v>40483</v>
      </c>
      <c r="B111" s="76">
        <v>0</v>
      </c>
      <c r="T111" s="48">
        <f t="shared" si="4"/>
        <v>40483</v>
      </c>
      <c r="U111" s="75">
        <f t="shared" si="5"/>
        <v>0</v>
      </c>
    </row>
    <row r="112" spans="1:21" x14ac:dyDescent="0.2">
      <c r="A112" s="48">
        <f t="shared" si="3"/>
        <v>40513</v>
      </c>
      <c r="B112" s="76">
        <v>0</v>
      </c>
      <c r="T112" s="48">
        <f t="shared" si="4"/>
        <v>40513</v>
      </c>
      <c r="U112" s="75">
        <f t="shared" si="5"/>
        <v>0</v>
      </c>
    </row>
    <row r="113" spans="1:21" x14ac:dyDescent="0.2">
      <c r="A113" s="48">
        <f t="shared" si="3"/>
        <v>40544</v>
      </c>
      <c r="B113" s="76">
        <v>0</v>
      </c>
      <c r="T113" s="48">
        <f t="shared" si="4"/>
        <v>40544</v>
      </c>
      <c r="U113" s="75">
        <f t="shared" si="5"/>
        <v>0</v>
      </c>
    </row>
    <row r="114" spans="1:21" x14ac:dyDescent="0.2">
      <c r="A114" s="48">
        <f t="shared" si="3"/>
        <v>40575</v>
      </c>
      <c r="B114" s="76">
        <v>0</v>
      </c>
      <c r="T114" s="48">
        <f t="shared" si="4"/>
        <v>40575</v>
      </c>
      <c r="U114" s="75">
        <f t="shared" si="5"/>
        <v>0</v>
      </c>
    </row>
    <row r="115" spans="1:21" x14ac:dyDescent="0.2">
      <c r="A115" s="48">
        <f t="shared" si="3"/>
        <v>40603</v>
      </c>
      <c r="B115" s="76">
        <v>0</v>
      </c>
      <c r="T115" s="48">
        <f t="shared" si="4"/>
        <v>40603</v>
      </c>
      <c r="U115" s="75">
        <f t="shared" si="5"/>
        <v>0</v>
      </c>
    </row>
    <row r="116" spans="1:21" x14ac:dyDescent="0.2">
      <c r="A116" s="48">
        <f t="shared" si="3"/>
        <v>40634</v>
      </c>
      <c r="B116" s="76">
        <v>0</v>
      </c>
      <c r="T116" s="48">
        <f t="shared" si="4"/>
        <v>40634</v>
      </c>
      <c r="U116" s="75">
        <f t="shared" si="5"/>
        <v>0</v>
      </c>
    </row>
    <row r="117" spans="1:21" x14ac:dyDescent="0.2">
      <c r="A117" s="48">
        <f t="shared" si="3"/>
        <v>40664</v>
      </c>
      <c r="B117" s="76">
        <v>0</v>
      </c>
      <c r="T117" s="48">
        <f t="shared" si="4"/>
        <v>40664</v>
      </c>
      <c r="U117" s="75">
        <f t="shared" si="5"/>
        <v>0</v>
      </c>
    </row>
    <row r="118" spans="1:21" x14ac:dyDescent="0.2">
      <c r="A118" s="48">
        <f t="shared" si="3"/>
        <v>40695</v>
      </c>
      <c r="B118" s="76">
        <v>0</v>
      </c>
      <c r="T118" s="48">
        <f t="shared" si="4"/>
        <v>40695</v>
      </c>
      <c r="U118" s="75">
        <f t="shared" si="5"/>
        <v>0</v>
      </c>
    </row>
    <row r="119" spans="1:21" x14ac:dyDescent="0.2">
      <c r="A119" s="48">
        <f t="shared" si="3"/>
        <v>40725</v>
      </c>
      <c r="B119" s="76">
        <v>0</v>
      </c>
      <c r="T119" s="48">
        <f t="shared" si="4"/>
        <v>40725</v>
      </c>
      <c r="U119" s="75">
        <f t="shared" si="5"/>
        <v>0</v>
      </c>
    </row>
    <row r="120" spans="1:21" x14ac:dyDescent="0.2">
      <c r="A120" s="48">
        <f t="shared" si="3"/>
        <v>40756</v>
      </c>
      <c r="B120" s="76">
        <v>0</v>
      </c>
      <c r="T120" s="48">
        <f t="shared" si="4"/>
        <v>40756</v>
      </c>
      <c r="U120" s="75">
        <f t="shared" si="5"/>
        <v>0</v>
      </c>
    </row>
    <row r="121" spans="1:21" x14ac:dyDescent="0.2">
      <c r="A121" s="48">
        <f t="shared" si="3"/>
        <v>40787</v>
      </c>
      <c r="B121" s="76">
        <v>0</v>
      </c>
      <c r="T121" s="48">
        <f t="shared" si="4"/>
        <v>40787</v>
      </c>
      <c r="U121" s="75">
        <f t="shared" si="5"/>
        <v>0</v>
      </c>
    </row>
    <row r="122" spans="1:21" x14ac:dyDescent="0.2">
      <c r="A122" s="48">
        <f t="shared" si="3"/>
        <v>40817</v>
      </c>
      <c r="B122" s="76">
        <v>0</v>
      </c>
      <c r="T122" s="48">
        <f t="shared" si="4"/>
        <v>40817</v>
      </c>
      <c r="U122" s="75">
        <f t="shared" si="5"/>
        <v>0</v>
      </c>
    </row>
    <row r="123" spans="1:21" x14ac:dyDescent="0.2">
      <c r="A123" s="48">
        <f t="shared" si="3"/>
        <v>40848</v>
      </c>
      <c r="B123" s="76">
        <v>0</v>
      </c>
      <c r="T123" s="48">
        <f t="shared" si="4"/>
        <v>40848</v>
      </c>
      <c r="U123" s="75">
        <f t="shared" si="5"/>
        <v>0</v>
      </c>
    </row>
    <row r="124" spans="1:21" x14ac:dyDescent="0.2">
      <c r="A124" s="48">
        <f t="shared" si="3"/>
        <v>40878</v>
      </c>
      <c r="B124" s="76">
        <v>0</v>
      </c>
      <c r="T124" s="48">
        <f t="shared" si="4"/>
        <v>40878</v>
      </c>
      <c r="U124" s="75">
        <f t="shared" si="5"/>
        <v>0</v>
      </c>
    </row>
    <row r="125" spans="1:21" x14ac:dyDescent="0.2">
      <c r="A125" s="48">
        <f t="shared" si="3"/>
        <v>40909</v>
      </c>
      <c r="B125" s="76">
        <v>0</v>
      </c>
      <c r="T125" s="48">
        <f t="shared" si="4"/>
        <v>40909</v>
      </c>
      <c r="U125" s="75">
        <f t="shared" si="5"/>
        <v>0</v>
      </c>
    </row>
    <row r="126" spans="1:21" x14ac:dyDescent="0.2">
      <c r="A126" s="48">
        <f t="shared" si="3"/>
        <v>40940</v>
      </c>
      <c r="B126" s="76">
        <v>0</v>
      </c>
      <c r="T126" s="48">
        <f t="shared" si="4"/>
        <v>40940</v>
      </c>
      <c r="U126" s="75">
        <f t="shared" si="5"/>
        <v>0</v>
      </c>
    </row>
    <row r="127" spans="1:21" x14ac:dyDescent="0.2">
      <c r="A127" s="48">
        <f t="shared" si="3"/>
        <v>40969</v>
      </c>
      <c r="B127" s="76">
        <v>0</v>
      </c>
      <c r="T127" s="48">
        <f t="shared" si="4"/>
        <v>40969</v>
      </c>
      <c r="U127" s="75">
        <f t="shared" si="5"/>
        <v>0</v>
      </c>
    </row>
    <row r="128" spans="1:21" x14ac:dyDescent="0.2">
      <c r="A128" s="48">
        <f t="shared" si="3"/>
        <v>41000</v>
      </c>
      <c r="B128" s="76">
        <v>0</v>
      </c>
      <c r="T128" s="48">
        <f t="shared" si="4"/>
        <v>41000</v>
      </c>
      <c r="U128" s="75">
        <f t="shared" si="5"/>
        <v>0</v>
      </c>
    </row>
    <row r="129" spans="1:21" x14ac:dyDescent="0.2">
      <c r="A129" s="48">
        <f t="shared" si="3"/>
        <v>41030</v>
      </c>
      <c r="B129" s="76">
        <v>0</v>
      </c>
      <c r="T129" s="48">
        <f t="shared" si="4"/>
        <v>41030</v>
      </c>
      <c r="U129" s="75">
        <f t="shared" si="5"/>
        <v>0</v>
      </c>
    </row>
    <row r="130" spans="1:21" x14ac:dyDescent="0.2">
      <c r="A130" s="48">
        <f t="shared" si="3"/>
        <v>41061</v>
      </c>
      <c r="B130" s="76">
        <v>0</v>
      </c>
      <c r="T130" s="48">
        <f t="shared" si="4"/>
        <v>41061</v>
      </c>
      <c r="U130" s="75">
        <f t="shared" si="5"/>
        <v>0</v>
      </c>
    </row>
    <row r="131" spans="1:21" x14ac:dyDescent="0.2">
      <c r="A131" s="48">
        <f t="shared" si="3"/>
        <v>41091</v>
      </c>
      <c r="B131" s="76">
        <v>0</v>
      </c>
      <c r="T131" s="48">
        <f t="shared" si="4"/>
        <v>41091</v>
      </c>
      <c r="U131" s="75">
        <f t="shared" si="5"/>
        <v>0</v>
      </c>
    </row>
    <row r="132" spans="1:21" x14ac:dyDescent="0.2">
      <c r="A132" s="48">
        <f t="shared" si="3"/>
        <v>41122</v>
      </c>
      <c r="B132" s="76">
        <v>0</v>
      </c>
      <c r="T132" s="48">
        <f t="shared" si="4"/>
        <v>41122</v>
      </c>
      <c r="U132" s="75">
        <f t="shared" si="5"/>
        <v>0</v>
      </c>
    </row>
    <row r="133" spans="1:21" x14ac:dyDescent="0.2">
      <c r="A133" s="48">
        <f t="shared" si="3"/>
        <v>41153</v>
      </c>
      <c r="B133" s="76">
        <v>0</v>
      </c>
      <c r="T133" s="48">
        <f t="shared" si="4"/>
        <v>41153</v>
      </c>
      <c r="U133" s="75">
        <f t="shared" si="5"/>
        <v>0</v>
      </c>
    </row>
    <row r="134" spans="1:21" x14ac:dyDescent="0.2">
      <c r="A134" s="48">
        <f t="shared" ref="A134:A197" si="6">EOMONTH(A133,0)+1</f>
        <v>41183</v>
      </c>
      <c r="B134" s="76">
        <v>0</v>
      </c>
      <c r="T134" s="48">
        <f t="shared" ref="T134:T197" si="7">EOMONTH(T133,0)+1</f>
        <v>41183</v>
      </c>
      <c r="U134" s="75">
        <f t="shared" ref="U134:U197" si="8">B134</f>
        <v>0</v>
      </c>
    </row>
    <row r="135" spans="1:21" x14ac:dyDescent="0.2">
      <c r="A135" s="48">
        <f t="shared" si="6"/>
        <v>41214</v>
      </c>
      <c r="B135" s="76">
        <v>0</v>
      </c>
      <c r="T135" s="48">
        <f t="shared" si="7"/>
        <v>41214</v>
      </c>
      <c r="U135" s="75">
        <f t="shared" si="8"/>
        <v>0</v>
      </c>
    </row>
    <row r="136" spans="1:21" x14ac:dyDescent="0.2">
      <c r="A136" s="48">
        <f t="shared" si="6"/>
        <v>41244</v>
      </c>
      <c r="B136" s="76">
        <v>0</v>
      </c>
      <c r="T136" s="48">
        <f t="shared" si="7"/>
        <v>41244</v>
      </c>
      <c r="U136" s="75">
        <f t="shared" si="8"/>
        <v>0</v>
      </c>
    </row>
    <row r="137" spans="1:21" x14ac:dyDescent="0.2">
      <c r="A137" s="48">
        <f t="shared" si="6"/>
        <v>41275</v>
      </c>
      <c r="B137" s="76">
        <v>0</v>
      </c>
      <c r="T137" s="48">
        <f t="shared" si="7"/>
        <v>41275</v>
      </c>
      <c r="U137" s="75">
        <f t="shared" si="8"/>
        <v>0</v>
      </c>
    </row>
    <row r="138" spans="1:21" x14ac:dyDescent="0.2">
      <c r="A138" s="48">
        <f t="shared" si="6"/>
        <v>41306</v>
      </c>
      <c r="B138" s="76">
        <v>0</v>
      </c>
      <c r="T138" s="48">
        <f t="shared" si="7"/>
        <v>41306</v>
      </c>
      <c r="U138" s="75">
        <f t="shared" si="8"/>
        <v>0</v>
      </c>
    </row>
    <row r="139" spans="1:21" x14ac:dyDescent="0.2">
      <c r="A139" s="48">
        <f t="shared" si="6"/>
        <v>41334</v>
      </c>
      <c r="B139" s="76">
        <v>0</v>
      </c>
      <c r="T139" s="48">
        <f t="shared" si="7"/>
        <v>41334</v>
      </c>
      <c r="U139" s="75">
        <f t="shared" si="8"/>
        <v>0</v>
      </c>
    </row>
    <row r="140" spans="1:21" x14ac:dyDescent="0.2">
      <c r="A140" s="48">
        <f t="shared" si="6"/>
        <v>41365</v>
      </c>
      <c r="B140" s="76">
        <v>0</v>
      </c>
      <c r="T140" s="48">
        <f t="shared" si="7"/>
        <v>41365</v>
      </c>
      <c r="U140" s="75">
        <f t="shared" si="8"/>
        <v>0</v>
      </c>
    </row>
    <row r="141" spans="1:21" x14ac:dyDescent="0.2">
      <c r="A141" s="48">
        <f t="shared" si="6"/>
        <v>41395</v>
      </c>
      <c r="B141" s="76">
        <v>0</v>
      </c>
      <c r="T141" s="48">
        <f t="shared" si="7"/>
        <v>41395</v>
      </c>
      <c r="U141" s="75">
        <f t="shared" si="8"/>
        <v>0</v>
      </c>
    </row>
    <row r="142" spans="1:21" x14ac:dyDescent="0.2">
      <c r="A142" s="48">
        <f t="shared" si="6"/>
        <v>41426</v>
      </c>
      <c r="B142" s="76">
        <v>0</v>
      </c>
      <c r="T142" s="48">
        <f t="shared" si="7"/>
        <v>41426</v>
      </c>
      <c r="U142" s="75">
        <f t="shared" si="8"/>
        <v>0</v>
      </c>
    </row>
    <row r="143" spans="1:21" x14ac:dyDescent="0.2">
      <c r="A143" s="48">
        <f t="shared" si="6"/>
        <v>41456</v>
      </c>
      <c r="B143" s="76">
        <v>0</v>
      </c>
      <c r="T143" s="48">
        <f t="shared" si="7"/>
        <v>41456</v>
      </c>
      <c r="U143" s="75">
        <f t="shared" si="8"/>
        <v>0</v>
      </c>
    </row>
    <row r="144" spans="1:21" x14ac:dyDescent="0.2">
      <c r="A144" s="48">
        <f t="shared" si="6"/>
        <v>41487</v>
      </c>
      <c r="B144" s="76">
        <v>0</v>
      </c>
      <c r="T144" s="48">
        <f t="shared" si="7"/>
        <v>41487</v>
      </c>
      <c r="U144" s="75">
        <f t="shared" si="8"/>
        <v>0</v>
      </c>
    </row>
    <row r="145" spans="1:21" x14ac:dyDescent="0.2">
      <c r="A145" s="48">
        <f t="shared" si="6"/>
        <v>41518</v>
      </c>
      <c r="B145" s="76">
        <v>0</v>
      </c>
      <c r="T145" s="48">
        <f t="shared" si="7"/>
        <v>41518</v>
      </c>
      <c r="U145" s="75">
        <f t="shared" si="8"/>
        <v>0</v>
      </c>
    </row>
    <row r="146" spans="1:21" x14ac:dyDescent="0.2">
      <c r="A146" s="48">
        <f t="shared" si="6"/>
        <v>41548</v>
      </c>
      <c r="B146" s="76">
        <v>0</v>
      </c>
      <c r="T146" s="48">
        <f t="shared" si="7"/>
        <v>41548</v>
      </c>
      <c r="U146" s="75">
        <f t="shared" si="8"/>
        <v>0</v>
      </c>
    </row>
    <row r="147" spans="1:21" x14ac:dyDescent="0.2">
      <c r="A147" s="48">
        <f t="shared" si="6"/>
        <v>41579</v>
      </c>
      <c r="B147" s="76">
        <v>0</v>
      </c>
      <c r="T147" s="48">
        <f t="shared" si="7"/>
        <v>41579</v>
      </c>
      <c r="U147" s="75">
        <f t="shared" si="8"/>
        <v>0</v>
      </c>
    </row>
    <row r="148" spans="1:21" x14ac:dyDescent="0.2">
      <c r="A148" s="48">
        <f t="shared" si="6"/>
        <v>41609</v>
      </c>
      <c r="B148" s="76">
        <v>0</v>
      </c>
      <c r="T148" s="48">
        <f t="shared" si="7"/>
        <v>41609</v>
      </c>
      <c r="U148" s="75">
        <f t="shared" si="8"/>
        <v>0</v>
      </c>
    </row>
    <row r="149" spans="1:21" x14ac:dyDescent="0.2">
      <c r="A149" s="48">
        <f t="shared" si="6"/>
        <v>41640</v>
      </c>
      <c r="B149" s="76">
        <v>0</v>
      </c>
      <c r="T149" s="48">
        <f t="shared" si="7"/>
        <v>41640</v>
      </c>
      <c r="U149" s="75">
        <f t="shared" si="8"/>
        <v>0</v>
      </c>
    </row>
    <row r="150" spans="1:21" x14ac:dyDescent="0.2">
      <c r="A150" s="48">
        <f t="shared" si="6"/>
        <v>41671</v>
      </c>
      <c r="B150" s="76">
        <v>0</v>
      </c>
      <c r="T150" s="48">
        <f t="shared" si="7"/>
        <v>41671</v>
      </c>
      <c r="U150" s="75">
        <f t="shared" si="8"/>
        <v>0</v>
      </c>
    </row>
    <row r="151" spans="1:21" x14ac:dyDescent="0.2">
      <c r="A151" s="48">
        <f t="shared" si="6"/>
        <v>41699</v>
      </c>
      <c r="B151" s="76">
        <v>0</v>
      </c>
      <c r="T151" s="48">
        <f t="shared" si="7"/>
        <v>41699</v>
      </c>
      <c r="U151" s="75">
        <f t="shared" si="8"/>
        <v>0</v>
      </c>
    </row>
    <row r="152" spans="1:21" x14ac:dyDescent="0.2">
      <c r="A152" s="48">
        <f t="shared" si="6"/>
        <v>41730</v>
      </c>
      <c r="B152" s="76">
        <v>0</v>
      </c>
      <c r="T152" s="48">
        <f t="shared" si="7"/>
        <v>41730</v>
      </c>
      <c r="U152" s="75">
        <f t="shared" si="8"/>
        <v>0</v>
      </c>
    </row>
    <row r="153" spans="1:21" x14ac:dyDescent="0.2">
      <c r="A153" s="48">
        <f t="shared" si="6"/>
        <v>41760</v>
      </c>
      <c r="B153" s="76">
        <v>0</v>
      </c>
      <c r="T153" s="48">
        <f t="shared" si="7"/>
        <v>41760</v>
      </c>
      <c r="U153" s="75">
        <f t="shared" si="8"/>
        <v>0</v>
      </c>
    </row>
    <row r="154" spans="1:21" x14ac:dyDescent="0.2">
      <c r="A154" s="48">
        <f t="shared" si="6"/>
        <v>41791</v>
      </c>
      <c r="B154" s="76">
        <v>0</v>
      </c>
      <c r="T154" s="48">
        <f t="shared" si="7"/>
        <v>41791</v>
      </c>
      <c r="U154" s="75">
        <f t="shared" si="8"/>
        <v>0</v>
      </c>
    </row>
    <row r="155" spans="1:21" x14ac:dyDescent="0.2">
      <c r="A155" s="48">
        <f t="shared" si="6"/>
        <v>41821</v>
      </c>
      <c r="B155" s="76">
        <v>0</v>
      </c>
      <c r="T155" s="48">
        <f t="shared" si="7"/>
        <v>41821</v>
      </c>
      <c r="U155" s="75">
        <f t="shared" si="8"/>
        <v>0</v>
      </c>
    </row>
    <row r="156" spans="1:21" x14ac:dyDescent="0.2">
      <c r="A156" s="48">
        <f t="shared" si="6"/>
        <v>41852</v>
      </c>
      <c r="B156" s="76">
        <v>0</v>
      </c>
      <c r="T156" s="48">
        <f t="shared" si="7"/>
        <v>41852</v>
      </c>
      <c r="U156" s="75">
        <f t="shared" si="8"/>
        <v>0</v>
      </c>
    </row>
    <row r="157" spans="1:21" x14ac:dyDescent="0.2">
      <c r="A157" s="48">
        <f t="shared" si="6"/>
        <v>41883</v>
      </c>
      <c r="B157" s="76">
        <v>0</v>
      </c>
      <c r="T157" s="48">
        <f t="shared" si="7"/>
        <v>41883</v>
      </c>
      <c r="U157" s="75">
        <f t="shared" si="8"/>
        <v>0</v>
      </c>
    </row>
    <row r="158" spans="1:21" x14ac:dyDescent="0.2">
      <c r="A158" s="48">
        <f t="shared" si="6"/>
        <v>41913</v>
      </c>
      <c r="B158" s="76">
        <v>0</v>
      </c>
      <c r="T158" s="48">
        <f t="shared" si="7"/>
        <v>41913</v>
      </c>
      <c r="U158" s="75">
        <f t="shared" si="8"/>
        <v>0</v>
      </c>
    </row>
    <row r="159" spans="1:21" x14ac:dyDescent="0.2">
      <c r="A159" s="48">
        <f t="shared" si="6"/>
        <v>41944</v>
      </c>
      <c r="B159" s="76">
        <v>0</v>
      </c>
      <c r="T159" s="48">
        <f t="shared" si="7"/>
        <v>41944</v>
      </c>
      <c r="U159" s="75">
        <f t="shared" si="8"/>
        <v>0</v>
      </c>
    </row>
    <row r="160" spans="1:21" x14ac:dyDescent="0.2">
      <c r="A160" s="48">
        <f t="shared" si="6"/>
        <v>41974</v>
      </c>
      <c r="B160" s="76">
        <v>0</v>
      </c>
      <c r="T160" s="48">
        <f t="shared" si="7"/>
        <v>41974</v>
      </c>
      <c r="U160" s="75">
        <f t="shared" si="8"/>
        <v>0</v>
      </c>
    </row>
    <row r="161" spans="1:21" x14ac:dyDescent="0.2">
      <c r="A161" s="48">
        <f t="shared" si="6"/>
        <v>42005</v>
      </c>
      <c r="B161" s="76">
        <v>0</v>
      </c>
      <c r="T161" s="48">
        <f t="shared" si="7"/>
        <v>42005</v>
      </c>
      <c r="U161" s="75">
        <f t="shared" si="8"/>
        <v>0</v>
      </c>
    </row>
    <row r="162" spans="1:21" x14ac:dyDescent="0.2">
      <c r="A162" s="48">
        <f t="shared" si="6"/>
        <v>42036</v>
      </c>
      <c r="B162" s="76">
        <v>0</v>
      </c>
      <c r="T162" s="48">
        <f t="shared" si="7"/>
        <v>42036</v>
      </c>
      <c r="U162" s="75">
        <f t="shared" si="8"/>
        <v>0</v>
      </c>
    </row>
    <row r="163" spans="1:21" x14ac:dyDescent="0.2">
      <c r="A163" s="48">
        <f t="shared" si="6"/>
        <v>42064</v>
      </c>
      <c r="B163" s="76">
        <v>0</v>
      </c>
      <c r="T163" s="48">
        <f t="shared" si="7"/>
        <v>42064</v>
      </c>
      <c r="U163" s="75">
        <f t="shared" si="8"/>
        <v>0</v>
      </c>
    </row>
    <row r="164" spans="1:21" x14ac:dyDescent="0.2">
      <c r="A164" s="48">
        <f t="shared" si="6"/>
        <v>42095</v>
      </c>
      <c r="B164" s="76">
        <v>0</v>
      </c>
      <c r="T164" s="48">
        <f t="shared" si="7"/>
        <v>42095</v>
      </c>
      <c r="U164" s="75">
        <f t="shared" si="8"/>
        <v>0</v>
      </c>
    </row>
    <row r="165" spans="1:21" x14ac:dyDescent="0.2">
      <c r="A165" s="48">
        <f t="shared" si="6"/>
        <v>42125</v>
      </c>
      <c r="B165" s="76">
        <v>0</v>
      </c>
      <c r="T165" s="48">
        <f t="shared" si="7"/>
        <v>42125</v>
      </c>
      <c r="U165" s="75">
        <f t="shared" si="8"/>
        <v>0</v>
      </c>
    </row>
    <row r="166" spans="1:21" x14ac:dyDescent="0.2">
      <c r="A166" s="48">
        <f t="shared" si="6"/>
        <v>42156</v>
      </c>
      <c r="B166" s="76">
        <v>0</v>
      </c>
      <c r="T166" s="48">
        <f t="shared" si="7"/>
        <v>42156</v>
      </c>
      <c r="U166" s="75">
        <f t="shared" si="8"/>
        <v>0</v>
      </c>
    </row>
    <row r="167" spans="1:21" x14ac:dyDescent="0.2">
      <c r="A167" s="48">
        <f t="shared" si="6"/>
        <v>42186</v>
      </c>
      <c r="B167" s="76">
        <v>0</v>
      </c>
      <c r="T167" s="48">
        <f t="shared" si="7"/>
        <v>42186</v>
      </c>
      <c r="U167" s="75">
        <f t="shared" si="8"/>
        <v>0</v>
      </c>
    </row>
    <row r="168" spans="1:21" x14ac:dyDescent="0.2">
      <c r="A168" s="48">
        <f t="shared" si="6"/>
        <v>42217</v>
      </c>
      <c r="B168" s="76">
        <v>0</v>
      </c>
      <c r="T168" s="48">
        <f t="shared" si="7"/>
        <v>42217</v>
      </c>
      <c r="U168" s="75">
        <f t="shared" si="8"/>
        <v>0</v>
      </c>
    </row>
    <row r="169" spans="1:21" x14ac:dyDescent="0.2">
      <c r="A169" s="48">
        <f t="shared" si="6"/>
        <v>42248</v>
      </c>
      <c r="B169" s="76">
        <v>0</v>
      </c>
      <c r="T169" s="48">
        <f t="shared" si="7"/>
        <v>42248</v>
      </c>
      <c r="U169" s="75">
        <f t="shared" si="8"/>
        <v>0</v>
      </c>
    </row>
    <row r="170" spans="1:21" x14ac:dyDescent="0.2">
      <c r="A170" s="48">
        <f t="shared" si="6"/>
        <v>42278</v>
      </c>
      <c r="B170" s="76">
        <v>0</v>
      </c>
      <c r="T170" s="48">
        <f t="shared" si="7"/>
        <v>42278</v>
      </c>
      <c r="U170" s="75">
        <f t="shared" si="8"/>
        <v>0</v>
      </c>
    </row>
    <row r="171" spans="1:21" x14ac:dyDescent="0.2">
      <c r="A171" s="48">
        <f t="shared" si="6"/>
        <v>42309</v>
      </c>
      <c r="B171" s="76">
        <v>0</v>
      </c>
      <c r="T171" s="48">
        <f t="shared" si="7"/>
        <v>42309</v>
      </c>
      <c r="U171" s="75">
        <f t="shared" si="8"/>
        <v>0</v>
      </c>
    </row>
    <row r="172" spans="1:21" x14ac:dyDescent="0.2">
      <c r="A172" s="48">
        <f t="shared" si="6"/>
        <v>42339</v>
      </c>
      <c r="B172" s="76">
        <v>0</v>
      </c>
      <c r="T172" s="48">
        <f t="shared" si="7"/>
        <v>42339</v>
      </c>
      <c r="U172" s="75">
        <f t="shared" si="8"/>
        <v>0</v>
      </c>
    </row>
    <row r="173" spans="1:21" x14ac:dyDescent="0.2">
      <c r="A173" s="48">
        <f t="shared" si="6"/>
        <v>42370</v>
      </c>
      <c r="B173" s="76">
        <v>0</v>
      </c>
      <c r="T173" s="48">
        <f t="shared" si="7"/>
        <v>42370</v>
      </c>
      <c r="U173" s="75">
        <f t="shared" si="8"/>
        <v>0</v>
      </c>
    </row>
    <row r="174" spans="1:21" x14ac:dyDescent="0.2">
      <c r="A174" s="48">
        <f t="shared" si="6"/>
        <v>42401</v>
      </c>
      <c r="B174" s="76">
        <v>0</v>
      </c>
      <c r="T174" s="48">
        <f t="shared" si="7"/>
        <v>42401</v>
      </c>
      <c r="U174" s="75">
        <f t="shared" si="8"/>
        <v>0</v>
      </c>
    </row>
    <row r="175" spans="1:21" x14ac:dyDescent="0.2">
      <c r="A175" s="48">
        <f t="shared" si="6"/>
        <v>42430</v>
      </c>
      <c r="B175" s="76">
        <v>0</v>
      </c>
      <c r="T175" s="48">
        <f t="shared" si="7"/>
        <v>42430</v>
      </c>
      <c r="U175" s="75">
        <f t="shared" si="8"/>
        <v>0</v>
      </c>
    </row>
    <row r="176" spans="1:21" x14ac:dyDescent="0.2">
      <c r="A176" s="48">
        <f t="shared" si="6"/>
        <v>42461</v>
      </c>
      <c r="B176" s="76">
        <v>0</v>
      </c>
      <c r="T176" s="48">
        <f t="shared" si="7"/>
        <v>42461</v>
      </c>
      <c r="U176" s="75">
        <f t="shared" si="8"/>
        <v>0</v>
      </c>
    </row>
    <row r="177" spans="1:21" x14ac:dyDescent="0.2">
      <c r="A177" s="48">
        <f t="shared" si="6"/>
        <v>42491</v>
      </c>
      <c r="B177" s="76">
        <v>0</v>
      </c>
      <c r="T177" s="48">
        <f t="shared" si="7"/>
        <v>42491</v>
      </c>
      <c r="U177" s="75">
        <f t="shared" si="8"/>
        <v>0</v>
      </c>
    </row>
    <row r="178" spans="1:21" x14ac:dyDescent="0.2">
      <c r="A178" s="48">
        <f t="shared" si="6"/>
        <v>42522</v>
      </c>
      <c r="B178" s="76">
        <v>0</v>
      </c>
      <c r="T178" s="48">
        <f t="shared" si="7"/>
        <v>42522</v>
      </c>
      <c r="U178" s="75">
        <f t="shared" si="8"/>
        <v>0</v>
      </c>
    </row>
    <row r="179" spans="1:21" x14ac:dyDescent="0.2">
      <c r="A179" s="48">
        <f t="shared" si="6"/>
        <v>42552</v>
      </c>
      <c r="B179" s="76">
        <v>0</v>
      </c>
      <c r="T179" s="48">
        <f t="shared" si="7"/>
        <v>42552</v>
      </c>
      <c r="U179" s="75">
        <f t="shared" si="8"/>
        <v>0</v>
      </c>
    </row>
    <row r="180" spans="1:21" x14ac:dyDescent="0.2">
      <c r="A180" s="48">
        <f t="shared" si="6"/>
        <v>42583</v>
      </c>
      <c r="B180" s="76">
        <v>0</v>
      </c>
      <c r="T180" s="48">
        <f t="shared" si="7"/>
        <v>42583</v>
      </c>
      <c r="U180" s="75">
        <f t="shared" si="8"/>
        <v>0</v>
      </c>
    </row>
    <row r="181" spans="1:21" x14ac:dyDescent="0.2">
      <c r="A181" s="48">
        <f t="shared" si="6"/>
        <v>42614</v>
      </c>
      <c r="B181" s="76">
        <v>0</v>
      </c>
      <c r="T181" s="48">
        <f t="shared" si="7"/>
        <v>42614</v>
      </c>
      <c r="U181" s="75">
        <f t="shared" si="8"/>
        <v>0</v>
      </c>
    </row>
    <row r="182" spans="1:21" x14ac:dyDescent="0.2">
      <c r="A182" s="48">
        <f t="shared" si="6"/>
        <v>42644</v>
      </c>
      <c r="B182" s="76">
        <v>0</v>
      </c>
      <c r="T182" s="48">
        <f t="shared" si="7"/>
        <v>42644</v>
      </c>
      <c r="U182" s="75">
        <f t="shared" si="8"/>
        <v>0</v>
      </c>
    </row>
    <row r="183" spans="1:21" x14ac:dyDescent="0.2">
      <c r="A183" s="48">
        <f t="shared" si="6"/>
        <v>42675</v>
      </c>
      <c r="B183" s="76">
        <v>0</v>
      </c>
      <c r="T183" s="48">
        <f t="shared" si="7"/>
        <v>42675</v>
      </c>
      <c r="U183" s="75">
        <f t="shared" si="8"/>
        <v>0</v>
      </c>
    </row>
    <row r="184" spans="1:21" x14ac:dyDescent="0.2">
      <c r="A184" s="48">
        <f t="shared" si="6"/>
        <v>42705</v>
      </c>
      <c r="B184" s="76">
        <v>0</v>
      </c>
      <c r="T184" s="48">
        <f t="shared" si="7"/>
        <v>42705</v>
      </c>
      <c r="U184" s="75">
        <f t="shared" si="8"/>
        <v>0</v>
      </c>
    </row>
    <row r="185" spans="1:21" x14ac:dyDescent="0.2">
      <c r="A185" s="48">
        <f t="shared" si="6"/>
        <v>42736</v>
      </c>
      <c r="B185" s="76">
        <v>0</v>
      </c>
      <c r="T185" s="48">
        <f t="shared" si="7"/>
        <v>42736</v>
      </c>
      <c r="U185" s="75">
        <f t="shared" si="8"/>
        <v>0</v>
      </c>
    </row>
    <row r="186" spans="1:21" x14ac:dyDescent="0.2">
      <c r="A186" s="48">
        <f t="shared" si="6"/>
        <v>42767</v>
      </c>
      <c r="B186" s="76">
        <v>0</v>
      </c>
      <c r="T186" s="48">
        <f t="shared" si="7"/>
        <v>42767</v>
      </c>
      <c r="U186" s="75">
        <f t="shared" si="8"/>
        <v>0</v>
      </c>
    </row>
    <row r="187" spans="1:21" x14ac:dyDescent="0.2">
      <c r="A187" s="48">
        <f t="shared" si="6"/>
        <v>42795</v>
      </c>
      <c r="B187" s="76">
        <v>0</v>
      </c>
      <c r="T187" s="48">
        <f t="shared" si="7"/>
        <v>42795</v>
      </c>
      <c r="U187" s="75">
        <f t="shared" si="8"/>
        <v>0</v>
      </c>
    </row>
    <row r="188" spans="1:21" x14ac:dyDescent="0.2">
      <c r="A188" s="48">
        <f t="shared" si="6"/>
        <v>42826</v>
      </c>
      <c r="B188" s="76">
        <v>0</v>
      </c>
      <c r="T188" s="48">
        <f t="shared" si="7"/>
        <v>42826</v>
      </c>
      <c r="U188" s="75">
        <f t="shared" si="8"/>
        <v>0</v>
      </c>
    </row>
    <row r="189" spans="1:21" x14ac:dyDescent="0.2">
      <c r="A189" s="48">
        <f t="shared" si="6"/>
        <v>42856</v>
      </c>
      <c r="B189" s="76">
        <v>0</v>
      </c>
      <c r="T189" s="48">
        <f t="shared" si="7"/>
        <v>42856</v>
      </c>
      <c r="U189" s="75">
        <f t="shared" si="8"/>
        <v>0</v>
      </c>
    </row>
    <row r="190" spans="1:21" x14ac:dyDescent="0.2">
      <c r="A190" s="48">
        <f t="shared" si="6"/>
        <v>42887</v>
      </c>
      <c r="B190" s="76">
        <v>0</v>
      </c>
      <c r="T190" s="48">
        <f t="shared" si="7"/>
        <v>42887</v>
      </c>
      <c r="U190" s="75">
        <f t="shared" si="8"/>
        <v>0</v>
      </c>
    </row>
    <row r="191" spans="1:21" x14ac:dyDescent="0.2">
      <c r="A191" s="48">
        <f t="shared" si="6"/>
        <v>42917</v>
      </c>
      <c r="B191" s="76">
        <v>0</v>
      </c>
      <c r="T191" s="48">
        <f t="shared" si="7"/>
        <v>42917</v>
      </c>
      <c r="U191" s="75">
        <f t="shared" si="8"/>
        <v>0</v>
      </c>
    </row>
    <row r="192" spans="1:21" x14ac:dyDescent="0.2">
      <c r="A192" s="48">
        <f t="shared" si="6"/>
        <v>42948</v>
      </c>
      <c r="B192" s="76">
        <v>0</v>
      </c>
      <c r="T192" s="48">
        <f t="shared" si="7"/>
        <v>42948</v>
      </c>
      <c r="U192" s="75">
        <f t="shared" si="8"/>
        <v>0</v>
      </c>
    </row>
    <row r="193" spans="1:21" x14ac:dyDescent="0.2">
      <c r="A193" s="48">
        <f t="shared" si="6"/>
        <v>42979</v>
      </c>
      <c r="B193" s="76">
        <v>0</v>
      </c>
      <c r="T193" s="48">
        <f t="shared" si="7"/>
        <v>42979</v>
      </c>
      <c r="U193" s="75">
        <f t="shared" si="8"/>
        <v>0</v>
      </c>
    </row>
    <row r="194" spans="1:21" x14ac:dyDescent="0.2">
      <c r="A194" s="48">
        <f t="shared" si="6"/>
        <v>43009</v>
      </c>
      <c r="B194" s="76">
        <v>0</v>
      </c>
      <c r="T194" s="48">
        <f t="shared" si="7"/>
        <v>43009</v>
      </c>
      <c r="U194" s="75">
        <f t="shared" si="8"/>
        <v>0</v>
      </c>
    </row>
    <row r="195" spans="1:21" x14ac:dyDescent="0.2">
      <c r="A195" s="48">
        <f t="shared" si="6"/>
        <v>43040</v>
      </c>
      <c r="B195" s="76">
        <v>0</v>
      </c>
      <c r="T195" s="48">
        <f t="shared" si="7"/>
        <v>43040</v>
      </c>
      <c r="U195" s="75">
        <f t="shared" si="8"/>
        <v>0</v>
      </c>
    </row>
    <row r="196" spans="1:21" x14ac:dyDescent="0.2">
      <c r="A196" s="48">
        <f t="shared" si="6"/>
        <v>43070</v>
      </c>
      <c r="B196" s="76">
        <v>0</v>
      </c>
      <c r="T196" s="48">
        <f t="shared" si="7"/>
        <v>43070</v>
      </c>
      <c r="U196" s="75">
        <f t="shared" si="8"/>
        <v>0</v>
      </c>
    </row>
    <row r="197" spans="1:21" x14ac:dyDescent="0.2">
      <c r="A197" s="48">
        <f t="shared" si="6"/>
        <v>43101</v>
      </c>
      <c r="B197" s="76">
        <v>0</v>
      </c>
      <c r="T197" s="48">
        <f t="shared" si="7"/>
        <v>43101</v>
      </c>
      <c r="U197" s="75">
        <f t="shared" si="8"/>
        <v>0</v>
      </c>
    </row>
    <row r="198" spans="1:21" x14ac:dyDescent="0.2">
      <c r="A198" s="48">
        <f t="shared" ref="A198:A261" si="9">EOMONTH(A197,0)+1</f>
        <v>43132</v>
      </c>
      <c r="B198" s="76">
        <v>0</v>
      </c>
      <c r="T198" s="48">
        <f t="shared" ref="T198:T261" si="10">EOMONTH(T197,0)+1</f>
        <v>43132</v>
      </c>
      <c r="U198" s="75">
        <f t="shared" ref="U198:U261" si="11">B198</f>
        <v>0</v>
      </c>
    </row>
    <row r="199" spans="1:21" x14ac:dyDescent="0.2">
      <c r="A199" s="48">
        <f t="shared" si="9"/>
        <v>43160</v>
      </c>
      <c r="B199" s="76">
        <v>0</v>
      </c>
      <c r="T199" s="48">
        <f t="shared" si="10"/>
        <v>43160</v>
      </c>
      <c r="U199" s="75">
        <f t="shared" si="11"/>
        <v>0</v>
      </c>
    </row>
    <row r="200" spans="1:21" x14ac:dyDescent="0.2">
      <c r="A200" s="48">
        <f t="shared" si="9"/>
        <v>43191</v>
      </c>
      <c r="B200" s="76">
        <v>0</v>
      </c>
      <c r="T200" s="48">
        <f t="shared" si="10"/>
        <v>43191</v>
      </c>
      <c r="U200" s="75">
        <f t="shared" si="11"/>
        <v>0</v>
      </c>
    </row>
    <row r="201" spans="1:21" x14ac:dyDescent="0.2">
      <c r="A201" s="48">
        <f t="shared" si="9"/>
        <v>43221</v>
      </c>
      <c r="B201" s="76">
        <v>0</v>
      </c>
      <c r="T201" s="48">
        <f t="shared" si="10"/>
        <v>43221</v>
      </c>
      <c r="U201" s="75">
        <f t="shared" si="11"/>
        <v>0</v>
      </c>
    </row>
    <row r="202" spans="1:21" x14ac:dyDescent="0.2">
      <c r="A202" s="48">
        <f t="shared" si="9"/>
        <v>43252</v>
      </c>
      <c r="B202" s="76">
        <v>0</v>
      </c>
      <c r="T202" s="48">
        <f t="shared" si="10"/>
        <v>43252</v>
      </c>
      <c r="U202" s="75">
        <f t="shared" si="11"/>
        <v>0</v>
      </c>
    </row>
    <row r="203" spans="1:21" x14ac:dyDescent="0.2">
      <c r="A203" s="48">
        <f t="shared" si="9"/>
        <v>43282</v>
      </c>
      <c r="B203" s="76">
        <v>0</v>
      </c>
      <c r="T203" s="48">
        <f t="shared" si="10"/>
        <v>43282</v>
      </c>
      <c r="U203" s="75">
        <f t="shared" si="11"/>
        <v>0</v>
      </c>
    </row>
    <row r="204" spans="1:21" x14ac:dyDescent="0.2">
      <c r="A204" s="48">
        <f t="shared" si="9"/>
        <v>43313</v>
      </c>
      <c r="B204" s="76">
        <v>0</v>
      </c>
      <c r="T204" s="48">
        <f t="shared" si="10"/>
        <v>43313</v>
      </c>
      <c r="U204" s="75">
        <f t="shared" si="11"/>
        <v>0</v>
      </c>
    </row>
    <row r="205" spans="1:21" x14ac:dyDescent="0.2">
      <c r="A205" s="48">
        <f t="shared" si="9"/>
        <v>43344</v>
      </c>
      <c r="B205" s="76">
        <v>0</v>
      </c>
      <c r="T205" s="48">
        <f t="shared" si="10"/>
        <v>43344</v>
      </c>
      <c r="U205" s="75">
        <f t="shared" si="11"/>
        <v>0</v>
      </c>
    </row>
    <row r="206" spans="1:21" x14ac:dyDescent="0.2">
      <c r="A206" s="48">
        <f t="shared" si="9"/>
        <v>43374</v>
      </c>
      <c r="B206" s="76">
        <v>0</v>
      </c>
      <c r="T206" s="48">
        <f t="shared" si="10"/>
        <v>43374</v>
      </c>
      <c r="U206" s="75">
        <f t="shared" si="11"/>
        <v>0</v>
      </c>
    </row>
    <row r="207" spans="1:21" x14ac:dyDescent="0.2">
      <c r="A207" s="48">
        <f t="shared" si="9"/>
        <v>43405</v>
      </c>
      <c r="B207" s="76">
        <v>0</v>
      </c>
      <c r="T207" s="48">
        <f t="shared" si="10"/>
        <v>43405</v>
      </c>
      <c r="U207" s="75">
        <f t="shared" si="11"/>
        <v>0</v>
      </c>
    </row>
    <row r="208" spans="1:21" x14ac:dyDescent="0.2">
      <c r="A208" s="48">
        <f t="shared" si="9"/>
        <v>43435</v>
      </c>
      <c r="B208" s="76">
        <v>0</v>
      </c>
      <c r="T208" s="48">
        <f t="shared" si="10"/>
        <v>43435</v>
      </c>
      <c r="U208" s="75">
        <f t="shared" si="11"/>
        <v>0</v>
      </c>
    </row>
    <row r="209" spans="1:21" x14ac:dyDescent="0.2">
      <c r="A209" s="48">
        <f t="shared" si="9"/>
        <v>43466</v>
      </c>
      <c r="B209" s="76">
        <v>0</v>
      </c>
      <c r="T209" s="48">
        <f t="shared" si="10"/>
        <v>43466</v>
      </c>
      <c r="U209" s="75">
        <f t="shared" si="11"/>
        <v>0</v>
      </c>
    </row>
    <row r="210" spans="1:21" x14ac:dyDescent="0.2">
      <c r="A210" s="48">
        <f t="shared" si="9"/>
        <v>43497</v>
      </c>
      <c r="B210" s="76">
        <v>0</v>
      </c>
      <c r="T210" s="48">
        <f t="shared" si="10"/>
        <v>43497</v>
      </c>
      <c r="U210" s="75">
        <f t="shared" si="11"/>
        <v>0</v>
      </c>
    </row>
    <row r="211" spans="1:21" x14ac:dyDescent="0.2">
      <c r="A211" s="48">
        <f t="shared" si="9"/>
        <v>43525</v>
      </c>
      <c r="B211" s="76">
        <v>0</v>
      </c>
      <c r="T211" s="48">
        <f t="shared" si="10"/>
        <v>43525</v>
      </c>
      <c r="U211" s="75">
        <f t="shared" si="11"/>
        <v>0</v>
      </c>
    </row>
    <row r="212" spans="1:21" x14ac:dyDescent="0.2">
      <c r="A212" s="48">
        <f t="shared" si="9"/>
        <v>43556</v>
      </c>
      <c r="B212" s="76">
        <v>0</v>
      </c>
      <c r="T212" s="48">
        <f t="shared" si="10"/>
        <v>43556</v>
      </c>
      <c r="U212" s="75">
        <f t="shared" si="11"/>
        <v>0</v>
      </c>
    </row>
    <row r="213" spans="1:21" x14ac:dyDescent="0.2">
      <c r="A213" s="48">
        <f t="shared" si="9"/>
        <v>43586</v>
      </c>
      <c r="B213" s="76">
        <v>0</v>
      </c>
      <c r="T213" s="48">
        <f t="shared" si="10"/>
        <v>43586</v>
      </c>
      <c r="U213" s="75">
        <f t="shared" si="11"/>
        <v>0</v>
      </c>
    </row>
    <row r="214" spans="1:21" x14ac:dyDescent="0.2">
      <c r="A214" s="48">
        <f t="shared" si="9"/>
        <v>43617</v>
      </c>
      <c r="B214" s="76">
        <v>0</v>
      </c>
      <c r="T214" s="48">
        <f t="shared" si="10"/>
        <v>43617</v>
      </c>
      <c r="U214" s="75">
        <f t="shared" si="11"/>
        <v>0</v>
      </c>
    </row>
    <row r="215" spans="1:21" x14ac:dyDescent="0.2">
      <c r="A215" s="48">
        <f t="shared" si="9"/>
        <v>43647</v>
      </c>
      <c r="B215" s="76">
        <v>0</v>
      </c>
      <c r="T215" s="48">
        <f t="shared" si="10"/>
        <v>43647</v>
      </c>
      <c r="U215" s="75">
        <f t="shared" si="11"/>
        <v>0</v>
      </c>
    </row>
    <row r="216" spans="1:21" x14ac:dyDescent="0.2">
      <c r="A216" s="48">
        <f t="shared" si="9"/>
        <v>43678</v>
      </c>
      <c r="B216" s="76">
        <v>0</v>
      </c>
      <c r="T216" s="48">
        <f t="shared" si="10"/>
        <v>43678</v>
      </c>
      <c r="U216" s="75">
        <f t="shared" si="11"/>
        <v>0</v>
      </c>
    </row>
    <row r="217" spans="1:21" x14ac:dyDescent="0.2">
      <c r="A217" s="48">
        <f t="shared" si="9"/>
        <v>43709</v>
      </c>
      <c r="B217" s="76">
        <v>0</v>
      </c>
      <c r="T217" s="48">
        <f t="shared" si="10"/>
        <v>43709</v>
      </c>
      <c r="U217" s="75">
        <f t="shared" si="11"/>
        <v>0</v>
      </c>
    </row>
    <row r="218" spans="1:21" x14ac:dyDescent="0.2">
      <c r="A218" s="48">
        <f t="shared" si="9"/>
        <v>43739</v>
      </c>
      <c r="B218" s="76">
        <v>0</v>
      </c>
      <c r="T218" s="48">
        <f t="shared" si="10"/>
        <v>43739</v>
      </c>
      <c r="U218" s="75">
        <f t="shared" si="11"/>
        <v>0</v>
      </c>
    </row>
    <row r="219" spans="1:21" x14ac:dyDescent="0.2">
      <c r="A219" s="48">
        <f t="shared" si="9"/>
        <v>43770</v>
      </c>
      <c r="B219" s="76">
        <v>0</v>
      </c>
      <c r="T219" s="48">
        <f t="shared" si="10"/>
        <v>43770</v>
      </c>
      <c r="U219" s="75">
        <f t="shared" si="11"/>
        <v>0</v>
      </c>
    </row>
    <row r="220" spans="1:21" x14ac:dyDescent="0.2">
      <c r="A220" s="48">
        <f t="shared" si="9"/>
        <v>43800</v>
      </c>
      <c r="B220" s="76">
        <v>0</v>
      </c>
      <c r="T220" s="48">
        <f t="shared" si="10"/>
        <v>43800</v>
      </c>
      <c r="U220" s="75">
        <f t="shared" si="11"/>
        <v>0</v>
      </c>
    </row>
    <row r="221" spans="1:21" x14ac:dyDescent="0.2">
      <c r="A221" s="48">
        <f t="shared" si="9"/>
        <v>43831</v>
      </c>
      <c r="B221" s="76">
        <v>0</v>
      </c>
      <c r="T221" s="48">
        <f t="shared" si="10"/>
        <v>43831</v>
      </c>
      <c r="U221" s="75">
        <f t="shared" si="11"/>
        <v>0</v>
      </c>
    </row>
    <row r="222" spans="1:21" x14ac:dyDescent="0.2">
      <c r="A222" s="48">
        <f t="shared" si="9"/>
        <v>43862</v>
      </c>
      <c r="B222" s="76">
        <v>0</v>
      </c>
      <c r="T222" s="48">
        <f t="shared" si="10"/>
        <v>43862</v>
      </c>
      <c r="U222" s="75">
        <f t="shared" si="11"/>
        <v>0</v>
      </c>
    </row>
    <row r="223" spans="1:21" x14ac:dyDescent="0.2">
      <c r="A223" s="48">
        <f t="shared" si="9"/>
        <v>43891</v>
      </c>
      <c r="B223" s="76">
        <v>0</v>
      </c>
      <c r="T223" s="48">
        <f t="shared" si="10"/>
        <v>43891</v>
      </c>
      <c r="U223" s="75">
        <f t="shared" si="11"/>
        <v>0</v>
      </c>
    </row>
    <row r="224" spans="1:21" x14ac:dyDescent="0.2">
      <c r="A224" s="48">
        <f t="shared" si="9"/>
        <v>43922</v>
      </c>
      <c r="B224" s="76">
        <v>0</v>
      </c>
      <c r="T224" s="48">
        <f t="shared" si="10"/>
        <v>43922</v>
      </c>
      <c r="U224" s="75">
        <f t="shared" si="11"/>
        <v>0</v>
      </c>
    </row>
    <row r="225" spans="1:21" x14ac:dyDescent="0.2">
      <c r="A225" s="48">
        <f t="shared" si="9"/>
        <v>43952</v>
      </c>
      <c r="B225" s="76">
        <v>0</v>
      </c>
      <c r="T225" s="48">
        <f t="shared" si="10"/>
        <v>43952</v>
      </c>
      <c r="U225" s="75">
        <f t="shared" si="11"/>
        <v>0</v>
      </c>
    </row>
    <row r="226" spans="1:21" x14ac:dyDescent="0.2">
      <c r="A226" s="48">
        <f t="shared" si="9"/>
        <v>43983</v>
      </c>
      <c r="B226" s="76">
        <v>0</v>
      </c>
      <c r="T226" s="48">
        <f t="shared" si="10"/>
        <v>43983</v>
      </c>
      <c r="U226" s="75">
        <f t="shared" si="11"/>
        <v>0</v>
      </c>
    </row>
    <row r="227" spans="1:21" x14ac:dyDescent="0.2">
      <c r="A227" s="48">
        <f t="shared" si="9"/>
        <v>44013</v>
      </c>
      <c r="B227" s="76">
        <v>0</v>
      </c>
      <c r="T227" s="48">
        <f t="shared" si="10"/>
        <v>44013</v>
      </c>
      <c r="U227" s="75">
        <f t="shared" si="11"/>
        <v>0</v>
      </c>
    </row>
    <row r="228" spans="1:21" x14ac:dyDescent="0.2">
      <c r="A228" s="48">
        <f t="shared" si="9"/>
        <v>44044</v>
      </c>
      <c r="B228" s="76">
        <v>0</v>
      </c>
      <c r="T228" s="48">
        <f t="shared" si="10"/>
        <v>44044</v>
      </c>
      <c r="U228" s="75">
        <f t="shared" si="11"/>
        <v>0</v>
      </c>
    </row>
    <row r="229" spans="1:21" x14ac:dyDescent="0.2">
      <c r="A229" s="48">
        <f t="shared" si="9"/>
        <v>44075</v>
      </c>
      <c r="B229" s="76">
        <v>0</v>
      </c>
      <c r="T229" s="48">
        <f t="shared" si="10"/>
        <v>44075</v>
      </c>
      <c r="U229" s="75">
        <f t="shared" si="11"/>
        <v>0</v>
      </c>
    </row>
    <row r="230" spans="1:21" x14ac:dyDescent="0.2">
      <c r="A230" s="48">
        <f t="shared" si="9"/>
        <v>44105</v>
      </c>
      <c r="B230" s="76">
        <v>0</v>
      </c>
      <c r="T230" s="48">
        <f t="shared" si="10"/>
        <v>44105</v>
      </c>
      <c r="U230" s="75">
        <f t="shared" si="11"/>
        <v>0</v>
      </c>
    </row>
    <row r="231" spans="1:21" x14ac:dyDescent="0.2">
      <c r="A231" s="48">
        <f t="shared" si="9"/>
        <v>44136</v>
      </c>
      <c r="B231" s="76">
        <v>0</v>
      </c>
      <c r="T231" s="48">
        <f t="shared" si="10"/>
        <v>44136</v>
      </c>
      <c r="U231" s="75">
        <f t="shared" si="11"/>
        <v>0</v>
      </c>
    </row>
    <row r="232" spans="1:21" x14ac:dyDescent="0.2">
      <c r="A232" s="48">
        <f t="shared" si="9"/>
        <v>44166</v>
      </c>
      <c r="B232" s="76">
        <v>0</v>
      </c>
      <c r="T232" s="48">
        <f t="shared" si="10"/>
        <v>44166</v>
      </c>
      <c r="U232" s="75">
        <f t="shared" si="11"/>
        <v>0</v>
      </c>
    </row>
    <row r="233" spans="1:21" x14ac:dyDescent="0.2">
      <c r="A233" s="48">
        <f t="shared" si="9"/>
        <v>44197</v>
      </c>
      <c r="B233" s="76">
        <v>0</v>
      </c>
      <c r="T233" s="48">
        <f t="shared" si="10"/>
        <v>44197</v>
      </c>
      <c r="U233" s="75">
        <f t="shared" si="11"/>
        <v>0</v>
      </c>
    </row>
    <row r="234" spans="1:21" x14ac:dyDescent="0.2">
      <c r="A234" s="48">
        <f t="shared" si="9"/>
        <v>44228</v>
      </c>
      <c r="B234" s="76">
        <v>0</v>
      </c>
      <c r="T234" s="48">
        <f t="shared" si="10"/>
        <v>44228</v>
      </c>
      <c r="U234" s="75">
        <f t="shared" si="11"/>
        <v>0</v>
      </c>
    </row>
    <row r="235" spans="1:21" x14ac:dyDescent="0.2">
      <c r="A235" s="48">
        <f t="shared" si="9"/>
        <v>44256</v>
      </c>
      <c r="B235" s="76">
        <v>0</v>
      </c>
      <c r="T235" s="48">
        <f t="shared" si="10"/>
        <v>44256</v>
      </c>
      <c r="U235" s="75">
        <f t="shared" si="11"/>
        <v>0</v>
      </c>
    </row>
    <row r="236" spans="1:21" x14ac:dyDescent="0.2">
      <c r="A236" s="48">
        <f t="shared" si="9"/>
        <v>44287</v>
      </c>
      <c r="B236" s="76">
        <v>0</v>
      </c>
      <c r="T236" s="48">
        <f t="shared" si="10"/>
        <v>44287</v>
      </c>
      <c r="U236" s="75">
        <f t="shared" si="11"/>
        <v>0</v>
      </c>
    </row>
    <row r="237" spans="1:21" x14ac:dyDescent="0.2">
      <c r="A237" s="48">
        <f t="shared" si="9"/>
        <v>44317</v>
      </c>
      <c r="B237" s="76">
        <v>0</v>
      </c>
      <c r="T237" s="48">
        <f t="shared" si="10"/>
        <v>44317</v>
      </c>
      <c r="U237" s="75">
        <f t="shared" si="11"/>
        <v>0</v>
      </c>
    </row>
    <row r="238" spans="1:21" x14ac:dyDescent="0.2">
      <c r="A238" s="48">
        <f t="shared" si="9"/>
        <v>44348</v>
      </c>
      <c r="B238" s="76">
        <v>0</v>
      </c>
      <c r="T238" s="48">
        <f t="shared" si="10"/>
        <v>44348</v>
      </c>
      <c r="U238" s="75">
        <f t="shared" si="11"/>
        <v>0</v>
      </c>
    </row>
    <row r="239" spans="1:21" x14ac:dyDescent="0.2">
      <c r="A239" s="48">
        <f t="shared" si="9"/>
        <v>44378</v>
      </c>
      <c r="B239" s="76">
        <v>0</v>
      </c>
      <c r="T239" s="48">
        <f t="shared" si="10"/>
        <v>44378</v>
      </c>
      <c r="U239" s="75">
        <f t="shared" si="11"/>
        <v>0</v>
      </c>
    </row>
    <row r="240" spans="1:21" x14ac:dyDescent="0.2">
      <c r="A240" s="48">
        <f t="shared" si="9"/>
        <v>44409</v>
      </c>
      <c r="B240" s="76">
        <v>0</v>
      </c>
      <c r="T240" s="48">
        <f t="shared" si="10"/>
        <v>44409</v>
      </c>
      <c r="U240" s="75">
        <f t="shared" si="11"/>
        <v>0</v>
      </c>
    </row>
    <row r="241" spans="1:21" x14ac:dyDescent="0.2">
      <c r="A241" s="48">
        <f t="shared" si="9"/>
        <v>44440</v>
      </c>
      <c r="B241" s="76">
        <v>0</v>
      </c>
      <c r="T241" s="48">
        <f t="shared" si="10"/>
        <v>44440</v>
      </c>
      <c r="U241" s="75">
        <f t="shared" si="11"/>
        <v>0</v>
      </c>
    </row>
    <row r="242" spans="1:21" x14ac:dyDescent="0.2">
      <c r="A242" s="48">
        <f t="shared" si="9"/>
        <v>44470</v>
      </c>
      <c r="B242" s="76">
        <v>0</v>
      </c>
      <c r="T242" s="48">
        <f t="shared" si="10"/>
        <v>44470</v>
      </c>
      <c r="U242" s="75">
        <f t="shared" si="11"/>
        <v>0</v>
      </c>
    </row>
    <row r="243" spans="1:21" x14ac:dyDescent="0.2">
      <c r="A243" s="48">
        <f t="shared" si="9"/>
        <v>44501</v>
      </c>
      <c r="B243" s="76">
        <v>0</v>
      </c>
      <c r="T243" s="48">
        <f t="shared" si="10"/>
        <v>44501</v>
      </c>
      <c r="U243" s="75">
        <f t="shared" si="11"/>
        <v>0</v>
      </c>
    </row>
    <row r="244" spans="1:21" x14ac:dyDescent="0.2">
      <c r="A244" s="48">
        <f t="shared" si="9"/>
        <v>44531</v>
      </c>
      <c r="B244" s="76">
        <v>0</v>
      </c>
      <c r="T244" s="48">
        <f t="shared" si="10"/>
        <v>44531</v>
      </c>
      <c r="U244" s="75">
        <f t="shared" si="11"/>
        <v>0</v>
      </c>
    </row>
    <row r="245" spans="1:21" x14ac:dyDescent="0.2">
      <c r="A245" s="48">
        <f t="shared" si="9"/>
        <v>44562</v>
      </c>
      <c r="B245" s="76">
        <v>0</v>
      </c>
      <c r="T245" s="48">
        <f t="shared" si="10"/>
        <v>44562</v>
      </c>
      <c r="U245" s="75">
        <f t="shared" si="11"/>
        <v>0</v>
      </c>
    </row>
    <row r="246" spans="1:21" x14ac:dyDescent="0.2">
      <c r="A246" s="48">
        <f t="shared" si="9"/>
        <v>44593</v>
      </c>
      <c r="B246" s="76">
        <v>0</v>
      </c>
      <c r="T246" s="48">
        <f t="shared" si="10"/>
        <v>44593</v>
      </c>
      <c r="U246" s="75">
        <f t="shared" si="11"/>
        <v>0</v>
      </c>
    </row>
    <row r="247" spans="1:21" x14ac:dyDescent="0.2">
      <c r="A247" s="48">
        <f t="shared" si="9"/>
        <v>44621</v>
      </c>
      <c r="B247" s="76">
        <v>0</v>
      </c>
      <c r="T247" s="48">
        <f t="shared" si="10"/>
        <v>44621</v>
      </c>
      <c r="U247" s="75">
        <f t="shared" si="11"/>
        <v>0</v>
      </c>
    </row>
    <row r="248" spans="1:21" x14ac:dyDescent="0.2">
      <c r="A248" s="48">
        <f t="shared" si="9"/>
        <v>44652</v>
      </c>
      <c r="B248" s="76">
        <v>0</v>
      </c>
      <c r="T248" s="48">
        <f t="shared" si="10"/>
        <v>44652</v>
      </c>
      <c r="U248" s="75">
        <f t="shared" si="11"/>
        <v>0</v>
      </c>
    </row>
    <row r="249" spans="1:21" x14ac:dyDescent="0.2">
      <c r="A249" s="48">
        <f t="shared" si="9"/>
        <v>44682</v>
      </c>
      <c r="B249" s="76">
        <v>0</v>
      </c>
      <c r="T249" s="48">
        <f t="shared" si="10"/>
        <v>44682</v>
      </c>
      <c r="U249" s="75">
        <f t="shared" si="11"/>
        <v>0</v>
      </c>
    </row>
    <row r="250" spans="1:21" x14ac:dyDescent="0.2">
      <c r="A250" s="48">
        <f t="shared" si="9"/>
        <v>44713</v>
      </c>
      <c r="B250" s="76">
        <v>0</v>
      </c>
      <c r="T250" s="48">
        <f t="shared" si="10"/>
        <v>44713</v>
      </c>
      <c r="U250" s="75">
        <f t="shared" si="11"/>
        <v>0</v>
      </c>
    </row>
    <row r="251" spans="1:21" x14ac:dyDescent="0.2">
      <c r="A251" s="48">
        <f t="shared" si="9"/>
        <v>44743</v>
      </c>
      <c r="B251" s="76">
        <v>0</v>
      </c>
      <c r="T251" s="48">
        <f t="shared" si="10"/>
        <v>44743</v>
      </c>
      <c r="U251" s="75">
        <f t="shared" si="11"/>
        <v>0</v>
      </c>
    </row>
    <row r="252" spans="1:21" x14ac:dyDescent="0.2">
      <c r="A252" s="48">
        <f t="shared" si="9"/>
        <v>44774</v>
      </c>
      <c r="B252" s="76">
        <v>0</v>
      </c>
      <c r="T252" s="48">
        <f t="shared" si="10"/>
        <v>44774</v>
      </c>
      <c r="U252" s="75">
        <f t="shared" si="11"/>
        <v>0</v>
      </c>
    </row>
    <row r="253" spans="1:21" x14ac:dyDescent="0.2">
      <c r="A253" s="48">
        <f t="shared" si="9"/>
        <v>44805</v>
      </c>
      <c r="B253" s="76">
        <v>0</v>
      </c>
      <c r="T253" s="48">
        <f t="shared" si="10"/>
        <v>44805</v>
      </c>
      <c r="U253" s="75">
        <f t="shared" si="11"/>
        <v>0</v>
      </c>
    </row>
    <row r="254" spans="1:21" x14ac:dyDescent="0.2">
      <c r="A254" s="48">
        <f t="shared" si="9"/>
        <v>44835</v>
      </c>
      <c r="B254" s="76">
        <v>0</v>
      </c>
      <c r="T254" s="48">
        <f t="shared" si="10"/>
        <v>44835</v>
      </c>
      <c r="U254" s="75">
        <f t="shared" si="11"/>
        <v>0</v>
      </c>
    </row>
    <row r="255" spans="1:21" x14ac:dyDescent="0.2">
      <c r="A255" s="48">
        <f t="shared" si="9"/>
        <v>44866</v>
      </c>
      <c r="B255" s="76">
        <v>0</v>
      </c>
      <c r="T255" s="48">
        <f t="shared" si="10"/>
        <v>44866</v>
      </c>
      <c r="U255" s="75">
        <f t="shared" si="11"/>
        <v>0</v>
      </c>
    </row>
    <row r="256" spans="1:21" x14ac:dyDescent="0.2">
      <c r="A256" s="48">
        <f t="shared" si="9"/>
        <v>44896</v>
      </c>
      <c r="B256" s="76">
        <v>0</v>
      </c>
      <c r="T256" s="48">
        <f t="shared" si="10"/>
        <v>44896</v>
      </c>
      <c r="U256" s="75">
        <f t="shared" si="11"/>
        <v>0</v>
      </c>
    </row>
    <row r="257" spans="1:21" x14ac:dyDescent="0.2">
      <c r="A257" s="48">
        <f t="shared" si="9"/>
        <v>44927</v>
      </c>
      <c r="B257" s="76">
        <v>0</v>
      </c>
      <c r="T257" s="48">
        <f t="shared" si="10"/>
        <v>44927</v>
      </c>
      <c r="U257" s="75">
        <f t="shared" si="11"/>
        <v>0</v>
      </c>
    </row>
    <row r="258" spans="1:21" x14ac:dyDescent="0.2">
      <c r="A258" s="48">
        <f t="shared" si="9"/>
        <v>44958</v>
      </c>
      <c r="B258" s="76">
        <v>0</v>
      </c>
      <c r="T258" s="48">
        <f t="shared" si="10"/>
        <v>44958</v>
      </c>
      <c r="U258" s="75">
        <f t="shared" si="11"/>
        <v>0</v>
      </c>
    </row>
    <row r="259" spans="1:21" x14ac:dyDescent="0.2">
      <c r="A259" s="48">
        <f t="shared" si="9"/>
        <v>44986</v>
      </c>
      <c r="B259" s="76">
        <v>0</v>
      </c>
      <c r="T259" s="48">
        <f t="shared" si="10"/>
        <v>44986</v>
      </c>
      <c r="U259" s="75">
        <f t="shared" si="11"/>
        <v>0</v>
      </c>
    </row>
    <row r="260" spans="1:21" x14ac:dyDescent="0.2">
      <c r="A260" s="48">
        <f t="shared" si="9"/>
        <v>45017</v>
      </c>
      <c r="B260" s="76">
        <v>0</v>
      </c>
      <c r="T260" s="48">
        <f t="shared" si="10"/>
        <v>45017</v>
      </c>
      <c r="U260" s="75">
        <f t="shared" si="11"/>
        <v>0</v>
      </c>
    </row>
    <row r="261" spans="1:21" x14ac:dyDescent="0.2">
      <c r="A261" s="48">
        <f t="shared" si="9"/>
        <v>45047</v>
      </c>
      <c r="B261" s="76">
        <v>0</v>
      </c>
      <c r="T261" s="48">
        <f t="shared" si="10"/>
        <v>45047</v>
      </c>
      <c r="U261" s="75">
        <f t="shared" si="11"/>
        <v>0</v>
      </c>
    </row>
    <row r="262" spans="1:21" x14ac:dyDescent="0.2">
      <c r="A262" s="48">
        <f t="shared" ref="A262:A288" si="12">EOMONTH(A261,0)+1</f>
        <v>45078</v>
      </c>
      <c r="B262" s="76">
        <v>0</v>
      </c>
      <c r="T262" s="48">
        <f t="shared" ref="T262:T288" si="13">EOMONTH(T261,0)+1</f>
        <v>45078</v>
      </c>
      <c r="U262" s="75">
        <f t="shared" ref="U262:U288" si="14">B262</f>
        <v>0</v>
      </c>
    </row>
    <row r="263" spans="1:21" x14ac:dyDescent="0.2">
      <c r="A263" s="48">
        <f t="shared" si="12"/>
        <v>45108</v>
      </c>
      <c r="B263" s="76">
        <v>0</v>
      </c>
      <c r="T263" s="48">
        <f t="shared" si="13"/>
        <v>45108</v>
      </c>
      <c r="U263" s="75">
        <f t="shared" si="14"/>
        <v>0</v>
      </c>
    </row>
    <row r="264" spans="1:21" x14ac:dyDescent="0.2">
      <c r="A264" s="48">
        <f t="shared" si="12"/>
        <v>45139</v>
      </c>
      <c r="B264" s="76">
        <v>0</v>
      </c>
      <c r="T264" s="48">
        <f t="shared" si="13"/>
        <v>45139</v>
      </c>
      <c r="U264" s="75">
        <f t="shared" si="14"/>
        <v>0</v>
      </c>
    </row>
    <row r="265" spans="1:21" x14ac:dyDescent="0.2">
      <c r="A265" s="48">
        <f t="shared" si="12"/>
        <v>45170</v>
      </c>
      <c r="B265" s="76">
        <v>0</v>
      </c>
      <c r="T265" s="48">
        <f t="shared" si="13"/>
        <v>45170</v>
      </c>
      <c r="U265" s="75">
        <f t="shared" si="14"/>
        <v>0</v>
      </c>
    </row>
    <row r="266" spans="1:21" x14ac:dyDescent="0.2">
      <c r="A266" s="48">
        <f t="shared" si="12"/>
        <v>45200</v>
      </c>
      <c r="B266" s="76">
        <v>0</v>
      </c>
      <c r="T266" s="48">
        <f t="shared" si="13"/>
        <v>45200</v>
      </c>
      <c r="U266" s="75">
        <f t="shared" si="14"/>
        <v>0</v>
      </c>
    </row>
    <row r="267" spans="1:21" x14ac:dyDescent="0.2">
      <c r="A267" s="48">
        <f t="shared" si="12"/>
        <v>45231</v>
      </c>
      <c r="B267" s="76">
        <v>0</v>
      </c>
      <c r="T267" s="48">
        <f t="shared" si="13"/>
        <v>45231</v>
      </c>
      <c r="U267" s="75">
        <f t="shared" si="14"/>
        <v>0</v>
      </c>
    </row>
    <row r="268" spans="1:21" x14ac:dyDescent="0.2">
      <c r="A268" s="48">
        <f t="shared" si="12"/>
        <v>45261</v>
      </c>
      <c r="B268" s="76">
        <v>0</v>
      </c>
      <c r="T268" s="48">
        <f t="shared" si="13"/>
        <v>45261</v>
      </c>
      <c r="U268" s="75">
        <f t="shared" si="14"/>
        <v>0</v>
      </c>
    </row>
    <row r="269" spans="1:21" x14ac:dyDescent="0.2">
      <c r="A269" s="48">
        <f t="shared" si="12"/>
        <v>45292</v>
      </c>
      <c r="B269" s="76">
        <v>0</v>
      </c>
      <c r="T269" s="48">
        <f t="shared" si="13"/>
        <v>45292</v>
      </c>
      <c r="U269" s="75">
        <f t="shared" si="14"/>
        <v>0</v>
      </c>
    </row>
    <row r="270" spans="1:21" x14ac:dyDescent="0.2">
      <c r="A270" s="48">
        <f t="shared" si="12"/>
        <v>45323</v>
      </c>
      <c r="B270" s="76">
        <v>0</v>
      </c>
      <c r="T270" s="48">
        <f t="shared" si="13"/>
        <v>45323</v>
      </c>
      <c r="U270" s="75">
        <f t="shared" si="14"/>
        <v>0</v>
      </c>
    </row>
    <row r="271" spans="1:21" x14ac:dyDescent="0.2">
      <c r="A271" s="48">
        <f t="shared" si="12"/>
        <v>45352</v>
      </c>
      <c r="B271" s="76">
        <v>0</v>
      </c>
      <c r="T271" s="48">
        <f t="shared" si="13"/>
        <v>45352</v>
      </c>
      <c r="U271" s="75">
        <f t="shared" si="14"/>
        <v>0</v>
      </c>
    </row>
    <row r="272" spans="1:21" x14ac:dyDescent="0.2">
      <c r="A272" s="48">
        <f t="shared" si="12"/>
        <v>45383</v>
      </c>
      <c r="B272" s="76">
        <v>0</v>
      </c>
      <c r="T272" s="48">
        <f t="shared" si="13"/>
        <v>45383</v>
      </c>
      <c r="U272" s="75">
        <f t="shared" si="14"/>
        <v>0</v>
      </c>
    </row>
    <row r="273" spans="1:21" x14ac:dyDescent="0.2">
      <c r="A273" s="48">
        <f t="shared" si="12"/>
        <v>45413</v>
      </c>
      <c r="B273" s="76">
        <v>0</v>
      </c>
      <c r="T273" s="48">
        <f t="shared" si="13"/>
        <v>45413</v>
      </c>
      <c r="U273" s="75">
        <f t="shared" si="14"/>
        <v>0</v>
      </c>
    </row>
    <row r="274" spans="1:21" x14ac:dyDescent="0.2">
      <c r="A274" s="48">
        <f t="shared" si="12"/>
        <v>45444</v>
      </c>
      <c r="B274" s="76">
        <v>0</v>
      </c>
      <c r="T274" s="48">
        <f t="shared" si="13"/>
        <v>45444</v>
      </c>
      <c r="U274" s="75">
        <f t="shared" si="14"/>
        <v>0</v>
      </c>
    </row>
    <row r="275" spans="1:21" x14ac:dyDescent="0.2">
      <c r="A275" s="48">
        <f t="shared" si="12"/>
        <v>45474</v>
      </c>
      <c r="B275" s="76">
        <v>0</v>
      </c>
      <c r="T275" s="48">
        <f t="shared" si="13"/>
        <v>45474</v>
      </c>
      <c r="U275" s="75">
        <f t="shared" si="14"/>
        <v>0</v>
      </c>
    </row>
    <row r="276" spans="1:21" x14ac:dyDescent="0.2">
      <c r="A276" s="48">
        <f t="shared" si="12"/>
        <v>45505</v>
      </c>
      <c r="B276" s="76">
        <v>0</v>
      </c>
      <c r="T276" s="48">
        <f t="shared" si="13"/>
        <v>45505</v>
      </c>
      <c r="U276" s="75">
        <f t="shared" si="14"/>
        <v>0</v>
      </c>
    </row>
    <row r="277" spans="1:21" x14ac:dyDescent="0.2">
      <c r="A277" s="48">
        <f t="shared" si="12"/>
        <v>45536</v>
      </c>
      <c r="B277" s="76">
        <v>0</v>
      </c>
      <c r="T277" s="48">
        <f t="shared" si="13"/>
        <v>45536</v>
      </c>
      <c r="U277" s="75">
        <f t="shared" si="14"/>
        <v>0</v>
      </c>
    </row>
    <row r="278" spans="1:21" x14ac:dyDescent="0.2">
      <c r="A278" s="48">
        <f t="shared" si="12"/>
        <v>45566</v>
      </c>
      <c r="B278" s="76">
        <v>0</v>
      </c>
      <c r="T278" s="48">
        <f t="shared" si="13"/>
        <v>45566</v>
      </c>
      <c r="U278" s="75">
        <f t="shared" si="14"/>
        <v>0</v>
      </c>
    </row>
    <row r="279" spans="1:21" x14ac:dyDescent="0.2">
      <c r="A279" s="48">
        <f t="shared" si="12"/>
        <v>45597</v>
      </c>
      <c r="B279" s="76">
        <v>0</v>
      </c>
      <c r="T279" s="48">
        <f t="shared" si="13"/>
        <v>45597</v>
      </c>
      <c r="U279" s="75">
        <f t="shared" si="14"/>
        <v>0</v>
      </c>
    </row>
    <row r="280" spans="1:21" x14ac:dyDescent="0.2">
      <c r="A280" s="48">
        <f t="shared" si="12"/>
        <v>45627</v>
      </c>
      <c r="B280" s="76">
        <v>0</v>
      </c>
      <c r="T280" s="48">
        <f t="shared" si="13"/>
        <v>45627</v>
      </c>
      <c r="U280" s="75">
        <f t="shared" si="14"/>
        <v>0</v>
      </c>
    </row>
    <row r="281" spans="1:21" x14ac:dyDescent="0.2">
      <c r="A281" s="48">
        <f t="shared" si="12"/>
        <v>45658</v>
      </c>
      <c r="B281" s="76">
        <v>0</v>
      </c>
      <c r="T281" s="48">
        <f t="shared" si="13"/>
        <v>45658</v>
      </c>
      <c r="U281" s="75">
        <f t="shared" si="14"/>
        <v>0</v>
      </c>
    </row>
    <row r="282" spans="1:21" x14ac:dyDescent="0.2">
      <c r="A282" s="48">
        <f t="shared" si="12"/>
        <v>45689</v>
      </c>
      <c r="B282" s="76">
        <v>0</v>
      </c>
      <c r="T282" s="48">
        <f t="shared" si="13"/>
        <v>45689</v>
      </c>
      <c r="U282" s="75">
        <f t="shared" si="14"/>
        <v>0</v>
      </c>
    </row>
    <row r="283" spans="1:21" x14ac:dyDescent="0.2">
      <c r="A283" s="48">
        <f t="shared" si="12"/>
        <v>45717</v>
      </c>
      <c r="B283" s="76">
        <v>0</v>
      </c>
      <c r="T283" s="48">
        <f t="shared" si="13"/>
        <v>45717</v>
      </c>
      <c r="U283" s="75">
        <f t="shared" si="14"/>
        <v>0</v>
      </c>
    </row>
    <row r="284" spans="1:21" x14ac:dyDescent="0.2">
      <c r="A284" s="48">
        <f t="shared" si="12"/>
        <v>45748</v>
      </c>
      <c r="B284" s="76">
        <v>0</v>
      </c>
      <c r="T284" s="48">
        <f t="shared" si="13"/>
        <v>45748</v>
      </c>
      <c r="U284" s="75">
        <f t="shared" si="14"/>
        <v>0</v>
      </c>
    </row>
    <row r="285" spans="1:21" x14ac:dyDescent="0.2">
      <c r="A285" s="48">
        <f t="shared" si="12"/>
        <v>45778</v>
      </c>
      <c r="B285" s="76">
        <v>0</v>
      </c>
      <c r="T285" s="48">
        <f t="shared" si="13"/>
        <v>45778</v>
      </c>
      <c r="U285" s="75">
        <f t="shared" si="14"/>
        <v>0</v>
      </c>
    </row>
    <row r="286" spans="1:21" x14ac:dyDescent="0.2">
      <c r="A286" s="48">
        <f t="shared" si="12"/>
        <v>45809</v>
      </c>
      <c r="B286" s="76">
        <v>0</v>
      </c>
      <c r="T286" s="48">
        <f t="shared" si="13"/>
        <v>45809</v>
      </c>
      <c r="U286" s="75">
        <f t="shared" si="14"/>
        <v>0</v>
      </c>
    </row>
    <row r="287" spans="1:21" x14ac:dyDescent="0.2">
      <c r="A287" s="48">
        <f t="shared" si="12"/>
        <v>45839</v>
      </c>
      <c r="B287" s="76">
        <v>0</v>
      </c>
      <c r="T287" s="48">
        <f t="shared" si="13"/>
        <v>45839</v>
      </c>
      <c r="U287" s="75">
        <f t="shared" si="14"/>
        <v>0</v>
      </c>
    </row>
    <row r="288" spans="1:21" x14ac:dyDescent="0.2">
      <c r="A288" s="48">
        <f t="shared" si="12"/>
        <v>45870</v>
      </c>
      <c r="B288" s="76">
        <v>0</v>
      </c>
      <c r="T288" s="48">
        <f t="shared" si="13"/>
        <v>45870</v>
      </c>
      <c r="U288" s="75">
        <f t="shared" si="14"/>
        <v>0</v>
      </c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ommandButton1">
          <controlPr autoLine="0" r:id="rId5">
            <anchor moveWithCells="1">
              <from>
                <xdr:col>3</xdr:col>
                <xdr:colOff>304800</xdr:colOff>
                <xdr:row>8</xdr:row>
                <xdr:rowOff>28575</xdr:rowOff>
              </from>
              <to>
                <xdr:col>7</xdr:col>
                <xdr:colOff>228600</xdr:colOff>
                <xdr:row>11</xdr:row>
                <xdr:rowOff>104775</xdr:rowOff>
              </to>
            </anchor>
          </controlPr>
        </control>
      </mc:Choice>
      <mc:Fallback>
        <control shapeId="7170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8"/>
  <sheetViews>
    <sheetView zoomScale="75" workbookViewId="0">
      <selection activeCell="C8" sqref="C8"/>
    </sheetView>
  </sheetViews>
  <sheetFormatPr defaultRowHeight="12.75" x14ac:dyDescent="0.2"/>
  <cols>
    <col min="1" max="1" width="11.42578125" style="4" customWidth="1"/>
    <col min="2" max="2" width="16.7109375" style="4" customWidth="1"/>
    <col min="3" max="3" width="12.28515625" style="4" customWidth="1"/>
    <col min="4" max="6" width="9.140625" style="4"/>
    <col min="7" max="7" width="11.28515625" style="48" customWidth="1"/>
    <col min="8" max="8" width="13.140625" style="89" customWidth="1"/>
    <col min="9" max="16384" width="9.140625" style="4"/>
  </cols>
  <sheetData>
    <row r="1" spans="1:9" ht="23.25" x14ac:dyDescent="0.35">
      <c r="A1" s="47" t="s">
        <v>43</v>
      </c>
      <c r="H1" s="50"/>
    </row>
    <row r="2" spans="1:9" x14ac:dyDescent="0.2">
      <c r="A2" s="120" t="s">
        <v>215</v>
      </c>
      <c r="B2" s="50"/>
    </row>
    <row r="3" spans="1:9" x14ac:dyDescent="0.2">
      <c r="G3" s="95" t="s">
        <v>166</v>
      </c>
      <c r="H3" s="96">
        <f>correl1</f>
        <v>1</v>
      </c>
    </row>
    <row r="4" spans="1:9" x14ac:dyDescent="0.2">
      <c r="B4" s="99" t="s">
        <v>44</v>
      </c>
      <c r="C4" s="79">
        <f>GenInfo!C13</f>
        <v>0</v>
      </c>
      <c r="G4" s="90" t="s">
        <v>167</v>
      </c>
      <c r="H4" s="91" t="s">
        <v>168</v>
      </c>
    </row>
    <row r="5" spans="1:9" x14ac:dyDescent="0.2">
      <c r="B5" s="114"/>
      <c r="C5" s="118" t="s">
        <v>206</v>
      </c>
      <c r="D5" s="114" t="s">
        <v>207</v>
      </c>
      <c r="G5" s="90" t="s">
        <v>169</v>
      </c>
      <c r="H5" s="92" t="s">
        <v>170</v>
      </c>
    </row>
    <row r="6" spans="1:9" x14ac:dyDescent="0.2">
      <c r="B6" s="119" t="s">
        <v>45</v>
      </c>
      <c r="C6" s="118" t="s">
        <v>156</v>
      </c>
      <c r="D6" s="114" t="s">
        <v>208</v>
      </c>
      <c r="G6" s="93" t="s">
        <v>171</v>
      </c>
      <c r="H6" s="94" t="s">
        <v>172</v>
      </c>
    </row>
    <row r="7" spans="1:9" x14ac:dyDescent="0.2">
      <c r="A7" s="100">
        <f>EOMONTH(dealStart,0)</f>
        <v>37287</v>
      </c>
      <c r="B7" s="97">
        <f ca="1">VLOOKUP(A7,$G$7:$H$361,2)+$C$4</f>
        <v>2.1121263482494899E-2</v>
      </c>
      <c r="C7" s="103">
        <f ca="1">1/((1+B7/2)^(2*D7/365.25))</f>
        <v>0.99558047342029787</v>
      </c>
      <c r="D7" s="102">
        <f ca="1">A7-ValDate</f>
        <v>77</v>
      </c>
      <c r="G7" s="87">
        <f ca="1">ValDate</f>
        <v>37210</v>
      </c>
      <c r="H7" s="88">
        <f ca="1">IF(ISNUMBER(VLOOKUP(G7, 'Power Curves'!$BT$4:$BU$363, 2)), VLOOKUP(G7, 'Power Curves'!$BT$4:$BU$363, 2),H8)</f>
        <v>2.11531907294704E-2</v>
      </c>
      <c r="I7" s="88">
        <f ca="1">IF(ISNUMBER(VLOOKUP(H7, 'Power Curves'!$BT$4:$BU$363, 2)), VLOOKUP(H7, 'Power Curves'!$BT$4:$BU$363, 2),I8)</f>
        <v>0</v>
      </c>
    </row>
    <row r="8" spans="1:9" x14ac:dyDescent="0.2">
      <c r="A8" s="100">
        <f t="shared" ref="A8:A71" si="0">EOMONTH(A7,1)</f>
        <v>37315</v>
      </c>
      <c r="B8" s="98">
        <f ca="1">VLOOKUP(A8,$G$7:$H$361,2)+$C$4</f>
        <v>2.07110089558027E-2</v>
      </c>
      <c r="C8" s="104">
        <f t="shared" ref="C8:C71" ca="1" si="1">1/((1+B8/2)^(2*D8/365.25))</f>
        <v>0.99409424103071509</v>
      </c>
      <c r="D8" s="102">
        <f t="shared" ref="D8:D71" ca="1" si="2">A8-ValDate</f>
        <v>105</v>
      </c>
      <c r="G8" s="48">
        <f t="shared" ref="G8:G71" ca="1" si="3">EOMONTH(G7, 0)+1</f>
        <v>37226</v>
      </c>
      <c r="H8" s="88">
        <f ca="1">VLOOKUP(G8, 'Power Curves'!$BT$4:$BU$363, 2)</f>
        <v>2.11531907294704E-2</v>
      </c>
    </row>
    <row r="9" spans="1:9" x14ac:dyDescent="0.2">
      <c r="A9" s="100">
        <f t="shared" si="0"/>
        <v>37346</v>
      </c>
      <c r="B9" s="98">
        <f t="shared" ref="B9:B72" ca="1" si="4">VLOOKUP(A9,$G$7:$H$361,2)+$C$4</f>
        <v>2.0407599880939702E-2</v>
      </c>
      <c r="C9" s="104">
        <f t="shared" ca="1" si="1"/>
        <v>0.99246828973980705</v>
      </c>
      <c r="D9" s="102">
        <f t="shared" ca="1" si="2"/>
        <v>136</v>
      </c>
      <c r="G9" s="48">
        <f t="shared" ca="1" si="3"/>
        <v>37257</v>
      </c>
      <c r="H9" s="88">
        <f ca="1">VLOOKUP(G9, 'Power Curves'!$BT$4:$BU$363, 2)</f>
        <v>2.1121263482494899E-2</v>
      </c>
    </row>
    <row r="10" spans="1:9" x14ac:dyDescent="0.2">
      <c r="A10" s="100">
        <f t="shared" si="0"/>
        <v>37376</v>
      </c>
      <c r="B10" s="98">
        <f t="shared" ca="1" si="4"/>
        <v>2.0240519301452799E-2</v>
      </c>
      <c r="C10" s="104">
        <f t="shared" ca="1" si="1"/>
        <v>0.99088901855358236</v>
      </c>
      <c r="D10" s="102">
        <f t="shared" ca="1" si="2"/>
        <v>166</v>
      </c>
      <c r="G10" s="48">
        <f t="shared" ca="1" si="3"/>
        <v>37288</v>
      </c>
      <c r="H10" s="88">
        <f ca="1">VLOOKUP(G10, 'Power Curves'!$BT$4:$BU$363, 2)</f>
        <v>2.07110089558027E-2</v>
      </c>
    </row>
    <row r="11" spans="1:9" x14ac:dyDescent="0.2">
      <c r="A11" s="100">
        <f t="shared" si="0"/>
        <v>37407</v>
      </c>
      <c r="B11" s="98">
        <f t="shared" ca="1" si="4"/>
        <v>2.01772230789397E-2</v>
      </c>
      <c r="C11" s="104">
        <f t="shared" ca="1" si="1"/>
        <v>0.9892302245892538</v>
      </c>
      <c r="D11" s="102">
        <f t="shared" ca="1" si="2"/>
        <v>197</v>
      </c>
      <c r="G11" s="48">
        <f t="shared" ca="1" si="3"/>
        <v>37316</v>
      </c>
      <c r="H11" s="88">
        <f ca="1">VLOOKUP(G11, 'Power Curves'!$BT$4:$BU$363, 2)</f>
        <v>2.0407599880939702E-2</v>
      </c>
    </row>
    <row r="12" spans="1:9" x14ac:dyDescent="0.2">
      <c r="A12" s="100">
        <f t="shared" si="0"/>
        <v>37437</v>
      </c>
      <c r="B12" s="98">
        <f t="shared" ca="1" si="4"/>
        <v>2.0111816983769099E-2</v>
      </c>
      <c r="C12" s="104">
        <f t="shared" ca="1" si="1"/>
        <v>0.98764011069463242</v>
      </c>
      <c r="D12" s="102">
        <f t="shared" ca="1" si="2"/>
        <v>227</v>
      </c>
      <c r="G12" s="48">
        <f t="shared" ca="1" si="3"/>
        <v>37347</v>
      </c>
      <c r="H12" s="88">
        <f ca="1">VLOOKUP(G12, 'Power Curves'!$BT$4:$BU$363, 2)</f>
        <v>2.0240519301452799E-2</v>
      </c>
    </row>
    <row r="13" spans="1:9" x14ac:dyDescent="0.2">
      <c r="A13" s="100">
        <f t="shared" si="0"/>
        <v>37468</v>
      </c>
      <c r="B13" s="98">
        <f t="shared" ca="1" si="4"/>
        <v>2.0165608368547999E-2</v>
      </c>
      <c r="C13" s="104">
        <f t="shared" ca="1" si="1"/>
        <v>0.98592700556145763</v>
      </c>
      <c r="D13" s="102">
        <f t="shared" ca="1" si="2"/>
        <v>258</v>
      </c>
      <c r="G13" s="48">
        <f t="shared" ca="1" si="3"/>
        <v>37377</v>
      </c>
      <c r="H13" s="88">
        <f ca="1">VLOOKUP(G13, 'Power Curves'!$BT$4:$BU$363, 2)</f>
        <v>2.01772230789397E-2</v>
      </c>
    </row>
    <row r="14" spans="1:9" x14ac:dyDescent="0.2">
      <c r="A14" s="100">
        <f t="shared" si="0"/>
        <v>37499</v>
      </c>
      <c r="B14" s="98">
        <f t="shared" ca="1" si="4"/>
        <v>2.0410206486130501E-2</v>
      </c>
      <c r="C14" s="104">
        <f t="shared" ca="1" si="1"/>
        <v>0.98406089139369468</v>
      </c>
      <c r="D14" s="102">
        <f t="shared" ca="1" si="2"/>
        <v>289</v>
      </c>
      <c r="G14" s="48">
        <f t="shared" ca="1" si="3"/>
        <v>37408</v>
      </c>
      <c r="H14" s="88">
        <f ca="1">VLOOKUP(G14, 'Power Curves'!$BT$4:$BU$363, 2)</f>
        <v>2.0111816983769099E-2</v>
      </c>
    </row>
    <row r="15" spans="1:9" x14ac:dyDescent="0.2">
      <c r="A15" s="100">
        <f t="shared" si="0"/>
        <v>37529</v>
      </c>
      <c r="B15" s="98">
        <f t="shared" ca="1" si="4"/>
        <v>2.0654804623980699E-2</v>
      </c>
      <c r="C15" s="104">
        <f t="shared" ca="1" si="1"/>
        <v>0.98221322178693404</v>
      </c>
      <c r="D15" s="102">
        <f t="shared" ca="1" si="2"/>
        <v>319</v>
      </c>
      <c r="G15" s="48">
        <f t="shared" ca="1" si="3"/>
        <v>37438</v>
      </c>
      <c r="H15" s="88">
        <f ca="1">VLOOKUP(G15, 'Power Curves'!$BT$4:$BU$363, 2)</f>
        <v>2.0165608368547999E-2</v>
      </c>
    </row>
    <row r="16" spans="1:9" x14ac:dyDescent="0.2">
      <c r="A16" s="100">
        <f t="shared" si="0"/>
        <v>37560</v>
      </c>
      <c r="B16" s="98">
        <f t="shared" ca="1" si="4"/>
        <v>2.0969549152138899E-2</v>
      </c>
      <c r="C16" s="104">
        <f t="shared" ca="1" si="1"/>
        <v>0.98020904999328484</v>
      </c>
      <c r="D16" s="102">
        <f t="shared" ca="1" si="2"/>
        <v>350</v>
      </c>
      <c r="G16" s="48">
        <f t="shared" ca="1" si="3"/>
        <v>37469</v>
      </c>
      <c r="H16" s="88">
        <f ca="1">VLOOKUP(G16, 'Power Curves'!$BT$4:$BU$363, 2)</f>
        <v>2.0410206486130501E-2</v>
      </c>
    </row>
    <row r="17" spans="1:8" x14ac:dyDescent="0.2">
      <c r="A17" s="100">
        <f t="shared" si="0"/>
        <v>37590</v>
      </c>
      <c r="B17" s="98">
        <f t="shared" ca="1" si="4"/>
        <v>2.14054747966257E-2</v>
      </c>
      <c r="C17" s="104">
        <f t="shared" ca="1" si="1"/>
        <v>0.97809197675166115</v>
      </c>
      <c r="D17" s="102">
        <f t="shared" ca="1" si="2"/>
        <v>380</v>
      </c>
      <c r="G17" s="48">
        <f t="shared" ca="1" si="3"/>
        <v>37500</v>
      </c>
      <c r="H17" s="88">
        <f ca="1">VLOOKUP(G17, 'Power Curves'!$BT$4:$BU$363, 2)</f>
        <v>2.0654804623980699E-2</v>
      </c>
    </row>
    <row r="18" spans="1:8" x14ac:dyDescent="0.2">
      <c r="A18" s="100">
        <f t="shared" si="0"/>
        <v>37621</v>
      </c>
      <c r="B18" s="98">
        <f t="shared" ca="1" si="4"/>
        <v>2.1827338384815299E-2</v>
      </c>
      <c r="C18" s="104">
        <f t="shared" ca="1" si="1"/>
        <v>0.9758676579229526</v>
      </c>
      <c r="D18" s="102">
        <f t="shared" ca="1" si="2"/>
        <v>411</v>
      </c>
      <c r="G18" s="48">
        <f t="shared" ca="1" si="3"/>
        <v>37530</v>
      </c>
      <c r="H18" s="88">
        <f ca="1">VLOOKUP(G18, 'Power Curves'!$BT$4:$BU$363, 2)</f>
        <v>2.0969549152138899E-2</v>
      </c>
    </row>
    <row r="19" spans="1:8" x14ac:dyDescent="0.2">
      <c r="A19" s="100">
        <f t="shared" si="0"/>
        <v>37652</v>
      </c>
      <c r="B19" s="98">
        <f t="shared" ca="1" si="4"/>
        <v>2.2327339351510201E-2</v>
      </c>
      <c r="C19" s="104">
        <f t="shared" ca="1" si="1"/>
        <v>0.97348848581828207</v>
      </c>
      <c r="D19" s="102">
        <f t="shared" ca="1" si="2"/>
        <v>442</v>
      </c>
      <c r="G19" s="48">
        <f t="shared" ca="1" si="3"/>
        <v>37561</v>
      </c>
      <c r="H19" s="88">
        <f ca="1">VLOOKUP(G19, 'Power Curves'!$BT$4:$BU$363, 2)</f>
        <v>2.14054747966257E-2</v>
      </c>
    </row>
    <row r="20" spans="1:8" x14ac:dyDescent="0.2">
      <c r="A20" s="100">
        <f t="shared" si="0"/>
        <v>37680</v>
      </c>
      <c r="B20" s="98">
        <f t="shared" ca="1" si="4"/>
        <v>2.2905146012515601E-2</v>
      </c>
      <c r="C20" s="104">
        <f t="shared" ca="1" si="1"/>
        <v>0.9711186638149113</v>
      </c>
      <c r="D20" s="102">
        <f t="shared" ca="1" si="2"/>
        <v>470</v>
      </c>
      <c r="G20" s="48">
        <f t="shared" ca="1" si="3"/>
        <v>37591</v>
      </c>
      <c r="H20" s="88">
        <f ca="1">VLOOKUP(G20, 'Power Curves'!$BT$4:$BU$363, 2)</f>
        <v>2.1827338384815299E-2</v>
      </c>
    </row>
    <row r="21" spans="1:8" x14ac:dyDescent="0.2">
      <c r="A21" s="100">
        <f t="shared" si="0"/>
        <v>37711</v>
      </c>
      <c r="B21" s="98">
        <f t="shared" ca="1" si="4"/>
        <v>2.3427035996970599E-2</v>
      </c>
      <c r="C21" s="104">
        <f t="shared" ca="1" si="1"/>
        <v>0.96855766250564235</v>
      </c>
      <c r="D21" s="102">
        <f t="shared" ca="1" si="2"/>
        <v>501</v>
      </c>
      <c r="G21" s="48">
        <f t="shared" ca="1" si="3"/>
        <v>37622</v>
      </c>
      <c r="H21" s="88">
        <f ca="1">VLOOKUP(G21, 'Power Curves'!$BT$4:$BU$363, 2)</f>
        <v>2.2327339351510201E-2</v>
      </c>
    </row>
    <row r="22" spans="1:8" x14ac:dyDescent="0.2">
      <c r="A22" s="100">
        <f t="shared" si="0"/>
        <v>37741</v>
      </c>
      <c r="B22" s="98">
        <f t="shared" ca="1" si="4"/>
        <v>2.4019677091926098E-2</v>
      </c>
      <c r="C22" s="104">
        <f t="shared" ca="1" si="1"/>
        <v>0.96588379171107863</v>
      </c>
      <c r="D22" s="102">
        <f t="shared" ca="1" si="2"/>
        <v>531</v>
      </c>
      <c r="G22" s="48">
        <f t="shared" ca="1" si="3"/>
        <v>37653</v>
      </c>
      <c r="H22" s="88">
        <f ca="1">VLOOKUP(G22, 'Power Curves'!$BT$4:$BU$363, 2)</f>
        <v>2.2905146012515601E-2</v>
      </c>
    </row>
    <row r="23" spans="1:8" x14ac:dyDescent="0.2">
      <c r="A23" s="100">
        <f t="shared" si="0"/>
        <v>37772</v>
      </c>
      <c r="B23" s="98">
        <f t="shared" ca="1" si="4"/>
        <v>2.4602245630771499E-2</v>
      </c>
      <c r="C23" s="104">
        <f t="shared" ca="1" si="1"/>
        <v>0.96307512991270561</v>
      </c>
      <c r="D23" s="102">
        <f t="shared" ca="1" si="2"/>
        <v>562</v>
      </c>
      <c r="G23" s="48">
        <f t="shared" ca="1" si="3"/>
        <v>37681</v>
      </c>
      <c r="H23" s="88">
        <f ca="1">VLOOKUP(G23, 'Power Curves'!$BT$4:$BU$363, 2)</f>
        <v>2.3427035996970599E-2</v>
      </c>
    </row>
    <row r="24" spans="1:8" x14ac:dyDescent="0.2">
      <c r="A24" s="100">
        <f t="shared" si="0"/>
        <v>37802</v>
      </c>
      <c r="B24" s="98">
        <f t="shared" ca="1" si="4"/>
        <v>2.5204233241449301E-2</v>
      </c>
      <c r="C24" s="104">
        <f t="shared" ca="1" si="1"/>
        <v>0.96021702639799711</v>
      </c>
      <c r="D24" s="102">
        <f t="shared" ca="1" si="2"/>
        <v>592</v>
      </c>
      <c r="G24" s="48">
        <f t="shared" ca="1" si="3"/>
        <v>37712</v>
      </c>
      <c r="H24" s="88">
        <f ca="1">VLOOKUP(G24, 'Power Curves'!$BT$4:$BU$363, 2)</f>
        <v>2.4019677091926098E-2</v>
      </c>
    </row>
    <row r="25" spans="1:8" x14ac:dyDescent="0.2">
      <c r="A25" s="100">
        <f t="shared" si="0"/>
        <v>37833</v>
      </c>
      <c r="B25" s="98">
        <f t="shared" ca="1" si="4"/>
        <v>2.5796344709351899E-2</v>
      </c>
      <c r="C25" s="104">
        <f t="shared" ca="1" si="1"/>
        <v>0.95722290815764088</v>
      </c>
      <c r="D25" s="102">
        <f t="shared" ca="1" si="2"/>
        <v>623</v>
      </c>
      <c r="G25" s="48">
        <f t="shared" ca="1" si="3"/>
        <v>37742</v>
      </c>
      <c r="H25" s="88">
        <f ca="1">VLOOKUP(G25, 'Power Curves'!$BT$4:$BU$363, 2)</f>
        <v>2.4602245630771499E-2</v>
      </c>
    </row>
    <row r="26" spans="1:8" x14ac:dyDescent="0.2">
      <c r="A26" s="100">
        <f t="shared" si="0"/>
        <v>37864</v>
      </c>
      <c r="B26" s="98">
        <f t="shared" ca="1" si="4"/>
        <v>2.6421859806980801E-2</v>
      </c>
      <c r="C26" s="104">
        <f t="shared" ca="1" si="1"/>
        <v>0.95408739762428674</v>
      </c>
      <c r="D26" s="102">
        <f t="shared" ca="1" si="2"/>
        <v>654</v>
      </c>
      <c r="G26" s="48">
        <f t="shared" ca="1" si="3"/>
        <v>37773</v>
      </c>
      <c r="H26" s="88">
        <f ca="1">VLOOKUP(G26, 'Power Curves'!$BT$4:$BU$363, 2)</f>
        <v>2.5204233241449301E-2</v>
      </c>
    </row>
    <row r="27" spans="1:8" x14ac:dyDescent="0.2">
      <c r="A27" s="100">
        <f t="shared" si="0"/>
        <v>37894</v>
      </c>
      <c r="B27" s="98">
        <f t="shared" ca="1" si="4"/>
        <v>2.70473750367679E-2</v>
      </c>
      <c r="C27" s="104">
        <f t="shared" ca="1" si="1"/>
        <v>0.95093277518569208</v>
      </c>
      <c r="D27" s="102">
        <f t="shared" ca="1" si="2"/>
        <v>684</v>
      </c>
      <c r="G27" s="48">
        <f t="shared" ca="1" si="3"/>
        <v>37803</v>
      </c>
      <c r="H27" s="88">
        <f ca="1">VLOOKUP(G27, 'Power Curves'!$BT$4:$BU$363, 2)</f>
        <v>2.5796344709351899E-2</v>
      </c>
    </row>
    <row r="28" spans="1:8" x14ac:dyDescent="0.2">
      <c r="A28" s="100">
        <f t="shared" si="0"/>
        <v>37925</v>
      </c>
      <c r="B28" s="98">
        <f t="shared" ca="1" si="4"/>
        <v>2.7646800359742301E-2</v>
      </c>
      <c r="C28" s="104">
        <f t="shared" ca="1" si="1"/>
        <v>0.94766926871390489</v>
      </c>
      <c r="D28" s="102">
        <f t="shared" ca="1" si="2"/>
        <v>715</v>
      </c>
      <c r="G28" s="48">
        <f t="shared" ca="1" si="3"/>
        <v>37834</v>
      </c>
      <c r="H28" s="88">
        <f ca="1">VLOOKUP(G28, 'Power Curves'!$BT$4:$BU$363, 2)</f>
        <v>2.6421859806980801E-2</v>
      </c>
    </row>
    <row r="29" spans="1:8" x14ac:dyDescent="0.2">
      <c r="A29" s="100">
        <f t="shared" si="0"/>
        <v>37955</v>
      </c>
      <c r="B29" s="98">
        <f t="shared" ca="1" si="4"/>
        <v>2.82588089688014E-2</v>
      </c>
      <c r="C29" s="104">
        <f t="shared" ca="1" si="1"/>
        <v>0.94437112455890315</v>
      </c>
      <c r="D29" s="102">
        <f t="shared" ca="1" si="2"/>
        <v>745</v>
      </c>
      <c r="G29" s="48">
        <f t="shared" ca="1" si="3"/>
        <v>37865</v>
      </c>
      <c r="H29" s="88">
        <f ca="1">VLOOKUP(G29, 'Power Curves'!$BT$4:$BU$363, 2)</f>
        <v>2.70473750367679E-2</v>
      </c>
    </row>
    <row r="30" spans="1:8" x14ac:dyDescent="0.2">
      <c r="A30" s="100">
        <f t="shared" si="0"/>
        <v>37986</v>
      </c>
      <c r="B30" s="98">
        <f t="shared" ca="1" si="4"/>
        <v>2.88510754850138E-2</v>
      </c>
      <c r="C30" s="104">
        <f t="shared" ca="1" si="1"/>
        <v>0.94095657863831272</v>
      </c>
      <c r="D30" s="102">
        <f t="shared" ca="1" si="2"/>
        <v>776</v>
      </c>
      <c r="G30" s="48">
        <f t="shared" ca="1" si="3"/>
        <v>37895</v>
      </c>
      <c r="H30" s="88">
        <f ca="1">VLOOKUP(G30, 'Power Curves'!$BT$4:$BU$363, 2)</f>
        <v>2.7646800359742301E-2</v>
      </c>
    </row>
    <row r="31" spans="1:8" x14ac:dyDescent="0.2">
      <c r="A31" s="100">
        <f t="shared" si="0"/>
        <v>38017</v>
      </c>
      <c r="B31" s="98">
        <f t="shared" ca="1" si="4"/>
        <v>2.9459271062295001E-2</v>
      </c>
      <c r="C31" s="104">
        <f t="shared" ca="1" si="1"/>
        <v>0.937429291707084</v>
      </c>
      <c r="D31" s="102">
        <f t="shared" ca="1" si="2"/>
        <v>807</v>
      </c>
      <c r="G31" s="48">
        <f t="shared" ca="1" si="3"/>
        <v>37926</v>
      </c>
      <c r="H31" s="88">
        <f ca="1">VLOOKUP(G31, 'Power Curves'!$BT$4:$BU$363, 2)</f>
        <v>2.82588089688014E-2</v>
      </c>
    </row>
    <row r="32" spans="1:8" x14ac:dyDescent="0.2">
      <c r="A32" s="100">
        <f t="shared" si="0"/>
        <v>38046</v>
      </c>
      <c r="B32" s="98">
        <f t="shared" ca="1" si="4"/>
        <v>3.0063399264342601E-2</v>
      </c>
      <c r="C32" s="104">
        <f t="shared" ca="1" si="1"/>
        <v>0.93398176462038873</v>
      </c>
      <c r="D32" s="102">
        <f t="shared" ca="1" si="2"/>
        <v>836</v>
      </c>
      <c r="G32" s="48">
        <f t="shared" ca="1" si="3"/>
        <v>37956</v>
      </c>
      <c r="H32" s="88">
        <f ca="1">VLOOKUP(G32, 'Power Curves'!$BT$4:$BU$363, 2)</f>
        <v>2.88510754850138E-2</v>
      </c>
    </row>
    <row r="33" spans="1:8" x14ac:dyDescent="0.2">
      <c r="A33" s="100">
        <f t="shared" si="0"/>
        <v>38077</v>
      </c>
      <c r="B33" s="98">
        <f t="shared" ca="1" si="4"/>
        <v>3.0628551564757502E-2</v>
      </c>
      <c r="C33" s="104">
        <f t="shared" ca="1" si="1"/>
        <v>0.93038907445887753</v>
      </c>
      <c r="D33" s="102">
        <f t="shared" ca="1" si="2"/>
        <v>867</v>
      </c>
      <c r="G33" s="48">
        <f t="shared" ca="1" si="3"/>
        <v>37987</v>
      </c>
      <c r="H33" s="88">
        <f ca="1">VLOOKUP(G33, 'Power Curves'!$BT$4:$BU$363, 2)</f>
        <v>2.9459271062295001E-2</v>
      </c>
    </row>
    <row r="34" spans="1:8" x14ac:dyDescent="0.2">
      <c r="A34" s="100">
        <f t="shared" si="0"/>
        <v>38107</v>
      </c>
      <c r="B34" s="98">
        <f t="shared" ca="1" si="4"/>
        <v>3.12012724709687E-2</v>
      </c>
      <c r="C34" s="104">
        <f t="shared" ca="1" si="1"/>
        <v>0.92678455458017972</v>
      </c>
      <c r="D34" s="102">
        <f t="shared" ca="1" si="2"/>
        <v>897</v>
      </c>
      <c r="G34" s="48">
        <f t="shared" ca="1" si="3"/>
        <v>38018</v>
      </c>
      <c r="H34" s="88">
        <f ca="1">VLOOKUP(G34, 'Power Curves'!$BT$4:$BU$363, 2)</f>
        <v>3.0063399264342601E-2</v>
      </c>
    </row>
    <row r="35" spans="1:8" x14ac:dyDescent="0.2">
      <c r="A35" s="100">
        <f t="shared" si="0"/>
        <v>38138</v>
      </c>
      <c r="B35" s="98">
        <f t="shared" ca="1" si="4"/>
        <v>3.1723097928540799E-2</v>
      </c>
      <c r="C35" s="104">
        <f t="shared" ca="1" si="1"/>
        <v>0.92314667420154684</v>
      </c>
      <c r="D35" s="102">
        <f t="shared" ca="1" si="2"/>
        <v>928</v>
      </c>
      <c r="G35" s="48">
        <f t="shared" ca="1" si="3"/>
        <v>38047</v>
      </c>
      <c r="H35" s="88">
        <f ca="1">VLOOKUP(G35, 'Power Curves'!$BT$4:$BU$363, 2)</f>
        <v>3.0628551564757502E-2</v>
      </c>
    </row>
    <row r="36" spans="1:8" x14ac:dyDescent="0.2">
      <c r="A36" s="100">
        <f t="shared" si="0"/>
        <v>38168</v>
      </c>
      <c r="B36" s="98">
        <f t="shared" ca="1" si="4"/>
        <v>3.2262317664404398E-2</v>
      </c>
      <c r="C36" s="104">
        <f t="shared" ca="1" si="1"/>
        <v>0.91948244899379017</v>
      </c>
      <c r="D36" s="102">
        <f t="shared" ca="1" si="2"/>
        <v>958</v>
      </c>
      <c r="G36" s="48">
        <f t="shared" ca="1" si="3"/>
        <v>38078</v>
      </c>
      <c r="H36" s="88">
        <f ca="1">VLOOKUP(G36, 'Power Curves'!$BT$4:$BU$363, 2)</f>
        <v>3.12012724709687E-2</v>
      </c>
    </row>
    <row r="37" spans="1:8" x14ac:dyDescent="0.2">
      <c r="A37" s="100">
        <f t="shared" si="0"/>
        <v>38199</v>
      </c>
      <c r="B37" s="98">
        <f t="shared" ca="1" si="4"/>
        <v>3.2766766793716998E-2</v>
      </c>
      <c r="C37" s="104">
        <f t="shared" ca="1" si="1"/>
        <v>0.91575652932013696</v>
      </c>
      <c r="D37" s="102">
        <f t="shared" ca="1" si="2"/>
        <v>989</v>
      </c>
      <c r="G37" s="48">
        <f t="shared" ca="1" si="3"/>
        <v>38108</v>
      </c>
      <c r="H37" s="88">
        <f ca="1">VLOOKUP(G37, 'Power Curves'!$BT$4:$BU$363, 2)</f>
        <v>3.1723097928540799E-2</v>
      </c>
    </row>
    <row r="38" spans="1:8" x14ac:dyDescent="0.2">
      <c r="A38" s="100">
        <f t="shared" si="0"/>
        <v>38230</v>
      </c>
      <c r="B38" s="98">
        <f t="shared" ca="1" si="4"/>
        <v>3.3268968340194299E-2</v>
      </c>
      <c r="C38" s="104">
        <f t="shared" ca="1" si="1"/>
        <v>0.91197480727770563</v>
      </c>
      <c r="D38" s="102">
        <f t="shared" ca="1" si="2"/>
        <v>1020</v>
      </c>
      <c r="G38" s="48">
        <f t="shared" ca="1" si="3"/>
        <v>38139</v>
      </c>
      <c r="H38" s="88">
        <f ca="1">VLOOKUP(G38, 'Power Curves'!$BT$4:$BU$363, 2)</f>
        <v>3.2262317664404398E-2</v>
      </c>
    </row>
    <row r="39" spans="1:8" x14ac:dyDescent="0.2">
      <c r="A39" s="100">
        <f t="shared" si="0"/>
        <v>38260</v>
      </c>
      <c r="B39" s="98">
        <f t="shared" ca="1" si="4"/>
        <v>3.3771169971572597E-2</v>
      </c>
      <c r="C39" s="104">
        <f t="shared" ca="1" si="1"/>
        <v>0.90821612849216971</v>
      </c>
      <c r="D39" s="102">
        <f t="shared" ca="1" si="2"/>
        <v>1050</v>
      </c>
      <c r="G39" s="48">
        <f t="shared" ca="1" si="3"/>
        <v>38169</v>
      </c>
      <c r="H39" s="88">
        <f ca="1">VLOOKUP(G39, 'Power Curves'!$BT$4:$BU$363, 2)</f>
        <v>3.2766766793716998E-2</v>
      </c>
    </row>
    <row r="40" spans="1:8" x14ac:dyDescent="0.2">
      <c r="A40" s="100">
        <f t="shared" si="0"/>
        <v>38291</v>
      </c>
      <c r="B40" s="98">
        <f t="shared" ca="1" si="4"/>
        <v>3.4238965160408197E-2</v>
      </c>
      <c r="C40" s="104">
        <f t="shared" ca="1" si="1"/>
        <v>0.90440628193145067</v>
      </c>
      <c r="D40" s="102">
        <f t="shared" ca="1" si="2"/>
        <v>1081</v>
      </c>
      <c r="G40" s="48">
        <f t="shared" ca="1" si="3"/>
        <v>38200</v>
      </c>
      <c r="H40" s="88">
        <f ca="1">VLOOKUP(G40, 'Power Curves'!$BT$4:$BU$363, 2)</f>
        <v>3.3268968340194299E-2</v>
      </c>
    </row>
    <row r="41" spans="1:8" x14ac:dyDescent="0.2">
      <c r="A41" s="100">
        <f t="shared" si="0"/>
        <v>38321</v>
      </c>
      <c r="B41" s="98">
        <f t="shared" ca="1" si="4"/>
        <v>3.4704855919569497E-2</v>
      </c>
      <c r="C41" s="104">
        <f t="shared" ca="1" si="1"/>
        <v>0.90063236028088578</v>
      </c>
      <c r="D41" s="102">
        <f t="shared" ca="1" si="2"/>
        <v>1111</v>
      </c>
      <c r="G41" s="48">
        <f t="shared" ca="1" si="3"/>
        <v>38231</v>
      </c>
      <c r="H41" s="88">
        <f ca="1">VLOOKUP(G41, 'Power Curves'!$BT$4:$BU$363, 2)</f>
        <v>3.3771169971572597E-2</v>
      </c>
    </row>
    <row r="42" spans="1:8" x14ac:dyDescent="0.2">
      <c r="A42" s="100">
        <f t="shared" si="0"/>
        <v>38352</v>
      </c>
      <c r="B42" s="98">
        <f t="shared" ca="1" si="4"/>
        <v>3.5155718014085097E-2</v>
      </c>
      <c r="C42" s="104">
        <f t="shared" ca="1" si="1"/>
        <v>0.89676281394911617</v>
      </c>
      <c r="D42" s="102">
        <f t="shared" ca="1" si="2"/>
        <v>1142</v>
      </c>
      <c r="G42" s="48">
        <f t="shared" ca="1" si="3"/>
        <v>38261</v>
      </c>
      <c r="H42" s="88">
        <f ca="1">VLOOKUP(G42, 'Power Curves'!$BT$4:$BU$363, 2)</f>
        <v>3.4238965160408197E-2</v>
      </c>
    </row>
    <row r="43" spans="1:8" x14ac:dyDescent="0.2">
      <c r="A43" s="100">
        <f t="shared" si="0"/>
        <v>38383</v>
      </c>
      <c r="B43" s="98">
        <f t="shared" ca="1" si="4"/>
        <v>3.5610574404270998E-2</v>
      </c>
      <c r="C43" s="104">
        <f t="shared" ca="1" si="1"/>
        <v>0.89283176083515003</v>
      </c>
      <c r="D43" s="102">
        <f t="shared" ca="1" si="2"/>
        <v>1173</v>
      </c>
      <c r="G43" s="48">
        <f t="shared" ca="1" si="3"/>
        <v>38292</v>
      </c>
      <c r="H43" s="88">
        <f ca="1">VLOOKUP(G43, 'Power Curves'!$BT$4:$BU$363, 2)</f>
        <v>3.4704855919569497E-2</v>
      </c>
    </row>
    <row r="44" spans="1:8" x14ac:dyDescent="0.2">
      <c r="A44" s="100">
        <f t="shared" si="0"/>
        <v>38411</v>
      </c>
      <c r="B44" s="98">
        <f t="shared" ca="1" si="4"/>
        <v>3.6056343616964498E-2</v>
      </c>
      <c r="C44" s="104">
        <f t="shared" ca="1" si="1"/>
        <v>0.88913788362100887</v>
      </c>
      <c r="D44" s="102">
        <f t="shared" ca="1" si="2"/>
        <v>1201</v>
      </c>
      <c r="G44" s="48">
        <f t="shared" ca="1" si="3"/>
        <v>38322</v>
      </c>
      <c r="H44" s="88">
        <f ca="1">VLOOKUP(G44, 'Power Curves'!$BT$4:$BU$363, 2)</f>
        <v>3.5155718014085097E-2</v>
      </c>
    </row>
    <row r="45" spans="1:8" x14ac:dyDescent="0.2">
      <c r="A45" s="100">
        <f t="shared" si="0"/>
        <v>38442</v>
      </c>
      <c r="B45" s="98">
        <f t="shared" ca="1" si="4"/>
        <v>3.6458973931007901E-2</v>
      </c>
      <c r="C45" s="104">
        <f t="shared" ca="1" si="1"/>
        <v>0.88526360083727018</v>
      </c>
      <c r="D45" s="102">
        <f t="shared" ca="1" si="2"/>
        <v>1232</v>
      </c>
      <c r="G45" s="48">
        <f t="shared" ca="1" si="3"/>
        <v>38353</v>
      </c>
      <c r="H45" s="88">
        <f ca="1">VLOOKUP(G45, 'Power Curves'!$BT$4:$BU$363, 2)</f>
        <v>3.5610574404270998E-2</v>
      </c>
    </row>
    <row r="46" spans="1:8" x14ac:dyDescent="0.2">
      <c r="A46" s="100">
        <f t="shared" si="0"/>
        <v>38472</v>
      </c>
      <c r="B46" s="98">
        <f t="shared" ca="1" si="4"/>
        <v>3.68746683805838E-2</v>
      </c>
      <c r="C46" s="104">
        <f t="shared" ca="1" si="1"/>
        <v>0.88139634837631187</v>
      </c>
      <c r="D46" s="102">
        <f t="shared" ca="1" si="2"/>
        <v>1262</v>
      </c>
      <c r="G46" s="48">
        <f t="shared" ca="1" si="3"/>
        <v>38384</v>
      </c>
      <c r="H46" s="88">
        <f ca="1">VLOOKUP(G46, 'Power Curves'!$BT$4:$BU$363, 2)</f>
        <v>3.6056343616964498E-2</v>
      </c>
    </row>
    <row r="47" spans="1:8" x14ac:dyDescent="0.2">
      <c r="A47" s="100">
        <f t="shared" si="0"/>
        <v>38503</v>
      </c>
      <c r="B47" s="98">
        <f t="shared" ca="1" si="4"/>
        <v>3.7250823842982499E-2</v>
      </c>
      <c r="C47" s="104">
        <f t="shared" ca="1" si="1"/>
        <v>0.87751921739657124</v>
      </c>
      <c r="D47" s="102">
        <f t="shared" ca="1" si="2"/>
        <v>1293</v>
      </c>
      <c r="G47" s="48">
        <f t="shared" ca="1" si="3"/>
        <v>38412</v>
      </c>
      <c r="H47" s="88">
        <f ca="1">VLOOKUP(G47, 'Power Curves'!$BT$4:$BU$363, 2)</f>
        <v>3.6458973931007901E-2</v>
      </c>
    </row>
    <row r="48" spans="1:8" x14ac:dyDescent="0.2">
      <c r="A48" s="100">
        <f t="shared" si="0"/>
        <v>38533</v>
      </c>
      <c r="B48" s="98">
        <f t="shared" ca="1" si="4"/>
        <v>3.7639517870735599E-2</v>
      </c>
      <c r="C48" s="104">
        <f t="shared" ca="1" si="1"/>
        <v>0.87365480765634174</v>
      </c>
      <c r="D48" s="102">
        <f t="shared" ca="1" si="2"/>
        <v>1323</v>
      </c>
      <c r="G48" s="48">
        <f t="shared" ca="1" si="3"/>
        <v>38443</v>
      </c>
      <c r="H48" s="88">
        <f ca="1">VLOOKUP(G48, 'Power Curves'!$BT$4:$BU$363, 2)</f>
        <v>3.68746683805838E-2</v>
      </c>
    </row>
    <row r="49" spans="1:8" x14ac:dyDescent="0.2">
      <c r="A49" s="100">
        <f t="shared" si="0"/>
        <v>38564</v>
      </c>
      <c r="B49" s="98">
        <f t="shared" ca="1" si="4"/>
        <v>3.8000082426657297E-2</v>
      </c>
      <c r="C49" s="104">
        <f t="shared" ca="1" si="1"/>
        <v>0.86975243379080247</v>
      </c>
      <c r="D49" s="102">
        <f t="shared" ca="1" si="2"/>
        <v>1354</v>
      </c>
      <c r="G49" s="48">
        <f t="shared" ca="1" si="3"/>
        <v>38473</v>
      </c>
      <c r="H49" s="88">
        <f ca="1">VLOOKUP(G49, 'Power Curves'!$BT$4:$BU$363, 2)</f>
        <v>3.7250823842982499E-2</v>
      </c>
    </row>
    <row r="50" spans="1:8" x14ac:dyDescent="0.2">
      <c r="A50" s="100">
        <f t="shared" si="0"/>
        <v>38595</v>
      </c>
      <c r="B50" s="98">
        <f t="shared" ca="1" si="4"/>
        <v>3.8357664313762203E-2</v>
      </c>
      <c r="C50" s="104">
        <f t="shared" ca="1" si="1"/>
        <v>0.86582529443932676</v>
      </c>
      <c r="D50" s="102">
        <f t="shared" ca="1" si="2"/>
        <v>1385</v>
      </c>
      <c r="G50" s="48">
        <f t="shared" ca="1" si="3"/>
        <v>38504</v>
      </c>
      <c r="H50" s="88">
        <f ca="1">VLOOKUP(G50, 'Power Curves'!$BT$4:$BU$363, 2)</f>
        <v>3.7639517870735599E-2</v>
      </c>
    </row>
    <row r="51" spans="1:8" x14ac:dyDescent="0.2">
      <c r="A51" s="100">
        <f t="shared" si="0"/>
        <v>38625</v>
      </c>
      <c r="B51" s="98">
        <f t="shared" ca="1" si="4"/>
        <v>3.8715246243803403E-2</v>
      </c>
      <c r="C51" s="104">
        <f t="shared" ca="1" si="1"/>
        <v>0.86195524370416077</v>
      </c>
      <c r="D51" s="102">
        <f t="shared" ca="1" si="2"/>
        <v>1415</v>
      </c>
      <c r="G51" s="48">
        <f t="shared" ca="1" si="3"/>
        <v>38534</v>
      </c>
      <c r="H51" s="88">
        <f ca="1">VLOOKUP(G51, 'Power Curves'!$BT$4:$BU$363, 2)</f>
        <v>3.8000082426657297E-2</v>
      </c>
    </row>
    <row r="52" spans="1:8" x14ac:dyDescent="0.2">
      <c r="A52" s="100">
        <f t="shared" si="0"/>
        <v>38656</v>
      </c>
      <c r="B52" s="98">
        <f t="shared" ca="1" si="4"/>
        <v>3.9051652519784201E-2</v>
      </c>
      <c r="C52" s="104">
        <f t="shared" ca="1" si="1"/>
        <v>0.85803289891721768</v>
      </c>
      <c r="D52" s="102">
        <f t="shared" ca="1" si="2"/>
        <v>1446</v>
      </c>
      <c r="G52" s="48">
        <f t="shared" ca="1" si="3"/>
        <v>38565</v>
      </c>
      <c r="H52" s="88">
        <f ca="1">VLOOKUP(G52, 'Power Curves'!$BT$4:$BU$363, 2)</f>
        <v>3.8357664313762203E-2</v>
      </c>
    </row>
    <row r="53" spans="1:8" x14ac:dyDescent="0.2">
      <c r="A53" s="100">
        <f t="shared" si="0"/>
        <v>38686</v>
      </c>
      <c r="B53" s="98">
        <f t="shared" ca="1" si="4"/>
        <v>3.9379227097835902E-2</v>
      </c>
      <c r="C53" s="104">
        <f t="shared" ca="1" si="1"/>
        <v>0.85420185765747669</v>
      </c>
      <c r="D53" s="102">
        <f t="shared" ca="1" si="2"/>
        <v>1476</v>
      </c>
      <c r="G53" s="48">
        <f t="shared" ca="1" si="3"/>
        <v>38596</v>
      </c>
      <c r="H53" s="88">
        <f ca="1">VLOOKUP(G53, 'Power Curves'!$BT$4:$BU$363, 2)</f>
        <v>3.8715246243803403E-2</v>
      </c>
    </row>
    <row r="54" spans="1:8" x14ac:dyDescent="0.2">
      <c r="A54" s="100">
        <f t="shared" si="0"/>
        <v>38717</v>
      </c>
      <c r="B54" s="98">
        <f t="shared" ca="1" si="4"/>
        <v>3.9696234788305397E-2</v>
      </c>
      <c r="C54" s="104">
        <f t="shared" ca="1" si="1"/>
        <v>0.8502880410240673</v>
      </c>
      <c r="D54" s="102">
        <f t="shared" ca="1" si="2"/>
        <v>1507</v>
      </c>
      <c r="G54" s="48">
        <f t="shared" ca="1" si="3"/>
        <v>38626</v>
      </c>
      <c r="H54" s="88">
        <f ca="1">VLOOKUP(G54, 'Power Curves'!$BT$4:$BU$363, 2)</f>
        <v>3.9051652519784201E-2</v>
      </c>
    </row>
    <row r="55" spans="1:8" x14ac:dyDescent="0.2">
      <c r="A55" s="100">
        <f t="shared" si="0"/>
        <v>38748</v>
      </c>
      <c r="B55" s="98">
        <f t="shared" ca="1" si="4"/>
        <v>4.0004075824742601E-2</v>
      </c>
      <c r="C55" s="104">
        <f t="shared" ca="1" si="1"/>
        <v>0.8463796960720037</v>
      </c>
      <c r="D55" s="102">
        <f t="shared" ca="1" si="2"/>
        <v>1538</v>
      </c>
      <c r="G55" s="48">
        <f t="shared" ca="1" si="3"/>
        <v>38657</v>
      </c>
      <c r="H55" s="88">
        <f ca="1">VLOOKUP(G55, 'Power Curves'!$BT$4:$BU$363, 2)</f>
        <v>3.9379227097835902E-2</v>
      </c>
    </row>
    <row r="56" spans="1:8" x14ac:dyDescent="0.2">
      <c r="A56" s="100">
        <f t="shared" si="0"/>
        <v>38776</v>
      </c>
      <c r="B56" s="98">
        <f t="shared" ca="1" si="4"/>
        <v>4.02760375941957E-2</v>
      </c>
      <c r="C56" s="104">
        <f t="shared" ca="1" si="1"/>
        <v>0.84284961280340109</v>
      </c>
      <c r="D56" s="102">
        <f t="shared" ca="1" si="2"/>
        <v>1566</v>
      </c>
      <c r="G56" s="48">
        <f t="shared" ca="1" si="3"/>
        <v>38687</v>
      </c>
      <c r="H56" s="88">
        <f ca="1">VLOOKUP(G56, 'Power Curves'!$BT$4:$BU$363, 2)</f>
        <v>3.9696234788305397E-2</v>
      </c>
    </row>
    <row r="57" spans="1:8" x14ac:dyDescent="0.2">
      <c r="A57" s="100">
        <f t="shared" si="0"/>
        <v>38807</v>
      </c>
      <c r="B57" s="98">
        <f t="shared" ca="1" si="4"/>
        <v>4.0521680504061602E-2</v>
      </c>
      <c r="C57" s="104">
        <f t="shared" ca="1" si="1"/>
        <v>0.83911803094550985</v>
      </c>
      <c r="D57" s="102">
        <f t="shared" ca="1" si="2"/>
        <v>1597</v>
      </c>
      <c r="G57" s="48">
        <f t="shared" ca="1" si="3"/>
        <v>38718</v>
      </c>
      <c r="H57" s="88">
        <f ca="1">VLOOKUP(G57, 'Power Curves'!$BT$4:$BU$363, 2)</f>
        <v>4.0004075824742601E-2</v>
      </c>
    </row>
    <row r="58" spans="1:8" x14ac:dyDescent="0.2">
      <c r="A58" s="100">
        <f t="shared" si="0"/>
        <v>38837</v>
      </c>
      <c r="B58" s="98">
        <f t="shared" ca="1" si="4"/>
        <v>4.0793642320736498E-2</v>
      </c>
      <c r="C58" s="104">
        <f t="shared" ca="1" si="1"/>
        <v>0.83536525731651501</v>
      </c>
      <c r="D58" s="102">
        <f t="shared" ca="1" si="2"/>
        <v>1627</v>
      </c>
      <c r="G58" s="48">
        <f t="shared" ca="1" si="3"/>
        <v>38749</v>
      </c>
      <c r="H58" s="88">
        <f ca="1">VLOOKUP(G58, 'Power Curves'!$BT$4:$BU$363, 2)</f>
        <v>4.02760375941957E-2</v>
      </c>
    </row>
    <row r="59" spans="1:8" x14ac:dyDescent="0.2">
      <c r="A59" s="100">
        <f t="shared" si="0"/>
        <v>38868</v>
      </c>
      <c r="B59" s="98">
        <f t="shared" ca="1" si="4"/>
        <v>4.1056831199202601E-2</v>
      </c>
      <c r="C59" s="104">
        <f t="shared" ca="1" si="1"/>
        <v>0.83153289134474873</v>
      </c>
      <c r="D59" s="102">
        <f t="shared" ca="1" si="2"/>
        <v>1658</v>
      </c>
      <c r="G59" s="48">
        <f t="shared" ca="1" si="3"/>
        <v>38777</v>
      </c>
      <c r="H59" s="88">
        <f ca="1">VLOOKUP(G59, 'Power Curves'!$BT$4:$BU$363, 2)</f>
        <v>4.0521680504061602E-2</v>
      </c>
    </row>
    <row r="60" spans="1:8" x14ac:dyDescent="0.2">
      <c r="A60" s="100">
        <f t="shared" si="0"/>
        <v>38898</v>
      </c>
      <c r="B60" s="98">
        <f t="shared" ca="1" si="4"/>
        <v>4.13287930646868E-2</v>
      </c>
      <c r="C60" s="104">
        <f t="shared" ca="1" si="1"/>
        <v>0.82774180148513077</v>
      </c>
      <c r="D60" s="102">
        <f t="shared" ca="1" si="2"/>
        <v>1688</v>
      </c>
      <c r="G60" s="48">
        <f t="shared" ca="1" si="3"/>
        <v>38808</v>
      </c>
      <c r="H60" s="88">
        <f ca="1">VLOOKUP(G60, 'Power Curves'!$BT$4:$BU$363, 2)</f>
        <v>4.0793642320736498E-2</v>
      </c>
    </row>
    <row r="61" spans="1:8" x14ac:dyDescent="0.2">
      <c r="A61" s="100">
        <f t="shared" si="0"/>
        <v>38929</v>
      </c>
      <c r="B61" s="98">
        <f t="shared" ca="1" si="4"/>
        <v>4.1591981990381402E-2</v>
      </c>
      <c r="C61" s="104">
        <f t="shared" ca="1" si="1"/>
        <v>0.82387251353142099</v>
      </c>
      <c r="D61" s="102">
        <f t="shared" ca="1" si="2"/>
        <v>1719</v>
      </c>
      <c r="G61" s="48">
        <f t="shared" ca="1" si="3"/>
        <v>38838</v>
      </c>
      <c r="H61" s="88">
        <f ca="1">VLOOKUP(G61, 'Power Curves'!$BT$4:$BU$363, 2)</f>
        <v>4.1056831199202601E-2</v>
      </c>
    </row>
    <row r="62" spans="1:8" x14ac:dyDescent="0.2">
      <c r="A62" s="100">
        <f t="shared" si="0"/>
        <v>38960</v>
      </c>
      <c r="B62" s="98">
        <f t="shared" ca="1" si="4"/>
        <v>4.1863943904663102E-2</v>
      </c>
      <c r="C62" s="104">
        <f t="shared" ca="1" si="1"/>
        <v>0.81995179360308934</v>
      </c>
      <c r="D62" s="102">
        <f t="shared" ca="1" si="2"/>
        <v>1750</v>
      </c>
      <c r="G62" s="48">
        <f t="shared" ca="1" si="3"/>
        <v>38869</v>
      </c>
      <c r="H62" s="88">
        <f ca="1">VLOOKUP(G62, 'Power Curves'!$BT$4:$BU$363, 2)</f>
        <v>4.13287930646868E-2</v>
      </c>
    </row>
    <row r="63" spans="1:8" x14ac:dyDescent="0.2">
      <c r="A63" s="100">
        <f t="shared" si="0"/>
        <v>38990</v>
      </c>
      <c r="B63" s="98">
        <f t="shared" ca="1" si="4"/>
        <v>4.2135905843738303E-2</v>
      </c>
      <c r="C63" s="104">
        <f t="shared" ca="1" si="1"/>
        <v>0.8161061352957053</v>
      </c>
      <c r="D63" s="102">
        <f t="shared" ca="1" si="2"/>
        <v>1780</v>
      </c>
      <c r="G63" s="48">
        <f t="shared" ca="1" si="3"/>
        <v>38899</v>
      </c>
      <c r="H63" s="88">
        <f ca="1">VLOOKUP(G63, 'Power Curves'!$BT$4:$BU$363, 2)</f>
        <v>4.1591981990381402E-2</v>
      </c>
    </row>
    <row r="64" spans="1:8" x14ac:dyDescent="0.2">
      <c r="A64" s="100">
        <f t="shared" si="0"/>
        <v>39021</v>
      </c>
      <c r="B64" s="98">
        <f t="shared" ca="1" si="4"/>
        <v>4.2399094840640798E-2</v>
      </c>
      <c r="C64" s="104">
        <f t="shared" ca="1" si="1"/>
        <v>0.81218439371000262</v>
      </c>
      <c r="D64" s="102">
        <f t="shared" ca="1" si="2"/>
        <v>1811</v>
      </c>
      <c r="G64" s="48">
        <f t="shared" ca="1" si="3"/>
        <v>38930</v>
      </c>
      <c r="H64" s="88">
        <f ca="1">VLOOKUP(G64, 'Power Curves'!$BT$4:$BU$363, 2)</f>
        <v>4.1863943904663102E-2</v>
      </c>
    </row>
    <row r="65" spans="1:8" x14ac:dyDescent="0.2">
      <c r="A65" s="100">
        <f t="shared" si="0"/>
        <v>39051</v>
      </c>
      <c r="B65" s="98">
        <f t="shared" ca="1" si="4"/>
        <v>4.2671056828493398E-2</v>
      </c>
      <c r="C65" s="104">
        <f t="shared" ca="1" si="1"/>
        <v>0.80830469229225854</v>
      </c>
      <c r="D65" s="102">
        <f t="shared" ca="1" si="2"/>
        <v>1841</v>
      </c>
      <c r="G65" s="48">
        <f t="shared" ca="1" si="3"/>
        <v>38961</v>
      </c>
      <c r="H65" s="88">
        <f ca="1">VLOOKUP(G65, 'Power Curves'!$BT$4:$BU$363, 2)</f>
        <v>4.2135905843738303E-2</v>
      </c>
    </row>
    <row r="66" spans="1:8" x14ac:dyDescent="0.2">
      <c r="A66" s="100">
        <f t="shared" si="0"/>
        <v>39082</v>
      </c>
      <c r="B66" s="98">
        <f t="shared" ca="1" si="4"/>
        <v>4.2884232983058497E-2</v>
      </c>
      <c r="C66" s="104">
        <f t="shared" ca="1" si="1"/>
        <v>0.80455218952850527</v>
      </c>
      <c r="D66" s="102">
        <f t="shared" ca="1" si="2"/>
        <v>1872</v>
      </c>
      <c r="G66" s="48">
        <f t="shared" ca="1" si="3"/>
        <v>38991</v>
      </c>
      <c r="H66" s="88">
        <f ca="1">VLOOKUP(G66, 'Power Curves'!$BT$4:$BU$363, 2)</f>
        <v>4.2399094840640798E-2</v>
      </c>
    </row>
    <row r="67" spans="1:8" x14ac:dyDescent="0.2">
      <c r="A67" s="100">
        <f t="shared" si="0"/>
        <v>39113</v>
      </c>
      <c r="B67" s="98">
        <f t="shared" ca="1" si="4"/>
        <v>4.30649950339324E-2</v>
      </c>
      <c r="C67" s="104">
        <f t="shared" ca="1" si="1"/>
        <v>0.8009212252074821</v>
      </c>
      <c r="D67" s="102">
        <f t="shared" ca="1" si="2"/>
        <v>1903</v>
      </c>
      <c r="G67" s="48">
        <f t="shared" ca="1" si="3"/>
        <v>39022</v>
      </c>
      <c r="H67" s="88">
        <f ca="1">VLOOKUP(G67, 'Power Curves'!$BT$4:$BU$363, 2)</f>
        <v>4.2671056828493398E-2</v>
      </c>
    </row>
    <row r="68" spans="1:8" x14ac:dyDescent="0.2">
      <c r="A68" s="100">
        <f t="shared" si="0"/>
        <v>39141</v>
      </c>
      <c r="B68" s="98">
        <f t="shared" ca="1" si="4"/>
        <v>4.3245757095752999E-2</v>
      </c>
      <c r="C68" s="104">
        <f t="shared" ca="1" si="1"/>
        <v>0.79756299094879757</v>
      </c>
      <c r="D68" s="102">
        <f t="shared" ca="1" si="2"/>
        <v>1931</v>
      </c>
      <c r="G68" s="48">
        <f t="shared" ca="1" si="3"/>
        <v>39052</v>
      </c>
      <c r="H68" s="88">
        <f ca="1">VLOOKUP(G68, 'Power Curves'!$BT$4:$BU$363, 2)</f>
        <v>4.2884232983058497E-2</v>
      </c>
    </row>
    <row r="69" spans="1:8" x14ac:dyDescent="0.2">
      <c r="A69" s="100">
        <f t="shared" si="0"/>
        <v>39172</v>
      </c>
      <c r="B69" s="98">
        <f t="shared" ca="1" si="4"/>
        <v>4.3409026064224997E-2</v>
      </c>
      <c r="C69" s="104">
        <f t="shared" ca="1" si="1"/>
        <v>0.7939901805385462</v>
      </c>
      <c r="D69" s="102">
        <f t="shared" ca="1" si="2"/>
        <v>1962</v>
      </c>
      <c r="G69" s="48">
        <f t="shared" ca="1" si="3"/>
        <v>39083</v>
      </c>
      <c r="H69" s="88">
        <f ca="1">VLOOKUP(G69, 'Power Curves'!$BT$4:$BU$363, 2)</f>
        <v>4.30649950339324E-2</v>
      </c>
    </row>
    <row r="70" spans="1:8" x14ac:dyDescent="0.2">
      <c r="A70" s="100">
        <f t="shared" si="0"/>
        <v>39202</v>
      </c>
      <c r="B70" s="98">
        <f t="shared" ca="1" si="4"/>
        <v>4.3589788146877001E-2</v>
      </c>
      <c r="C70" s="104">
        <f t="shared" ca="1" si="1"/>
        <v>0.79043146789079477</v>
      </c>
      <c r="D70" s="102">
        <f t="shared" ca="1" si="2"/>
        <v>1992</v>
      </c>
      <c r="G70" s="48">
        <f t="shared" ca="1" si="3"/>
        <v>39114</v>
      </c>
      <c r="H70" s="88">
        <f ca="1">VLOOKUP(G70, 'Power Curves'!$BT$4:$BU$363, 2)</f>
        <v>4.3245757095752999E-2</v>
      </c>
    </row>
    <row r="71" spans="1:8" x14ac:dyDescent="0.2">
      <c r="A71" s="100">
        <f t="shared" si="0"/>
        <v>39233</v>
      </c>
      <c r="B71" s="98">
        <f t="shared" ca="1" si="4"/>
        <v>4.3764719205024297E-2</v>
      </c>
      <c r="C71" s="104">
        <f t="shared" ca="1" si="1"/>
        <v>0.7867974983143895</v>
      </c>
      <c r="D71" s="102">
        <f t="shared" ca="1" si="2"/>
        <v>2023</v>
      </c>
      <c r="G71" s="48">
        <f t="shared" ca="1" si="3"/>
        <v>39142</v>
      </c>
      <c r="H71" s="88">
        <f ca="1">VLOOKUP(G71, 'Power Curves'!$BT$4:$BU$363, 2)</f>
        <v>4.3409026064224997E-2</v>
      </c>
    </row>
    <row r="72" spans="1:8" x14ac:dyDescent="0.2">
      <c r="A72" s="100">
        <f t="shared" ref="A72:A135" si="5">EOMONTH(A71,1)</f>
        <v>39263</v>
      </c>
      <c r="B72" s="98">
        <f t="shared" ca="1" si="4"/>
        <v>4.3945481309210201E-2</v>
      </c>
      <c r="C72" s="104">
        <f t="shared" ref="C72:C135" ca="1" si="6">1/((1+B72/2)^(2*D72/365.25))</f>
        <v>0.78322562253024186</v>
      </c>
      <c r="D72" s="102">
        <f t="shared" ref="D72:D135" ca="1" si="7">A72-ValDate</f>
        <v>2053</v>
      </c>
      <c r="G72" s="48">
        <f t="shared" ref="G72:G135" ca="1" si="8">EOMONTH(G71, 0)+1</f>
        <v>39173</v>
      </c>
      <c r="H72" s="88">
        <f ca="1">VLOOKUP(G72, 'Power Curves'!$BT$4:$BU$363, 2)</f>
        <v>4.3589788146877001E-2</v>
      </c>
    </row>
    <row r="73" spans="1:8" x14ac:dyDescent="0.2">
      <c r="A73" s="100">
        <f t="shared" si="5"/>
        <v>39294</v>
      </c>
      <c r="B73" s="98">
        <f t="shared" ref="B73:B136" ca="1" si="9">VLOOKUP(A73,$G$7:$H$361,2)+$C$4</f>
        <v>4.4120412388195099E-2</v>
      </c>
      <c r="C73" s="104">
        <f t="shared" ca="1" si="6"/>
        <v>0.77957959324576864</v>
      </c>
      <c r="D73" s="102">
        <f t="shared" ca="1" si="7"/>
        <v>2084</v>
      </c>
      <c r="G73" s="48">
        <f t="shared" ca="1" si="8"/>
        <v>39203</v>
      </c>
      <c r="H73" s="88">
        <f ca="1">VLOOKUP(G73, 'Power Curves'!$BT$4:$BU$363, 2)</f>
        <v>4.3764719205024297E-2</v>
      </c>
    </row>
    <row r="74" spans="1:8" x14ac:dyDescent="0.2">
      <c r="A74" s="100">
        <f t="shared" si="5"/>
        <v>39325</v>
      </c>
      <c r="B74" s="98">
        <f t="shared" ca="1" si="9"/>
        <v>4.4301174513910802E-2</v>
      </c>
      <c r="C74" s="104">
        <f t="shared" ca="1" si="6"/>
        <v>0.77590242712245894</v>
      </c>
      <c r="D74" s="102">
        <f t="shared" ca="1" si="7"/>
        <v>2115</v>
      </c>
      <c r="G74" s="48">
        <f t="shared" ca="1" si="8"/>
        <v>39234</v>
      </c>
      <c r="H74" s="88">
        <f ca="1">VLOOKUP(G74, 'Power Curves'!$BT$4:$BU$363, 2)</f>
        <v>4.3945481309210201E-2</v>
      </c>
    </row>
    <row r="75" spans="1:8" x14ac:dyDescent="0.2">
      <c r="A75" s="100">
        <f t="shared" si="5"/>
        <v>39355</v>
      </c>
      <c r="B75" s="98">
        <f t="shared" ca="1" si="9"/>
        <v>4.4481936650566697E-2</v>
      </c>
      <c r="C75" s="104">
        <f t="shared" ca="1" si="6"/>
        <v>0.77231251376747578</v>
      </c>
      <c r="D75" s="102">
        <f t="shared" ca="1" si="7"/>
        <v>2145</v>
      </c>
      <c r="G75" s="48">
        <f t="shared" ca="1" si="8"/>
        <v>39264</v>
      </c>
      <c r="H75" s="88">
        <f ca="1">VLOOKUP(G75, 'Power Curves'!$BT$4:$BU$363, 2)</f>
        <v>4.4120412388195099E-2</v>
      </c>
    </row>
    <row r="76" spans="1:8" x14ac:dyDescent="0.2">
      <c r="A76" s="100">
        <f t="shared" si="5"/>
        <v>39386</v>
      </c>
      <c r="B76" s="98">
        <f t="shared" ca="1" si="9"/>
        <v>4.4656867760971303E-2</v>
      </c>
      <c r="C76" s="104">
        <f t="shared" ca="1" si="6"/>
        <v>0.76865011018800611</v>
      </c>
      <c r="D76" s="102">
        <f t="shared" ca="1" si="7"/>
        <v>2176</v>
      </c>
      <c r="G76" s="48">
        <f t="shared" ca="1" si="8"/>
        <v>39295</v>
      </c>
      <c r="H76" s="88">
        <f ca="1">VLOOKUP(G76, 'Power Curves'!$BT$4:$BU$363, 2)</f>
        <v>4.4301174513910802E-2</v>
      </c>
    </row>
    <row r="77" spans="1:8" x14ac:dyDescent="0.2">
      <c r="A77" s="100">
        <f t="shared" si="5"/>
        <v>39416</v>
      </c>
      <c r="B77" s="98">
        <f t="shared" ca="1" si="9"/>
        <v>4.4837629919151703E-2</v>
      </c>
      <c r="C77" s="104">
        <f t="shared" ca="1" si="6"/>
        <v>0.76504943312688301</v>
      </c>
      <c r="D77" s="102">
        <f t="shared" ca="1" si="7"/>
        <v>2206</v>
      </c>
      <c r="G77" s="48">
        <f t="shared" ca="1" si="8"/>
        <v>39326</v>
      </c>
      <c r="H77" s="88">
        <f ca="1">VLOOKUP(G77, 'Power Curves'!$BT$4:$BU$363, 2)</f>
        <v>4.4481936650566697E-2</v>
      </c>
    </row>
    <row r="78" spans="1:8" x14ac:dyDescent="0.2">
      <c r="A78" s="100">
        <f t="shared" si="5"/>
        <v>39447</v>
      </c>
      <c r="B78" s="98">
        <f t="shared" ca="1" si="9"/>
        <v>4.5012561050385098E-2</v>
      </c>
      <c r="C78" s="104">
        <f t="shared" ca="1" si="6"/>
        <v>0.76137736753285545</v>
      </c>
      <c r="D78" s="102">
        <f t="shared" ca="1" si="7"/>
        <v>2237</v>
      </c>
      <c r="G78" s="48">
        <f t="shared" ca="1" si="8"/>
        <v>39356</v>
      </c>
      <c r="H78" s="88">
        <f ca="1">VLOOKUP(G78, 'Power Curves'!$BT$4:$BU$363, 2)</f>
        <v>4.4656867760971303E-2</v>
      </c>
    </row>
    <row r="79" spans="1:8" x14ac:dyDescent="0.2">
      <c r="A79" s="100">
        <f t="shared" si="5"/>
        <v>39478</v>
      </c>
      <c r="B79" s="98">
        <f t="shared" ca="1" si="9"/>
        <v>4.5193323230085597E-2</v>
      </c>
      <c r="C79" s="104">
        <f t="shared" ca="1" si="6"/>
        <v>0.75767416283314681</v>
      </c>
      <c r="D79" s="102">
        <f t="shared" ca="1" si="7"/>
        <v>2268</v>
      </c>
      <c r="G79" s="48">
        <f t="shared" ca="1" si="8"/>
        <v>39387</v>
      </c>
      <c r="H79" s="88">
        <f ca="1">VLOOKUP(G79, 'Power Curves'!$BT$4:$BU$363, 2)</f>
        <v>4.4837629919151703E-2</v>
      </c>
    </row>
    <row r="80" spans="1:8" x14ac:dyDescent="0.2">
      <c r="A80" s="100">
        <f t="shared" si="5"/>
        <v>39507</v>
      </c>
      <c r="B80" s="98">
        <f t="shared" ca="1" si="9"/>
        <v>4.5374085420721903E-2</v>
      </c>
      <c r="C80" s="104">
        <f t="shared" ca="1" si="6"/>
        <v>0.75415167538788275</v>
      </c>
      <c r="D80" s="102">
        <f t="shared" ca="1" si="7"/>
        <v>2297</v>
      </c>
      <c r="G80" s="48">
        <f t="shared" ca="1" si="8"/>
        <v>39417</v>
      </c>
      <c r="H80" s="88">
        <f ca="1">VLOOKUP(G80, 'Power Curves'!$BT$4:$BU$363, 2)</f>
        <v>4.5012561050385098E-2</v>
      </c>
    </row>
    <row r="81" spans="1:8" x14ac:dyDescent="0.2">
      <c r="A81" s="100">
        <f t="shared" si="5"/>
        <v>39538</v>
      </c>
      <c r="B81" s="98">
        <f t="shared" ca="1" si="9"/>
        <v>4.5543185544441499E-2</v>
      </c>
      <c r="C81" s="104">
        <f t="shared" ca="1" si="6"/>
        <v>0.75049399424910235</v>
      </c>
      <c r="D81" s="102">
        <f t="shared" ca="1" si="7"/>
        <v>2328</v>
      </c>
      <c r="G81" s="48">
        <f t="shared" ca="1" si="8"/>
        <v>39448</v>
      </c>
      <c r="H81" s="88">
        <f ca="1">VLOOKUP(G81, 'Power Curves'!$BT$4:$BU$363, 2)</f>
        <v>4.5193323230085597E-2</v>
      </c>
    </row>
    <row r="82" spans="1:8" x14ac:dyDescent="0.2">
      <c r="A82" s="100">
        <f t="shared" si="5"/>
        <v>39568</v>
      </c>
      <c r="B82" s="98">
        <f t="shared" ca="1" si="9"/>
        <v>4.57239477562403E-2</v>
      </c>
      <c r="C82" s="104">
        <f t="shared" ca="1" si="6"/>
        <v>0.74687060388131976</v>
      </c>
      <c r="D82" s="102">
        <f t="shared" ca="1" si="7"/>
        <v>2358</v>
      </c>
      <c r="G82" s="48">
        <f t="shared" ca="1" si="8"/>
        <v>39479</v>
      </c>
      <c r="H82" s="88">
        <f ca="1">VLOOKUP(G82, 'Power Curves'!$BT$4:$BU$363, 2)</f>
        <v>4.5374085420721903E-2</v>
      </c>
    </row>
    <row r="83" spans="1:8" x14ac:dyDescent="0.2">
      <c r="A83" s="100">
        <f t="shared" si="5"/>
        <v>39599</v>
      </c>
      <c r="B83" s="98">
        <f t="shared" ca="1" si="9"/>
        <v>4.5898878939357103E-2</v>
      </c>
      <c r="C83" s="104">
        <f t="shared" ca="1" si="6"/>
        <v>0.7431785636868814</v>
      </c>
      <c r="D83" s="102">
        <f t="shared" ca="1" si="7"/>
        <v>2389</v>
      </c>
      <c r="G83" s="48">
        <f t="shared" ca="1" si="8"/>
        <v>39508</v>
      </c>
      <c r="H83" s="88">
        <f ca="1">VLOOKUP(G83, 'Power Curves'!$BT$4:$BU$363, 2)</f>
        <v>4.5543185544441499E-2</v>
      </c>
    </row>
    <row r="84" spans="1:8" x14ac:dyDescent="0.2">
      <c r="A84" s="100">
        <f t="shared" si="5"/>
        <v>39629</v>
      </c>
      <c r="B84" s="98">
        <f t="shared" ca="1" si="9"/>
        <v>4.6079641172667198E-2</v>
      </c>
      <c r="C84" s="104">
        <f t="shared" ca="1" si="6"/>
        <v>0.73954769028208756</v>
      </c>
      <c r="D84" s="102">
        <f t="shared" ca="1" si="7"/>
        <v>2419</v>
      </c>
      <c r="G84" s="48">
        <f t="shared" ca="1" si="8"/>
        <v>39539</v>
      </c>
      <c r="H84" s="88">
        <f ca="1">VLOOKUP(G84, 'Power Curves'!$BT$4:$BU$363, 2)</f>
        <v>4.57239477562403E-2</v>
      </c>
    </row>
    <row r="85" spans="1:8" x14ac:dyDescent="0.2">
      <c r="A85" s="100">
        <f t="shared" si="5"/>
        <v>39660</v>
      </c>
      <c r="B85" s="98">
        <f t="shared" ca="1" si="9"/>
        <v>4.6254572376600099E-2</v>
      </c>
      <c r="C85" s="104">
        <f t="shared" ca="1" si="6"/>
        <v>0.73584926262568917</v>
      </c>
      <c r="D85" s="102">
        <f t="shared" ca="1" si="7"/>
        <v>2450</v>
      </c>
      <c r="G85" s="48">
        <f t="shared" ca="1" si="8"/>
        <v>39569</v>
      </c>
      <c r="H85" s="88">
        <f ca="1">VLOOKUP(G85, 'Power Curves'!$BT$4:$BU$363, 2)</f>
        <v>4.5898878939357103E-2</v>
      </c>
    </row>
    <row r="86" spans="1:8" x14ac:dyDescent="0.2">
      <c r="A86" s="100">
        <f t="shared" si="5"/>
        <v>39691</v>
      </c>
      <c r="B86" s="98">
        <f t="shared" ca="1" si="9"/>
        <v>4.6435334631417899E-2</v>
      </c>
      <c r="C86" s="104">
        <f t="shared" ca="1" si="6"/>
        <v>0.73211981261646386</v>
      </c>
      <c r="D86" s="102">
        <f t="shared" ca="1" si="7"/>
        <v>2481</v>
      </c>
      <c r="G86" s="48">
        <f t="shared" ca="1" si="8"/>
        <v>39600</v>
      </c>
      <c r="H86" s="88">
        <f ca="1">VLOOKUP(G86, 'Power Curves'!$BT$4:$BU$363, 2)</f>
        <v>4.6079641172667198E-2</v>
      </c>
    </row>
    <row r="87" spans="1:8" x14ac:dyDescent="0.2">
      <c r="A87" s="100">
        <f t="shared" si="5"/>
        <v>39721</v>
      </c>
      <c r="B87" s="98">
        <f t="shared" ca="1" si="9"/>
        <v>4.6616096897163797E-2</v>
      </c>
      <c r="C87" s="104">
        <f t="shared" ca="1" si="6"/>
        <v>0.72847940009535517</v>
      </c>
      <c r="D87" s="102">
        <f t="shared" ca="1" si="7"/>
        <v>2511</v>
      </c>
      <c r="G87" s="48">
        <f t="shared" ca="1" si="8"/>
        <v>39630</v>
      </c>
      <c r="H87" s="88">
        <f ca="1">VLOOKUP(G87, 'Power Curves'!$BT$4:$BU$363, 2)</f>
        <v>4.6254572376600099E-2</v>
      </c>
    </row>
    <row r="88" spans="1:8" x14ac:dyDescent="0.2">
      <c r="A88" s="100">
        <f t="shared" si="5"/>
        <v>39752</v>
      </c>
      <c r="B88" s="98">
        <f t="shared" ca="1" si="9"/>
        <v>4.6791028132483703E-2</v>
      </c>
      <c r="C88" s="104">
        <f t="shared" ca="1" si="6"/>
        <v>0.72477308079341085</v>
      </c>
      <c r="D88" s="102">
        <f t="shared" ca="1" si="7"/>
        <v>2542</v>
      </c>
      <c r="G88" s="48">
        <f t="shared" ca="1" si="8"/>
        <v>39661</v>
      </c>
      <c r="H88" s="88">
        <f ca="1">VLOOKUP(G88, 'Power Curves'!$BT$4:$BU$363, 2)</f>
        <v>4.6435334631417899E-2</v>
      </c>
    </row>
    <row r="89" spans="1:8" x14ac:dyDescent="0.2">
      <c r="A89" s="100">
        <f t="shared" si="5"/>
        <v>39782</v>
      </c>
      <c r="B89" s="98">
        <f t="shared" ca="1" si="9"/>
        <v>4.6971790419731999E-2</v>
      </c>
      <c r="C89" s="104">
        <f t="shared" ca="1" si="6"/>
        <v>0.72112749084457972</v>
      </c>
      <c r="D89" s="102">
        <f t="shared" ca="1" si="7"/>
        <v>2572</v>
      </c>
      <c r="G89" s="48">
        <f t="shared" ca="1" si="8"/>
        <v>39692</v>
      </c>
      <c r="H89" s="88">
        <f ca="1">VLOOKUP(G89, 'Power Curves'!$BT$4:$BU$363, 2)</f>
        <v>4.6616096897163797E-2</v>
      </c>
    </row>
    <row r="90" spans="1:8" x14ac:dyDescent="0.2">
      <c r="A90" s="100">
        <f t="shared" si="5"/>
        <v>39813</v>
      </c>
      <c r="B90" s="98">
        <f t="shared" ca="1" si="9"/>
        <v>4.7102629039151203E-2</v>
      </c>
      <c r="C90" s="104">
        <f t="shared" ca="1" si="6"/>
        <v>0.71763736225054298</v>
      </c>
      <c r="D90" s="102">
        <f t="shared" ca="1" si="7"/>
        <v>2603</v>
      </c>
      <c r="G90" s="48">
        <f t="shared" ca="1" si="8"/>
        <v>39722</v>
      </c>
      <c r="H90" s="88">
        <f ca="1">VLOOKUP(G90, 'Power Curves'!$BT$4:$BU$363, 2)</f>
        <v>4.6791028132483703E-2</v>
      </c>
    </row>
    <row r="91" spans="1:8" x14ac:dyDescent="0.2">
      <c r="A91" s="100">
        <f t="shared" si="5"/>
        <v>39844</v>
      </c>
      <c r="B91" s="98">
        <f t="shared" ca="1" si="9"/>
        <v>4.7202987122167098E-2</v>
      </c>
      <c r="C91" s="104">
        <f t="shared" ca="1" si="6"/>
        <v>0.71430204391093599</v>
      </c>
      <c r="D91" s="102">
        <f t="shared" ca="1" si="7"/>
        <v>2634</v>
      </c>
      <c r="G91" s="48">
        <f t="shared" ca="1" si="8"/>
        <v>39753</v>
      </c>
      <c r="H91" s="88">
        <f ca="1">VLOOKUP(G91, 'Power Curves'!$BT$4:$BU$363, 2)</f>
        <v>4.6971790419731999E-2</v>
      </c>
    </row>
    <row r="92" spans="1:8" x14ac:dyDescent="0.2">
      <c r="A92" s="100">
        <f t="shared" si="5"/>
        <v>39872</v>
      </c>
      <c r="B92" s="98">
        <f t="shared" ca="1" si="9"/>
        <v>4.73033452085505E-2</v>
      </c>
      <c r="C92" s="104">
        <f t="shared" ca="1" si="6"/>
        <v>0.71124348763888767</v>
      </c>
      <c r="D92" s="102">
        <f t="shared" ca="1" si="7"/>
        <v>2662</v>
      </c>
      <c r="G92" s="48">
        <f t="shared" ca="1" si="8"/>
        <v>39783</v>
      </c>
      <c r="H92" s="88">
        <f ca="1">VLOOKUP(G92, 'Power Curves'!$BT$4:$BU$363, 2)</f>
        <v>4.7102629039151203E-2</v>
      </c>
    </row>
    <row r="93" spans="1:8" x14ac:dyDescent="0.2">
      <c r="A93" s="100">
        <f t="shared" si="5"/>
        <v>39903</v>
      </c>
      <c r="B93" s="98">
        <f t="shared" ca="1" si="9"/>
        <v>4.73939912249524E-2</v>
      </c>
      <c r="C93" s="104">
        <f t="shared" ca="1" si="6"/>
        <v>0.70796446223598086</v>
      </c>
      <c r="D93" s="102">
        <f t="shared" ca="1" si="7"/>
        <v>2693</v>
      </c>
      <c r="G93" s="48">
        <f t="shared" ca="1" si="8"/>
        <v>39814</v>
      </c>
      <c r="H93" s="88">
        <f ca="1">VLOOKUP(G93, 'Power Curves'!$BT$4:$BU$363, 2)</f>
        <v>4.7202987122167098E-2</v>
      </c>
    </row>
    <row r="94" spans="1:8" x14ac:dyDescent="0.2">
      <c r="A94" s="100">
        <f t="shared" si="5"/>
        <v>39933</v>
      </c>
      <c r="B94" s="98">
        <f t="shared" ca="1" si="9"/>
        <v>4.7494349317744398E-2</v>
      </c>
      <c r="C94" s="104">
        <f t="shared" ca="1" si="6"/>
        <v>0.70473068693706098</v>
      </c>
      <c r="D94" s="102">
        <f t="shared" ca="1" si="7"/>
        <v>2723</v>
      </c>
      <c r="G94" s="48">
        <f t="shared" ca="1" si="8"/>
        <v>39845</v>
      </c>
      <c r="H94" s="88">
        <f ca="1">VLOOKUP(G94, 'Power Curves'!$BT$4:$BU$363, 2)</f>
        <v>4.73033452085505E-2</v>
      </c>
    </row>
    <row r="95" spans="1:8" x14ac:dyDescent="0.2">
      <c r="A95" s="100">
        <f t="shared" si="5"/>
        <v>39964</v>
      </c>
      <c r="B95" s="98">
        <f t="shared" ca="1" si="9"/>
        <v>4.7591470055909899E-2</v>
      </c>
      <c r="C95" s="104">
        <f t="shared" ca="1" si="6"/>
        <v>0.70142680047781802</v>
      </c>
      <c r="D95" s="102">
        <f t="shared" ca="1" si="7"/>
        <v>2754</v>
      </c>
      <c r="G95" s="48">
        <f t="shared" ca="1" si="8"/>
        <v>39873</v>
      </c>
      <c r="H95" s="88">
        <f ca="1">VLOOKUP(G95, 'Power Curves'!$BT$4:$BU$363, 2)</f>
        <v>4.73939912249524E-2</v>
      </c>
    </row>
    <row r="96" spans="1:8" x14ac:dyDescent="0.2">
      <c r="A96" s="100">
        <f t="shared" si="5"/>
        <v>39994</v>
      </c>
      <c r="B96" s="98">
        <f t="shared" ca="1" si="9"/>
        <v>4.7691828155327402E-2</v>
      </c>
      <c r="C96" s="104">
        <f t="shared" ca="1" si="6"/>
        <v>0.69820044393383429</v>
      </c>
      <c r="D96" s="102">
        <f t="shared" ca="1" si="7"/>
        <v>2784</v>
      </c>
      <c r="G96" s="48">
        <f t="shared" ca="1" si="8"/>
        <v>39904</v>
      </c>
      <c r="H96" s="88">
        <f ca="1">VLOOKUP(G96, 'Power Curves'!$BT$4:$BU$363, 2)</f>
        <v>4.7494349317744398E-2</v>
      </c>
    </row>
    <row r="97" spans="1:8" x14ac:dyDescent="0.2">
      <c r="A97" s="100">
        <f t="shared" si="5"/>
        <v>40025</v>
      </c>
      <c r="B97" s="98">
        <f t="shared" ca="1" si="9"/>
        <v>4.7788948899904198E-2</v>
      </c>
      <c r="C97" s="104">
        <f t="shared" ca="1" si="6"/>
        <v>0.69490483483831289</v>
      </c>
      <c r="D97" s="102">
        <f t="shared" ca="1" si="7"/>
        <v>2815</v>
      </c>
      <c r="G97" s="48">
        <f t="shared" ca="1" si="8"/>
        <v>39934</v>
      </c>
      <c r="H97" s="88">
        <f ca="1">VLOOKUP(G97, 'Power Curves'!$BT$4:$BU$363, 2)</f>
        <v>4.7591470055909899E-2</v>
      </c>
    </row>
    <row r="98" spans="1:8" x14ac:dyDescent="0.2">
      <c r="A98" s="100">
        <f t="shared" si="5"/>
        <v>40056</v>
      </c>
      <c r="B98" s="98">
        <f t="shared" ca="1" si="9"/>
        <v>4.7889307005945597E-2</v>
      </c>
      <c r="C98" s="104">
        <f t="shared" ca="1" si="6"/>
        <v>0.69159663160952356</v>
      </c>
      <c r="D98" s="102">
        <f t="shared" ca="1" si="7"/>
        <v>2846</v>
      </c>
      <c r="G98" s="48">
        <f t="shared" ca="1" si="8"/>
        <v>39965</v>
      </c>
      <c r="H98" s="88">
        <f ca="1">VLOOKUP(G98, 'Power Curves'!$BT$4:$BU$363, 2)</f>
        <v>4.7691828155327402E-2</v>
      </c>
    </row>
    <row r="99" spans="1:8" x14ac:dyDescent="0.2">
      <c r="A99" s="100">
        <f t="shared" si="5"/>
        <v>40086</v>
      </c>
      <c r="B99" s="98">
        <f t="shared" ca="1" si="9"/>
        <v>4.7989665115353297E-2</v>
      </c>
      <c r="C99" s="104">
        <f t="shared" ca="1" si="6"/>
        <v>0.68838212371740215</v>
      </c>
      <c r="D99" s="102">
        <f t="shared" ca="1" si="7"/>
        <v>2876</v>
      </c>
      <c r="G99" s="48">
        <f t="shared" ca="1" si="8"/>
        <v>39995</v>
      </c>
      <c r="H99" s="88">
        <f ca="1">VLOOKUP(G99, 'Power Curves'!$BT$4:$BU$363, 2)</f>
        <v>4.7788948899904198E-2</v>
      </c>
    </row>
    <row r="100" spans="1:8" x14ac:dyDescent="0.2">
      <c r="A100" s="100">
        <f t="shared" si="5"/>
        <v>40117</v>
      </c>
      <c r="B100" s="98">
        <f t="shared" ca="1" si="9"/>
        <v>4.8086785869597901E-2</v>
      </c>
      <c r="C100" s="104">
        <f t="shared" ca="1" si="6"/>
        <v>0.68509965038081566</v>
      </c>
      <c r="D100" s="102">
        <f t="shared" ca="1" si="7"/>
        <v>2907</v>
      </c>
      <c r="G100" s="48">
        <f t="shared" ca="1" si="8"/>
        <v>40026</v>
      </c>
      <c r="H100" s="88">
        <f ca="1">VLOOKUP(G100, 'Power Curves'!$BT$4:$BU$363, 2)</f>
        <v>4.7889307005945597E-2</v>
      </c>
    </row>
    <row r="101" spans="1:8" x14ac:dyDescent="0.2">
      <c r="A101" s="100">
        <f t="shared" si="5"/>
        <v>40147</v>
      </c>
      <c r="B101" s="98">
        <f t="shared" ca="1" si="9"/>
        <v>4.8187143985629198E-2</v>
      </c>
      <c r="C101" s="104">
        <f t="shared" ca="1" si="6"/>
        <v>0.68189342893275606</v>
      </c>
      <c r="D101" s="102">
        <f t="shared" ca="1" si="7"/>
        <v>2937</v>
      </c>
      <c r="G101" s="48">
        <f t="shared" ca="1" si="8"/>
        <v>40057</v>
      </c>
      <c r="H101" s="88">
        <f ca="1">VLOOKUP(G101, 'Power Curves'!$BT$4:$BU$363, 2)</f>
        <v>4.7989665115353297E-2</v>
      </c>
    </row>
    <row r="102" spans="1:8" x14ac:dyDescent="0.2">
      <c r="A102" s="100">
        <f t="shared" si="5"/>
        <v>40178</v>
      </c>
      <c r="B102" s="98">
        <f t="shared" ca="1" si="9"/>
        <v>4.8284264746283799E-2</v>
      </c>
      <c r="C102" s="104">
        <f t="shared" ca="1" si="6"/>
        <v>0.67862009011219859</v>
      </c>
      <c r="D102" s="102">
        <f t="shared" ca="1" si="7"/>
        <v>2968</v>
      </c>
      <c r="G102" s="48">
        <f t="shared" ca="1" si="8"/>
        <v>40087</v>
      </c>
      <c r="H102" s="88">
        <f ca="1">VLOOKUP(G102, 'Power Curves'!$BT$4:$BU$363, 2)</f>
        <v>4.8086785869597901E-2</v>
      </c>
    </row>
    <row r="103" spans="1:8" x14ac:dyDescent="0.2">
      <c r="A103" s="100">
        <f t="shared" si="5"/>
        <v>40209</v>
      </c>
      <c r="B103" s="98">
        <f t="shared" ca="1" si="9"/>
        <v>4.8384622868937702E-2</v>
      </c>
      <c r="C103" s="104">
        <f t="shared" ca="1" si="6"/>
        <v>0.6753340902374404</v>
      </c>
      <c r="D103" s="102">
        <f t="shared" ca="1" si="7"/>
        <v>2999</v>
      </c>
      <c r="G103" s="48">
        <f t="shared" ca="1" si="8"/>
        <v>40118</v>
      </c>
      <c r="H103" s="88">
        <f ca="1">VLOOKUP(G103, 'Power Curves'!$BT$4:$BU$363, 2)</f>
        <v>4.8187143985629198E-2</v>
      </c>
    </row>
    <row r="104" spans="1:8" x14ac:dyDescent="0.2">
      <c r="A104" s="100">
        <f t="shared" si="5"/>
        <v>40237</v>
      </c>
      <c r="B104" s="98">
        <f t="shared" ca="1" si="9"/>
        <v>4.8484980994957003E-2</v>
      </c>
      <c r="C104" s="104">
        <f t="shared" ca="1" si="6"/>
        <v>0.67231734355354222</v>
      </c>
      <c r="D104" s="102">
        <f t="shared" ca="1" si="7"/>
        <v>3027</v>
      </c>
      <c r="G104" s="48">
        <f t="shared" ca="1" si="8"/>
        <v>40148</v>
      </c>
      <c r="H104" s="88">
        <f ca="1">VLOOKUP(G104, 'Power Curves'!$BT$4:$BU$363, 2)</f>
        <v>4.8284264746283799E-2</v>
      </c>
    </row>
    <row r="105" spans="1:8" x14ac:dyDescent="0.2">
      <c r="A105" s="100">
        <f t="shared" si="5"/>
        <v>40268</v>
      </c>
      <c r="B105" s="98">
        <f t="shared" ca="1" si="9"/>
        <v>4.8575627047157302E-2</v>
      </c>
      <c r="C105" s="104">
        <f t="shared" ca="1" si="6"/>
        <v>0.66909331151768725</v>
      </c>
      <c r="D105" s="102">
        <f t="shared" ca="1" si="7"/>
        <v>3058</v>
      </c>
      <c r="G105" s="48">
        <f t="shared" ca="1" si="8"/>
        <v>40179</v>
      </c>
      <c r="H105" s="88">
        <f ca="1">VLOOKUP(G105, 'Power Curves'!$BT$4:$BU$363, 2)</f>
        <v>4.8384622868937702E-2</v>
      </c>
    </row>
    <row r="106" spans="1:8" x14ac:dyDescent="0.2">
      <c r="A106" s="100">
        <f t="shared" si="5"/>
        <v>40298</v>
      </c>
      <c r="B106" s="98">
        <f t="shared" ca="1" si="9"/>
        <v>4.8675985179581702E-2</v>
      </c>
      <c r="C106" s="104">
        <f t="shared" ca="1" si="6"/>
        <v>0.66590904299498999</v>
      </c>
      <c r="D106" s="102">
        <f t="shared" ca="1" si="7"/>
        <v>3088</v>
      </c>
      <c r="G106" s="48">
        <f t="shared" ca="1" si="8"/>
        <v>40210</v>
      </c>
      <c r="H106" s="88">
        <f ca="1">VLOOKUP(G106, 'Power Curves'!$BT$4:$BU$363, 2)</f>
        <v>4.8484980994957003E-2</v>
      </c>
    </row>
    <row r="107" spans="1:8" x14ac:dyDescent="0.2">
      <c r="A107" s="100">
        <f t="shared" si="5"/>
        <v>40329</v>
      </c>
      <c r="B107" s="98">
        <f t="shared" ca="1" si="9"/>
        <v>4.8773105956099197E-2</v>
      </c>
      <c r="C107" s="104">
        <f t="shared" ca="1" si="6"/>
        <v>0.66265973748634155</v>
      </c>
      <c r="D107" s="102">
        <f t="shared" ca="1" si="7"/>
        <v>3119</v>
      </c>
      <c r="G107" s="48">
        <f t="shared" ca="1" si="8"/>
        <v>40238</v>
      </c>
      <c r="H107" s="88">
        <f ca="1">VLOOKUP(G107, 'Power Curves'!$BT$4:$BU$363, 2)</f>
        <v>4.8575627047157302E-2</v>
      </c>
    </row>
    <row r="108" spans="1:8" x14ac:dyDescent="0.2">
      <c r="A108" s="100">
        <f t="shared" si="5"/>
        <v>40359</v>
      </c>
      <c r="B108" s="98">
        <f t="shared" ca="1" si="9"/>
        <v>4.8873464095144897E-2</v>
      </c>
      <c r="C108" s="104">
        <f t="shared" ca="1" si="6"/>
        <v>0.65948490638512236</v>
      </c>
      <c r="D108" s="102">
        <f t="shared" ca="1" si="7"/>
        <v>3149</v>
      </c>
      <c r="G108" s="48">
        <f t="shared" ca="1" si="8"/>
        <v>40269</v>
      </c>
      <c r="H108" s="88">
        <f ca="1">VLOOKUP(G108, 'Power Curves'!$BT$4:$BU$363, 2)</f>
        <v>4.8675985179581702E-2</v>
      </c>
    </row>
    <row r="109" spans="1:8" x14ac:dyDescent="0.2">
      <c r="A109" s="100">
        <f t="shared" si="5"/>
        <v>40390</v>
      </c>
      <c r="B109" s="98">
        <f t="shared" ca="1" si="9"/>
        <v>4.8970584878070197E-2</v>
      </c>
      <c r="C109" s="104">
        <f t="shared" ca="1" si="6"/>
        <v>0.65624587084494801</v>
      </c>
      <c r="D109" s="102">
        <f t="shared" ca="1" si="7"/>
        <v>3180</v>
      </c>
      <c r="G109" s="48">
        <f t="shared" ca="1" si="8"/>
        <v>40299</v>
      </c>
      <c r="H109" s="88">
        <f ca="1">VLOOKUP(G109, 'Power Curves'!$BT$4:$BU$363, 2)</f>
        <v>4.8773105956099197E-2</v>
      </c>
    </row>
    <row r="110" spans="1:8" x14ac:dyDescent="0.2">
      <c r="A110" s="100">
        <f t="shared" si="5"/>
        <v>40421</v>
      </c>
      <c r="B110" s="98">
        <f t="shared" ca="1" si="9"/>
        <v>4.9070943023735901E-2</v>
      </c>
      <c r="C110" s="104">
        <f t="shared" ca="1" si="6"/>
        <v>0.65299412124817546</v>
      </c>
      <c r="D110" s="102">
        <f t="shared" ca="1" si="7"/>
        <v>3211</v>
      </c>
      <c r="G110" s="48">
        <f t="shared" ca="1" si="8"/>
        <v>40330</v>
      </c>
      <c r="H110" s="88">
        <f ca="1">VLOOKUP(G110, 'Power Curves'!$BT$4:$BU$363, 2)</f>
        <v>4.8873464095144897E-2</v>
      </c>
    </row>
    <row r="111" spans="1:8" x14ac:dyDescent="0.2">
      <c r="A111" s="100">
        <f t="shared" si="5"/>
        <v>40451</v>
      </c>
      <c r="B111" s="98">
        <f t="shared" ca="1" si="9"/>
        <v>4.91713011727666E-2</v>
      </c>
      <c r="C111" s="104">
        <f t="shared" ca="1" si="6"/>
        <v>0.64983412714941546</v>
      </c>
      <c r="D111" s="102">
        <f t="shared" ca="1" si="7"/>
        <v>3241</v>
      </c>
      <c r="G111" s="48">
        <f t="shared" ca="1" si="8"/>
        <v>40360</v>
      </c>
      <c r="H111" s="88">
        <f ca="1">VLOOKUP(G111, 'Power Curves'!$BT$4:$BU$363, 2)</f>
        <v>4.8970584878070197E-2</v>
      </c>
    </row>
    <row r="112" spans="1:8" x14ac:dyDescent="0.2">
      <c r="A112" s="100">
        <f t="shared" si="5"/>
        <v>40482</v>
      </c>
      <c r="B112" s="98">
        <f t="shared" ca="1" si="9"/>
        <v>4.9268421965353901E-2</v>
      </c>
      <c r="C112" s="104">
        <f t="shared" ca="1" si="6"/>
        <v>0.6466111754248719</v>
      </c>
      <c r="D112" s="102">
        <f t="shared" ca="1" si="7"/>
        <v>3272</v>
      </c>
      <c r="G112" s="48">
        <f t="shared" ca="1" si="8"/>
        <v>40391</v>
      </c>
      <c r="H112" s="88">
        <f ca="1">VLOOKUP(G112, 'Power Curves'!$BT$4:$BU$363, 2)</f>
        <v>4.9070943023735901E-2</v>
      </c>
    </row>
    <row r="113" spans="1:8" x14ac:dyDescent="0.2">
      <c r="A113" s="100">
        <f t="shared" si="5"/>
        <v>40512</v>
      </c>
      <c r="B113" s="98">
        <f t="shared" ca="1" si="9"/>
        <v>4.9368780121003597E-2</v>
      </c>
      <c r="C113" s="104">
        <f t="shared" ca="1" si="6"/>
        <v>0.64346141159354964</v>
      </c>
      <c r="D113" s="102">
        <f t="shared" ca="1" si="7"/>
        <v>3302</v>
      </c>
      <c r="G113" s="48">
        <f t="shared" ca="1" si="8"/>
        <v>40422</v>
      </c>
      <c r="H113" s="88">
        <f ca="1">VLOOKUP(G113, 'Power Curves'!$BT$4:$BU$363, 2)</f>
        <v>4.91713011727666E-2</v>
      </c>
    </row>
    <row r="114" spans="1:8" x14ac:dyDescent="0.2">
      <c r="A114" s="100">
        <f t="shared" si="5"/>
        <v>40543</v>
      </c>
      <c r="B114" s="98">
        <f t="shared" ca="1" si="9"/>
        <v>4.9465900919997398E-2</v>
      </c>
      <c r="C114" s="104">
        <f t="shared" ca="1" si="6"/>
        <v>0.64024951085485116</v>
      </c>
      <c r="D114" s="102">
        <f t="shared" ca="1" si="7"/>
        <v>3333</v>
      </c>
      <c r="G114" s="48">
        <f t="shared" ca="1" si="8"/>
        <v>40452</v>
      </c>
      <c r="H114" s="88">
        <f ca="1">VLOOKUP(G114, 'Power Curves'!$BT$4:$BU$363, 2)</f>
        <v>4.9268421965353901E-2</v>
      </c>
    </row>
    <row r="115" spans="1:8" x14ac:dyDescent="0.2">
      <c r="A115" s="100">
        <f t="shared" si="5"/>
        <v>40574</v>
      </c>
      <c r="B115" s="98">
        <f t="shared" ca="1" si="9"/>
        <v>4.9566259082266299E-2</v>
      </c>
      <c r="C115" s="104">
        <f t="shared" ca="1" si="6"/>
        <v>0.63702488506696386</v>
      </c>
      <c r="D115" s="102">
        <f t="shared" ca="1" si="7"/>
        <v>3364</v>
      </c>
      <c r="G115" s="48">
        <f t="shared" ca="1" si="8"/>
        <v>40483</v>
      </c>
      <c r="H115" s="88">
        <f ca="1">VLOOKUP(G115, 'Power Curves'!$BT$4:$BU$363, 2)</f>
        <v>4.9368780121003597E-2</v>
      </c>
    </row>
    <row r="116" spans="1:8" x14ac:dyDescent="0.2">
      <c r="A116" s="100">
        <f t="shared" si="5"/>
        <v>40602</v>
      </c>
      <c r="B116" s="98">
        <f t="shared" ca="1" si="9"/>
        <v>4.9666617247898802E-2</v>
      </c>
      <c r="C116" s="104">
        <f t="shared" ca="1" si="6"/>
        <v>0.63406143964447259</v>
      </c>
      <c r="D116" s="102">
        <f t="shared" ca="1" si="7"/>
        <v>3392</v>
      </c>
      <c r="G116" s="48">
        <f t="shared" ca="1" si="8"/>
        <v>40513</v>
      </c>
      <c r="H116" s="88">
        <f ca="1">VLOOKUP(G116, 'Power Curves'!$BT$4:$BU$363, 2)</f>
        <v>4.9465900919997398E-2</v>
      </c>
    </row>
    <row r="117" spans="1:8" x14ac:dyDescent="0.2">
      <c r="A117" s="100">
        <f t="shared" si="5"/>
        <v>40633</v>
      </c>
      <c r="B117" s="98">
        <f t="shared" ca="1" si="9"/>
        <v>4.9757263335877197E-2</v>
      </c>
      <c r="C117" s="104">
        <f t="shared" ca="1" si="6"/>
        <v>0.63090359714231836</v>
      </c>
      <c r="D117" s="102">
        <f t="shared" ca="1" si="7"/>
        <v>3423</v>
      </c>
      <c r="G117" s="48">
        <f t="shared" ca="1" si="8"/>
        <v>40544</v>
      </c>
      <c r="H117" s="88">
        <f ca="1">VLOOKUP(G117, 'Power Curves'!$BT$4:$BU$363, 2)</f>
        <v>4.9566259082266299E-2</v>
      </c>
    </row>
    <row r="118" spans="1:8" x14ac:dyDescent="0.2">
      <c r="A118" s="100">
        <f t="shared" si="5"/>
        <v>40663</v>
      </c>
      <c r="B118" s="98">
        <f t="shared" ca="1" si="9"/>
        <v>4.9857621507910697E-2</v>
      </c>
      <c r="C118" s="104">
        <f t="shared" ca="1" si="6"/>
        <v>0.62778046764061335</v>
      </c>
      <c r="D118" s="102">
        <f t="shared" ca="1" si="7"/>
        <v>3453</v>
      </c>
      <c r="G118" s="48">
        <f t="shared" ca="1" si="8"/>
        <v>40575</v>
      </c>
      <c r="H118" s="88">
        <f ca="1">VLOOKUP(G118, 'Power Curves'!$BT$4:$BU$363, 2)</f>
        <v>4.9666617247898802E-2</v>
      </c>
    </row>
    <row r="119" spans="1:8" x14ac:dyDescent="0.2">
      <c r="A119" s="100">
        <f t="shared" si="5"/>
        <v>40694</v>
      </c>
      <c r="B119" s="98">
        <f t="shared" ca="1" si="9"/>
        <v>4.9954742322757997E-2</v>
      </c>
      <c r="C119" s="104">
        <f t="shared" ca="1" si="6"/>
        <v>0.62459721180945649</v>
      </c>
      <c r="D119" s="102">
        <f t="shared" ca="1" si="7"/>
        <v>3484</v>
      </c>
      <c r="G119" s="48">
        <f t="shared" ca="1" si="8"/>
        <v>40603</v>
      </c>
      <c r="H119" s="88">
        <f ca="1">VLOOKUP(G119, 'Power Curves'!$BT$4:$BU$363, 2)</f>
        <v>4.9757263335877197E-2</v>
      </c>
    </row>
    <row r="120" spans="1:8" x14ac:dyDescent="0.2">
      <c r="A120" s="100">
        <f t="shared" si="5"/>
        <v>40724</v>
      </c>
      <c r="B120" s="98">
        <f t="shared" ca="1" si="9"/>
        <v>5.0055100501409398E-2</v>
      </c>
      <c r="C120" s="104">
        <f t="shared" ca="1" si="6"/>
        <v>0.62148535775353164</v>
      </c>
      <c r="D120" s="102">
        <f t="shared" ca="1" si="7"/>
        <v>3514</v>
      </c>
      <c r="G120" s="48">
        <f t="shared" ca="1" si="8"/>
        <v>40634</v>
      </c>
      <c r="H120" s="88">
        <f ca="1">VLOOKUP(G120, 'Power Curves'!$BT$4:$BU$363, 2)</f>
        <v>4.9857621507910697E-2</v>
      </c>
    </row>
    <row r="121" spans="1:8" x14ac:dyDescent="0.2">
      <c r="A121" s="100">
        <f t="shared" si="5"/>
        <v>40755</v>
      </c>
      <c r="B121" s="98">
        <f t="shared" ca="1" si="9"/>
        <v>5.0152221322660798E-2</v>
      </c>
      <c r="C121" s="104">
        <f t="shared" ca="1" si="6"/>
        <v>0.61831418089878054</v>
      </c>
      <c r="D121" s="102">
        <f t="shared" ca="1" si="7"/>
        <v>3545</v>
      </c>
      <c r="G121" s="48">
        <f t="shared" ca="1" si="8"/>
        <v>40664</v>
      </c>
      <c r="H121" s="88">
        <f ca="1">VLOOKUP(G121, 'Power Curves'!$BT$4:$BU$363, 2)</f>
        <v>4.9954742322757997E-2</v>
      </c>
    </row>
    <row r="122" spans="1:8" x14ac:dyDescent="0.2">
      <c r="A122" s="100">
        <f t="shared" si="5"/>
        <v>40786</v>
      </c>
      <c r="B122" s="98">
        <f t="shared" ca="1" si="9"/>
        <v>5.0252579507928698E-2</v>
      </c>
      <c r="C122" s="104">
        <f t="shared" ca="1" si="6"/>
        <v>0.61513029935473307</v>
      </c>
      <c r="D122" s="102">
        <f t="shared" ca="1" si="7"/>
        <v>3576</v>
      </c>
      <c r="G122" s="48">
        <f t="shared" ca="1" si="8"/>
        <v>40695</v>
      </c>
      <c r="H122" s="88">
        <f ca="1">VLOOKUP(G122, 'Power Curves'!$BT$4:$BU$363, 2)</f>
        <v>5.0055100501409398E-2</v>
      </c>
    </row>
    <row r="123" spans="1:8" x14ac:dyDescent="0.2">
      <c r="A123" s="100">
        <f t="shared" si="5"/>
        <v>40816</v>
      </c>
      <c r="B123" s="98">
        <f t="shared" ca="1" si="9"/>
        <v>5.0352937696558797E-2</v>
      </c>
      <c r="C123" s="104">
        <f t="shared" ca="1" si="6"/>
        <v>0.61203599603827574</v>
      </c>
      <c r="D123" s="102">
        <f t="shared" ca="1" si="7"/>
        <v>3606</v>
      </c>
      <c r="G123" s="48">
        <f t="shared" ca="1" si="8"/>
        <v>40725</v>
      </c>
      <c r="H123" s="88">
        <f ca="1">VLOOKUP(G123, 'Power Curves'!$BT$4:$BU$363, 2)</f>
        <v>5.0152221322660798E-2</v>
      </c>
    </row>
    <row r="124" spans="1:8" x14ac:dyDescent="0.2">
      <c r="A124" s="100">
        <f t="shared" si="5"/>
        <v>40847</v>
      </c>
      <c r="B124" s="98">
        <f t="shared" ca="1" si="9"/>
        <v>5.04500585274665E-2</v>
      </c>
      <c r="C124" s="104">
        <f t="shared" ca="1" si="6"/>
        <v>0.60888357212459687</v>
      </c>
      <c r="D124" s="102">
        <f t="shared" ca="1" si="7"/>
        <v>3637</v>
      </c>
      <c r="G124" s="48">
        <f t="shared" ca="1" si="8"/>
        <v>40756</v>
      </c>
      <c r="H124" s="88">
        <f ca="1">VLOOKUP(G124, 'Power Curves'!$BT$4:$BU$363, 2)</f>
        <v>5.0252579507928698E-2</v>
      </c>
    </row>
    <row r="125" spans="1:8" x14ac:dyDescent="0.2">
      <c r="A125" s="100">
        <f t="shared" si="5"/>
        <v>40877</v>
      </c>
      <c r="B125" s="98">
        <f t="shared" ca="1" si="9"/>
        <v>5.0550416722712703E-2</v>
      </c>
      <c r="C125" s="104">
        <f t="shared" ca="1" si="6"/>
        <v>0.60580125948284325</v>
      </c>
      <c r="D125" s="102">
        <f t="shared" ca="1" si="7"/>
        <v>3667</v>
      </c>
      <c r="G125" s="48">
        <f t="shared" ca="1" si="8"/>
        <v>40787</v>
      </c>
      <c r="H125" s="88">
        <f ca="1">VLOOKUP(G125, 'Power Curves'!$BT$4:$BU$363, 2)</f>
        <v>5.0352937696558797E-2</v>
      </c>
    </row>
    <row r="126" spans="1:8" x14ac:dyDescent="0.2">
      <c r="A126" s="100">
        <f t="shared" si="5"/>
        <v>40908</v>
      </c>
      <c r="B126" s="98">
        <f t="shared" ca="1" si="9"/>
        <v>5.0625312489554798E-2</v>
      </c>
      <c r="C126" s="104">
        <f t="shared" ca="1" si="6"/>
        <v>0.60279389323154331</v>
      </c>
      <c r="D126" s="102">
        <f t="shared" ca="1" si="7"/>
        <v>3698</v>
      </c>
      <c r="G126" s="48">
        <f t="shared" ca="1" si="8"/>
        <v>40817</v>
      </c>
      <c r="H126" s="88">
        <f ca="1">VLOOKUP(G126, 'Power Curves'!$BT$4:$BU$363, 2)</f>
        <v>5.04500585274665E-2</v>
      </c>
    </row>
    <row r="127" spans="1:8" x14ac:dyDescent="0.2">
      <c r="A127" s="100">
        <f t="shared" si="5"/>
        <v>40939</v>
      </c>
      <c r="B127" s="98">
        <f t="shared" ca="1" si="9"/>
        <v>5.0685142620061199E-2</v>
      </c>
      <c r="C127" s="104">
        <f t="shared" ca="1" si="6"/>
        <v>0.59988401703605765</v>
      </c>
      <c r="D127" s="102">
        <f t="shared" ca="1" si="7"/>
        <v>3729</v>
      </c>
      <c r="G127" s="48">
        <f t="shared" ca="1" si="8"/>
        <v>40848</v>
      </c>
      <c r="H127" s="88">
        <f ca="1">VLOOKUP(G127, 'Power Curves'!$BT$4:$BU$363, 2)</f>
        <v>5.0550416722712703E-2</v>
      </c>
    </row>
    <row r="128" spans="1:8" x14ac:dyDescent="0.2">
      <c r="A128" s="100">
        <f t="shared" si="5"/>
        <v>40968</v>
      </c>
      <c r="B128" s="98">
        <f t="shared" ca="1" si="9"/>
        <v>5.07449727517622E-2</v>
      </c>
      <c r="C128" s="104">
        <f t="shared" ca="1" si="6"/>
        <v>0.59714611808325746</v>
      </c>
      <c r="D128" s="102">
        <f t="shared" ca="1" si="7"/>
        <v>3758</v>
      </c>
      <c r="G128" s="48">
        <f t="shared" ca="1" si="8"/>
        <v>40878</v>
      </c>
      <c r="H128" s="88">
        <f ca="1">VLOOKUP(G128, 'Power Curves'!$BT$4:$BU$363, 2)</f>
        <v>5.0625312489554798E-2</v>
      </c>
    </row>
    <row r="129" spans="1:8" x14ac:dyDescent="0.2">
      <c r="A129" s="100">
        <f t="shared" si="5"/>
        <v>40999</v>
      </c>
      <c r="B129" s="98">
        <f t="shared" ca="1" si="9"/>
        <v>5.0800942876048499E-2</v>
      </c>
      <c r="C129" s="104">
        <f t="shared" ca="1" si="6"/>
        <v>0.59427515045790813</v>
      </c>
      <c r="D129" s="102">
        <f t="shared" ca="1" si="7"/>
        <v>3789</v>
      </c>
      <c r="G129" s="48">
        <f t="shared" ca="1" si="8"/>
        <v>40909</v>
      </c>
      <c r="H129" s="88">
        <f ca="1">VLOOKUP(G129, 'Power Curves'!$BT$4:$BU$363, 2)</f>
        <v>5.0685142620061199E-2</v>
      </c>
    </row>
    <row r="130" spans="1:8" x14ac:dyDescent="0.2">
      <c r="A130" s="100">
        <f t="shared" si="5"/>
        <v>41029</v>
      </c>
      <c r="B130" s="98">
        <f t="shared" ca="1" si="9"/>
        <v>5.0860773010062303E-2</v>
      </c>
      <c r="C130" s="104">
        <f t="shared" ca="1" si="6"/>
        <v>0.59147055880798471</v>
      </c>
      <c r="D130" s="102">
        <f t="shared" ca="1" si="7"/>
        <v>3819</v>
      </c>
      <c r="G130" s="48">
        <f t="shared" ca="1" si="8"/>
        <v>40940</v>
      </c>
      <c r="H130" s="88">
        <f ca="1">VLOOKUP(G130, 'Power Curves'!$BT$4:$BU$363, 2)</f>
        <v>5.07449727517622E-2</v>
      </c>
    </row>
    <row r="131" spans="1:8" x14ac:dyDescent="0.2">
      <c r="A131" s="100">
        <f t="shared" si="5"/>
        <v>41060</v>
      </c>
      <c r="B131" s="98">
        <f t="shared" ca="1" si="9"/>
        <v>5.0918673140890401E-2</v>
      </c>
      <c r="C131" s="104">
        <f t="shared" ca="1" si="6"/>
        <v>0.58860421234767946</v>
      </c>
      <c r="D131" s="102">
        <f t="shared" ca="1" si="7"/>
        <v>3850</v>
      </c>
      <c r="G131" s="48">
        <f t="shared" ca="1" si="8"/>
        <v>40969</v>
      </c>
      <c r="H131" s="88">
        <f ca="1">VLOOKUP(G131, 'Power Curves'!$BT$4:$BU$363, 2)</f>
        <v>5.0800942876048499E-2</v>
      </c>
    </row>
    <row r="132" spans="1:8" x14ac:dyDescent="0.2">
      <c r="A132" s="100">
        <f t="shared" si="5"/>
        <v>41090</v>
      </c>
      <c r="B132" s="98">
        <f t="shared" ca="1" si="9"/>
        <v>5.0978503277254297E-2</v>
      </c>
      <c r="C132" s="104">
        <f t="shared" ca="1" si="6"/>
        <v>0.58581517181910969</v>
      </c>
      <c r="D132" s="102">
        <f t="shared" ca="1" si="7"/>
        <v>3880</v>
      </c>
      <c r="G132" s="48">
        <f t="shared" ca="1" si="8"/>
        <v>41000</v>
      </c>
      <c r="H132" s="88">
        <f ca="1">VLOOKUP(G132, 'Power Curves'!$BT$4:$BU$363, 2)</f>
        <v>5.0860773010062303E-2</v>
      </c>
    </row>
    <row r="133" spans="1:8" x14ac:dyDescent="0.2">
      <c r="A133" s="100">
        <f t="shared" si="5"/>
        <v>41121</v>
      </c>
      <c r="B133" s="98">
        <f t="shared" ca="1" si="9"/>
        <v>5.1036403410357402E-2</v>
      </c>
      <c r="C133" s="104">
        <f t="shared" ca="1" si="6"/>
        <v>0.5829650744822098</v>
      </c>
      <c r="D133" s="102">
        <f t="shared" ca="1" si="7"/>
        <v>3911</v>
      </c>
      <c r="G133" s="48">
        <f t="shared" ca="1" si="8"/>
        <v>41030</v>
      </c>
      <c r="H133" s="88">
        <f ca="1">VLOOKUP(G133, 'Power Curves'!$BT$4:$BU$363, 2)</f>
        <v>5.0918673140890401E-2</v>
      </c>
    </row>
    <row r="134" spans="1:8" x14ac:dyDescent="0.2">
      <c r="A134" s="100">
        <f t="shared" si="5"/>
        <v>41152</v>
      </c>
      <c r="B134" s="98">
        <f t="shared" ca="1" si="9"/>
        <v>5.1096233549072299E-2</v>
      </c>
      <c r="C134" s="104">
        <f t="shared" ca="1" si="6"/>
        <v>0.5801115107711392</v>
      </c>
      <c r="D134" s="102">
        <f t="shared" ca="1" si="7"/>
        <v>3942</v>
      </c>
      <c r="G134" s="48">
        <f t="shared" ca="1" si="8"/>
        <v>41061</v>
      </c>
      <c r="H134" s="88">
        <f ca="1">VLOOKUP(G134, 'Power Curves'!$BT$4:$BU$363, 2)</f>
        <v>5.0978503277254297E-2</v>
      </c>
    </row>
    <row r="135" spans="1:8" x14ac:dyDescent="0.2">
      <c r="A135" s="100">
        <f t="shared" si="5"/>
        <v>41182</v>
      </c>
      <c r="B135" s="98">
        <f t="shared" ca="1" si="9"/>
        <v>5.1156063688982303E-2</v>
      </c>
      <c r="C135" s="104">
        <f t="shared" ca="1" si="6"/>
        <v>0.57734604830691039</v>
      </c>
      <c r="D135" s="102">
        <f t="shared" ca="1" si="7"/>
        <v>3972</v>
      </c>
      <c r="G135" s="48">
        <f t="shared" ca="1" si="8"/>
        <v>41091</v>
      </c>
      <c r="H135" s="88">
        <f ca="1">VLOOKUP(G135, 'Power Curves'!$BT$4:$BU$363, 2)</f>
        <v>5.1036403410357402E-2</v>
      </c>
    </row>
    <row r="136" spans="1:8" x14ac:dyDescent="0.2">
      <c r="A136" s="100">
        <f t="shared" ref="A136:A199" si="10">EOMONTH(A135,1)</f>
        <v>41213</v>
      </c>
      <c r="B136" s="98">
        <f t="shared" ca="1" si="9"/>
        <v>5.1213963825515997E-2</v>
      </c>
      <c r="C136" s="104">
        <f t="shared" ref="C136:C199" ca="1" si="11">1/((1+B136/2)^(2*D136/365.25))</f>
        <v>0.57452057232537912</v>
      </c>
      <c r="D136" s="102">
        <f t="shared" ref="D136:D199" ca="1" si="12">A136-ValDate</f>
        <v>4003</v>
      </c>
      <c r="G136" s="48">
        <f t="shared" ref="G136:G199" ca="1" si="13">EOMONTH(G135, 0)+1</f>
        <v>41122</v>
      </c>
      <c r="H136" s="88">
        <f ca="1">VLOOKUP(G136, 'Power Curves'!$BT$4:$BU$363, 2)</f>
        <v>5.1096233549072299E-2</v>
      </c>
    </row>
    <row r="137" spans="1:8" x14ac:dyDescent="0.2">
      <c r="A137" s="100">
        <f t="shared" si="10"/>
        <v>41243</v>
      </c>
      <c r="B137" s="98">
        <f t="shared" ref="B137:B200" ca="1" si="14">VLOOKUP(A137,$G$7:$H$361,2)+$C$4</f>
        <v>5.12737939677761E-2</v>
      </c>
      <c r="C137" s="104">
        <f t="shared" ca="1" si="11"/>
        <v>0.57177082170499416</v>
      </c>
      <c r="D137" s="102">
        <f t="shared" ca="1" si="12"/>
        <v>4033</v>
      </c>
      <c r="G137" s="48">
        <f t="shared" ca="1" si="13"/>
        <v>41153</v>
      </c>
      <c r="H137" s="88">
        <f ca="1">VLOOKUP(G137, 'Power Curves'!$BT$4:$BU$363, 2)</f>
        <v>5.1156063688982303E-2</v>
      </c>
    </row>
    <row r="138" spans="1:8" x14ac:dyDescent="0.2">
      <c r="A138" s="100">
        <f t="shared" si="10"/>
        <v>41274</v>
      </c>
      <c r="B138" s="98">
        <f t="shared" ca="1" si="14"/>
        <v>5.1331694106584398E-2</v>
      </c>
      <c r="C138" s="104">
        <f t="shared" ca="1" si="11"/>
        <v>0.56896174304958225</v>
      </c>
      <c r="D138" s="102">
        <f t="shared" ca="1" si="12"/>
        <v>4064</v>
      </c>
      <c r="G138" s="48">
        <f t="shared" ca="1" si="13"/>
        <v>41183</v>
      </c>
      <c r="H138" s="88">
        <f ca="1">VLOOKUP(G138, 'Power Curves'!$BT$4:$BU$363, 2)</f>
        <v>5.1213963825515997E-2</v>
      </c>
    </row>
    <row r="139" spans="1:8" x14ac:dyDescent="0.2">
      <c r="A139" s="100">
        <f t="shared" si="10"/>
        <v>41305</v>
      </c>
      <c r="B139" s="98">
        <f t="shared" ca="1" si="14"/>
        <v>5.1391524251194601E-2</v>
      </c>
      <c r="C139" s="104">
        <f t="shared" ca="1" si="11"/>
        <v>0.56614910634958815</v>
      </c>
      <c r="D139" s="102">
        <f t="shared" ca="1" si="12"/>
        <v>4095</v>
      </c>
      <c r="G139" s="48">
        <f t="shared" ca="1" si="13"/>
        <v>41214</v>
      </c>
      <c r="H139" s="88">
        <f ca="1">VLOOKUP(G139, 'Power Curves'!$BT$4:$BU$363, 2)</f>
        <v>5.12737939677761E-2</v>
      </c>
    </row>
    <row r="140" spans="1:8" x14ac:dyDescent="0.2">
      <c r="A140" s="100">
        <f t="shared" si="10"/>
        <v>41333</v>
      </c>
      <c r="B140" s="98">
        <f t="shared" ca="1" si="14"/>
        <v>5.1451354396999403E-2</v>
      </c>
      <c r="C140" s="104">
        <f t="shared" ca="1" si="11"/>
        <v>0.56357991346272795</v>
      </c>
      <c r="D140" s="102">
        <f t="shared" ca="1" si="12"/>
        <v>4123</v>
      </c>
      <c r="G140" s="48">
        <f t="shared" ca="1" si="13"/>
        <v>41244</v>
      </c>
      <c r="H140" s="88">
        <f ca="1">VLOOKUP(G140, 'Power Curves'!$BT$4:$BU$363, 2)</f>
        <v>5.1331694106584398E-2</v>
      </c>
    </row>
    <row r="141" spans="1:8" x14ac:dyDescent="0.2">
      <c r="A141" s="100">
        <f t="shared" si="10"/>
        <v>41364</v>
      </c>
      <c r="B141" s="98">
        <f t="shared" ca="1" si="14"/>
        <v>5.1505394529720597E-2</v>
      </c>
      <c r="C141" s="104">
        <f t="shared" ca="1" si="11"/>
        <v>0.56081906810710402</v>
      </c>
      <c r="D141" s="102">
        <f t="shared" ca="1" si="12"/>
        <v>4154</v>
      </c>
      <c r="G141" s="48">
        <f t="shared" ca="1" si="13"/>
        <v>41275</v>
      </c>
      <c r="H141" s="88">
        <f ca="1">VLOOKUP(G141, 'Power Curves'!$BT$4:$BU$363, 2)</f>
        <v>5.1391524251194601E-2</v>
      </c>
    </row>
    <row r="142" spans="1:8" x14ac:dyDescent="0.2">
      <c r="A142" s="100">
        <f t="shared" si="10"/>
        <v>41394</v>
      </c>
      <c r="B142" s="98">
        <f t="shared" ca="1" si="14"/>
        <v>5.1565224677798699E-2</v>
      </c>
      <c r="C142" s="104">
        <f t="shared" ca="1" si="11"/>
        <v>0.55810846282784365</v>
      </c>
      <c r="D142" s="102">
        <f t="shared" ca="1" si="12"/>
        <v>4184</v>
      </c>
      <c r="G142" s="48">
        <f t="shared" ca="1" si="13"/>
        <v>41306</v>
      </c>
      <c r="H142" s="88">
        <f ca="1">VLOOKUP(G142, 'Power Curves'!$BT$4:$BU$363, 2)</f>
        <v>5.1451354396999403E-2</v>
      </c>
    </row>
    <row r="143" spans="1:8" x14ac:dyDescent="0.2">
      <c r="A143" s="100">
        <f t="shared" si="10"/>
        <v>41425</v>
      </c>
      <c r="B143" s="98">
        <f t="shared" ca="1" si="14"/>
        <v>5.1623124822236702E-2</v>
      </c>
      <c r="C143" s="104">
        <f t="shared" ca="1" si="11"/>
        <v>0.55534020483196744</v>
      </c>
      <c r="D143" s="102">
        <f t="shared" ca="1" si="12"/>
        <v>4215</v>
      </c>
      <c r="G143" s="48">
        <f t="shared" ca="1" si="13"/>
        <v>41334</v>
      </c>
      <c r="H143" s="88">
        <f ca="1">VLOOKUP(G143, 'Power Curves'!$BT$4:$BU$363, 2)</f>
        <v>5.1505394529720597E-2</v>
      </c>
    </row>
    <row r="144" spans="1:8" x14ac:dyDescent="0.2">
      <c r="A144" s="100">
        <f t="shared" si="10"/>
        <v>41455</v>
      </c>
      <c r="B144" s="98">
        <f t="shared" ca="1" si="14"/>
        <v>5.1682954972664501E-2</v>
      </c>
      <c r="C144" s="104">
        <f t="shared" ca="1" si="11"/>
        <v>0.55264550882433294</v>
      </c>
      <c r="D144" s="102">
        <f t="shared" ca="1" si="12"/>
        <v>4245</v>
      </c>
      <c r="G144" s="48">
        <f t="shared" ca="1" si="13"/>
        <v>41365</v>
      </c>
      <c r="H144" s="88">
        <f ca="1">VLOOKUP(G144, 'Power Curves'!$BT$4:$BU$363, 2)</f>
        <v>5.1565224677798699E-2</v>
      </c>
    </row>
    <row r="145" spans="1:8" x14ac:dyDescent="0.2">
      <c r="A145" s="100">
        <f t="shared" si="10"/>
        <v>41486</v>
      </c>
      <c r="B145" s="98">
        <f t="shared" ca="1" si="14"/>
        <v>5.1740855119376802E-2</v>
      </c>
      <c r="C145" s="104">
        <f t="shared" ca="1" si="11"/>
        <v>0.54989382817380494</v>
      </c>
      <c r="D145" s="102">
        <f t="shared" ca="1" si="12"/>
        <v>4276</v>
      </c>
      <c r="G145" s="48">
        <f t="shared" ca="1" si="13"/>
        <v>41395</v>
      </c>
      <c r="H145" s="88">
        <f ca="1">VLOOKUP(G145, 'Power Curves'!$BT$4:$BU$363, 2)</f>
        <v>5.1623124822236702E-2</v>
      </c>
    </row>
    <row r="146" spans="1:8" x14ac:dyDescent="0.2">
      <c r="A146" s="100">
        <f t="shared" si="10"/>
        <v>41517</v>
      </c>
      <c r="B146" s="98">
        <f t="shared" ca="1" si="14"/>
        <v>5.1800685272154597E-2</v>
      </c>
      <c r="C146" s="104">
        <f t="shared" ca="1" si="11"/>
        <v>0.54713847881623601</v>
      </c>
      <c r="D146" s="102">
        <f t="shared" ca="1" si="12"/>
        <v>4307</v>
      </c>
      <c r="G146" s="48">
        <f t="shared" ca="1" si="13"/>
        <v>41426</v>
      </c>
      <c r="H146" s="88">
        <f ca="1">VLOOKUP(G146, 'Power Curves'!$BT$4:$BU$363, 2)</f>
        <v>5.1682954972664501E-2</v>
      </c>
    </row>
    <row r="147" spans="1:8" x14ac:dyDescent="0.2">
      <c r="A147" s="100">
        <f t="shared" si="10"/>
        <v>41547</v>
      </c>
      <c r="B147" s="98">
        <f t="shared" ca="1" si="14"/>
        <v>5.1860515426126699E-2</v>
      </c>
      <c r="C147" s="104">
        <f t="shared" ca="1" si="11"/>
        <v>0.54446787366869398</v>
      </c>
      <c r="D147" s="102">
        <f t="shared" ca="1" si="12"/>
        <v>4337</v>
      </c>
      <c r="G147" s="48">
        <f t="shared" ca="1" si="13"/>
        <v>41456</v>
      </c>
      <c r="H147" s="88">
        <f ca="1">VLOOKUP(G147, 'Power Curves'!$BT$4:$BU$363, 2)</f>
        <v>5.1740855119376802E-2</v>
      </c>
    </row>
    <row r="148" spans="1:8" x14ac:dyDescent="0.2">
      <c r="A148" s="100">
        <f t="shared" si="10"/>
        <v>41578</v>
      </c>
      <c r="B148" s="98">
        <f t="shared" ca="1" si="14"/>
        <v>5.1918415576268598E-2</v>
      </c>
      <c r="C148" s="104">
        <f t="shared" ca="1" si="11"/>
        <v>0.54174128197196203</v>
      </c>
      <c r="D148" s="102">
        <f t="shared" ca="1" si="12"/>
        <v>4368</v>
      </c>
      <c r="G148" s="48">
        <f t="shared" ca="1" si="13"/>
        <v>41487</v>
      </c>
      <c r="H148" s="88">
        <f ca="1">VLOOKUP(G148, 'Power Curves'!$BT$4:$BU$363, 2)</f>
        <v>5.1800685272154597E-2</v>
      </c>
    </row>
    <row r="149" spans="1:8" x14ac:dyDescent="0.2">
      <c r="A149" s="100">
        <f t="shared" si="10"/>
        <v>41608</v>
      </c>
      <c r="B149" s="98">
        <f t="shared" ca="1" si="14"/>
        <v>5.1978245732589898E-2</v>
      </c>
      <c r="C149" s="104">
        <f t="shared" ca="1" si="11"/>
        <v>0.53908671066320446</v>
      </c>
      <c r="D149" s="102">
        <f t="shared" ca="1" si="12"/>
        <v>4398</v>
      </c>
      <c r="G149" s="48">
        <f t="shared" ca="1" si="13"/>
        <v>41518</v>
      </c>
      <c r="H149" s="88">
        <f ca="1">VLOOKUP(G149, 'Power Curves'!$BT$4:$BU$363, 2)</f>
        <v>5.1860515426126699E-2</v>
      </c>
    </row>
    <row r="150" spans="1:8" x14ac:dyDescent="0.2">
      <c r="A150" s="100">
        <f t="shared" si="10"/>
        <v>41639</v>
      </c>
      <c r="B150" s="98">
        <f t="shared" ca="1" si="14"/>
        <v>5.2036145885005998E-2</v>
      </c>
      <c r="C150" s="104">
        <f t="shared" ca="1" si="11"/>
        <v>0.53637680828660239</v>
      </c>
      <c r="D150" s="102">
        <f t="shared" ca="1" si="12"/>
        <v>4429</v>
      </c>
      <c r="G150" s="48">
        <f t="shared" ca="1" si="13"/>
        <v>41548</v>
      </c>
      <c r="H150" s="88">
        <f ca="1">VLOOKUP(G150, 'Power Curves'!$BT$4:$BU$363, 2)</f>
        <v>5.1918415576268598E-2</v>
      </c>
    </row>
    <row r="151" spans="1:8" x14ac:dyDescent="0.2">
      <c r="A151" s="100">
        <f t="shared" si="10"/>
        <v>41670</v>
      </c>
      <c r="B151" s="98">
        <f t="shared" ca="1" si="14"/>
        <v>5.2095976043676599E-2</v>
      </c>
      <c r="C151" s="104">
        <f t="shared" ca="1" si="11"/>
        <v>0.53366316861177698</v>
      </c>
      <c r="D151" s="102">
        <f t="shared" ca="1" si="12"/>
        <v>4460</v>
      </c>
      <c r="G151" s="48">
        <f t="shared" ca="1" si="13"/>
        <v>41579</v>
      </c>
      <c r="H151" s="88">
        <f ca="1">VLOOKUP(G151, 'Power Curves'!$BT$4:$BU$363, 2)</f>
        <v>5.1978245732589898E-2</v>
      </c>
    </row>
    <row r="152" spans="1:8" x14ac:dyDescent="0.2">
      <c r="A152" s="100">
        <f t="shared" si="10"/>
        <v>41698</v>
      </c>
      <c r="B152" s="98">
        <f t="shared" ca="1" si="14"/>
        <v>5.2155806203541703E-2</v>
      </c>
      <c r="C152" s="104">
        <f t="shared" ca="1" si="11"/>
        <v>0.53118259972928794</v>
      </c>
      <c r="D152" s="102">
        <f t="shared" ca="1" si="12"/>
        <v>4488</v>
      </c>
      <c r="G152" s="48">
        <f t="shared" ca="1" si="13"/>
        <v>41609</v>
      </c>
      <c r="H152" s="88">
        <f ca="1">VLOOKUP(G152, 'Power Curves'!$BT$4:$BU$363, 2)</f>
        <v>5.2036145885005998E-2</v>
      </c>
    </row>
    <row r="153" spans="1:8" x14ac:dyDescent="0.2">
      <c r="A153" s="100">
        <f t="shared" si="10"/>
        <v>41729</v>
      </c>
      <c r="B153" s="98">
        <f t="shared" ca="1" si="14"/>
        <v>5.2209846348962002E-2</v>
      </c>
      <c r="C153" s="104">
        <f t="shared" ca="1" si="11"/>
        <v>0.52852194841236588</v>
      </c>
      <c r="D153" s="102">
        <f t="shared" ca="1" si="12"/>
        <v>4519</v>
      </c>
      <c r="G153" s="48">
        <f t="shared" ca="1" si="13"/>
        <v>41640</v>
      </c>
      <c r="H153" s="88">
        <f ca="1">VLOOKUP(G153, 'Power Curves'!$BT$4:$BU$363, 2)</f>
        <v>5.2095976043676599E-2</v>
      </c>
    </row>
    <row r="154" spans="1:8" x14ac:dyDescent="0.2">
      <c r="A154" s="100">
        <f t="shared" si="10"/>
        <v>41759</v>
      </c>
      <c r="B154" s="98">
        <f t="shared" ca="1" si="14"/>
        <v>5.2269676511099497E-2</v>
      </c>
      <c r="C154" s="104">
        <f t="shared" ca="1" si="11"/>
        <v>0.52590725840706687</v>
      </c>
      <c r="D154" s="102">
        <f t="shared" ca="1" si="12"/>
        <v>4549</v>
      </c>
      <c r="G154" s="48">
        <f t="shared" ca="1" si="13"/>
        <v>41671</v>
      </c>
      <c r="H154" s="88">
        <f ca="1">VLOOKUP(G154, 'Power Curves'!$BT$4:$BU$363, 2)</f>
        <v>5.2155806203541703E-2</v>
      </c>
    </row>
    <row r="155" spans="1:8" x14ac:dyDescent="0.2">
      <c r="A155" s="100">
        <f t="shared" si="10"/>
        <v>41790</v>
      </c>
      <c r="B155" s="98">
        <f t="shared" ca="1" si="14"/>
        <v>5.2327576669143103E-2</v>
      </c>
      <c r="C155" s="104">
        <f t="shared" ca="1" si="11"/>
        <v>0.52323883830439666</v>
      </c>
      <c r="D155" s="102">
        <f t="shared" ca="1" si="12"/>
        <v>4580</v>
      </c>
      <c r="G155" s="48">
        <f t="shared" ca="1" si="13"/>
        <v>41699</v>
      </c>
      <c r="H155" s="88">
        <f ca="1">VLOOKUP(G155, 'Power Curves'!$BT$4:$BU$363, 2)</f>
        <v>5.2209846348962002E-2</v>
      </c>
    </row>
    <row r="156" spans="1:8" x14ac:dyDescent="0.2">
      <c r="A156" s="100">
        <f t="shared" si="10"/>
        <v>41820</v>
      </c>
      <c r="B156" s="98">
        <f t="shared" ca="1" si="14"/>
        <v>5.2387406833629899E-2</v>
      </c>
      <c r="C156" s="104">
        <f t="shared" ca="1" si="11"/>
        <v>0.52064033044437985</v>
      </c>
      <c r="D156" s="102">
        <f t="shared" ca="1" si="12"/>
        <v>4610</v>
      </c>
      <c r="G156" s="48">
        <f t="shared" ca="1" si="13"/>
        <v>41730</v>
      </c>
      <c r="H156" s="88">
        <f ca="1">VLOOKUP(G156, 'Power Curves'!$BT$4:$BU$363, 2)</f>
        <v>5.2269676511099497E-2</v>
      </c>
    </row>
    <row r="157" spans="1:8" x14ac:dyDescent="0.2">
      <c r="A157" s="100">
        <f t="shared" si="10"/>
        <v>41851</v>
      </c>
      <c r="B157" s="98">
        <f t="shared" ca="1" si="14"/>
        <v>5.2445306993946797E-2</v>
      </c>
      <c r="C157" s="104">
        <f t="shared" ca="1" si="11"/>
        <v>0.51798873050327898</v>
      </c>
      <c r="D157" s="102">
        <f t="shared" ca="1" si="12"/>
        <v>4641</v>
      </c>
      <c r="G157" s="48">
        <f t="shared" ca="1" si="13"/>
        <v>41760</v>
      </c>
      <c r="H157" s="88">
        <f ca="1">VLOOKUP(G157, 'Power Curves'!$BT$4:$BU$363, 2)</f>
        <v>5.2327576669143103E-2</v>
      </c>
    </row>
    <row r="158" spans="1:8" x14ac:dyDescent="0.2">
      <c r="A158" s="100">
        <f t="shared" si="10"/>
        <v>41882</v>
      </c>
      <c r="B158" s="98">
        <f t="shared" ca="1" si="14"/>
        <v>5.2505137160782298E-2</v>
      </c>
      <c r="C158" s="104">
        <f t="shared" ca="1" si="11"/>
        <v>0.51533331303639451</v>
      </c>
      <c r="D158" s="102">
        <f t="shared" ca="1" si="12"/>
        <v>4672</v>
      </c>
      <c r="G158" s="48">
        <f t="shared" ca="1" si="13"/>
        <v>41791</v>
      </c>
      <c r="H158" s="88">
        <f ca="1">VLOOKUP(G158, 'Power Curves'!$BT$4:$BU$363, 2)</f>
        <v>5.2387406833629899E-2</v>
      </c>
    </row>
    <row r="159" spans="1:8" x14ac:dyDescent="0.2">
      <c r="A159" s="100">
        <f t="shared" si="10"/>
        <v>41912</v>
      </c>
      <c r="B159" s="98">
        <f t="shared" ca="1" si="14"/>
        <v>5.25649673288116E-2</v>
      </c>
      <c r="C159" s="104">
        <f t="shared" ca="1" si="11"/>
        <v>0.51275928129753812</v>
      </c>
      <c r="D159" s="102">
        <f t="shared" ca="1" si="12"/>
        <v>4702</v>
      </c>
      <c r="G159" s="48">
        <f t="shared" ca="1" si="13"/>
        <v>41821</v>
      </c>
      <c r="H159" s="88">
        <f ca="1">VLOOKUP(G159, 'Power Curves'!$BT$4:$BU$363, 2)</f>
        <v>5.2445306993946797E-2</v>
      </c>
    </row>
    <row r="160" spans="1:8" x14ac:dyDescent="0.2">
      <c r="A160" s="100">
        <f t="shared" si="10"/>
        <v>41943</v>
      </c>
      <c r="B160" s="98">
        <f t="shared" ca="1" si="14"/>
        <v>5.2622867492556798E-2</v>
      </c>
      <c r="C160" s="104">
        <f t="shared" ca="1" si="11"/>
        <v>0.51013311022683427</v>
      </c>
      <c r="D160" s="102">
        <f t="shared" ca="1" si="12"/>
        <v>4733</v>
      </c>
      <c r="G160" s="48">
        <f t="shared" ca="1" si="13"/>
        <v>41852</v>
      </c>
      <c r="H160" s="88">
        <f ca="1">VLOOKUP(G160, 'Power Curves'!$BT$4:$BU$363, 2)</f>
        <v>5.2505137160782298E-2</v>
      </c>
    </row>
    <row r="161" spans="1:8" x14ac:dyDescent="0.2">
      <c r="A161" s="100">
        <f t="shared" si="10"/>
        <v>41973</v>
      </c>
      <c r="B161" s="98">
        <f t="shared" ca="1" si="14"/>
        <v>5.2682697662935297E-2</v>
      </c>
      <c r="C161" s="104">
        <f t="shared" ca="1" si="11"/>
        <v>0.50757535049168778</v>
      </c>
      <c r="D161" s="102">
        <f t="shared" ca="1" si="12"/>
        <v>4763</v>
      </c>
      <c r="G161" s="48">
        <f t="shared" ca="1" si="13"/>
        <v>41883</v>
      </c>
      <c r="H161" s="88">
        <f ca="1">VLOOKUP(G161, 'Power Curves'!$BT$4:$BU$363, 2)</f>
        <v>5.25649673288116E-2</v>
      </c>
    </row>
    <row r="162" spans="1:8" x14ac:dyDescent="0.2">
      <c r="A162" s="100">
        <f t="shared" si="10"/>
        <v>42004</v>
      </c>
      <c r="B162" s="98">
        <f t="shared" ca="1" si="14"/>
        <v>5.2740597828953503E-2</v>
      </c>
      <c r="C162" s="104">
        <f t="shared" ca="1" si="11"/>
        <v>0.50496607683871741</v>
      </c>
      <c r="D162" s="102">
        <f t="shared" ca="1" si="12"/>
        <v>4794</v>
      </c>
      <c r="G162" s="48">
        <f t="shared" ca="1" si="13"/>
        <v>41913</v>
      </c>
      <c r="H162" s="88">
        <f ca="1">VLOOKUP(G162, 'Power Curves'!$BT$4:$BU$363, 2)</f>
        <v>5.2622867492556798E-2</v>
      </c>
    </row>
    <row r="163" spans="1:8" x14ac:dyDescent="0.2">
      <c r="A163" s="100">
        <f t="shared" si="10"/>
        <v>42035</v>
      </c>
      <c r="B163" s="98">
        <f t="shared" ca="1" si="14"/>
        <v>5.2800428001680701E-2</v>
      </c>
      <c r="C163" s="104">
        <f t="shared" ca="1" si="11"/>
        <v>0.50235293793739799</v>
      </c>
      <c r="D163" s="102">
        <f t="shared" ca="1" si="12"/>
        <v>4825</v>
      </c>
      <c r="G163" s="48">
        <f t="shared" ca="1" si="13"/>
        <v>41944</v>
      </c>
      <c r="H163" s="88">
        <f ca="1">VLOOKUP(G163, 'Power Curves'!$BT$4:$BU$363, 2)</f>
        <v>5.2682697662935297E-2</v>
      </c>
    </row>
    <row r="164" spans="1:8" x14ac:dyDescent="0.2">
      <c r="A164" s="100">
        <f t="shared" si="10"/>
        <v>42063</v>
      </c>
      <c r="B164" s="98">
        <f t="shared" ca="1" si="14"/>
        <v>5.28602581756012E-2</v>
      </c>
      <c r="C164" s="104">
        <f t="shared" ca="1" si="11"/>
        <v>0.49996259210356336</v>
      </c>
      <c r="D164" s="102">
        <f t="shared" ca="1" si="12"/>
        <v>4853</v>
      </c>
      <c r="G164" s="48">
        <f t="shared" ca="1" si="13"/>
        <v>41974</v>
      </c>
      <c r="H164" s="88">
        <f ca="1">VLOOKUP(G164, 'Power Curves'!$BT$4:$BU$363, 2)</f>
        <v>5.2740597828953503E-2</v>
      </c>
    </row>
    <row r="165" spans="1:8" x14ac:dyDescent="0.2">
      <c r="A165" s="100">
        <f t="shared" si="10"/>
        <v>42094</v>
      </c>
      <c r="B165" s="98">
        <f t="shared" ca="1" si="14"/>
        <v>5.2914298333715901E-2</v>
      </c>
      <c r="C165" s="104">
        <f t="shared" ca="1" si="11"/>
        <v>0.49740327952456576</v>
      </c>
      <c r="D165" s="102">
        <f t="shared" ca="1" si="12"/>
        <v>4884</v>
      </c>
      <c r="G165" s="48">
        <f t="shared" ca="1" si="13"/>
        <v>42005</v>
      </c>
      <c r="H165" s="88">
        <f ca="1">VLOOKUP(G165, 'Power Curves'!$BT$4:$BU$363, 2)</f>
        <v>5.2800428001680701E-2</v>
      </c>
    </row>
    <row r="166" spans="1:8" x14ac:dyDescent="0.2">
      <c r="A166" s="100">
        <f t="shared" si="10"/>
        <v>42124</v>
      </c>
      <c r="B166" s="98">
        <f t="shared" ca="1" si="14"/>
        <v>5.2974128509907903E-2</v>
      </c>
      <c r="C166" s="104">
        <f t="shared" ca="1" si="11"/>
        <v>0.49488593212173299</v>
      </c>
      <c r="D166" s="102">
        <f t="shared" ca="1" si="12"/>
        <v>4914</v>
      </c>
      <c r="G166" s="48">
        <f t="shared" ca="1" si="13"/>
        <v>42036</v>
      </c>
      <c r="H166" s="88">
        <f ca="1">VLOOKUP(G166, 'Power Curves'!$BT$4:$BU$363, 2)</f>
        <v>5.28602581756012E-2</v>
      </c>
    </row>
    <row r="167" spans="1:8" x14ac:dyDescent="0.2">
      <c r="A167" s="100">
        <f t="shared" si="10"/>
        <v>42155</v>
      </c>
      <c r="B167" s="98">
        <f t="shared" ca="1" si="14"/>
        <v>5.3032028681552698E-2</v>
      </c>
      <c r="C167" s="104">
        <f t="shared" ca="1" si="11"/>
        <v>0.49231859736422373</v>
      </c>
      <c r="D167" s="102">
        <f t="shared" ca="1" si="12"/>
        <v>4945</v>
      </c>
      <c r="G167" s="48">
        <f t="shared" ca="1" si="13"/>
        <v>42064</v>
      </c>
      <c r="H167" s="88">
        <f ca="1">VLOOKUP(G167, 'Power Curves'!$BT$4:$BU$363, 2)</f>
        <v>5.2914298333715901E-2</v>
      </c>
    </row>
    <row r="168" spans="1:8" x14ac:dyDescent="0.2">
      <c r="A168" s="100">
        <f t="shared" si="10"/>
        <v>42185</v>
      </c>
      <c r="B168" s="98">
        <f t="shared" ca="1" si="14"/>
        <v>5.3091858860093002E-2</v>
      </c>
      <c r="C168" s="104">
        <f t="shared" ca="1" si="11"/>
        <v>0.48981762326038963</v>
      </c>
      <c r="D168" s="102">
        <f t="shared" ca="1" si="12"/>
        <v>4975</v>
      </c>
      <c r="G168" s="48">
        <f t="shared" ca="1" si="13"/>
        <v>42095</v>
      </c>
      <c r="H168" s="88">
        <f ca="1">VLOOKUP(G168, 'Power Curves'!$BT$4:$BU$363, 2)</f>
        <v>5.2974128509907903E-2</v>
      </c>
    </row>
    <row r="169" spans="1:8" x14ac:dyDescent="0.2">
      <c r="A169" s="100">
        <f t="shared" si="10"/>
        <v>42216</v>
      </c>
      <c r="B169" s="98">
        <f t="shared" ca="1" si="14"/>
        <v>5.3149759034010202E-2</v>
      </c>
      <c r="C169" s="104">
        <f t="shared" ca="1" si="11"/>
        <v>0.48726726977846929</v>
      </c>
      <c r="D169" s="102">
        <f t="shared" ca="1" si="12"/>
        <v>5006</v>
      </c>
      <c r="G169" s="48">
        <f t="shared" ca="1" si="13"/>
        <v>42125</v>
      </c>
      <c r="H169" s="88">
        <f ca="1">VLOOKUP(G169, 'Power Curves'!$BT$4:$BU$363, 2)</f>
        <v>5.3032028681552698E-2</v>
      </c>
    </row>
    <row r="170" spans="1:8" x14ac:dyDescent="0.2">
      <c r="A170" s="100">
        <f t="shared" si="10"/>
        <v>42247</v>
      </c>
      <c r="B170" s="98">
        <f t="shared" ca="1" si="14"/>
        <v>5.3209589214898503E-2</v>
      </c>
      <c r="C170" s="104">
        <f t="shared" ca="1" si="11"/>
        <v>0.48471299824768332</v>
      </c>
      <c r="D170" s="102">
        <f t="shared" ca="1" si="12"/>
        <v>5037</v>
      </c>
      <c r="G170" s="48">
        <f t="shared" ca="1" si="13"/>
        <v>42156</v>
      </c>
      <c r="H170" s="88">
        <f ca="1">VLOOKUP(G170, 'Power Curves'!$BT$4:$BU$363, 2)</f>
        <v>5.3091858860093002E-2</v>
      </c>
    </row>
    <row r="171" spans="1:8" x14ac:dyDescent="0.2">
      <c r="A171" s="100">
        <f t="shared" si="10"/>
        <v>42277</v>
      </c>
      <c r="B171" s="98">
        <f t="shared" ca="1" si="14"/>
        <v>5.3269419396980502E-2</v>
      </c>
      <c r="C171" s="104">
        <f t="shared" ca="1" si="11"/>
        <v>0.48223676346824185</v>
      </c>
      <c r="D171" s="102">
        <f t="shared" ca="1" si="12"/>
        <v>5067</v>
      </c>
      <c r="G171" s="48">
        <f t="shared" ca="1" si="13"/>
        <v>42186</v>
      </c>
      <c r="H171" s="88">
        <f ca="1">VLOOKUP(G171, 'Power Curves'!$BT$4:$BU$363, 2)</f>
        <v>5.3149759034010202E-2</v>
      </c>
    </row>
    <row r="172" spans="1:8" x14ac:dyDescent="0.2">
      <c r="A172" s="100">
        <f t="shared" si="10"/>
        <v>42308</v>
      </c>
      <c r="B172" s="98">
        <f t="shared" ca="1" si="14"/>
        <v>5.3327319574325099E-2</v>
      </c>
      <c r="C172" s="104">
        <f t="shared" ca="1" si="11"/>
        <v>0.47971205678681067</v>
      </c>
      <c r="D172" s="102">
        <f t="shared" ca="1" si="12"/>
        <v>5098</v>
      </c>
      <c r="G172" s="48">
        <f t="shared" ca="1" si="13"/>
        <v>42217</v>
      </c>
      <c r="H172" s="88">
        <f ca="1">VLOOKUP(G172, 'Power Curves'!$BT$4:$BU$363, 2)</f>
        <v>5.3209589214898503E-2</v>
      </c>
    </row>
    <row r="173" spans="1:8" x14ac:dyDescent="0.2">
      <c r="A173" s="100">
        <f t="shared" si="10"/>
        <v>42338</v>
      </c>
      <c r="B173" s="98">
        <f t="shared" ca="1" si="14"/>
        <v>5.3387149758754998E-2</v>
      </c>
      <c r="C173" s="104">
        <f t="shared" ca="1" si="11"/>
        <v>0.47725225204999255</v>
      </c>
      <c r="D173" s="102">
        <f t="shared" ca="1" si="12"/>
        <v>5128</v>
      </c>
      <c r="G173" s="48">
        <f t="shared" ca="1" si="13"/>
        <v>42248</v>
      </c>
      <c r="H173" s="88">
        <f ca="1">VLOOKUP(G173, 'Power Curves'!$BT$4:$BU$363, 2)</f>
        <v>5.3269419396980502E-2</v>
      </c>
    </row>
    <row r="174" spans="1:8" x14ac:dyDescent="0.2">
      <c r="A174" s="100">
        <f t="shared" si="10"/>
        <v>42369</v>
      </c>
      <c r="B174" s="98">
        <f t="shared" ca="1" si="14"/>
        <v>5.3445049938371597E-2</v>
      </c>
      <c r="C174" s="104">
        <f t="shared" ca="1" si="11"/>
        <v>0.47474457083431643</v>
      </c>
      <c r="D174" s="102">
        <f t="shared" ca="1" si="12"/>
        <v>5159</v>
      </c>
      <c r="G174" s="48">
        <f t="shared" ca="1" si="13"/>
        <v>42278</v>
      </c>
      <c r="H174" s="88">
        <f ca="1">VLOOKUP(G174, 'Power Curves'!$BT$4:$BU$363, 2)</f>
        <v>5.3327319574325099E-2</v>
      </c>
    </row>
    <row r="175" spans="1:8" x14ac:dyDescent="0.2">
      <c r="A175" s="100">
        <f t="shared" si="10"/>
        <v>42400</v>
      </c>
      <c r="B175" s="98">
        <f t="shared" ca="1" si="14"/>
        <v>5.3504880125149E-2</v>
      </c>
      <c r="C175" s="104">
        <f t="shared" ca="1" si="11"/>
        <v>0.47223294258710369</v>
      </c>
      <c r="D175" s="102">
        <f t="shared" ca="1" si="12"/>
        <v>5190</v>
      </c>
      <c r="G175" s="48">
        <f t="shared" ca="1" si="13"/>
        <v>42309</v>
      </c>
      <c r="H175" s="88">
        <f ca="1">VLOOKUP(G175, 'Power Curves'!$BT$4:$BU$363, 2)</f>
        <v>5.3387149758754998E-2</v>
      </c>
    </row>
    <row r="176" spans="1:8" x14ac:dyDescent="0.2">
      <c r="A176" s="100">
        <f t="shared" si="10"/>
        <v>42429</v>
      </c>
      <c r="B176" s="98">
        <f t="shared" ca="1" si="14"/>
        <v>5.3564710313119997E-2</v>
      </c>
      <c r="C176" s="104">
        <f t="shared" ca="1" si="11"/>
        <v>0.46986594796914144</v>
      </c>
      <c r="D176" s="102">
        <f t="shared" ca="1" si="12"/>
        <v>5219</v>
      </c>
      <c r="G176" s="48">
        <f t="shared" ca="1" si="13"/>
        <v>42339</v>
      </c>
      <c r="H176" s="88">
        <f ca="1">VLOOKUP(G176, 'Power Curves'!$BT$4:$BU$363, 2)</f>
        <v>5.3445049938371597E-2</v>
      </c>
    </row>
    <row r="177" spans="1:8" x14ac:dyDescent="0.2">
      <c r="A177" s="100">
        <f t="shared" si="10"/>
        <v>42460</v>
      </c>
      <c r="B177" s="98">
        <f t="shared" ca="1" si="14"/>
        <v>5.3620680490044301E-2</v>
      </c>
      <c r="C177" s="104">
        <f t="shared" ca="1" si="11"/>
        <v>0.46739631050083363</v>
      </c>
      <c r="D177" s="102">
        <f t="shared" ca="1" si="12"/>
        <v>5250</v>
      </c>
      <c r="G177" s="48">
        <f t="shared" ca="1" si="13"/>
        <v>42370</v>
      </c>
      <c r="H177" s="88">
        <f ca="1">VLOOKUP(G177, 'Power Curves'!$BT$4:$BU$363, 2)</f>
        <v>5.3504880125149E-2</v>
      </c>
    </row>
    <row r="178" spans="1:8" x14ac:dyDescent="0.2">
      <c r="A178" s="100">
        <f t="shared" si="10"/>
        <v>42490</v>
      </c>
      <c r="B178" s="98">
        <f t="shared" ca="1" si="14"/>
        <v>5.36805106803242E-2</v>
      </c>
      <c r="C178" s="104">
        <f t="shared" ca="1" si="11"/>
        <v>0.46497752376702223</v>
      </c>
      <c r="D178" s="102">
        <f t="shared" ca="1" si="12"/>
        <v>5280</v>
      </c>
      <c r="G178" s="48">
        <f t="shared" ca="1" si="13"/>
        <v>42401</v>
      </c>
      <c r="H178" s="88">
        <f ca="1">VLOOKUP(G178, 'Power Curves'!$BT$4:$BU$363, 2)</f>
        <v>5.3564710313119997E-2</v>
      </c>
    </row>
    <row r="179" spans="1:8" x14ac:dyDescent="0.2">
      <c r="A179" s="100">
        <f t="shared" si="10"/>
        <v>42521</v>
      </c>
      <c r="B179" s="98">
        <f t="shared" ca="1" si="14"/>
        <v>5.3738410865602E-2</v>
      </c>
      <c r="C179" s="104">
        <f t="shared" ca="1" si="11"/>
        <v>0.46251232251445101</v>
      </c>
      <c r="D179" s="102">
        <f t="shared" ca="1" si="12"/>
        <v>5311</v>
      </c>
      <c r="G179" s="48">
        <f t="shared" ca="1" si="13"/>
        <v>42430</v>
      </c>
      <c r="H179" s="88">
        <f ca="1">VLOOKUP(G179, 'Power Curves'!$BT$4:$BU$363, 2)</f>
        <v>5.3620680490044301E-2</v>
      </c>
    </row>
    <row r="180" spans="1:8" x14ac:dyDescent="0.2">
      <c r="A180" s="100">
        <f t="shared" si="10"/>
        <v>42551</v>
      </c>
      <c r="B180" s="98">
        <f t="shared" ca="1" si="14"/>
        <v>5.37982410582298E-2</v>
      </c>
      <c r="C180" s="104">
        <f t="shared" ca="1" si="11"/>
        <v>0.46011002261383077</v>
      </c>
      <c r="D180" s="102">
        <f t="shared" ca="1" si="12"/>
        <v>5341</v>
      </c>
      <c r="G180" s="48">
        <f t="shared" ca="1" si="13"/>
        <v>42461</v>
      </c>
      <c r="H180" s="88">
        <f ca="1">VLOOKUP(G180, 'Power Curves'!$BT$4:$BU$363, 2)</f>
        <v>5.36805106803242E-2</v>
      </c>
    </row>
    <row r="181" spans="1:8" x14ac:dyDescent="0.2">
      <c r="A181" s="100">
        <f t="shared" si="10"/>
        <v>42582</v>
      </c>
      <c r="B181" s="98">
        <f t="shared" ca="1" si="14"/>
        <v>5.3856141245779601E-2</v>
      </c>
      <c r="C181" s="104">
        <f t="shared" ca="1" si="11"/>
        <v>0.4576618862047041</v>
      </c>
      <c r="D181" s="102">
        <f t="shared" ca="1" si="12"/>
        <v>5372</v>
      </c>
      <c r="G181" s="48">
        <f t="shared" ca="1" si="13"/>
        <v>42491</v>
      </c>
      <c r="H181" s="88">
        <f ca="1">VLOOKUP(G181, 'Power Curves'!$BT$4:$BU$363, 2)</f>
        <v>5.3738410865602E-2</v>
      </c>
    </row>
    <row r="182" spans="1:8" x14ac:dyDescent="0.2">
      <c r="A182" s="100">
        <f t="shared" si="10"/>
        <v>42613</v>
      </c>
      <c r="B182" s="98">
        <f t="shared" ca="1" si="14"/>
        <v>5.3915971440754898E-2</v>
      </c>
      <c r="C182" s="104">
        <f t="shared" ca="1" si="11"/>
        <v>0.45520977440046895</v>
      </c>
      <c r="D182" s="102">
        <f t="shared" ca="1" si="12"/>
        <v>5403</v>
      </c>
      <c r="G182" s="48">
        <f t="shared" ca="1" si="13"/>
        <v>42522</v>
      </c>
      <c r="H182" s="88">
        <f ca="1">VLOOKUP(G182, 'Power Curves'!$BT$4:$BU$363, 2)</f>
        <v>5.37982410582298E-2</v>
      </c>
    </row>
    <row r="183" spans="1:8" x14ac:dyDescent="0.2">
      <c r="A183" s="100">
        <f t="shared" si="10"/>
        <v>42643</v>
      </c>
      <c r="B183" s="98">
        <f t="shared" ca="1" si="14"/>
        <v>5.39758016369234E-2</v>
      </c>
      <c r="C183" s="104">
        <f t="shared" ca="1" si="11"/>
        <v>0.45283236118682713</v>
      </c>
      <c r="D183" s="102">
        <f t="shared" ca="1" si="12"/>
        <v>5433</v>
      </c>
      <c r="G183" s="48">
        <f t="shared" ca="1" si="13"/>
        <v>42552</v>
      </c>
      <c r="H183" s="88">
        <f ca="1">VLOOKUP(G183, 'Power Curves'!$BT$4:$BU$363, 2)</f>
        <v>5.3856141245779601E-2</v>
      </c>
    </row>
    <row r="184" spans="1:8" x14ac:dyDescent="0.2">
      <c r="A184" s="100">
        <f t="shared" si="10"/>
        <v>42674</v>
      </c>
      <c r="B184" s="98">
        <f t="shared" ca="1" si="14"/>
        <v>5.4033701827898899E-2</v>
      </c>
      <c r="C184" s="104">
        <f t="shared" ca="1" si="11"/>
        <v>0.45040997381996362</v>
      </c>
      <c r="D184" s="102">
        <f t="shared" ca="1" si="12"/>
        <v>5464</v>
      </c>
      <c r="G184" s="48">
        <f t="shared" ca="1" si="13"/>
        <v>42583</v>
      </c>
      <c r="H184" s="88">
        <f ca="1">VLOOKUP(G184, 'Power Curves'!$BT$4:$BU$363, 2)</f>
        <v>5.3915971440754898E-2</v>
      </c>
    </row>
    <row r="185" spans="1:8" x14ac:dyDescent="0.2">
      <c r="A185" s="100">
        <f t="shared" si="10"/>
        <v>42704</v>
      </c>
      <c r="B185" s="98">
        <f t="shared" ca="1" si="14"/>
        <v>5.4093532026414398E-2</v>
      </c>
      <c r="C185" s="104">
        <f t="shared" ca="1" si="11"/>
        <v>0.4480490727043116</v>
      </c>
      <c r="D185" s="102">
        <f t="shared" ca="1" si="12"/>
        <v>5494</v>
      </c>
      <c r="G185" s="48">
        <f t="shared" ca="1" si="13"/>
        <v>42614</v>
      </c>
      <c r="H185" s="88">
        <f ca="1">VLOOKUP(G185, 'Power Curves'!$BT$4:$BU$363, 2)</f>
        <v>5.39758016369234E-2</v>
      </c>
    </row>
    <row r="186" spans="1:8" x14ac:dyDescent="0.2">
      <c r="A186" s="100">
        <f t="shared" si="10"/>
        <v>42735</v>
      </c>
      <c r="B186" s="98">
        <f t="shared" ca="1" si="14"/>
        <v>5.4151432219661899E-2</v>
      </c>
      <c r="C186" s="104">
        <f t="shared" ca="1" si="11"/>
        <v>0.44564376299590508</v>
      </c>
      <c r="D186" s="102">
        <f t="shared" ca="1" si="12"/>
        <v>5525</v>
      </c>
      <c r="G186" s="48">
        <f t="shared" ca="1" si="13"/>
        <v>42644</v>
      </c>
      <c r="H186" s="88">
        <f ca="1">VLOOKUP(G186, 'Power Curves'!$BT$4:$BU$363, 2)</f>
        <v>5.4033701827898899E-2</v>
      </c>
    </row>
    <row r="187" spans="1:8" x14ac:dyDescent="0.2">
      <c r="A187" s="100">
        <f t="shared" si="10"/>
        <v>42766</v>
      </c>
      <c r="B187" s="98">
        <f t="shared" ca="1" si="14"/>
        <v>5.4211262420524403E-2</v>
      </c>
      <c r="C187" s="104">
        <f t="shared" ca="1" si="11"/>
        <v>0.44323446565437513</v>
      </c>
      <c r="D187" s="102">
        <f t="shared" ca="1" si="12"/>
        <v>5556</v>
      </c>
      <c r="G187" s="48">
        <f t="shared" ca="1" si="13"/>
        <v>42675</v>
      </c>
      <c r="H187" s="88">
        <f ca="1">VLOOKUP(G187, 'Power Curves'!$BT$4:$BU$363, 2)</f>
        <v>5.4093532026414398E-2</v>
      </c>
    </row>
    <row r="188" spans="1:8" x14ac:dyDescent="0.2">
      <c r="A188" s="100">
        <f t="shared" si="10"/>
        <v>42794</v>
      </c>
      <c r="B188" s="98">
        <f t="shared" ca="1" si="14"/>
        <v>5.4271092622579301E-2</v>
      </c>
      <c r="C188" s="104">
        <f t="shared" ca="1" si="11"/>
        <v>0.44102777535922622</v>
      </c>
      <c r="D188" s="102">
        <f t="shared" ca="1" si="12"/>
        <v>5584</v>
      </c>
      <c r="G188" s="48">
        <f t="shared" ca="1" si="13"/>
        <v>42705</v>
      </c>
      <c r="H188" s="88">
        <f ca="1">VLOOKUP(G188, 'Power Curves'!$BT$4:$BU$363, 2)</f>
        <v>5.4151432219661899E-2</v>
      </c>
    </row>
    <row r="189" spans="1:8" x14ac:dyDescent="0.2">
      <c r="A189" s="100">
        <f t="shared" si="10"/>
        <v>42825</v>
      </c>
      <c r="B189" s="98">
        <f t="shared" ca="1" si="14"/>
        <v>5.4325132806105597E-2</v>
      </c>
      <c r="C189" s="104">
        <f t="shared" ca="1" si="11"/>
        <v>0.43867300384739588</v>
      </c>
      <c r="D189" s="102">
        <f t="shared" ca="1" si="12"/>
        <v>5615</v>
      </c>
      <c r="G189" s="48">
        <f t="shared" ca="1" si="13"/>
        <v>42736</v>
      </c>
      <c r="H189" s="88">
        <f ca="1">VLOOKUP(G189, 'Power Curves'!$BT$4:$BU$363, 2)</f>
        <v>5.4211262420524403E-2</v>
      </c>
    </row>
    <row r="190" spans="1:8" x14ac:dyDescent="0.2">
      <c r="A190" s="100">
        <f t="shared" si="10"/>
        <v>42855</v>
      </c>
      <c r="B190" s="98">
        <f t="shared" ca="1" si="14"/>
        <v>5.4384963010431199E-2</v>
      </c>
      <c r="C190" s="104">
        <f t="shared" ca="1" si="11"/>
        <v>0.43635300085974499</v>
      </c>
      <c r="D190" s="102">
        <f t="shared" ca="1" si="12"/>
        <v>5645</v>
      </c>
      <c r="G190" s="48">
        <f t="shared" ca="1" si="13"/>
        <v>42767</v>
      </c>
      <c r="H190" s="88">
        <f ca="1">VLOOKUP(G190, 'Power Curves'!$BT$4:$BU$363, 2)</f>
        <v>5.4271092622579301E-2</v>
      </c>
    </row>
    <row r="191" spans="1:8" x14ac:dyDescent="0.2">
      <c r="A191" s="100">
        <f t="shared" si="10"/>
        <v>42886</v>
      </c>
      <c r="B191" s="98">
        <f t="shared" ca="1" si="14"/>
        <v>5.44428632093008E-2</v>
      </c>
      <c r="C191" s="104">
        <f t="shared" ca="1" si="11"/>
        <v>0.43398996801118495</v>
      </c>
      <c r="D191" s="102">
        <f t="shared" ca="1" si="12"/>
        <v>5676</v>
      </c>
      <c r="G191" s="48">
        <f t="shared" ca="1" si="13"/>
        <v>42795</v>
      </c>
      <c r="H191" s="88">
        <f ca="1">VLOOKUP(G191, 'Power Curves'!$BT$4:$BU$363, 2)</f>
        <v>5.4325132806105597E-2</v>
      </c>
    </row>
    <row r="192" spans="1:8" x14ac:dyDescent="0.2">
      <c r="A192" s="100">
        <f t="shared" si="10"/>
        <v>42916</v>
      </c>
      <c r="B192" s="98">
        <f t="shared" ca="1" si="14"/>
        <v>5.4502693415972497E-2</v>
      </c>
      <c r="C192" s="104">
        <f t="shared" ca="1" si="11"/>
        <v>0.43168649133862236</v>
      </c>
      <c r="D192" s="102">
        <f t="shared" ca="1" si="12"/>
        <v>5706</v>
      </c>
      <c r="G192" s="48">
        <f t="shared" ca="1" si="13"/>
        <v>42826</v>
      </c>
      <c r="H192" s="88">
        <f ca="1">VLOOKUP(G192, 'Power Curves'!$BT$4:$BU$363, 2)</f>
        <v>5.4384963010431199E-2</v>
      </c>
    </row>
    <row r="193" spans="1:8" x14ac:dyDescent="0.2">
      <c r="A193" s="100">
        <f t="shared" si="10"/>
        <v>42947</v>
      </c>
      <c r="B193" s="98">
        <f t="shared" ca="1" si="14"/>
        <v>5.4560593617113198E-2</v>
      </c>
      <c r="C193" s="104">
        <f t="shared" ca="1" si="11"/>
        <v>0.42934053321353033</v>
      </c>
      <c r="D193" s="102">
        <f t="shared" ca="1" si="12"/>
        <v>5737</v>
      </c>
      <c r="G193" s="48">
        <f t="shared" ca="1" si="13"/>
        <v>42856</v>
      </c>
      <c r="H193" s="88">
        <f ca="1">VLOOKUP(G193, 'Power Curves'!$BT$4:$BU$363, 2)</f>
        <v>5.44428632093008E-2</v>
      </c>
    </row>
    <row r="194" spans="1:8" x14ac:dyDescent="0.2">
      <c r="A194" s="100">
        <f t="shared" si="10"/>
        <v>42978</v>
      </c>
      <c r="B194" s="98">
        <f t="shared" ca="1" si="14"/>
        <v>5.46204238261319E-2</v>
      </c>
      <c r="C194" s="104">
        <f t="shared" ca="1" si="11"/>
        <v>0.42699058103064874</v>
      </c>
      <c r="D194" s="102">
        <f t="shared" ca="1" si="12"/>
        <v>5768</v>
      </c>
      <c r="G194" s="48">
        <f t="shared" ca="1" si="13"/>
        <v>42887</v>
      </c>
      <c r="H194" s="88">
        <f ca="1">VLOOKUP(G194, 'Power Curves'!$BT$4:$BU$363, 2)</f>
        <v>5.4502693415972497E-2</v>
      </c>
    </row>
    <row r="195" spans="1:8" x14ac:dyDescent="0.2">
      <c r="A195" s="100">
        <f t="shared" si="10"/>
        <v>43008</v>
      </c>
      <c r="B195" s="98">
        <f t="shared" ca="1" si="14"/>
        <v>5.4680254036342503E-2</v>
      </c>
      <c r="C195" s="104">
        <f t="shared" ca="1" si="11"/>
        <v>0.42471202815770664</v>
      </c>
      <c r="D195" s="102">
        <f t="shared" ca="1" si="12"/>
        <v>5798</v>
      </c>
      <c r="G195" s="48">
        <f t="shared" ca="1" si="13"/>
        <v>42917</v>
      </c>
      <c r="H195" s="88">
        <f ca="1">VLOOKUP(G195, 'Power Curves'!$BT$4:$BU$363, 2)</f>
        <v>5.4560593617113198E-2</v>
      </c>
    </row>
    <row r="196" spans="1:8" x14ac:dyDescent="0.2">
      <c r="A196" s="100">
        <f t="shared" si="10"/>
        <v>43039</v>
      </c>
      <c r="B196" s="98">
        <f t="shared" ca="1" si="14"/>
        <v>5.4738154240908402E-2</v>
      </c>
      <c r="C196" s="104">
        <f t="shared" ca="1" si="11"/>
        <v>0.4223918116544057</v>
      </c>
      <c r="D196" s="102">
        <f t="shared" ca="1" si="12"/>
        <v>5829</v>
      </c>
      <c r="G196" s="48">
        <f t="shared" ca="1" si="13"/>
        <v>42948</v>
      </c>
      <c r="H196" s="88">
        <f ca="1">VLOOKUP(G196, 'Power Curves'!$BT$4:$BU$363, 2)</f>
        <v>5.46204238261319E-2</v>
      </c>
    </row>
    <row r="197" spans="1:8" x14ac:dyDescent="0.2">
      <c r="A197" s="100">
        <f t="shared" si="10"/>
        <v>43069</v>
      </c>
      <c r="B197" s="98">
        <f t="shared" ca="1" si="14"/>
        <v>5.4797984453465599E-2</v>
      </c>
      <c r="C197" s="104">
        <f t="shared" ca="1" si="11"/>
        <v>0.42012978079475849</v>
      </c>
      <c r="D197" s="102">
        <f t="shared" ca="1" si="12"/>
        <v>5859</v>
      </c>
      <c r="G197" s="48">
        <f t="shared" ca="1" si="13"/>
        <v>42979</v>
      </c>
      <c r="H197" s="88">
        <f ca="1">VLOOKUP(G197, 'Power Curves'!$BT$4:$BU$363, 2)</f>
        <v>5.4680254036342503E-2</v>
      </c>
    </row>
    <row r="198" spans="1:8" x14ac:dyDescent="0.2">
      <c r="A198" s="100">
        <f t="shared" si="10"/>
        <v>43100</v>
      </c>
      <c r="B198" s="98">
        <f t="shared" ca="1" si="14"/>
        <v>5.48558846603018E-2</v>
      </c>
      <c r="C198" s="104">
        <f t="shared" ca="1" si="11"/>
        <v>0.41782662241701579</v>
      </c>
      <c r="D198" s="102">
        <f t="shared" ca="1" si="12"/>
        <v>5890</v>
      </c>
      <c r="G198" s="48">
        <f t="shared" ca="1" si="13"/>
        <v>43009</v>
      </c>
      <c r="H198" s="88">
        <f ca="1">VLOOKUP(G198, 'Power Curves'!$BT$4:$BU$363, 2)</f>
        <v>5.4738154240908402E-2</v>
      </c>
    </row>
    <row r="199" spans="1:8" x14ac:dyDescent="0.2">
      <c r="A199" s="100">
        <f t="shared" si="10"/>
        <v>43131</v>
      </c>
      <c r="B199" s="98">
        <f t="shared" ca="1" si="14"/>
        <v>5.4915714875205503E-2</v>
      </c>
      <c r="C199" s="104">
        <f t="shared" ca="1" si="11"/>
        <v>0.4155194724991747</v>
      </c>
      <c r="D199" s="102">
        <f t="shared" ca="1" si="12"/>
        <v>5921</v>
      </c>
      <c r="G199" s="48">
        <f t="shared" ca="1" si="13"/>
        <v>43040</v>
      </c>
      <c r="H199" s="88">
        <f ca="1">VLOOKUP(G199, 'Power Curves'!$BT$4:$BU$363, 2)</f>
        <v>5.4797984453465599E-2</v>
      </c>
    </row>
    <row r="200" spans="1:8" x14ac:dyDescent="0.2">
      <c r="A200" s="100">
        <f t="shared" ref="A200:A263" si="15">EOMONTH(A199,1)</f>
        <v>43159</v>
      </c>
      <c r="B200" s="98">
        <f t="shared" ca="1" si="14"/>
        <v>5.4975545091301599E-2</v>
      </c>
      <c r="C200" s="104">
        <f t="shared" ref="C200:C263" ca="1" si="16">1/((1+B200/2)^(2*D200/365.25))</f>
        <v>0.41340509927017577</v>
      </c>
      <c r="D200" s="102">
        <f t="shared" ref="D200:D263" ca="1" si="17">A200-ValDate</f>
        <v>5949</v>
      </c>
      <c r="G200" s="48">
        <f t="shared" ref="G200:G263" ca="1" si="18">EOMONTH(G199, 0)+1</f>
        <v>43070</v>
      </c>
      <c r="H200" s="88">
        <f ca="1">VLOOKUP(G200, 'Power Curves'!$BT$4:$BU$363, 2)</f>
        <v>5.48558846603018E-2</v>
      </c>
    </row>
    <row r="201" spans="1:8" x14ac:dyDescent="0.2">
      <c r="A201" s="100">
        <f t="shared" si="15"/>
        <v>43190</v>
      </c>
      <c r="B201" s="98">
        <f t="shared" ref="B201:B264" ca="1" si="19">VLOOKUP(A201,$G$7:$H$361,2)+$C$4</f>
        <v>5.5029585287510202E-2</v>
      </c>
      <c r="C201" s="104">
        <f t="shared" ca="1" si="16"/>
        <v>0.41115238619151212</v>
      </c>
      <c r="D201" s="102">
        <f t="shared" ca="1" si="17"/>
        <v>5980</v>
      </c>
      <c r="G201" s="48">
        <f t="shared" ca="1" si="18"/>
        <v>43101</v>
      </c>
      <c r="H201" s="88">
        <f ca="1">VLOOKUP(G201, 'Power Curves'!$BT$4:$BU$363, 2)</f>
        <v>5.4915714875205503E-2</v>
      </c>
    </row>
    <row r="202" spans="1:8" x14ac:dyDescent="0.2">
      <c r="A202" s="100">
        <f t="shared" si="15"/>
        <v>43220</v>
      </c>
      <c r="B202" s="98">
        <f t="shared" ca="1" si="19"/>
        <v>5.5089415505875199E-2</v>
      </c>
      <c r="C202" s="104">
        <f t="shared" ca="1" si="16"/>
        <v>0.40893122851038155</v>
      </c>
      <c r="D202" s="102">
        <f t="shared" ca="1" si="17"/>
        <v>6010</v>
      </c>
      <c r="G202" s="48">
        <f t="shared" ca="1" si="18"/>
        <v>43132</v>
      </c>
      <c r="H202" s="88">
        <f ca="1">VLOOKUP(G202, 'Power Curves'!$BT$4:$BU$363, 2)</f>
        <v>5.4975545091301599E-2</v>
      </c>
    </row>
    <row r="203" spans="1:8" x14ac:dyDescent="0.2">
      <c r="A203" s="100">
        <f t="shared" si="15"/>
        <v>43251</v>
      </c>
      <c r="B203" s="98">
        <f t="shared" ca="1" si="19"/>
        <v>5.5147315718331799E-2</v>
      </c>
      <c r="C203" s="104">
        <f t="shared" ca="1" si="16"/>
        <v>0.40667024944049135</v>
      </c>
      <c r="D203" s="102">
        <f t="shared" ca="1" si="17"/>
        <v>6041</v>
      </c>
      <c r="G203" s="48">
        <f t="shared" ca="1" si="18"/>
        <v>43160</v>
      </c>
      <c r="H203" s="88">
        <f ca="1">VLOOKUP(G203, 'Power Curves'!$BT$4:$BU$363, 2)</f>
        <v>5.5029585287510202E-2</v>
      </c>
    </row>
    <row r="204" spans="1:8" x14ac:dyDescent="0.2">
      <c r="A204" s="100">
        <f t="shared" si="15"/>
        <v>43281</v>
      </c>
      <c r="B204" s="98">
        <f t="shared" ca="1" si="19"/>
        <v>5.5207145939042898E-2</v>
      </c>
      <c r="C204" s="104">
        <f t="shared" ca="1" si="16"/>
        <v>0.40446558833074731</v>
      </c>
      <c r="D204" s="102">
        <f t="shared" ca="1" si="17"/>
        <v>6071</v>
      </c>
      <c r="G204" s="48">
        <f t="shared" ca="1" si="18"/>
        <v>43191</v>
      </c>
      <c r="H204" s="88">
        <f ca="1">VLOOKUP(G204, 'Power Curves'!$BT$4:$BU$363, 2)</f>
        <v>5.5089415505875199E-2</v>
      </c>
    </row>
    <row r="205" spans="1:8" x14ac:dyDescent="0.2">
      <c r="A205" s="100">
        <f t="shared" si="15"/>
        <v>43312</v>
      </c>
      <c r="B205" s="98">
        <f t="shared" ca="1" si="19"/>
        <v>5.5265046153769599E-2</v>
      </c>
      <c r="C205" s="104">
        <f t="shared" ca="1" si="16"/>
        <v>0.40222162503777154</v>
      </c>
      <c r="D205" s="102">
        <f t="shared" ca="1" si="17"/>
        <v>6102</v>
      </c>
      <c r="G205" s="48">
        <f t="shared" ca="1" si="18"/>
        <v>43221</v>
      </c>
      <c r="H205" s="88">
        <f ca="1">VLOOKUP(G205, 'Power Curves'!$BT$4:$BU$363, 2)</f>
        <v>5.5147315718331799E-2</v>
      </c>
    </row>
    <row r="206" spans="1:8" x14ac:dyDescent="0.2">
      <c r="A206" s="100">
        <f t="shared" si="15"/>
        <v>43343</v>
      </c>
      <c r="B206" s="98">
        <f t="shared" ca="1" si="19"/>
        <v>5.5324876376826801E-2</v>
      </c>
      <c r="C206" s="104">
        <f t="shared" ca="1" si="16"/>
        <v>0.39997368293567759</v>
      </c>
      <c r="D206" s="102">
        <f t="shared" ca="1" si="17"/>
        <v>6133</v>
      </c>
      <c r="G206" s="48">
        <f t="shared" ca="1" si="18"/>
        <v>43252</v>
      </c>
      <c r="H206" s="88">
        <f ca="1">VLOOKUP(G206, 'Power Curves'!$BT$4:$BU$363, 2)</f>
        <v>5.5207145939042898E-2</v>
      </c>
    </row>
    <row r="207" spans="1:8" x14ac:dyDescent="0.2">
      <c r="A207" s="100">
        <f t="shared" si="15"/>
        <v>43373</v>
      </c>
      <c r="B207" s="98">
        <f t="shared" ca="1" si="19"/>
        <v>5.5384706601076E-2</v>
      </c>
      <c r="C207" s="104">
        <f t="shared" ca="1" si="16"/>
        <v>0.39779387976483732</v>
      </c>
      <c r="D207" s="102">
        <f t="shared" ca="1" si="17"/>
        <v>6163</v>
      </c>
      <c r="G207" s="48">
        <f t="shared" ca="1" si="18"/>
        <v>43282</v>
      </c>
      <c r="H207" s="88">
        <f ca="1">VLOOKUP(G207, 'Power Curves'!$BT$4:$BU$363, 2)</f>
        <v>5.5265046153769599E-2</v>
      </c>
    </row>
    <row r="208" spans="1:8" x14ac:dyDescent="0.2">
      <c r="A208" s="100">
        <f t="shared" si="15"/>
        <v>43404</v>
      </c>
      <c r="B208" s="98">
        <f t="shared" ca="1" si="19"/>
        <v>5.5442606819226199E-2</v>
      </c>
      <c r="C208" s="104">
        <f t="shared" ca="1" si="16"/>
        <v>0.39557554833647524</v>
      </c>
      <c r="D208" s="102">
        <f t="shared" ca="1" si="17"/>
        <v>6194</v>
      </c>
      <c r="G208" s="48">
        <f t="shared" ca="1" si="18"/>
        <v>43313</v>
      </c>
      <c r="H208" s="88">
        <f ca="1">VLOOKUP(G208, 'Power Curves'!$BT$4:$BU$363, 2)</f>
        <v>5.5324876376826801E-2</v>
      </c>
    </row>
    <row r="209" spans="1:8" x14ac:dyDescent="0.2">
      <c r="A209" s="100">
        <f t="shared" si="15"/>
        <v>43434</v>
      </c>
      <c r="B209" s="98">
        <f t="shared" ca="1" si="19"/>
        <v>5.5502437045821501E-2</v>
      </c>
      <c r="C209" s="104">
        <f t="shared" ca="1" si="16"/>
        <v>0.39341220977527352</v>
      </c>
      <c r="D209" s="102">
        <f t="shared" ca="1" si="17"/>
        <v>6224</v>
      </c>
      <c r="G209" s="48">
        <f t="shared" ca="1" si="18"/>
        <v>43344</v>
      </c>
      <c r="H209" s="88">
        <f ca="1">VLOOKUP(G209, 'Power Curves'!$BT$4:$BU$363, 2)</f>
        <v>5.5384706601076E-2</v>
      </c>
    </row>
    <row r="210" spans="1:8" x14ac:dyDescent="0.2">
      <c r="A210" s="100">
        <f t="shared" si="15"/>
        <v>43465</v>
      </c>
      <c r="B210" s="98">
        <f t="shared" ca="1" si="19"/>
        <v>5.5560337266241398E-2</v>
      </c>
      <c r="C210" s="104">
        <f t="shared" ca="1" si="16"/>
        <v>0.39121085006539702</v>
      </c>
      <c r="D210" s="102">
        <f t="shared" ca="1" si="17"/>
        <v>6255</v>
      </c>
      <c r="G210" s="48">
        <f t="shared" ca="1" si="18"/>
        <v>43374</v>
      </c>
      <c r="H210" s="88">
        <f ca="1">VLOOKUP(G210, 'Power Curves'!$BT$4:$BU$363, 2)</f>
        <v>5.5442606819226199E-2</v>
      </c>
    </row>
    <row r="211" spans="1:8" x14ac:dyDescent="0.2">
      <c r="A211" s="100">
        <f t="shared" si="15"/>
        <v>43496</v>
      </c>
      <c r="B211" s="98">
        <f t="shared" ca="1" si="19"/>
        <v>5.5620167495181998E-2</v>
      </c>
      <c r="C211" s="104">
        <f t="shared" ca="1" si="16"/>
        <v>0.38900552698254037</v>
      </c>
      <c r="D211" s="102">
        <f t="shared" ca="1" si="17"/>
        <v>6286</v>
      </c>
      <c r="G211" s="48">
        <f t="shared" ca="1" si="18"/>
        <v>43405</v>
      </c>
      <c r="H211" s="88">
        <f ca="1">VLOOKUP(G211, 'Power Curves'!$BT$4:$BU$363, 2)</f>
        <v>5.5502437045821501E-2</v>
      </c>
    </row>
    <row r="212" spans="1:8" x14ac:dyDescent="0.2">
      <c r="A212" s="100">
        <f t="shared" si="15"/>
        <v>43524</v>
      </c>
      <c r="B212" s="98">
        <f t="shared" ca="1" si="19"/>
        <v>5.5679997725313998E-2</v>
      </c>
      <c r="C212" s="104">
        <f t="shared" ca="1" si="16"/>
        <v>0.38698334599729922</v>
      </c>
      <c r="D212" s="102">
        <f t="shared" ca="1" si="17"/>
        <v>6314</v>
      </c>
      <c r="G212" s="48">
        <f t="shared" ca="1" si="18"/>
        <v>43435</v>
      </c>
      <c r="H212" s="88">
        <f ca="1">VLOOKUP(G212, 'Power Curves'!$BT$4:$BU$363, 2)</f>
        <v>5.5560337266241398E-2</v>
      </c>
    </row>
    <row r="213" spans="1:8" x14ac:dyDescent="0.2">
      <c r="A213" s="100">
        <f t="shared" si="15"/>
        <v>43555</v>
      </c>
      <c r="B213" s="98">
        <f t="shared" ca="1" si="19"/>
        <v>5.5734037934200002E-2</v>
      </c>
      <c r="C213" s="104">
        <f t="shared" ca="1" si="16"/>
        <v>0.3848321121177728</v>
      </c>
      <c r="D213" s="102">
        <f t="shared" ca="1" si="17"/>
        <v>6345</v>
      </c>
      <c r="G213" s="48">
        <f t="shared" ca="1" si="18"/>
        <v>43466</v>
      </c>
      <c r="H213" s="88">
        <f ca="1">VLOOKUP(G213, 'Power Curves'!$BT$4:$BU$363, 2)</f>
        <v>5.5620167495181998E-2</v>
      </c>
    </row>
    <row r="214" spans="1:8" x14ac:dyDescent="0.2">
      <c r="A214" s="100">
        <f t="shared" si="15"/>
        <v>43585</v>
      </c>
      <c r="B214" s="98">
        <f t="shared" ca="1" si="19"/>
        <v>5.5793868166600397E-2</v>
      </c>
      <c r="C214" s="104">
        <f t="shared" ca="1" si="16"/>
        <v>0.38270945845757232</v>
      </c>
      <c r="D214" s="102">
        <f t="shared" ca="1" si="17"/>
        <v>6375</v>
      </c>
      <c r="G214" s="48">
        <f t="shared" ca="1" si="18"/>
        <v>43497</v>
      </c>
      <c r="H214" s="88">
        <f ca="1">VLOOKUP(G214, 'Power Curves'!$BT$4:$BU$363, 2)</f>
        <v>5.5679997725313998E-2</v>
      </c>
    </row>
    <row r="215" spans="1:8" x14ac:dyDescent="0.2">
      <c r="A215" s="100">
        <f t="shared" si="15"/>
        <v>43616</v>
      </c>
      <c r="B215" s="98">
        <f t="shared" ca="1" si="19"/>
        <v>5.5851768392638897E-2</v>
      </c>
      <c r="C215" s="104">
        <f t="shared" ca="1" si="16"/>
        <v>0.38055001835224095</v>
      </c>
      <c r="D215" s="102">
        <f t="shared" ca="1" si="17"/>
        <v>6406</v>
      </c>
      <c r="G215" s="48">
        <f t="shared" ca="1" si="18"/>
        <v>43525</v>
      </c>
      <c r="H215" s="88">
        <f ca="1">VLOOKUP(G215, 'Power Curves'!$BT$4:$BU$363, 2)</f>
        <v>5.5734037934200002E-2</v>
      </c>
    </row>
    <row r="216" spans="1:8" x14ac:dyDescent="0.2">
      <c r="A216" s="100">
        <f t="shared" si="15"/>
        <v>43646</v>
      </c>
      <c r="B216" s="98">
        <f t="shared" ca="1" si="19"/>
        <v>5.5911598627384998E-2</v>
      </c>
      <c r="C216" s="104">
        <f t="shared" ca="1" si="16"/>
        <v>0.37844376688902642</v>
      </c>
      <c r="D216" s="102">
        <f t="shared" ca="1" si="17"/>
        <v>6436</v>
      </c>
      <c r="G216" s="48">
        <f t="shared" ca="1" si="18"/>
        <v>43556</v>
      </c>
      <c r="H216" s="88">
        <f ca="1">VLOOKUP(G216, 'Power Curves'!$BT$4:$BU$363, 2)</f>
        <v>5.5793868166600397E-2</v>
      </c>
    </row>
    <row r="217" spans="1:8" x14ac:dyDescent="0.2">
      <c r="A217" s="100">
        <f t="shared" si="15"/>
        <v>43677</v>
      </c>
      <c r="B217" s="98">
        <f t="shared" ca="1" si="19"/>
        <v>5.5969498855692898E-2</v>
      </c>
      <c r="C217" s="104">
        <f t="shared" ca="1" si="16"/>
        <v>0.37630121948851808</v>
      </c>
      <c r="D217" s="102">
        <f t="shared" ca="1" si="17"/>
        <v>6467</v>
      </c>
      <c r="G217" s="48">
        <f t="shared" ca="1" si="18"/>
        <v>43586</v>
      </c>
      <c r="H217" s="88">
        <f ca="1">VLOOKUP(G217, 'Power Curves'!$BT$4:$BU$363, 2)</f>
        <v>5.5851768392638897E-2</v>
      </c>
    </row>
    <row r="218" spans="1:8" x14ac:dyDescent="0.2">
      <c r="A218" s="100">
        <f t="shared" si="15"/>
        <v>43708</v>
      </c>
      <c r="B218" s="98">
        <f t="shared" ca="1" si="19"/>
        <v>5.60293290927842E-2</v>
      </c>
      <c r="C218" s="104">
        <f t="shared" ca="1" si="16"/>
        <v>0.37415473812975497</v>
      </c>
      <c r="D218" s="102">
        <f t="shared" ca="1" si="17"/>
        <v>6498</v>
      </c>
      <c r="G218" s="48">
        <f t="shared" ca="1" si="18"/>
        <v>43617</v>
      </c>
      <c r="H218" s="88">
        <f ca="1">VLOOKUP(G218, 'Power Curves'!$BT$4:$BU$363, 2)</f>
        <v>5.5911598627384998E-2</v>
      </c>
    </row>
    <row r="219" spans="1:8" x14ac:dyDescent="0.2">
      <c r="A219" s="100">
        <f t="shared" si="15"/>
        <v>43738</v>
      </c>
      <c r="B219" s="98">
        <f t="shared" ca="1" si="19"/>
        <v>5.6089159331066202E-2</v>
      </c>
      <c r="C219" s="104">
        <f t="shared" ca="1" si="16"/>
        <v>0.37207318274975493</v>
      </c>
      <c r="D219" s="102">
        <f t="shared" ca="1" si="17"/>
        <v>6528</v>
      </c>
      <c r="G219" s="48">
        <f t="shared" ca="1" si="18"/>
        <v>43647</v>
      </c>
      <c r="H219" s="88">
        <f ca="1">VLOOKUP(G219, 'Power Curves'!$BT$4:$BU$363, 2)</f>
        <v>5.5969498855692898E-2</v>
      </c>
    </row>
    <row r="220" spans="1:8" x14ac:dyDescent="0.2">
      <c r="A220" s="100">
        <f t="shared" si="15"/>
        <v>43769</v>
      </c>
      <c r="B220" s="98">
        <f t="shared" ca="1" si="19"/>
        <v>5.61470595627971E-2</v>
      </c>
      <c r="C220" s="104">
        <f t="shared" ca="1" si="16"/>
        <v>0.36995606225508587</v>
      </c>
      <c r="D220" s="102">
        <f t="shared" ca="1" si="17"/>
        <v>6559</v>
      </c>
      <c r="G220" s="48">
        <f t="shared" ca="1" si="18"/>
        <v>43678</v>
      </c>
      <c r="H220" s="88">
        <f ca="1">VLOOKUP(G220, 'Power Curves'!$BT$4:$BU$363, 2)</f>
        <v>5.60293290927842E-2</v>
      </c>
    </row>
    <row r="221" spans="1:8" x14ac:dyDescent="0.2">
      <c r="A221" s="100">
        <f t="shared" si="15"/>
        <v>43799</v>
      </c>
      <c r="B221" s="98">
        <f t="shared" ca="1" si="19"/>
        <v>5.6206889803424302E-2</v>
      </c>
      <c r="C221" s="104">
        <f t="shared" ca="1" si="16"/>
        <v>0.36789085141917216</v>
      </c>
      <c r="D221" s="102">
        <f t="shared" ca="1" si="17"/>
        <v>6589</v>
      </c>
      <c r="G221" s="48">
        <f t="shared" ca="1" si="18"/>
        <v>43709</v>
      </c>
      <c r="H221" s="88">
        <f ca="1">VLOOKUP(G221, 'Power Curves'!$BT$4:$BU$363, 2)</f>
        <v>5.6089159331066202E-2</v>
      </c>
    </row>
    <row r="222" spans="1:8" x14ac:dyDescent="0.2">
      <c r="A222" s="100">
        <f t="shared" si="15"/>
        <v>43830</v>
      </c>
      <c r="B222" s="98">
        <f t="shared" ca="1" si="19"/>
        <v>5.6264790037424003E-2</v>
      </c>
      <c r="C222" s="104">
        <f t="shared" ca="1" si="16"/>
        <v>0.36579055412052869</v>
      </c>
      <c r="D222" s="102">
        <f t="shared" ca="1" si="17"/>
        <v>6620</v>
      </c>
      <c r="G222" s="48">
        <f t="shared" ca="1" si="18"/>
        <v>43739</v>
      </c>
      <c r="H222" s="88">
        <f ca="1">VLOOKUP(G222, 'Power Curves'!$BT$4:$BU$363, 2)</f>
        <v>5.61470595627971E-2</v>
      </c>
    </row>
    <row r="223" spans="1:8" x14ac:dyDescent="0.2">
      <c r="A223" s="100">
        <f t="shared" si="15"/>
        <v>43861</v>
      </c>
      <c r="B223" s="98">
        <f t="shared" ca="1" si="19"/>
        <v>5.6324620280395997E-2</v>
      </c>
      <c r="C223" s="104">
        <f t="shared" ca="1" si="16"/>
        <v>0.36368634948838996</v>
      </c>
      <c r="D223" s="102">
        <f t="shared" ca="1" si="17"/>
        <v>6651</v>
      </c>
      <c r="G223" s="48">
        <f t="shared" ca="1" si="18"/>
        <v>43770</v>
      </c>
      <c r="H223" s="88">
        <f ca="1">VLOOKUP(G223, 'Power Curves'!$BT$4:$BU$363, 2)</f>
        <v>5.6206889803424302E-2</v>
      </c>
    </row>
    <row r="224" spans="1:8" x14ac:dyDescent="0.2">
      <c r="A224" s="100">
        <f t="shared" si="15"/>
        <v>43890</v>
      </c>
      <c r="B224" s="98">
        <f t="shared" ca="1" si="19"/>
        <v>5.6384450524559898E-2</v>
      </c>
      <c r="C224" s="104">
        <f t="shared" ca="1" si="16"/>
        <v>0.36170079982041026</v>
      </c>
      <c r="D224" s="102">
        <f t="shared" ca="1" si="17"/>
        <v>6680</v>
      </c>
      <c r="G224" s="48">
        <f t="shared" ca="1" si="18"/>
        <v>43800</v>
      </c>
      <c r="H224" s="88">
        <f ca="1">VLOOKUP(G224, 'Power Curves'!$BT$4:$BU$363, 2)</f>
        <v>5.6264790037424003E-2</v>
      </c>
    </row>
    <row r="225" spans="1:8" x14ac:dyDescent="0.2">
      <c r="A225" s="100">
        <f t="shared" si="15"/>
        <v>43921</v>
      </c>
      <c r="B225" s="98">
        <f t="shared" ca="1" si="19"/>
        <v>5.6440420754049203E-2</v>
      </c>
      <c r="C225" s="104">
        <f t="shared" ca="1" si="16"/>
        <v>0.35963795950795269</v>
      </c>
      <c r="D225" s="102">
        <f t="shared" ca="1" si="17"/>
        <v>6711</v>
      </c>
      <c r="G225" s="48">
        <f t="shared" ca="1" si="18"/>
        <v>43831</v>
      </c>
      <c r="H225" s="88">
        <f ca="1">VLOOKUP(G225, 'Power Curves'!$BT$4:$BU$363, 2)</f>
        <v>5.6324620280395997E-2</v>
      </c>
    </row>
    <row r="226" spans="1:8" x14ac:dyDescent="0.2">
      <c r="A226" s="100">
        <f t="shared" si="15"/>
        <v>43951</v>
      </c>
      <c r="B226" s="98">
        <f t="shared" ca="1" si="19"/>
        <v>5.6500251000519197E-2</v>
      </c>
      <c r="C226" s="104">
        <f t="shared" ca="1" si="16"/>
        <v>0.35761336019273371</v>
      </c>
      <c r="D226" s="102">
        <f t="shared" ca="1" si="17"/>
        <v>6741</v>
      </c>
      <c r="G226" s="48">
        <f t="shared" ca="1" si="18"/>
        <v>43862</v>
      </c>
      <c r="H226" s="88">
        <f ca="1">VLOOKUP(G226, 'Power Curves'!$BT$4:$BU$363, 2)</f>
        <v>5.6384450524559898E-2</v>
      </c>
    </row>
    <row r="227" spans="1:8" x14ac:dyDescent="0.2">
      <c r="A227" s="100">
        <f t="shared" si="15"/>
        <v>43982</v>
      </c>
      <c r="B227" s="98">
        <f t="shared" ca="1" si="19"/>
        <v>5.6558151240172702E-2</v>
      </c>
      <c r="C227" s="104">
        <f t="shared" ca="1" si="16"/>
        <v>0.35555484673137405</v>
      </c>
      <c r="D227" s="102">
        <f t="shared" ca="1" si="17"/>
        <v>6772</v>
      </c>
      <c r="G227" s="48">
        <f t="shared" ca="1" si="18"/>
        <v>43891</v>
      </c>
      <c r="H227" s="88">
        <f ca="1">VLOOKUP(G227, 'Power Curves'!$BT$4:$BU$363, 2)</f>
        <v>5.6440420754049203E-2</v>
      </c>
    </row>
    <row r="228" spans="1:8" x14ac:dyDescent="0.2">
      <c r="A228" s="100">
        <f t="shared" si="15"/>
        <v>44012</v>
      </c>
      <c r="B228" s="98">
        <f t="shared" ca="1" si="19"/>
        <v>5.6617981488986703E-2</v>
      </c>
      <c r="C228" s="104">
        <f t="shared" ca="1" si="16"/>
        <v>0.35354649483681505</v>
      </c>
      <c r="D228" s="102">
        <f t="shared" ca="1" si="17"/>
        <v>6802</v>
      </c>
      <c r="G228" s="48">
        <f t="shared" ca="1" si="18"/>
        <v>43922</v>
      </c>
      <c r="H228" s="88">
        <f ca="1">VLOOKUP(G228, 'Power Curves'!$BT$4:$BU$363, 2)</f>
        <v>5.6500251000519197E-2</v>
      </c>
    </row>
    <row r="229" spans="1:8" x14ac:dyDescent="0.2">
      <c r="A229" s="100">
        <f t="shared" si="15"/>
        <v>44043</v>
      </c>
      <c r="B229" s="98">
        <f t="shared" ca="1" si="19"/>
        <v>5.6675881730908498E-2</v>
      </c>
      <c r="C229" s="104">
        <f t="shared" ca="1" si="16"/>
        <v>0.35150469113089866</v>
      </c>
      <c r="D229" s="102">
        <f t="shared" ca="1" si="17"/>
        <v>6833</v>
      </c>
      <c r="G229" s="48">
        <f t="shared" ca="1" si="18"/>
        <v>43952</v>
      </c>
      <c r="H229" s="88">
        <f ca="1">VLOOKUP(G229, 'Power Curves'!$BT$4:$BU$363, 2)</f>
        <v>5.6558151240172702E-2</v>
      </c>
    </row>
    <row r="230" spans="1:8" x14ac:dyDescent="0.2">
      <c r="A230" s="100">
        <f t="shared" si="15"/>
        <v>44074</v>
      </c>
      <c r="B230" s="98">
        <f t="shared" ca="1" si="19"/>
        <v>5.6735711982066797E-2</v>
      </c>
      <c r="C230" s="104">
        <f t="shared" ca="1" si="16"/>
        <v>0.34945902409356705</v>
      </c>
      <c r="D230" s="102">
        <f t="shared" ca="1" si="17"/>
        <v>6864</v>
      </c>
      <c r="G230" s="48">
        <f t="shared" ca="1" si="18"/>
        <v>43983</v>
      </c>
      <c r="H230" s="88">
        <f ca="1">VLOOKUP(G230, 'Power Curves'!$BT$4:$BU$363, 2)</f>
        <v>5.6617981488986703E-2</v>
      </c>
    </row>
    <row r="231" spans="1:8" x14ac:dyDescent="0.2">
      <c r="A231" s="100">
        <f t="shared" si="15"/>
        <v>44104</v>
      </c>
      <c r="B231" s="98">
        <f t="shared" ca="1" si="19"/>
        <v>5.6795542234416602E-2</v>
      </c>
      <c r="C231" s="104">
        <f t="shared" ca="1" si="16"/>
        <v>0.347475116795463</v>
      </c>
      <c r="D231" s="102">
        <f t="shared" ca="1" si="17"/>
        <v>6894</v>
      </c>
      <c r="G231" s="48">
        <f t="shared" ca="1" si="18"/>
        <v>44013</v>
      </c>
      <c r="H231" s="88">
        <f ca="1">VLOOKUP(G231, 'Power Curves'!$BT$4:$BU$363, 2)</f>
        <v>5.6675881730908498E-2</v>
      </c>
    </row>
    <row r="232" spans="1:8" x14ac:dyDescent="0.2">
      <c r="A232" s="100">
        <f t="shared" si="15"/>
        <v>44135</v>
      </c>
      <c r="B232" s="98">
        <f t="shared" ca="1" si="19"/>
        <v>5.6853442479759798E-2</v>
      </c>
      <c r="C232" s="104">
        <f t="shared" ca="1" si="16"/>
        <v>0.34545844622559213</v>
      </c>
      <c r="D232" s="102">
        <f t="shared" ca="1" si="17"/>
        <v>6925</v>
      </c>
      <c r="G232" s="48">
        <f t="shared" ca="1" si="18"/>
        <v>44044</v>
      </c>
      <c r="H232" s="88">
        <f ca="1">VLOOKUP(G232, 'Power Curves'!$BT$4:$BU$363, 2)</f>
        <v>5.6735711982066797E-2</v>
      </c>
    </row>
    <row r="233" spans="1:8" x14ac:dyDescent="0.2">
      <c r="A233" s="100">
        <f t="shared" si="15"/>
        <v>44165</v>
      </c>
      <c r="B233" s="98">
        <f t="shared" ca="1" si="19"/>
        <v>5.6913272734453499E-2</v>
      </c>
      <c r="C233" s="104">
        <f t="shared" ca="1" si="16"/>
        <v>0.34349070495312278</v>
      </c>
      <c r="D233" s="102">
        <f t="shared" ca="1" si="17"/>
        <v>6955</v>
      </c>
      <c r="G233" s="48">
        <f t="shared" ca="1" si="18"/>
        <v>44075</v>
      </c>
      <c r="H233" s="88">
        <f ca="1">VLOOKUP(G233, 'Power Curves'!$BT$4:$BU$363, 2)</f>
        <v>5.6795542234416602E-2</v>
      </c>
    </row>
    <row r="234" spans="1:8" x14ac:dyDescent="0.2">
      <c r="A234" s="100">
        <f t="shared" si="15"/>
        <v>44196</v>
      </c>
      <c r="B234" s="98">
        <f t="shared" ca="1" si="19"/>
        <v>5.6971172982065402E-2</v>
      </c>
      <c r="C234" s="104">
        <f t="shared" ca="1" si="16"/>
        <v>0.34149065116626937</v>
      </c>
      <c r="D234" s="102">
        <f t="shared" ca="1" si="17"/>
        <v>6986</v>
      </c>
      <c r="G234" s="48">
        <f t="shared" ca="1" si="18"/>
        <v>44105</v>
      </c>
      <c r="H234" s="88">
        <f ca="1">VLOOKUP(G234, 'Power Curves'!$BT$4:$BU$363, 2)</f>
        <v>5.6853442479759798E-2</v>
      </c>
    </row>
    <row r="235" spans="1:8" x14ac:dyDescent="0.2">
      <c r="A235" s="100">
        <f t="shared" si="15"/>
        <v>44227</v>
      </c>
      <c r="B235" s="98">
        <f t="shared" ca="1" si="19"/>
        <v>5.7031003239102603E-2</v>
      </c>
      <c r="C235" s="104">
        <f t="shared" ca="1" si="16"/>
        <v>0.3394867702659507</v>
      </c>
      <c r="D235" s="102">
        <f t="shared" ca="1" si="17"/>
        <v>7017</v>
      </c>
      <c r="G235" s="48">
        <f t="shared" ca="1" si="18"/>
        <v>44136</v>
      </c>
      <c r="H235" s="88">
        <f ca="1">VLOOKUP(G235, 'Power Curves'!$BT$4:$BU$363, 2)</f>
        <v>5.6913272734453499E-2</v>
      </c>
    </row>
    <row r="236" spans="1:8" x14ac:dyDescent="0.2">
      <c r="A236" s="100">
        <f t="shared" si="15"/>
        <v>44255</v>
      </c>
      <c r="B236" s="98">
        <f t="shared" ca="1" si="19"/>
        <v>5.7090833497331198E-2</v>
      </c>
      <c r="C236" s="104">
        <f t="shared" ca="1" si="16"/>
        <v>0.33764740200088794</v>
      </c>
      <c r="D236" s="102">
        <f t="shared" ca="1" si="17"/>
        <v>7045</v>
      </c>
      <c r="G236" s="48">
        <f t="shared" ca="1" si="18"/>
        <v>44166</v>
      </c>
      <c r="H236" s="88">
        <f ca="1">VLOOKUP(G236, 'Power Curves'!$BT$4:$BU$363, 2)</f>
        <v>5.6971172982065402E-2</v>
      </c>
    </row>
    <row r="237" spans="1:8" x14ac:dyDescent="0.2">
      <c r="A237" s="100">
        <f t="shared" si="15"/>
        <v>44286</v>
      </c>
      <c r="B237" s="98">
        <f t="shared" ca="1" si="19"/>
        <v>5.7144873731593403E-2</v>
      </c>
      <c r="C237" s="104">
        <f t="shared" ca="1" si="16"/>
        <v>0.33569623391406184</v>
      </c>
      <c r="D237" s="102">
        <f t="shared" ca="1" si="17"/>
        <v>7076</v>
      </c>
      <c r="G237" s="48">
        <f t="shared" ca="1" si="18"/>
        <v>44197</v>
      </c>
      <c r="H237" s="88">
        <f ca="1">VLOOKUP(G237, 'Power Curves'!$BT$4:$BU$363, 2)</f>
        <v>5.7031003239102603E-2</v>
      </c>
    </row>
    <row r="238" spans="1:8" x14ac:dyDescent="0.2">
      <c r="A238" s="100">
        <f t="shared" si="15"/>
        <v>44316</v>
      </c>
      <c r="B238" s="98">
        <f t="shared" ca="1" si="19"/>
        <v>5.7204703992089101E-2</v>
      </c>
      <c r="C238" s="104">
        <f t="shared" ca="1" si="16"/>
        <v>0.33376835624518986</v>
      </c>
      <c r="D238" s="102">
        <f t="shared" ca="1" si="17"/>
        <v>7106</v>
      </c>
      <c r="G238" s="48">
        <f t="shared" ca="1" si="18"/>
        <v>44228</v>
      </c>
      <c r="H238" s="88">
        <f ca="1">VLOOKUP(G238, 'Power Curves'!$BT$4:$BU$363, 2)</f>
        <v>5.7090833497331198E-2</v>
      </c>
    </row>
    <row r="239" spans="1:8" x14ac:dyDescent="0.2">
      <c r="A239" s="100">
        <f t="shared" si="15"/>
        <v>44347</v>
      </c>
      <c r="B239" s="98">
        <f t="shared" ca="1" si="19"/>
        <v>5.7262604245315298E-2</v>
      </c>
      <c r="C239" s="104">
        <f t="shared" ca="1" si="16"/>
        <v>0.33180926220963214</v>
      </c>
      <c r="D239" s="102">
        <f t="shared" ca="1" si="17"/>
        <v>7137</v>
      </c>
      <c r="G239" s="48">
        <f t="shared" ca="1" si="18"/>
        <v>44256</v>
      </c>
      <c r="H239" s="88">
        <f ca="1">VLOOKUP(G239, 'Power Curves'!$BT$4:$BU$363, 2)</f>
        <v>5.7144873731593403E-2</v>
      </c>
    </row>
    <row r="240" spans="1:8" x14ac:dyDescent="0.2">
      <c r="A240" s="100">
        <f t="shared" si="15"/>
        <v>44377</v>
      </c>
      <c r="B240" s="98">
        <f t="shared" ca="1" si="19"/>
        <v>5.7322434508154399E-2</v>
      </c>
      <c r="C240" s="104">
        <f t="shared" ca="1" si="16"/>
        <v>0.32989742245699061</v>
      </c>
      <c r="D240" s="102">
        <f t="shared" ca="1" si="17"/>
        <v>7167</v>
      </c>
      <c r="G240" s="48">
        <f t="shared" ca="1" si="18"/>
        <v>44287</v>
      </c>
      <c r="H240" s="88">
        <f ca="1">VLOOKUP(G240, 'Power Curves'!$BT$4:$BU$363, 2)</f>
        <v>5.7204703992089101E-2</v>
      </c>
    </row>
    <row r="241" spans="1:8" x14ac:dyDescent="0.2">
      <c r="A241" s="100">
        <f t="shared" si="15"/>
        <v>44408</v>
      </c>
      <c r="B241" s="98">
        <f t="shared" ca="1" si="19"/>
        <v>5.7380334763648601E-2</v>
      </c>
      <c r="C241" s="104">
        <f t="shared" ca="1" si="16"/>
        <v>0.32795480126316501</v>
      </c>
      <c r="D241" s="102">
        <f t="shared" ca="1" si="17"/>
        <v>7198</v>
      </c>
      <c r="G241" s="48">
        <f t="shared" ca="1" si="18"/>
        <v>44317</v>
      </c>
      <c r="H241" s="88">
        <f ca="1">VLOOKUP(G241, 'Power Curves'!$BT$4:$BU$363, 2)</f>
        <v>5.7262604245315298E-2</v>
      </c>
    </row>
    <row r="242" spans="1:8" x14ac:dyDescent="0.2">
      <c r="A242" s="100">
        <f t="shared" si="15"/>
        <v>44439</v>
      </c>
      <c r="B242" s="98">
        <f t="shared" ca="1" si="19"/>
        <v>5.74401650288308E-2</v>
      </c>
      <c r="C242" s="104">
        <f t="shared" ca="1" si="16"/>
        <v>0.32600840896036609</v>
      </c>
      <c r="D242" s="102">
        <f t="shared" ca="1" si="17"/>
        <v>7229</v>
      </c>
      <c r="G242" s="48">
        <f t="shared" ca="1" si="18"/>
        <v>44348</v>
      </c>
      <c r="H242" s="88">
        <f ca="1">VLOOKUP(G242, 'Power Curves'!$BT$4:$BU$363, 2)</f>
        <v>5.7322434508154399E-2</v>
      </c>
    </row>
    <row r="243" spans="1:8" x14ac:dyDescent="0.2">
      <c r="A243" s="100">
        <f t="shared" si="15"/>
        <v>44469</v>
      </c>
      <c r="B243" s="98">
        <f t="shared" ca="1" si="19"/>
        <v>5.7499995295203998E-2</v>
      </c>
      <c r="C243" s="104">
        <f t="shared" ca="1" si="16"/>
        <v>0.32412068136130401</v>
      </c>
      <c r="D243" s="102">
        <f t="shared" ca="1" si="17"/>
        <v>7259</v>
      </c>
      <c r="G243" s="48">
        <f t="shared" ca="1" si="18"/>
        <v>44378</v>
      </c>
      <c r="H243" s="88">
        <f ca="1">VLOOKUP(G243, 'Power Curves'!$BT$4:$BU$363, 2)</f>
        <v>5.7380334763648601E-2</v>
      </c>
    </row>
    <row r="244" spans="1:8" x14ac:dyDescent="0.2">
      <c r="A244" s="100">
        <f t="shared" si="15"/>
        <v>44500</v>
      </c>
      <c r="B244" s="98">
        <f t="shared" ca="1" si="19"/>
        <v>5.7557895554118103E-2</v>
      </c>
      <c r="C244" s="104">
        <f t="shared" ca="1" si="16"/>
        <v>0.32220281975380816</v>
      </c>
      <c r="D244" s="102">
        <f t="shared" ca="1" si="17"/>
        <v>7290</v>
      </c>
      <c r="G244" s="48">
        <f t="shared" ca="1" si="18"/>
        <v>44409</v>
      </c>
      <c r="H244" s="88">
        <f ca="1">VLOOKUP(G244, 'Power Curves'!$BT$4:$BU$363, 2)</f>
        <v>5.74401650288308E-2</v>
      </c>
    </row>
    <row r="245" spans="1:8" x14ac:dyDescent="0.2">
      <c r="A245" s="100">
        <f t="shared" si="15"/>
        <v>44530</v>
      </c>
      <c r="B245" s="98">
        <f t="shared" ca="1" si="19"/>
        <v>5.7617725822834802E-2</v>
      </c>
      <c r="C245" s="104">
        <f t="shared" ca="1" si="16"/>
        <v>0.32033102703600191</v>
      </c>
      <c r="D245" s="102">
        <f t="shared" ca="1" si="17"/>
        <v>7320</v>
      </c>
      <c r="G245" s="48">
        <f t="shared" ca="1" si="18"/>
        <v>44440</v>
      </c>
      <c r="H245" s="88">
        <f ca="1">VLOOKUP(G245, 'Power Curves'!$BT$4:$BU$363, 2)</f>
        <v>5.7499995295203998E-2</v>
      </c>
    </row>
    <row r="246" spans="1:8" x14ac:dyDescent="0.2">
      <c r="A246" s="100">
        <f t="shared" si="15"/>
        <v>44561</v>
      </c>
      <c r="B246" s="98">
        <f t="shared" ca="1" si="19"/>
        <v>5.7642648932949098E-2</v>
      </c>
      <c r="C246" s="104">
        <f t="shared" ca="1" si="16"/>
        <v>0.31863500858308619</v>
      </c>
      <c r="D246" s="102">
        <f t="shared" ca="1" si="17"/>
        <v>7351</v>
      </c>
      <c r="G246" s="48">
        <f t="shared" ca="1" si="18"/>
        <v>44470</v>
      </c>
      <c r="H246" s="88">
        <f ca="1">VLOOKUP(G246, 'Power Curves'!$BT$4:$BU$363, 2)</f>
        <v>5.7557895554118103E-2</v>
      </c>
    </row>
    <row r="247" spans="1:8" x14ac:dyDescent="0.2">
      <c r="A247" s="100">
        <f t="shared" si="15"/>
        <v>44592</v>
      </c>
      <c r="B247" s="98">
        <f t="shared" ca="1" si="19"/>
        <v>5.76385859729176E-2</v>
      </c>
      <c r="C247" s="104">
        <f t="shared" ca="1" si="16"/>
        <v>0.31712719483853186</v>
      </c>
      <c r="D247" s="102">
        <f t="shared" ca="1" si="17"/>
        <v>7382</v>
      </c>
      <c r="G247" s="48">
        <f t="shared" ca="1" si="18"/>
        <v>44501</v>
      </c>
      <c r="H247" s="88">
        <f ca="1">VLOOKUP(G247, 'Power Curves'!$BT$4:$BU$363, 2)</f>
        <v>5.7617725822834802E-2</v>
      </c>
    </row>
    <row r="248" spans="1:8" x14ac:dyDescent="0.2">
      <c r="A248" s="100">
        <f t="shared" si="15"/>
        <v>44620</v>
      </c>
      <c r="B248" s="98">
        <f t="shared" ca="1" si="19"/>
        <v>5.7634523012890501E-2</v>
      </c>
      <c r="C248" s="104">
        <f t="shared" ca="1" si="16"/>
        <v>0.31577406258353857</v>
      </c>
      <c r="D248" s="102">
        <f t="shared" ca="1" si="17"/>
        <v>7410</v>
      </c>
      <c r="G248" s="48">
        <f t="shared" ca="1" si="18"/>
        <v>44531</v>
      </c>
      <c r="H248" s="88">
        <f ca="1">VLOOKUP(G248, 'Power Curves'!$BT$4:$BU$363, 2)</f>
        <v>5.7642648932949098E-2</v>
      </c>
    </row>
    <row r="249" spans="1:8" x14ac:dyDescent="0.2">
      <c r="A249" s="100">
        <f t="shared" si="15"/>
        <v>44651</v>
      </c>
      <c r="B249" s="98">
        <f t="shared" ca="1" si="19"/>
        <v>5.7630853242549102E-2</v>
      </c>
      <c r="C249" s="104">
        <f t="shared" ca="1" si="16"/>
        <v>0.3142777514670933</v>
      </c>
      <c r="D249" s="102">
        <f t="shared" ca="1" si="17"/>
        <v>7441</v>
      </c>
      <c r="G249" s="48">
        <f t="shared" ca="1" si="18"/>
        <v>44562</v>
      </c>
      <c r="H249" s="88">
        <f ca="1">VLOOKUP(G249, 'Power Curves'!$BT$4:$BU$363, 2)</f>
        <v>5.76385859729176E-2</v>
      </c>
    </row>
    <row r="250" spans="1:8" x14ac:dyDescent="0.2">
      <c r="A250" s="100">
        <f t="shared" si="15"/>
        <v>44681</v>
      </c>
      <c r="B250" s="98">
        <f t="shared" ca="1" si="19"/>
        <v>5.7626790282532703E-2</v>
      </c>
      <c r="C250" s="104">
        <f t="shared" ca="1" si="16"/>
        <v>0.31283982196186449</v>
      </c>
      <c r="D250" s="102">
        <f t="shared" ca="1" si="17"/>
        <v>7471</v>
      </c>
      <c r="G250" s="48">
        <f t="shared" ca="1" si="18"/>
        <v>44593</v>
      </c>
      <c r="H250" s="88">
        <f ca="1">VLOOKUP(G250, 'Power Curves'!$BT$4:$BU$363, 2)</f>
        <v>5.7634523012890501E-2</v>
      </c>
    </row>
    <row r="251" spans="1:8" x14ac:dyDescent="0.2">
      <c r="A251" s="100">
        <f t="shared" si="15"/>
        <v>44712</v>
      </c>
      <c r="B251" s="98">
        <f t="shared" ca="1" si="19"/>
        <v>5.7622858385747697E-2</v>
      </c>
      <c r="C251" s="104">
        <f t="shared" ca="1" si="16"/>
        <v>0.3113594284606454</v>
      </c>
      <c r="D251" s="102">
        <f t="shared" ca="1" si="17"/>
        <v>7502</v>
      </c>
      <c r="G251" s="48">
        <f t="shared" ca="1" si="18"/>
        <v>44621</v>
      </c>
      <c r="H251" s="88">
        <f ca="1">VLOOKUP(G251, 'Power Curves'!$BT$4:$BU$363, 2)</f>
        <v>5.7630853242549102E-2</v>
      </c>
    </row>
    <row r="252" spans="1:8" x14ac:dyDescent="0.2">
      <c r="A252" s="100">
        <f t="shared" si="15"/>
        <v>44742</v>
      </c>
      <c r="B252" s="98">
        <f t="shared" ca="1" si="19"/>
        <v>5.7618795425742803E-2</v>
      </c>
      <c r="C252" s="104">
        <f t="shared" ca="1" si="16"/>
        <v>0.30993525363038071</v>
      </c>
      <c r="D252" s="102">
        <f t="shared" ca="1" si="17"/>
        <v>7532</v>
      </c>
      <c r="G252" s="48">
        <f t="shared" ca="1" si="18"/>
        <v>44652</v>
      </c>
      <c r="H252" s="88">
        <f ca="1">VLOOKUP(G252, 'Power Curves'!$BT$4:$BU$363, 2)</f>
        <v>5.7626790282532703E-2</v>
      </c>
    </row>
    <row r="253" spans="1:8" x14ac:dyDescent="0.2">
      <c r="A253" s="100">
        <f t="shared" si="15"/>
        <v>44773</v>
      </c>
      <c r="B253" s="98">
        <f t="shared" ca="1" si="19"/>
        <v>5.7614863528968399E-2</v>
      </c>
      <c r="C253" s="104">
        <f t="shared" ca="1" si="16"/>
        <v>0.30846900530740629</v>
      </c>
      <c r="D253" s="102">
        <f t="shared" ca="1" si="17"/>
        <v>7563</v>
      </c>
      <c r="G253" s="48">
        <f t="shared" ca="1" si="18"/>
        <v>44682</v>
      </c>
      <c r="H253" s="88">
        <f ca="1">VLOOKUP(G253, 'Power Curves'!$BT$4:$BU$363, 2)</f>
        <v>5.7622858385747697E-2</v>
      </c>
    </row>
    <row r="254" spans="1:8" x14ac:dyDescent="0.2">
      <c r="A254" s="100">
        <f t="shared" si="15"/>
        <v>44804</v>
      </c>
      <c r="B254" s="98">
        <f t="shared" ca="1" si="19"/>
        <v>5.7610800568974198E-2</v>
      </c>
      <c r="C254" s="104">
        <f t="shared" ca="1" si="16"/>
        <v>0.30701070592790691</v>
      </c>
      <c r="D254" s="102">
        <f t="shared" ca="1" si="17"/>
        <v>7594</v>
      </c>
      <c r="G254" s="48">
        <f t="shared" ca="1" si="18"/>
        <v>44713</v>
      </c>
      <c r="H254" s="88">
        <f ca="1">VLOOKUP(G254, 'Power Curves'!$BT$4:$BU$363, 2)</f>
        <v>5.7618795425742803E-2</v>
      </c>
    </row>
    <row r="255" spans="1:8" x14ac:dyDescent="0.2">
      <c r="A255" s="100">
        <f t="shared" si="15"/>
        <v>44834</v>
      </c>
      <c r="B255" s="98">
        <f t="shared" ca="1" si="19"/>
        <v>5.7606737608984798E-2</v>
      </c>
      <c r="C255" s="104">
        <f t="shared" ca="1" si="16"/>
        <v>0.30560702072276114</v>
      </c>
      <c r="D255" s="102">
        <f t="shared" ca="1" si="17"/>
        <v>7624</v>
      </c>
      <c r="G255" s="48">
        <f t="shared" ca="1" si="18"/>
        <v>44743</v>
      </c>
      <c r="H255" s="88">
        <f ca="1">VLOOKUP(G255, 'Power Curves'!$BT$4:$BU$363, 2)</f>
        <v>5.7614863528968399E-2</v>
      </c>
    </row>
    <row r="256" spans="1:8" x14ac:dyDescent="0.2">
      <c r="A256" s="100">
        <f t="shared" si="15"/>
        <v>44865</v>
      </c>
      <c r="B256" s="98">
        <f t="shared" ca="1" si="19"/>
        <v>5.7602805712226403E-2</v>
      </c>
      <c r="C256" s="104">
        <f t="shared" ca="1" si="16"/>
        <v>0.30416184399767032</v>
      </c>
      <c r="D256" s="102">
        <f t="shared" ca="1" si="17"/>
        <v>7655</v>
      </c>
      <c r="G256" s="48">
        <f t="shared" ca="1" si="18"/>
        <v>44774</v>
      </c>
      <c r="H256" s="88">
        <f ca="1">VLOOKUP(G256, 'Power Curves'!$BT$4:$BU$363, 2)</f>
        <v>5.7610800568974198E-2</v>
      </c>
    </row>
    <row r="257" spans="1:8" x14ac:dyDescent="0.2">
      <c r="A257" s="100">
        <f t="shared" si="15"/>
        <v>44895</v>
      </c>
      <c r="B257" s="98">
        <f t="shared" ca="1" si="19"/>
        <v>5.7598742752248203E-2</v>
      </c>
      <c r="C257" s="104">
        <f t="shared" ca="1" si="16"/>
        <v>0.30277157713196101</v>
      </c>
      <c r="D257" s="102">
        <f t="shared" ca="1" si="17"/>
        <v>7685</v>
      </c>
      <c r="G257" s="48">
        <f t="shared" ca="1" si="18"/>
        <v>44805</v>
      </c>
      <c r="H257" s="88">
        <f ca="1">VLOOKUP(G257, 'Power Curves'!$BT$4:$BU$363, 2)</f>
        <v>5.7606737608984798E-2</v>
      </c>
    </row>
    <row r="258" spans="1:8" x14ac:dyDescent="0.2">
      <c r="A258" s="100">
        <f t="shared" si="15"/>
        <v>44926</v>
      </c>
      <c r="B258" s="98">
        <f t="shared" ca="1" si="19"/>
        <v>5.7594810855500403E-2</v>
      </c>
      <c r="C258" s="104">
        <f t="shared" ca="1" si="16"/>
        <v>0.30134020004215051</v>
      </c>
      <c r="D258" s="102">
        <f t="shared" ca="1" si="17"/>
        <v>7716</v>
      </c>
      <c r="G258" s="48">
        <f t="shared" ca="1" si="18"/>
        <v>44835</v>
      </c>
      <c r="H258" s="88">
        <f ca="1">VLOOKUP(G258, 'Power Curves'!$BT$4:$BU$363, 2)</f>
        <v>5.7602805712226403E-2</v>
      </c>
    </row>
    <row r="259" spans="1:8" x14ac:dyDescent="0.2">
      <c r="A259" s="100">
        <f t="shared" si="15"/>
        <v>44957</v>
      </c>
      <c r="B259" s="98">
        <f t="shared" ca="1" si="19"/>
        <v>5.7590747895532902E-2</v>
      </c>
      <c r="C259" s="104">
        <f t="shared" ca="1" si="16"/>
        <v>0.29991659490993405</v>
      </c>
      <c r="D259" s="102">
        <f t="shared" ca="1" si="17"/>
        <v>7747</v>
      </c>
      <c r="G259" s="48">
        <f t="shared" ca="1" si="18"/>
        <v>44866</v>
      </c>
      <c r="H259" s="88">
        <f ca="1">VLOOKUP(G259, 'Power Curves'!$BT$4:$BU$363, 2)</f>
        <v>5.7598742752248203E-2</v>
      </c>
    </row>
    <row r="260" spans="1:8" x14ac:dyDescent="0.2">
      <c r="A260" s="100">
        <f t="shared" si="15"/>
        <v>44985</v>
      </c>
      <c r="B260" s="98">
        <f t="shared" ca="1" si="19"/>
        <v>5.7586684935570599E-2</v>
      </c>
      <c r="C260" s="104">
        <f t="shared" ca="1" si="16"/>
        <v>0.29863914125922475</v>
      </c>
      <c r="D260" s="102">
        <f t="shared" ca="1" si="17"/>
        <v>7775</v>
      </c>
      <c r="G260" s="48">
        <f t="shared" ca="1" si="18"/>
        <v>44896</v>
      </c>
      <c r="H260" s="88">
        <f ca="1">VLOOKUP(G260, 'Power Curves'!$BT$4:$BU$363, 2)</f>
        <v>5.7594810855500403E-2</v>
      </c>
    </row>
    <row r="261" spans="1:8" x14ac:dyDescent="0.2">
      <c r="A261" s="100">
        <f t="shared" si="15"/>
        <v>45016</v>
      </c>
      <c r="B261" s="98">
        <f t="shared" ca="1" si="19"/>
        <v>5.7583015165287403E-2</v>
      </c>
      <c r="C261" s="104">
        <f t="shared" ca="1" si="16"/>
        <v>0.29722625781702633</v>
      </c>
      <c r="D261" s="102">
        <f t="shared" ca="1" si="17"/>
        <v>7806</v>
      </c>
      <c r="G261" s="48">
        <f t="shared" ca="1" si="18"/>
        <v>44927</v>
      </c>
      <c r="H261" s="88">
        <f ca="1">VLOOKUP(G261, 'Power Curves'!$BT$4:$BU$363, 2)</f>
        <v>5.7590747895532902E-2</v>
      </c>
    </row>
    <row r="262" spans="1:8" x14ac:dyDescent="0.2">
      <c r="A262" s="100">
        <f t="shared" si="15"/>
        <v>45046</v>
      </c>
      <c r="B262" s="98">
        <f t="shared" ca="1" si="19"/>
        <v>5.75789522053358E-2</v>
      </c>
      <c r="C262" s="104">
        <f t="shared" ca="1" si="16"/>
        <v>0.2958686429876613</v>
      </c>
      <c r="D262" s="102">
        <f t="shared" ca="1" si="17"/>
        <v>7836</v>
      </c>
      <c r="G262" s="48">
        <f t="shared" ca="1" si="18"/>
        <v>44958</v>
      </c>
      <c r="H262" s="88">
        <f ca="1">VLOOKUP(G262, 'Power Curves'!$BT$4:$BU$363, 2)</f>
        <v>5.7586684935570599E-2</v>
      </c>
    </row>
    <row r="263" spans="1:8" x14ac:dyDescent="0.2">
      <c r="A263" s="100">
        <f t="shared" si="15"/>
        <v>45077</v>
      </c>
      <c r="B263" s="98">
        <f t="shared" ca="1" si="19"/>
        <v>5.7575020308613799E-2</v>
      </c>
      <c r="C263" s="104">
        <f t="shared" ca="1" si="16"/>
        <v>0.29447084634984638</v>
      </c>
      <c r="D263" s="102">
        <f t="shared" ca="1" si="17"/>
        <v>7867</v>
      </c>
      <c r="G263" s="48">
        <f t="shared" ca="1" si="18"/>
        <v>44986</v>
      </c>
      <c r="H263" s="88">
        <f ca="1">VLOOKUP(G263, 'Power Curves'!$BT$4:$BU$363, 2)</f>
        <v>5.7583015165287403E-2</v>
      </c>
    </row>
    <row r="264" spans="1:8" x14ac:dyDescent="0.2">
      <c r="A264" s="100">
        <f t="shared" ref="A264:A279" si="20">EOMONTH(A263,1)</f>
        <v>45107</v>
      </c>
      <c r="B264" s="98">
        <f t="shared" ca="1" si="19"/>
        <v>5.7570957348672902E-2</v>
      </c>
      <c r="C264" s="104">
        <f t="shared" ref="C264:C279" ca="1" si="21">1/((1+B264/2)^(2*D264/365.25))</f>
        <v>0.29312619770654103</v>
      </c>
      <c r="D264" s="102">
        <f t="shared" ref="D264:D279" ca="1" si="22">A264-ValDate</f>
        <v>7897</v>
      </c>
      <c r="G264" s="48">
        <f t="shared" ref="G264:G327" ca="1" si="23">EOMONTH(G263, 0)+1</f>
        <v>45017</v>
      </c>
      <c r="H264" s="88">
        <f ca="1">VLOOKUP(G264, 'Power Curves'!$BT$4:$BU$363, 2)</f>
        <v>5.75789522053358E-2</v>
      </c>
    </row>
    <row r="265" spans="1:8" x14ac:dyDescent="0.2">
      <c r="A265" s="100">
        <f t="shared" si="20"/>
        <v>45138</v>
      </c>
      <c r="B265" s="98">
        <f t="shared" ref="B265:B279" ca="1" si="24">VLOOKUP(A265,$G$7:$H$361,2)+$C$4</f>
        <v>5.7567025451961601E-2</v>
      </c>
      <c r="C265" s="104">
        <f t="shared" ca="1" si="21"/>
        <v>0.29174173615986759</v>
      </c>
      <c r="D265" s="102">
        <f t="shared" ca="1" si="22"/>
        <v>7928</v>
      </c>
      <c r="G265" s="48">
        <f t="shared" ca="1" si="23"/>
        <v>45047</v>
      </c>
      <c r="H265" s="88">
        <f ca="1">VLOOKUP(G265, 'Power Curves'!$BT$4:$BU$363, 2)</f>
        <v>5.7575020308613799E-2</v>
      </c>
    </row>
    <row r="266" spans="1:8" x14ac:dyDescent="0.2">
      <c r="A266" s="100">
        <f t="shared" si="20"/>
        <v>45169</v>
      </c>
      <c r="B266" s="98">
        <f t="shared" ca="1" si="24"/>
        <v>5.7562962492031702E-2</v>
      </c>
      <c r="C266" s="104">
        <f t="shared" ca="1" si="21"/>
        <v>0.29036480803452375</v>
      </c>
      <c r="D266" s="102">
        <f t="shared" ca="1" si="22"/>
        <v>7959</v>
      </c>
      <c r="G266" s="48">
        <f t="shared" ca="1" si="23"/>
        <v>45078</v>
      </c>
      <c r="H266" s="88">
        <f ca="1">VLOOKUP(G266, 'Power Curves'!$BT$4:$BU$363, 2)</f>
        <v>5.7570957348672902E-2</v>
      </c>
    </row>
    <row r="267" spans="1:8" x14ac:dyDescent="0.2">
      <c r="A267" s="100">
        <f t="shared" si="20"/>
        <v>45199</v>
      </c>
      <c r="B267" s="98">
        <f t="shared" ca="1" si="24"/>
        <v>5.7558899532107202E-2</v>
      </c>
      <c r="C267" s="104">
        <f t="shared" ca="1" si="21"/>
        <v>0.28903947480002218</v>
      </c>
      <c r="D267" s="102">
        <f t="shared" ca="1" si="22"/>
        <v>7989</v>
      </c>
      <c r="G267" s="48">
        <f t="shared" ca="1" si="23"/>
        <v>45108</v>
      </c>
      <c r="H267" s="88">
        <f ca="1">VLOOKUP(G267, 'Power Curves'!$BT$4:$BU$363, 2)</f>
        <v>5.7567025451961601E-2</v>
      </c>
    </row>
    <row r="268" spans="1:8" x14ac:dyDescent="0.2">
      <c r="A268" s="100">
        <f t="shared" si="20"/>
        <v>45230</v>
      </c>
      <c r="B268" s="98">
        <f t="shared" ca="1" si="24"/>
        <v>5.75549676354115E-2</v>
      </c>
      <c r="C268" s="104">
        <f t="shared" ca="1" si="21"/>
        <v>0.28767487845706458</v>
      </c>
      <c r="D268" s="102">
        <f t="shared" ca="1" si="22"/>
        <v>8020</v>
      </c>
      <c r="G268" s="48">
        <f t="shared" ca="1" si="23"/>
        <v>45139</v>
      </c>
      <c r="H268" s="88">
        <f ca="1">VLOOKUP(G268, 'Power Curves'!$BT$4:$BU$363, 2)</f>
        <v>5.7562962492031702E-2</v>
      </c>
    </row>
    <row r="269" spans="1:8" x14ac:dyDescent="0.2">
      <c r="A269" s="100">
        <f t="shared" si="20"/>
        <v>45260</v>
      </c>
      <c r="B269" s="98">
        <f t="shared" ca="1" si="24"/>
        <v>5.7550904675498102E-2</v>
      </c>
      <c r="C269" s="104">
        <f t="shared" ca="1" si="21"/>
        <v>0.28636219481850983</v>
      </c>
      <c r="D269" s="102">
        <f t="shared" ca="1" si="22"/>
        <v>8050</v>
      </c>
      <c r="G269" s="48">
        <f t="shared" ca="1" si="23"/>
        <v>45170</v>
      </c>
      <c r="H269" s="88">
        <f ca="1">VLOOKUP(G269, 'Power Curves'!$BT$4:$BU$363, 2)</f>
        <v>5.7558899532107202E-2</v>
      </c>
    </row>
    <row r="270" spans="1:8" x14ac:dyDescent="0.2">
      <c r="A270" s="100">
        <f t="shared" si="20"/>
        <v>45291</v>
      </c>
      <c r="B270" s="98">
        <f t="shared" ca="1" si="24"/>
        <v>5.7546972778812502E-2</v>
      </c>
      <c r="C270" s="104">
        <f t="shared" ca="1" si="21"/>
        <v>0.28501060829183711</v>
      </c>
      <c r="D270" s="102">
        <f t="shared" ca="1" si="22"/>
        <v>8081</v>
      </c>
      <c r="G270" s="48">
        <f t="shared" ca="1" si="23"/>
        <v>45200</v>
      </c>
      <c r="H270" s="88">
        <f ca="1">VLOOKUP(G270, 'Power Curves'!$BT$4:$BU$363, 2)</f>
        <v>5.75549676354115E-2</v>
      </c>
    </row>
    <row r="271" spans="1:8" x14ac:dyDescent="0.2">
      <c r="A271" s="100">
        <f t="shared" si="20"/>
        <v>45322</v>
      </c>
      <c r="B271" s="98">
        <f t="shared" ca="1" si="24"/>
        <v>5.7542909818909797E-2</v>
      </c>
      <c r="C271" s="104">
        <f t="shared" ca="1" si="21"/>
        <v>0.28366638774129843</v>
      </c>
      <c r="D271" s="102">
        <f t="shared" ca="1" si="22"/>
        <v>8112</v>
      </c>
      <c r="G271" s="48">
        <f t="shared" ca="1" si="23"/>
        <v>45231</v>
      </c>
      <c r="H271" s="88">
        <f ca="1">VLOOKUP(G271, 'Power Curves'!$BT$4:$BU$363, 2)</f>
        <v>5.7550904675498102E-2</v>
      </c>
    </row>
    <row r="272" spans="1:8" x14ac:dyDescent="0.2">
      <c r="A272" s="100">
        <f t="shared" si="20"/>
        <v>45351</v>
      </c>
      <c r="B272" s="98">
        <f t="shared" ca="1" si="24"/>
        <v>5.7538846859012303E-2</v>
      </c>
      <c r="C272" s="104">
        <f t="shared" ca="1" si="21"/>
        <v>0.28241640651702316</v>
      </c>
      <c r="D272" s="102">
        <f t="shared" ca="1" si="22"/>
        <v>8141</v>
      </c>
      <c r="G272" s="48">
        <f t="shared" ca="1" si="23"/>
        <v>45261</v>
      </c>
      <c r="H272" s="88">
        <f ca="1">VLOOKUP(G272, 'Power Curves'!$BT$4:$BU$363, 2)</f>
        <v>5.7546972778812502E-2</v>
      </c>
    </row>
    <row r="273" spans="1:8" x14ac:dyDescent="0.2">
      <c r="A273" s="100">
        <f t="shared" si="20"/>
        <v>45382</v>
      </c>
      <c r="B273" s="98">
        <f t="shared" ca="1" si="24"/>
        <v>5.75350460255648E-2</v>
      </c>
      <c r="C273" s="104">
        <f t="shared" ca="1" si="21"/>
        <v>0.2810831897291724</v>
      </c>
      <c r="D273" s="102">
        <f t="shared" ca="1" si="22"/>
        <v>8172</v>
      </c>
      <c r="G273" s="48">
        <f t="shared" ca="1" si="23"/>
        <v>45292</v>
      </c>
      <c r="H273" s="88">
        <f ca="1">VLOOKUP(G273, 'Power Curves'!$BT$4:$BU$363, 2)</f>
        <v>5.7542909818909797E-2</v>
      </c>
    </row>
    <row r="274" spans="1:8" x14ac:dyDescent="0.2">
      <c r="A274" s="100">
        <f t="shared" si="20"/>
        <v>45412</v>
      </c>
      <c r="B274" s="98">
        <f t="shared" ca="1" si="24"/>
        <v>5.7530983065678498E-2</v>
      </c>
      <c r="C274" s="104">
        <f t="shared" ca="1" si="21"/>
        <v>0.27980148962177132</v>
      </c>
      <c r="D274" s="102">
        <f t="shared" ca="1" si="22"/>
        <v>8202</v>
      </c>
      <c r="G274" s="48">
        <f t="shared" ca="1" si="23"/>
        <v>45323</v>
      </c>
      <c r="H274" s="88">
        <f ca="1">VLOOKUP(G274, 'Power Curves'!$BT$4:$BU$363, 2)</f>
        <v>5.7538846859012303E-2</v>
      </c>
    </row>
    <row r="275" spans="1:8" x14ac:dyDescent="0.2">
      <c r="A275" s="100">
        <f t="shared" si="20"/>
        <v>45443</v>
      </c>
      <c r="B275" s="98">
        <f t="shared" ca="1" si="24"/>
        <v>5.75270511690191E-2</v>
      </c>
      <c r="C275" s="104">
        <f t="shared" ca="1" si="21"/>
        <v>0.27848176948819114</v>
      </c>
      <c r="D275" s="102">
        <f t="shared" ca="1" si="22"/>
        <v>8233</v>
      </c>
      <c r="G275" s="48">
        <f t="shared" ca="1" si="23"/>
        <v>45352</v>
      </c>
      <c r="H275" s="88">
        <f ca="1">VLOOKUP(G275, 'Power Curves'!$BT$4:$BU$363, 2)</f>
        <v>5.75350460255648E-2</v>
      </c>
    </row>
    <row r="276" spans="1:8" x14ac:dyDescent="0.2">
      <c r="A276" s="100">
        <f t="shared" si="20"/>
        <v>45473</v>
      </c>
      <c r="B276" s="98">
        <f t="shared" ca="1" si="24"/>
        <v>5.7522988209143498E-2</v>
      </c>
      <c r="C276" s="104">
        <f t="shared" ca="1" si="21"/>
        <v>0.27721229137745512</v>
      </c>
      <c r="D276" s="102">
        <f t="shared" ca="1" si="22"/>
        <v>8263</v>
      </c>
      <c r="G276" s="48">
        <f t="shared" ca="1" si="23"/>
        <v>45383</v>
      </c>
      <c r="H276" s="88">
        <f ca="1">VLOOKUP(G276, 'Power Curves'!$BT$4:$BU$363, 2)</f>
        <v>5.7530983065678498E-2</v>
      </c>
    </row>
    <row r="277" spans="1:8" x14ac:dyDescent="0.2">
      <c r="A277" s="100">
        <f t="shared" si="20"/>
        <v>45504</v>
      </c>
      <c r="B277" s="98">
        <f t="shared" ca="1" si="24"/>
        <v>5.75190563124943E-2</v>
      </c>
      <c r="C277" s="104">
        <f t="shared" ca="1" si="21"/>
        <v>0.27590514171880692</v>
      </c>
      <c r="D277" s="102">
        <f t="shared" ca="1" si="22"/>
        <v>8294</v>
      </c>
      <c r="G277" s="48">
        <f t="shared" ca="1" si="23"/>
        <v>45413</v>
      </c>
      <c r="H277" s="88">
        <f ca="1">VLOOKUP(G277, 'Power Curves'!$BT$4:$BU$363, 2)</f>
        <v>5.75270511690191E-2</v>
      </c>
    </row>
    <row r="278" spans="1:8" x14ac:dyDescent="0.2">
      <c r="A278" s="100">
        <f t="shared" si="20"/>
        <v>45535</v>
      </c>
      <c r="B278" s="98">
        <f t="shared" ca="1" si="24"/>
        <v>5.7514993352629301E-2</v>
      </c>
      <c r="C278" s="104">
        <f t="shared" ca="1" si="21"/>
        <v>0.27460513130099279</v>
      </c>
      <c r="D278" s="102">
        <f t="shared" ca="1" si="22"/>
        <v>8325</v>
      </c>
      <c r="G278" s="48">
        <f t="shared" ca="1" si="23"/>
        <v>45444</v>
      </c>
      <c r="H278" s="88">
        <f ca="1">VLOOKUP(G278, 'Power Curves'!$BT$4:$BU$363, 2)</f>
        <v>5.7522988209143498E-2</v>
      </c>
    </row>
    <row r="279" spans="1:8" x14ac:dyDescent="0.2">
      <c r="A279" s="100">
        <f t="shared" si="20"/>
        <v>45565</v>
      </c>
      <c r="B279" s="98">
        <f t="shared" ca="1" si="24"/>
        <v>5.75109303927697E-2</v>
      </c>
      <c r="C279" s="105">
        <f t="shared" ca="1" si="21"/>
        <v>0.27335386033360065</v>
      </c>
      <c r="D279" s="102">
        <f t="shared" ca="1" si="22"/>
        <v>8355</v>
      </c>
      <c r="G279" s="48">
        <f t="shared" ca="1" si="23"/>
        <v>45474</v>
      </c>
      <c r="H279" s="88">
        <f ca="1">VLOOKUP(G279, 'Power Curves'!$BT$4:$BU$363, 2)</f>
        <v>5.75190563124943E-2</v>
      </c>
    </row>
    <row r="280" spans="1:8" x14ac:dyDescent="0.2">
      <c r="G280" s="48">
        <f t="shared" ca="1" si="23"/>
        <v>45505</v>
      </c>
      <c r="H280" s="88">
        <f ca="1">VLOOKUP(G280, 'Power Curves'!$BT$4:$BU$363, 2)</f>
        <v>5.7514993352629301E-2</v>
      </c>
    </row>
    <row r="281" spans="1:8" x14ac:dyDescent="0.2">
      <c r="G281" s="48">
        <f t="shared" ca="1" si="23"/>
        <v>45536</v>
      </c>
      <c r="H281" s="88">
        <f ca="1">VLOOKUP(G281, 'Power Curves'!$BT$4:$BU$363, 2)</f>
        <v>5.75109303927697E-2</v>
      </c>
    </row>
    <row r="282" spans="1:8" x14ac:dyDescent="0.2">
      <c r="G282" s="48">
        <f t="shared" ca="1" si="23"/>
        <v>45566</v>
      </c>
      <c r="H282" s="88">
        <f ca="1">VLOOKUP(G282, 'Power Curves'!$BT$4:$BU$363, 2)</f>
        <v>5.7506998496136497E-2</v>
      </c>
    </row>
    <row r="283" spans="1:8" x14ac:dyDescent="0.2">
      <c r="G283" s="48">
        <f t="shared" ca="1" si="23"/>
        <v>45597</v>
      </c>
      <c r="H283" s="88">
        <f ca="1">VLOOKUP(G283, 'Power Curves'!$BT$4:$BU$363, 2)</f>
        <v>5.7502935536287901E-2</v>
      </c>
    </row>
    <row r="284" spans="1:8" x14ac:dyDescent="0.2">
      <c r="G284" s="48">
        <f t="shared" ca="1" si="23"/>
        <v>45627</v>
      </c>
      <c r="H284" s="88">
        <f ca="1">VLOOKUP(G284, 'Power Curves'!$BT$4:$BU$363, 2)</f>
        <v>5.7499003639665001E-2</v>
      </c>
    </row>
    <row r="285" spans="1:8" x14ac:dyDescent="0.2">
      <c r="G285" s="48">
        <f t="shared" ca="1" si="23"/>
        <v>45658</v>
      </c>
      <c r="H285" s="88">
        <f ca="1">VLOOKUP(G285, 'Power Curves'!$BT$4:$BU$363, 2)</f>
        <v>5.7494940679827501E-2</v>
      </c>
    </row>
    <row r="286" spans="1:8" x14ac:dyDescent="0.2">
      <c r="G286" s="48">
        <f t="shared" ca="1" si="23"/>
        <v>45689</v>
      </c>
      <c r="H286" s="88">
        <f ca="1">VLOOKUP(G286, 'Power Curves'!$BT$4:$BU$363, 2)</f>
        <v>5.7490877719994997E-2</v>
      </c>
    </row>
    <row r="287" spans="1:8" x14ac:dyDescent="0.2">
      <c r="G287" s="48">
        <f t="shared" ca="1" si="23"/>
        <v>45717</v>
      </c>
      <c r="H287" s="88">
        <f ca="1">VLOOKUP(G287, 'Power Curves'!$BT$4:$BU$363, 2)</f>
        <v>5.7487207949828499E-2</v>
      </c>
    </row>
    <row r="288" spans="1:8" x14ac:dyDescent="0.2">
      <c r="G288" s="48">
        <f t="shared" ca="1" si="23"/>
        <v>45748</v>
      </c>
      <c r="H288" s="88">
        <f ca="1">VLOOKUP(G288, 'Power Curves'!$BT$4:$BU$363, 2)</f>
        <v>5.7483144990006202E-2</v>
      </c>
    </row>
    <row r="289" spans="7:8" x14ac:dyDescent="0.2">
      <c r="G289" s="48">
        <f t="shared" ca="1" si="23"/>
        <v>45778</v>
      </c>
      <c r="H289" s="88">
        <f ca="1">VLOOKUP(G289, 'Power Curves'!$BT$4:$BU$363, 2)</f>
        <v>5.7479213093409899E-2</v>
      </c>
    </row>
    <row r="290" spans="7:8" x14ac:dyDescent="0.2">
      <c r="G290" s="48">
        <f t="shared" ca="1" si="23"/>
        <v>45809</v>
      </c>
      <c r="H290" s="88">
        <f ca="1">VLOOKUP(G290, 'Power Curves'!$BT$4:$BU$363, 2)</f>
        <v>5.7475150133598198E-2</v>
      </c>
    </row>
    <row r="291" spans="7:8" x14ac:dyDescent="0.2">
      <c r="G291" s="48">
        <f t="shared" ca="1" si="23"/>
        <v>45839</v>
      </c>
      <c r="H291" s="88">
        <f ca="1">VLOOKUP(G291, 'Power Curves'!$BT$4:$BU$363, 2)</f>
        <v>5.7471218237012497E-2</v>
      </c>
    </row>
    <row r="292" spans="7:8" x14ac:dyDescent="0.2">
      <c r="G292" s="48">
        <f t="shared" ca="1" si="23"/>
        <v>45870</v>
      </c>
      <c r="H292" s="88">
        <f ca="1">VLOOKUP(G292, 'Power Curves'!$BT$4:$BU$363, 2)</f>
        <v>5.7467155277211898E-2</v>
      </c>
    </row>
    <row r="293" spans="7:8" x14ac:dyDescent="0.2">
      <c r="G293" s="48">
        <f t="shared" ca="1" si="23"/>
        <v>45901</v>
      </c>
      <c r="H293" s="88">
        <f ca="1">VLOOKUP(G293, 'Power Curves'!$BT$4:$BU$363, 2)</f>
        <v>5.74630923174166E-2</v>
      </c>
    </row>
    <row r="294" spans="7:8" x14ac:dyDescent="0.2">
      <c r="G294" s="48">
        <f t="shared" ca="1" si="23"/>
        <v>45931</v>
      </c>
      <c r="H294" s="88">
        <f ca="1">VLOOKUP(G294, 'Power Curves'!$BT$4:$BU$363, 2)</f>
        <v>5.7459160420846499E-2</v>
      </c>
    </row>
    <row r="295" spans="7:8" x14ac:dyDescent="0.2">
      <c r="G295" s="48">
        <f t="shared" ca="1" si="23"/>
        <v>45962</v>
      </c>
      <c r="H295" s="88">
        <f ca="1">VLOOKUP(G295, 'Power Curves'!$BT$4:$BU$363, 2)</f>
        <v>5.7455097461061901E-2</v>
      </c>
    </row>
    <row r="296" spans="7:8" x14ac:dyDescent="0.2">
      <c r="G296" s="48">
        <f t="shared" ca="1" si="23"/>
        <v>45992</v>
      </c>
      <c r="H296" s="88">
        <f ca="1">VLOOKUP(G296, 'Power Curves'!$BT$4:$BU$363, 2)</f>
        <v>5.7451165564502499E-2</v>
      </c>
    </row>
    <row r="297" spans="7:8" x14ac:dyDescent="0.2">
      <c r="G297" s="48">
        <f t="shared" ca="1" si="23"/>
        <v>46023</v>
      </c>
      <c r="H297" s="88">
        <f ca="1">VLOOKUP(G297, 'Power Curves'!$BT$4:$BU$363, 2)</f>
        <v>5.7447102604729003E-2</v>
      </c>
    </row>
    <row r="298" spans="7:8" x14ac:dyDescent="0.2">
      <c r="G298" s="48">
        <f t="shared" ca="1" si="23"/>
        <v>46054</v>
      </c>
      <c r="H298" s="88">
        <f ca="1">VLOOKUP(G298, 'Power Curves'!$BT$4:$BU$363, 2)</f>
        <v>5.7443039644961197E-2</v>
      </c>
    </row>
    <row r="299" spans="7:8" x14ac:dyDescent="0.2">
      <c r="G299" s="48">
        <f t="shared" ca="1" si="23"/>
        <v>46082</v>
      </c>
      <c r="H299" s="88">
        <f ca="1">VLOOKUP(G299, 'Power Curves'!$BT$4:$BU$363, 2)</f>
        <v>5.7439369874853E-2</v>
      </c>
    </row>
    <row r="300" spans="7:8" x14ac:dyDescent="0.2">
      <c r="G300" s="48">
        <f t="shared" ca="1" si="23"/>
        <v>46113</v>
      </c>
      <c r="H300" s="88">
        <f ca="1">VLOOKUP(G300, 'Power Curves'!$BT$4:$BU$363, 2)</f>
        <v>5.74353069150959E-2</v>
      </c>
    </row>
    <row r="301" spans="7:8" x14ac:dyDescent="0.2">
      <c r="G301" s="48">
        <f t="shared" ca="1" si="23"/>
        <v>46143</v>
      </c>
      <c r="H301" s="88">
        <f ca="1">VLOOKUP(G301, 'Power Curves'!$BT$4:$BU$363, 2)</f>
        <v>5.7431375018561298E-2</v>
      </c>
    </row>
    <row r="302" spans="7:8" x14ac:dyDescent="0.2">
      <c r="G302" s="48">
        <f t="shared" ca="1" si="23"/>
        <v>46174</v>
      </c>
      <c r="H302" s="88">
        <f ca="1">VLOOKUP(G302, 'Power Curves'!$BT$4:$BU$363, 2)</f>
        <v>5.7427312058814503E-2</v>
      </c>
    </row>
    <row r="303" spans="7:8" x14ac:dyDescent="0.2">
      <c r="G303" s="48">
        <f t="shared" ca="1" si="23"/>
        <v>46204</v>
      </c>
      <c r="H303" s="88">
        <f ca="1">VLOOKUP(G303, 'Power Curves'!$BT$4:$BU$363, 2)</f>
        <v>5.7423380162291003E-2</v>
      </c>
    </row>
    <row r="304" spans="7:8" x14ac:dyDescent="0.2">
      <c r="G304" s="48">
        <f t="shared" ca="1" si="23"/>
        <v>46235</v>
      </c>
      <c r="H304" s="88">
        <f ca="1">VLOOKUP(G304, 'Power Curves'!$BT$4:$BU$363, 2)</f>
        <v>5.7419317202555199E-2</v>
      </c>
    </row>
    <row r="305" spans="7:8" x14ac:dyDescent="0.2">
      <c r="G305" s="48">
        <f t="shared" ca="1" si="23"/>
        <v>46266</v>
      </c>
      <c r="H305" s="88">
        <f ca="1">VLOOKUP(G305, 'Power Curves'!$BT$4:$BU$363, 2)</f>
        <v>5.7415254242825203E-2</v>
      </c>
    </row>
    <row r="306" spans="7:8" x14ac:dyDescent="0.2">
      <c r="G306" s="48">
        <f t="shared" ca="1" si="23"/>
        <v>46296</v>
      </c>
      <c r="H306" s="88">
        <f ca="1">VLOOKUP(G306, 'Power Curves'!$BT$4:$BU$363, 2)</f>
        <v>5.7411322346317302E-2</v>
      </c>
    </row>
    <row r="307" spans="7:8" x14ac:dyDescent="0.2">
      <c r="G307" s="48">
        <f t="shared" ca="1" si="23"/>
        <v>46327</v>
      </c>
      <c r="H307" s="88">
        <f ca="1">VLOOKUP(G307, 'Power Curves'!$BT$4:$BU$363, 2)</f>
        <v>5.7407259386597999E-2</v>
      </c>
    </row>
    <row r="308" spans="7:8" x14ac:dyDescent="0.2">
      <c r="G308" s="48">
        <f t="shared" ca="1" si="23"/>
        <v>46357</v>
      </c>
      <c r="H308" s="88">
        <f ca="1">VLOOKUP(G308, 'Power Curves'!$BT$4:$BU$363, 2)</f>
        <v>5.7403327490100201E-2</v>
      </c>
    </row>
    <row r="309" spans="7:8" x14ac:dyDescent="0.2">
      <c r="G309" s="48">
        <f t="shared" ca="1" si="23"/>
        <v>46388</v>
      </c>
      <c r="H309" s="88">
        <f ca="1">VLOOKUP(G309, 'Power Curves'!$BT$4:$BU$363, 2)</f>
        <v>5.7399264530392E-2</v>
      </c>
    </row>
    <row r="310" spans="7:8" x14ac:dyDescent="0.2">
      <c r="G310" s="48">
        <f t="shared" ca="1" si="23"/>
        <v>46419</v>
      </c>
      <c r="H310" s="88">
        <f ca="1">VLOOKUP(G310, 'Power Curves'!$BT$4:$BU$363, 2)</f>
        <v>5.7395201570688698E-2</v>
      </c>
    </row>
    <row r="311" spans="7:8" x14ac:dyDescent="0.2">
      <c r="G311" s="48">
        <f t="shared" ca="1" si="23"/>
        <v>46447</v>
      </c>
      <c r="H311" s="88">
        <f ca="1">VLOOKUP(G311, 'Power Curves'!$BT$4:$BU$363, 2)</f>
        <v>5.7391531800639002E-2</v>
      </c>
    </row>
    <row r="312" spans="7:8" x14ac:dyDescent="0.2">
      <c r="G312" s="48">
        <f t="shared" ca="1" si="23"/>
        <v>46478</v>
      </c>
      <c r="H312" s="88">
        <f ca="1">VLOOKUP(G312, 'Power Curves'!$BT$4:$BU$363, 2)</f>
        <v>5.73874688409459E-2</v>
      </c>
    </row>
    <row r="313" spans="7:8" x14ac:dyDescent="0.2">
      <c r="G313" s="48">
        <f t="shared" ca="1" si="23"/>
        <v>46508</v>
      </c>
      <c r="H313" s="88">
        <f ca="1">VLOOKUP(G313, 'Power Curves'!$BT$4:$BU$363, 2)</f>
        <v>5.73835369444744E-2</v>
      </c>
    </row>
    <row r="314" spans="7:8" x14ac:dyDescent="0.2">
      <c r="G314" s="48">
        <f t="shared" ca="1" si="23"/>
        <v>46539</v>
      </c>
      <c r="H314" s="88">
        <f ca="1">VLOOKUP(G314, 'Power Curves'!$BT$4:$BU$363, 2)</f>
        <v>5.7379473984792803E-2</v>
      </c>
    </row>
    <row r="315" spans="7:8" x14ac:dyDescent="0.2">
      <c r="G315" s="48">
        <f t="shared" ca="1" si="23"/>
        <v>46569</v>
      </c>
      <c r="H315" s="88">
        <f ca="1">VLOOKUP(G315, 'Power Curves'!$BT$4:$BU$363, 2)</f>
        <v>5.7375542088331503E-2</v>
      </c>
    </row>
    <row r="316" spans="7:8" x14ac:dyDescent="0.2">
      <c r="G316" s="48">
        <f t="shared" ca="1" si="23"/>
        <v>46600</v>
      </c>
      <c r="H316" s="88">
        <f ca="1">VLOOKUP(G316, 'Power Curves'!$BT$4:$BU$363, 2)</f>
        <v>5.7371479128660599E-2</v>
      </c>
    </row>
    <row r="317" spans="7:8" x14ac:dyDescent="0.2">
      <c r="G317" s="48">
        <f t="shared" ca="1" si="23"/>
        <v>46631</v>
      </c>
      <c r="H317" s="88">
        <f ca="1">VLOOKUP(G317, 'Power Curves'!$BT$4:$BU$363, 2)</f>
        <v>5.7367416168995003E-2</v>
      </c>
    </row>
    <row r="318" spans="7:8" x14ac:dyDescent="0.2">
      <c r="G318" s="48">
        <f t="shared" ca="1" si="23"/>
        <v>46661</v>
      </c>
      <c r="H318" s="88">
        <f ca="1">VLOOKUP(G318, 'Power Curves'!$BT$4:$BU$363, 2)</f>
        <v>5.7363484272549697E-2</v>
      </c>
    </row>
    <row r="319" spans="7:8" x14ac:dyDescent="0.2">
      <c r="G319" s="48">
        <f t="shared" ca="1" si="23"/>
        <v>46692</v>
      </c>
      <c r="H319" s="88">
        <f ca="1">VLOOKUP(G319, 'Power Curves'!$BT$4:$BU$363, 2)</f>
        <v>5.7359421312894697E-2</v>
      </c>
    </row>
    <row r="320" spans="7:8" x14ac:dyDescent="0.2">
      <c r="G320" s="48">
        <f t="shared" ca="1" si="23"/>
        <v>46722</v>
      </c>
      <c r="H320" s="88">
        <f ca="1">VLOOKUP(G320, 'Power Curves'!$BT$4:$BU$363, 2)</f>
        <v>5.7355489416460098E-2</v>
      </c>
    </row>
    <row r="321" spans="7:8" x14ac:dyDescent="0.2">
      <c r="G321" s="48">
        <f t="shared" ca="1" si="23"/>
        <v>46753</v>
      </c>
      <c r="H321" s="88">
        <f ca="1">VLOOKUP(G321, 'Power Curves'!$BT$4:$BU$363, 2)</f>
        <v>5.7351426456815797E-2</v>
      </c>
    </row>
    <row r="322" spans="7:8" x14ac:dyDescent="0.2">
      <c r="G322" s="48">
        <f t="shared" ca="1" si="23"/>
        <v>46784</v>
      </c>
      <c r="H322" s="88">
        <f ca="1">VLOOKUP(G322, 'Power Curves'!$BT$4:$BU$363, 2)</f>
        <v>5.7347363497177298E-2</v>
      </c>
    </row>
    <row r="323" spans="7:8" x14ac:dyDescent="0.2">
      <c r="G323" s="48">
        <f t="shared" ca="1" si="23"/>
        <v>46813</v>
      </c>
      <c r="H323" s="88">
        <f ca="1">VLOOKUP(G323, 'Power Curves'!$BT$4:$BU$363, 2)</f>
        <v>5.7343562663972197E-2</v>
      </c>
    </row>
    <row r="324" spans="7:8" x14ac:dyDescent="0.2">
      <c r="G324" s="48">
        <f t="shared" ca="1" si="23"/>
        <v>46844</v>
      </c>
      <c r="H324" s="88">
        <f ca="1">VLOOKUP(G324, 'Power Curves'!$BT$4:$BU$363, 2)</f>
        <v>5.7339499704344397E-2</v>
      </c>
    </row>
    <row r="325" spans="7:8" x14ac:dyDescent="0.2">
      <c r="G325" s="48">
        <f t="shared" ca="1" si="23"/>
        <v>46874</v>
      </c>
      <c r="H325" s="88">
        <f ca="1">VLOOKUP(G325, 'Power Curves'!$BT$4:$BU$363, 2)</f>
        <v>5.73355678079355E-2</v>
      </c>
    </row>
    <row r="326" spans="7:8" x14ac:dyDescent="0.2">
      <c r="G326" s="48">
        <f t="shared" ca="1" si="23"/>
        <v>46905</v>
      </c>
      <c r="H326" s="88">
        <f ca="1">VLOOKUP(G326, 'Power Curves'!$BT$4:$BU$363, 2)</f>
        <v>5.7331504848318303E-2</v>
      </c>
    </row>
    <row r="327" spans="7:8" x14ac:dyDescent="0.2">
      <c r="G327" s="48">
        <f t="shared" ca="1" si="23"/>
        <v>46935</v>
      </c>
      <c r="H327" s="88">
        <f ca="1">VLOOKUP(G327, 'Power Curves'!$BT$4:$BU$363, 2)</f>
        <v>5.7327572951920001E-2</v>
      </c>
    </row>
    <row r="328" spans="7:8" x14ac:dyDescent="0.2">
      <c r="G328" s="48">
        <f t="shared" ref="G328:G368" ca="1" si="25">EOMONTH(G327, 0)+1</f>
        <v>46966</v>
      </c>
      <c r="H328" s="88">
        <f ca="1">VLOOKUP(G328, 'Power Curves'!$BT$4:$BU$363, 2)</f>
        <v>5.7323509992314003E-2</v>
      </c>
    </row>
    <row r="329" spans="7:8" x14ac:dyDescent="0.2">
      <c r="G329" s="48">
        <f t="shared" ca="1" si="25"/>
        <v>46997</v>
      </c>
      <c r="H329" s="88">
        <f ca="1">VLOOKUP(G329, 'Power Curves'!$BT$4:$BU$363, 2)</f>
        <v>5.7319447032713203E-2</v>
      </c>
    </row>
    <row r="330" spans="7:8" x14ac:dyDescent="0.2">
      <c r="G330" s="48">
        <f t="shared" ca="1" si="25"/>
        <v>47027</v>
      </c>
      <c r="H330" s="88">
        <f ca="1">VLOOKUP(G330, 'Power Curves'!$BT$4:$BU$363, 2)</f>
        <v>5.73155151363305E-2</v>
      </c>
    </row>
    <row r="331" spans="7:8" x14ac:dyDescent="0.2">
      <c r="G331" s="48">
        <f t="shared" ca="1" si="25"/>
        <v>47058</v>
      </c>
      <c r="H331" s="88">
        <f ca="1">VLOOKUP(G331, 'Power Curves'!$BT$4:$BU$363, 2)</f>
        <v>5.7311452176740399E-2</v>
      </c>
    </row>
    <row r="332" spans="7:8" x14ac:dyDescent="0.2">
      <c r="G332" s="48">
        <f t="shared" ca="1" si="25"/>
        <v>47088</v>
      </c>
      <c r="H332" s="88">
        <f ca="1">VLOOKUP(G332, 'Power Curves'!$BT$4:$BU$363, 2)</f>
        <v>5.7307520280368299E-2</v>
      </c>
    </row>
    <row r="333" spans="7:8" x14ac:dyDescent="0.2">
      <c r="G333" s="48">
        <f t="shared" ca="1" si="25"/>
        <v>47119</v>
      </c>
      <c r="H333" s="88">
        <f ca="1">VLOOKUP(G333, 'Power Curves'!$BT$4:$BU$363, 2)</f>
        <v>5.73034573207893E-2</v>
      </c>
    </row>
    <row r="334" spans="7:8" x14ac:dyDescent="0.2">
      <c r="G334" s="48">
        <f t="shared" ca="1" si="25"/>
        <v>47150</v>
      </c>
      <c r="H334" s="88">
        <f ca="1">VLOOKUP(G334, 'Power Curves'!$BT$4:$BU$363, 2)</f>
        <v>5.72993943612157E-2</v>
      </c>
    </row>
    <row r="335" spans="7:8" x14ac:dyDescent="0.2">
      <c r="G335" s="48">
        <f t="shared" ca="1" si="25"/>
        <v>47178</v>
      </c>
      <c r="H335" s="88">
        <f ca="1">VLOOKUP(G335, 'Power Curves'!$BT$4:$BU$363, 2)</f>
        <v>5.72957245912828E-2</v>
      </c>
    </row>
    <row r="336" spans="7:8" x14ac:dyDescent="0.2">
      <c r="G336" s="48">
        <f t="shared" ca="1" si="25"/>
        <v>47209</v>
      </c>
      <c r="H336" s="88">
        <f ca="1">VLOOKUP(G336, 'Power Curves'!$BT$4:$BU$363, 2)</f>
        <v>5.7291661631719802E-2</v>
      </c>
    </row>
    <row r="337" spans="7:8" x14ac:dyDescent="0.2">
      <c r="G337" s="48">
        <f t="shared" ca="1" si="25"/>
        <v>47239</v>
      </c>
      <c r="H337" s="88">
        <f ca="1">VLOOKUP(G337, 'Power Curves'!$BT$4:$BU$363, 2)</f>
        <v>5.7287729735373598E-2</v>
      </c>
    </row>
    <row r="338" spans="7:8" x14ac:dyDescent="0.2">
      <c r="G338" s="48">
        <f t="shared" ca="1" si="25"/>
        <v>47270</v>
      </c>
      <c r="H338" s="88">
        <f ca="1">VLOOKUP(G338, 'Power Curves'!$BT$4:$BU$363, 2)</f>
        <v>5.7283666775821203E-2</v>
      </c>
    </row>
    <row r="339" spans="7:8" x14ac:dyDescent="0.2">
      <c r="G339" s="48">
        <f t="shared" ca="1" si="25"/>
        <v>47300</v>
      </c>
      <c r="H339" s="88">
        <f ca="1">VLOOKUP(G339, 'Power Curves'!$BT$4:$BU$363, 2)</f>
        <v>5.7279734879485102E-2</v>
      </c>
    </row>
    <row r="340" spans="7:8" x14ac:dyDescent="0.2">
      <c r="G340" s="48">
        <f t="shared" ca="1" si="25"/>
        <v>47331</v>
      </c>
      <c r="H340" s="88">
        <f ca="1">VLOOKUP(G340, 'Power Curves'!$BT$4:$BU$363, 2)</f>
        <v>5.7275671919943899E-2</v>
      </c>
    </row>
    <row r="341" spans="7:8" x14ac:dyDescent="0.2">
      <c r="G341" s="48">
        <f t="shared" ca="1" si="25"/>
        <v>47362</v>
      </c>
      <c r="H341" s="88">
        <f ca="1">VLOOKUP(G341, 'Power Curves'!$BT$4:$BU$363, 2)</f>
        <v>5.7271608960407498E-2</v>
      </c>
    </row>
    <row r="342" spans="7:8" x14ac:dyDescent="0.2">
      <c r="G342" s="48">
        <f t="shared" ca="1" si="25"/>
        <v>47392</v>
      </c>
      <c r="H342" s="88">
        <f ca="1">VLOOKUP(G342, 'Power Curves'!$BT$4:$BU$363, 2)</f>
        <v>5.7267677064087398E-2</v>
      </c>
    </row>
    <row r="343" spans="7:8" x14ac:dyDescent="0.2">
      <c r="G343" s="48">
        <f t="shared" ca="1" si="25"/>
        <v>47423</v>
      </c>
      <c r="H343" s="88">
        <f ca="1">VLOOKUP(G343, 'Power Curves'!$BT$4:$BU$363, 2)</f>
        <v>5.7263614104562599E-2</v>
      </c>
    </row>
    <row r="344" spans="7:8" x14ac:dyDescent="0.2">
      <c r="G344" s="48">
        <f t="shared" ca="1" si="25"/>
        <v>47453</v>
      </c>
      <c r="H344" s="88">
        <f ca="1">VLOOKUP(G344, 'Power Curves'!$BT$4:$BU$363, 2)</f>
        <v>5.7259682208252699E-2</v>
      </c>
    </row>
    <row r="345" spans="7:8" x14ac:dyDescent="0.2">
      <c r="G345" s="48">
        <f t="shared" ca="1" si="25"/>
        <v>47484</v>
      </c>
      <c r="H345" s="88">
        <f ca="1">VLOOKUP(G345, 'Power Curves'!$BT$4:$BU$363, 2)</f>
        <v>5.72556192487386E-2</v>
      </c>
    </row>
    <row r="346" spans="7:8" x14ac:dyDescent="0.2">
      <c r="G346" s="48">
        <f t="shared" ca="1" si="25"/>
        <v>47515</v>
      </c>
      <c r="H346" s="88">
        <f ca="1">VLOOKUP(G346, 'Power Curves'!$BT$4:$BU$363, 2)</f>
        <v>5.7251556289229302E-2</v>
      </c>
    </row>
    <row r="347" spans="7:8" x14ac:dyDescent="0.2">
      <c r="G347" s="48">
        <f t="shared" ca="1" si="25"/>
        <v>47543</v>
      </c>
      <c r="H347" s="88">
        <f ca="1">VLOOKUP(G347, 'Power Curves'!$BT$4:$BU$363, 2)</f>
        <v>5.7247886519355098E-2</v>
      </c>
    </row>
    <row r="348" spans="7:8" x14ac:dyDescent="0.2">
      <c r="G348" s="48">
        <f t="shared" ca="1" si="25"/>
        <v>47574</v>
      </c>
      <c r="H348" s="88">
        <f ca="1">VLOOKUP(G348, 'Power Curves'!$BT$4:$BU$363, 2)</f>
        <v>5.7243823559856501E-2</v>
      </c>
    </row>
    <row r="349" spans="7:8" x14ac:dyDescent="0.2">
      <c r="G349" s="48">
        <f t="shared" ca="1" si="25"/>
        <v>47604</v>
      </c>
      <c r="H349" s="88">
        <f ca="1">VLOOKUP(G349, 'Power Curves'!$BT$4:$BU$363, 2)</f>
        <v>5.7239891663572802E-2</v>
      </c>
    </row>
    <row r="350" spans="7:8" x14ac:dyDescent="0.2">
      <c r="G350" s="48">
        <f t="shared" ca="1" si="25"/>
        <v>47635</v>
      </c>
      <c r="H350" s="88">
        <f ca="1">VLOOKUP(G350, 'Power Curves'!$BT$4:$BU$363, 2)</f>
        <v>5.72358287040848E-2</v>
      </c>
    </row>
    <row r="351" spans="7:8" x14ac:dyDescent="0.2">
      <c r="G351" s="48">
        <f t="shared" ca="1" si="25"/>
        <v>47665</v>
      </c>
      <c r="H351" s="88">
        <f ca="1">VLOOKUP(G351, 'Power Curves'!$BT$4:$BU$363, 2)</f>
        <v>5.7231896807811801E-2</v>
      </c>
    </row>
    <row r="352" spans="7:8" x14ac:dyDescent="0.2">
      <c r="G352" s="48">
        <f t="shared" ca="1" si="25"/>
        <v>47696</v>
      </c>
      <c r="H352" s="88">
        <f ca="1">VLOOKUP(G352, 'Power Curves'!$BT$4:$BU$363, 2)</f>
        <v>5.7227833848334998E-2</v>
      </c>
    </row>
    <row r="353" spans="7:8" x14ac:dyDescent="0.2">
      <c r="G353" s="48">
        <f t="shared" ca="1" si="25"/>
        <v>47727</v>
      </c>
      <c r="H353" s="88">
        <f ca="1">VLOOKUP(G353, 'Power Curves'!$BT$4:$BU$363, 2)</f>
        <v>5.72237708888634E-2</v>
      </c>
    </row>
    <row r="354" spans="7:8" x14ac:dyDescent="0.2">
      <c r="G354" s="48">
        <f t="shared" ca="1" si="25"/>
        <v>47757</v>
      </c>
      <c r="H354" s="88">
        <f ca="1">VLOOKUP(G354, 'Power Curves'!$BT$4:$BU$363, 2)</f>
        <v>5.7219838992605999E-2</v>
      </c>
    </row>
    <row r="355" spans="7:8" x14ac:dyDescent="0.2">
      <c r="G355" s="48">
        <f t="shared" ca="1" si="25"/>
        <v>47788</v>
      </c>
      <c r="H355" s="88">
        <f ca="1">VLOOKUP(G355, 'Power Curves'!$BT$4:$BU$363, 2)</f>
        <v>5.7215776033145503E-2</v>
      </c>
    </row>
    <row r="356" spans="7:8" x14ac:dyDescent="0.2">
      <c r="G356" s="48">
        <f t="shared" ca="1" si="25"/>
        <v>47818</v>
      </c>
      <c r="H356" s="88">
        <f ca="1">VLOOKUP(G356, 'Power Curves'!$BT$4:$BU$363, 2)</f>
        <v>5.7211844136898699E-2</v>
      </c>
    </row>
    <row r="357" spans="7:8" x14ac:dyDescent="0.2">
      <c r="G357" s="48">
        <f t="shared" ca="1" si="25"/>
        <v>47849</v>
      </c>
      <c r="H357" s="88">
        <f ca="1">VLOOKUP(G357, 'Power Curves'!$BT$4:$BU$363, 2)</f>
        <v>5.72077811774485E-2</v>
      </c>
    </row>
    <row r="358" spans="7:8" x14ac:dyDescent="0.2">
      <c r="G358" s="48">
        <f t="shared" ca="1" si="25"/>
        <v>47880</v>
      </c>
      <c r="H358" s="88">
        <f ca="1">VLOOKUP(G358, 'Power Curves'!$BT$4:$BU$363, 2)</f>
        <v>5.7203718218004497E-2</v>
      </c>
    </row>
    <row r="359" spans="7:8" x14ac:dyDescent="0.2">
      <c r="G359" s="48">
        <f t="shared" ca="1" si="25"/>
        <v>47908</v>
      </c>
      <c r="H359" s="88">
        <f ca="1">VLOOKUP(G359, 'Power Curves'!$BT$4:$BU$363, 2)</f>
        <v>5.7200048448188497E-2</v>
      </c>
    </row>
    <row r="360" spans="7:8" x14ac:dyDescent="0.2">
      <c r="G360" s="48">
        <f t="shared" ca="1" si="25"/>
        <v>47939</v>
      </c>
      <c r="H360" s="88">
        <f ca="1">VLOOKUP(G360, 'Power Curves'!$BT$4:$BU$363, 2)</f>
        <v>5.7195985488754701E-2</v>
      </c>
    </row>
    <row r="361" spans="7:8" x14ac:dyDescent="0.2">
      <c r="G361" s="48">
        <f t="shared" ca="1" si="25"/>
        <v>47969</v>
      </c>
      <c r="H361" s="88">
        <f ca="1">VLOOKUP(G361, 'Power Curves'!$BT$4:$BU$363, 2)</f>
        <v>5.7192053592533702E-2</v>
      </c>
    </row>
    <row r="362" spans="7:8" x14ac:dyDescent="0.2">
      <c r="G362" s="48">
        <f t="shared" ca="1" si="25"/>
        <v>48000</v>
      </c>
      <c r="H362" s="88">
        <f ca="1">VLOOKUP(G362, 'Power Curves'!$BT$4:$BU$363, 2)</f>
        <v>5.71879906331101E-2</v>
      </c>
    </row>
    <row r="363" spans="7:8" x14ac:dyDescent="0.2">
      <c r="G363" s="48">
        <f t="shared" ca="1" si="25"/>
        <v>48030</v>
      </c>
      <c r="H363" s="88">
        <f ca="1">VLOOKUP(G363, 'Power Curves'!$BT$4:$BU$363, 2)</f>
        <v>5.7184058736899697E-2</v>
      </c>
    </row>
    <row r="364" spans="7:8" x14ac:dyDescent="0.2">
      <c r="G364" s="48">
        <f t="shared" ca="1" si="25"/>
        <v>48061</v>
      </c>
      <c r="H364" s="88">
        <f ca="1">VLOOKUP(G364, 'Power Curves'!$BT$4:$BU$363, 2)</f>
        <v>5.7179995777487197E-2</v>
      </c>
    </row>
    <row r="365" spans="7:8" x14ac:dyDescent="0.2">
      <c r="G365" s="48">
        <f t="shared" ca="1" si="25"/>
        <v>48092</v>
      </c>
      <c r="H365" s="88">
        <f ca="1">VLOOKUP(G365, 'Power Curves'!$BT$4:$BU$363, 2)</f>
        <v>5.7175932818080998E-2</v>
      </c>
    </row>
    <row r="366" spans="7:8" x14ac:dyDescent="0.2">
      <c r="G366" s="48">
        <f t="shared" ca="1" si="25"/>
        <v>48122</v>
      </c>
      <c r="H366" s="88">
        <f ca="1">VLOOKUP(G366, 'Power Curves'!$BT$4:$BU$363, 2)</f>
        <v>5.71720009218857E-2</v>
      </c>
    </row>
    <row r="367" spans="7:8" x14ac:dyDescent="0.2">
      <c r="G367" s="48">
        <f t="shared" ca="1" si="25"/>
        <v>48153</v>
      </c>
      <c r="H367" s="88">
        <f ca="1">VLOOKUP(G367, 'Power Curves'!$BT$4:$BU$363, 2)</f>
        <v>5.7167937962490097E-2</v>
      </c>
    </row>
    <row r="368" spans="7:8" x14ac:dyDescent="0.2">
      <c r="G368" s="48">
        <f t="shared" ca="1" si="25"/>
        <v>48183</v>
      </c>
      <c r="H368" s="88">
        <f ca="1">VLOOKUP(G368, 'Power Curves'!$BT$4:$BU$363, 2)</f>
        <v>5.7167937962490097E-2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26"/>
  <sheetViews>
    <sheetView topLeftCell="A37" zoomScale="75" workbookViewId="0">
      <selection activeCell="E6" sqref="E6:F289"/>
    </sheetView>
  </sheetViews>
  <sheetFormatPr defaultRowHeight="12" customHeight="1" x14ac:dyDescent="0.2"/>
  <cols>
    <col min="1" max="1" width="1.7109375" style="4" customWidth="1"/>
    <col min="2" max="2" width="8.5703125" style="115" customWidth="1"/>
    <col min="3" max="3" width="8" style="139" customWidth="1"/>
    <col min="4" max="4" width="7.85546875" style="4" customWidth="1"/>
    <col min="5" max="5" width="8.7109375" style="4" customWidth="1"/>
    <col min="6" max="6" width="8.42578125" style="4" customWidth="1"/>
    <col min="7" max="7" width="7.140625" style="4" customWidth="1"/>
    <col min="8" max="8" width="10.28515625" style="4" customWidth="1"/>
    <col min="9" max="9" width="15.140625" style="4" customWidth="1"/>
    <col min="10" max="10" width="6.140625" style="4" customWidth="1"/>
    <col min="11" max="11" width="4.140625" style="4" customWidth="1"/>
    <col min="12" max="12" width="14.5703125" style="4" customWidth="1"/>
    <col min="13" max="15" width="9.28515625" style="4" customWidth="1"/>
    <col min="16" max="16" width="8.5703125" style="4" customWidth="1"/>
    <col min="17" max="17" width="9.28515625" style="4" customWidth="1"/>
    <col min="18" max="18" width="9.85546875" style="4" customWidth="1"/>
    <col min="19" max="19" width="10.42578125" style="4" customWidth="1"/>
    <col min="20" max="20" width="9.28515625" style="4" customWidth="1"/>
    <col min="21" max="38" width="9.140625" style="4"/>
    <col min="39" max="39" width="9.140625" style="115"/>
    <col min="40" max="40" width="9.140625" style="81"/>
    <col min="41" max="41" width="9.140625" style="34"/>
    <col min="42" max="118" width="9.140625" style="4"/>
    <col min="119" max="119" width="9.140625" style="177"/>
    <col min="120" max="16384" width="9.140625" style="4"/>
  </cols>
  <sheetData>
    <row r="1" spans="1:256" ht="18.75" customHeight="1" x14ac:dyDescent="0.35">
      <c r="A1" s="33" t="s">
        <v>200</v>
      </c>
      <c r="B1" s="4"/>
      <c r="C1" s="34"/>
      <c r="Z1" s="277"/>
      <c r="AA1" s="213"/>
      <c r="AB1" s="213"/>
      <c r="AM1" s="4"/>
      <c r="AN1" s="4"/>
      <c r="AO1" s="4"/>
      <c r="AQ1" s="34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 s="178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6.5" customHeight="1" x14ac:dyDescent="0.35">
      <c r="A2" s="101" t="s">
        <v>217</v>
      </c>
      <c r="B2" s="33"/>
      <c r="C2" s="34"/>
      <c r="J2" s="33"/>
      <c r="L2" s="360" t="s">
        <v>231</v>
      </c>
      <c r="M2" s="361"/>
      <c r="N2" s="359"/>
      <c r="Z2" s="213"/>
      <c r="AA2" s="213"/>
      <c r="AB2" s="213"/>
      <c r="AM2" s="4"/>
      <c r="AN2" s="4"/>
      <c r="AO2" s="33"/>
      <c r="AQ2" s="34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 s="178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6.5" customHeight="1" x14ac:dyDescent="0.2">
      <c r="A3" s="129" t="s">
        <v>228</v>
      </c>
      <c r="B3" s="4"/>
      <c r="C3" s="34"/>
      <c r="K3" s="129"/>
      <c r="L3" s="196"/>
      <c r="M3" s="212" t="s">
        <v>199</v>
      </c>
      <c r="N3" s="141">
        <v>0</v>
      </c>
      <c r="Z3" s="278"/>
      <c r="AA3" s="279"/>
      <c r="AB3" s="213"/>
      <c r="AM3" s="4"/>
      <c r="AN3" s="4"/>
      <c r="AO3" s="4"/>
      <c r="AR3" s="34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 s="178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2" customHeight="1" x14ac:dyDescent="0.3">
      <c r="B4" s="356" t="s">
        <v>282</v>
      </c>
      <c r="C4" s="356"/>
      <c r="D4" s="357" t="s">
        <v>271</v>
      </c>
      <c r="E4" s="356" t="s">
        <v>283</v>
      </c>
      <c r="F4" s="356" t="s">
        <v>284</v>
      </c>
      <c r="H4" s="213"/>
      <c r="I4" s="213"/>
      <c r="L4" s="42"/>
      <c r="Z4" s="210"/>
      <c r="AA4" s="210"/>
      <c r="AB4" s="210"/>
      <c r="AM4" s="4"/>
      <c r="AN4" s="4"/>
      <c r="AO4" s="4"/>
      <c r="AP4" s="116"/>
      <c r="AR4" s="3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F4" s="116" t="s">
        <v>211</v>
      </c>
      <c r="DH4" s="34"/>
      <c r="DJ4"/>
      <c r="DK4" s="193" t="s">
        <v>274</v>
      </c>
      <c r="DL4" s="192"/>
      <c r="DM4"/>
      <c r="DN4" s="205">
        <v>4.1666666666666664E-2</v>
      </c>
      <c r="DO4" s="205">
        <v>1.0416666666666666E-2</v>
      </c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3.5" customHeight="1" x14ac:dyDescent="0.3">
      <c r="B5" s="356"/>
      <c r="C5" s="356"/>
      <c r="D5" s="357"/>
      <c r="E5" s="356"/>
      <c r="F5" s="356"/>
      <c r="H5" s="213"/>
      <c r="I5" s="213"/>
      <c r="L5" s="360" t="s">
        <v>285</v>
      </c>
      <c r="M5" s="359"/>
      <c r="N5" s="203" t="s">
        <v>35</v>
      </c>
      <c r="O5" s="203" t="s">
        <v>36</v>
      </c>
      <c r="P5" s="203" t="s">
        <v>37</v>
      </c>
      <c r="Q5" s="203" t="s">
        <v>38</v>
      </c>
      <c r="R5" s="203" t="s">
        <v>39</v>
      </c>
      <c r="S5" s="203" t="s">
        <v>40</v>
      </c>
      <c r="T5" s="203" t="s">
        <v>41</v>
      </c>
      <c r="Z5" s="210"/>
      <c r="AA5" s="210"/>
      <c r="AB5" s="210"/>
      <c r="AM5" s="4"/>
      <c r="AN5" s="4"/>
      <c r="AO5" s="4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F5" s="45"/>
      <c r="DG5" s="46" t="s">
        <v>198</v>
      </c>
      <c r="DH5" s="131" t="s">
        <v>230</v>
      </c>
      <c r="DI5" s="130"/>
      <c r="DJ5"/>
      <c r="DK5" s="193" t="s">
        <v>275</v>
      </c>
      <c r="DL5" s="192"/>
      <c r="DM5"/>
      <c r="DN5" s="205">
        <v>8.3333333333333329E-2</v>
      </c>
      <c r="DO5" s="205">
        <v>2.0833333333333332E-2</v>
      </c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6.5" customHeight="1" x14ac:dyDescent="0.3">
      <c r="A6" s="135" t="str">
        <f>TEXT(B6,"mmm")</f>
        <v>Jan</v>
      </c>
      <c r="B6" s="185">
        <f>dealStart</f>
        <v>37257</v>
      </c>
      <c r="C6" s="186">
        <v>5.8550444652198914</v>
      </c>
      <c r="D6" s="186">
        <v>1.8892498006059781</v>
      </c>
      <c r="E6" s="187">
        <v>0.9</v>
      </c>
      <c r="F6" s="187">
        <v>1.1000000000000001</v>
      </c>
      <c r="G6" s="299" t="s">
        <v>295</v>
      </c>
      <c r="H6" s="213"/>
      <c r="I6" s="53">
        <v>2</v>
      </c>
      <c r="J6" s="210"/>
      <c r="L6" s="358" t="s">
        <v>286</v>
      </c>
      <c r="M6" s="359"/>
      <c r="N6" s="124">
        <v>0</v>
      </c>
      <c r="O6" s="124">
        <v>0</v>
      </c>
      <c r="P6" s="124">
        <v>0</v>
      </c>
      <c r="Q6" s="124">
        <v>0</v>
      </c>
      <c r="R6" s="124">
        <v>0</v>
      </c>
      <c r="S6" s="124">
        <v>0</v>
      </c>
      <c r="T6" s="124">
        <v>0</v>
      </c>
      <c r="Z6" s="210"/>
      <c r="AA6" s="210"/>
      <c r="AB6" s="210"/>
      <c r="AM6" s="4"/>
      <c r="AN6" s="4"/>
      <c r="AO6" s="4"/>
      <c r="AP6" s="113"/>
      <c r="AQ6" s="133"/>
      <c r="AR6" s="8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F6" s="113">
        <f>dealStart</f>
        <v>37257</v>
      </c>
      <c r="DG6" s="133">
        <f>VLOOKUP(DF6,$B$6:$C$289,2)</f>
        <v>5.8550444652198914</v>
      </c>
      <c r="DH6" s="86">
        <f ca="1">VLOOKUP(YEAR(DF6),$H$15:$I$34,2)/100</f>
        <v>0</v>
      </c>
      <c r="DJ6"/>
      <c r="DK6" s="193" t="s">
        <v>276</v>
      </c>
      <c r="DL6" s="192"/>
      <c r="DM6"/>
      <c r="DN6" s="205">
        <v>0.125</v>
      </c>
      <c r="DO6" s="205">
        <v>3.125E-2</v>
      </c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4.25" customHeight="1" x14ac:dyDescent="0.2">
      <c r="A7" s="135" t="str">
        <f>TEXT(B7,"mmm")</f>
        <v>Feb</v>
      </c>
      <c r="B7" s="188">
        <f t="shared" ref="B7:B70" si="0">EOMONTH(B6, 0)+1</f>
        <v>37288</v>
      </c>
      <c r="C7" s="186">
        <v>6.8521116071428549</v>
      </c>
      <c r="D7" s="186">
        <v>1.7649759418909339</v>
      </c>
      <c r="E7" s="187">
        <v>0.9</v>
      </c>
      <c r="F7" s="187">
        <v>1.1000000000000001</v>
      </c>
      <c r="G7" s="299" t="s">
        <v>301</v>
      </c>
      <c r="H7" s="213"/>
      <c r="I7" s="300">
        <v>200</v>
      </c>
      <c r="J7" s="210"/>
      <c r="M7" s="39"/>
      <c r="N7" s="39"/>
      <c r="O7" s="39"/>
      <c r="P7" s="39"/>
      <c r="Q7" s="39"/>
      <c r="R7" s="39"/>
      <c r="S7" s="34"/>
      <c r="Z7" s="210"/>
      <c r="AA7" s="210"/>
      <c r="AB7" s="210"/>
      <c r="AM7" s="4"/>
      <c r="AN7" s="4"/>
      <c r="AO7" s="4"/>
      <c r="AP7" s="113"/>
      <c r="AQ7" s="133"/>
      <c r="AR7" s="86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F7" s="113">
        <f t="shared" ref="DF7:DF70" si="1">EOMONTH(DF6, 0)+1</f>
        <v>37288</v>
      </c>
      <c r="DG7" s="133">
        <f t="shared" ref="DG7:DG70" si="2">VLOOKUP(DF7,$B$6:$C$289,2)</f>
        <v>6.8521116071428549</v>
      </c>
      <c r="DH7" s="86">
        <f t="shared" ref="DH7:DH69" ca="1" si="3">VLOOKUP(YEAR(DF7),$H$15:$I$34,2)/100</f>
        <v>0</v>
      </c>
      <c r="DJ7"/>
      <c r="DK7"/>
      <c r="DL7"/>
      <c r="DM7"/>
      <c r="DN7" s="205">
        <v>0.16666666666666699</v>
      </c>
      <c r="DO7" s="205">
        <v>4.1666666666666664E-2</v>
      </c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 customHeight="1" x14ac:dyDescent="0.25">
      <c r="A8" s="135" t="str">
        <f t="shared" ref="A8:A17" si="4">TEXT(B8,"mmm")</f>
        <v>Mar</v>
      </c>
      <c r="B8" s="188">
        <f t="shared" si="0"/>
        <v>37316</v>
      </c>
      <c r="C8" s="186">
        <v>4.4820174731182831</v>
      </c>
      <c r="D8" s="186">
        <v>2.8310001511274159</v>
      </c>
      <c r="E8" s="187">
        <v>0.9</v>
      </c>
      <c r="F8" s="187">
        <v>1.1000000000000001</v>
      </c>
      <c r="G8" s="299" t="s">
        <v>300</v>
      </c>
      <c r="H8" s="213"/>
      <c r="I8" s="300">
        <v>20</v>
      </c>
      <c r="J8" s="210"/>
      <c r="M8" s="214" t="s">
        <v>267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8"/>
      <c r="Z8" s="210"/>
      <c r="AA8" s="210"/>
      <c r="AB8" s="210"/>
      <c r="AM8" s="4"/>
      <c r="AN8" s="4"/>
      <c r="AO8" s="4"/>
      <c r="AP8" s="113"/>
      <c r="AQ8" s="133"/>
      <c r="AR8" s="86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F8" s="113">
        <f t="shared" si="1"/>
        <v>37316</v>
      </c>
      <c r="DG8" s="133">
        <f t="shared" si="2"/>
        <v>4.4820174731182831</v>
      </c>
      <c r="DH8" s="86">
        <f t="shared" ca="1" si="3"/>
        <v>0</v>
      </c>
      <c r="DJ8"/>
      <c r="DK8" t="s">
        <v>296</v>
      </c>
      <c r="DL8"/>
      <c r="DM8"/>
      <c r="DN8" s="205">
        <v>0.20833333333333401</v>
      </c>
      <c r="DO8" s="205">
        <v>5.2083333333333336E-2</v>
      </c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 x14ac:dyDescent="0.2">
      <c r="A9" s="135" t="str">
        <f t="shared" si="4"/>
        <v>Apr</v>
      </c>
      <c r="B9" s="188">
        <f t="shared" si="0"/>
        <v>37347</v>
      </c>
      <c r="C9" s="186">
        <v>5.0023236111111062</v>
      </c>
      <c r="D9" s="186">
        <v>1.7155989427614584</v>
      </c>
      <c r="E9" s="187">
        <v>0.9</v>
      </c>
      <c r="F9" s="187">
        <v>1.1000000000000001</v>
      </c>
      <c r="G9" s="299" t="s">
        <v>302</v>
      </c>
      <c r="H9" s="213"/>
      <c r="I9" s="306">
        <v>2</v>
      </c>
      <c r="J9" s="210"/>
      <c r="L9" s="199" t="s">
        <v>268</v>
      </c>
      <c r="M9" s="200" t="s">
        <v>48</v>
      </c>
      <c r="N9" s="201" t="s">
        <v>49</v>
      </c>
      <c r="O9" s="201" t="s">
        <v>50</v>
      </c>
      <c r="P9" s="201" t="s">
        <v>51</v>
      </c>
      <c r="Q9" s="201" t="s">
        <v>52</v>
      </c>
      <c r="R9" s="201" t="s">
        <v>53</v>
      </c>
      <c r="S9" s="201" t="s">
        <v>54</v>
      </c>
      <c r="T9" s="201" t="s">
        <v>55</v>
      </c>
      <c r="U9" s="201" t="s">
        <v>56</v>
      </c>
      <c r="V9" s="201" t="s">
        <v>57</v>
      </c>
      <c r="W9" s="201" t="s">
        <v>58</v>
      </c>
      <c r="X9" s="202" t="s">
        <v>59</v>
      </c>
      <c r="Z9" s="210"/>
      <c r="AA9" s="210"/>
      <c r="AB9" s="210"/>
      <c r="AM9" s="4"/>
      <c r="AN9" s="4"/>
      <c r="AO9" s="4"/>
      <c r="AP9" s="113"/>
      <c r="AQ9" s="133"/>
      <c r="AR9" s="86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F9" s="113">
        <f t="shared" si="1"/>
        <v>37347</v>
      </c>
      <c r="DG9" s="133">
        <f t="shared" si="2"/>
        <v>5.0023236111111062</v>
      </c>
      <c r="DH9" s="86">
        <f t="shared" ca="1" si="3"/>
        <v>0</v>
      </c>
      <c r="DJ9"/>
      <c r="DK9" s="193" t="s">
        <v>226</v>
      </c>
      <c r="DL9"/>
      <c r="DM9"/>
      <c r="DN9" s="205">
        <v>0.25</v>
      </c>
      <c r="DO9" s="205">
        <v>6.25E-2</v>
      </c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3.5" customHeight="1" x14ac:dyDescent="0.2">
      <c r="A10" s="135" t="str">
        <f t="shared" si="4"/>
        <v>May</v>
      </c>
      <c r="B10" s="188">
        <f t="shared" si="0"/>
        <v>37377</v>
      </c>
      <c r="C10" s="186">
        <v>4.7955739247311824</v>
      </c>
      <c r="D10" s="186">
        <v>1.9827667564992437</v>
      </c>
      <c r="E10" s="187">
        <v>0.9</v>
      </c>
      <c r="F10" s="187">
        <v>1.1000000000000001</v>
      </c>
      <c r="G10" s="299" t="s">
        <v>303</v>
      </c>
      <c r="H10" s="213"/>
      <c r="I10" s="306">
        <v>3</v>
      </c>
      <c r="J10" s="210"/>
      <c r="L10" s="134">
        <v>20</v>
      </c>
      <c r="M10" s="171">
        <v>0.15196474825833545</v>
      </c>
      <c r="N10" s="171">
        <v>2.0266449352239679E-3</v>
      </c>
      <c r="O10" s="171">
        <v>-1.155937637547557E-2</v>
      </c>
      <c r="P10" s="171">
        <v>-0.494851343364969</v>
      </c>
      <c r="Q10" s="171">
        <v>-0.73957245588982945</v>
      </c>
      <c r="R10" s="171">
        <v>-1.2964346391387997</v>
      </c>
      <c r="S10" s="171">
        <v>-1.6204041640786919</v>
      </c>
      <c r="T10" s="171">
        <v>-0.70163007610506944</v>
      </c>
      <c r="U10" s="171">
        <v>-1.336579047074093</v>
      </c>
      <c r="V10" s="171">
        <v>-0.63047348089030608</v>
      </c>
      <c r="W10" s="171">
        <v>7.1912528160707279E-3</v>
      </c>
      <c r="X10" s="171">
        <v>5.2338993973441009E-2</v>
      </c>
      <c r="Z10" s="210"/>
      <c r="AA10" s="210"/>
      <c r="AB10" s="210"/>
      <c r="AC10" s="35"/>
      <c r="AM10" s="4"/>
      <c r="AN10" s="4"/>
      <c r="AO10" s="4"/>
      <c r="AP10" s="113"/>
      <c r="AQ10" s="133"/>
      <c r="AR10" s="86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F10" s="113">
        <f t="shared" si="1"/>
        <v>37377</v>
      </c>
      <c r="DG10" s="133">
        <f t="shared" si="2"/>
        <v>4.7955739247311824</v>
      </c>
      <c r="DH10" s="86">
        <f t="shared" ca="1" si="3"/>
        <v>0</v>
      </c>
      <c r="DJ10"/>
      <c r="DK10" s="193" t="s">
        <v>313</v>
      </c>
      <c r="DL10"/>
      <c r="DM10"/>
      <c r="DN10" s="205">
        <v>0.29166666666666702</v>
      </c>
      <c r="DO10" s="205">
        <v>7.2916666666666671E-2</v>
      </c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3.5" customHeight="1" x14ac:dyDescent="0.2">
      <c r="A11" s="135" t="str">
        <f t="shared" si="4"/>
        <v>Jun</v>
      </c>
      <c r="B11" s="188">
        <f t="shared" si="0"/>
        <v>37408</v>
      </c>
      <c r="C11" s="186">
        <v>5.9917388888888894</v>
      </c>
      <c r="D11" s="186">
        <v>2.0717824999925747</v>
      </c>
      <c r="E11" s="187">
        <v>0.9</v>
      </c>
      <c r="F11" s="187">
        <v>1.1000000000000001</v>
      </c>
      <c r="J11" s="210"/>
      <c r="L11" s="40">
        <v>30</v>
      </c>
      <c r="M11" s="172">
        <v>0.1000464543468121</v>
      </c>
      <c r="N11" s="173">
        <v>-3.9455937627790316E-3</v>
      </c>
      <c r="O11" s="173">
        <v>-8.1595597944533436E-3</v>
      </c>
      <c r="P11" s="173">
        <v>-0.3774683097325876</v>
      </c>
      <c r="Q11" s="173">
        <v>-0.58227542921891862</v>
      </c>
      <c r="R11" s="173">
        <v>-1.0679511506728083</v>
      </c>
      <c r="S11" s="173">
        <v>-1.3550197585978605</v>
      </c>
      <c r="T11" s="173">
        <v>-0.59686432768394393</v>
      </c>
      <c r="U11" s="173">
        <v>-1.1116846745815794</v>
      </c>
      <c r="V11" s="173">
        <v>-0.51586498969287264</v>
      </c>
      <c r="W11" s="173">
        <v>-9.166988449437273E-3</v>
      </c>
      <c r="X11" s="174">
        <v>3.4588300144406531E-2</v>
      </c>
      <c r="Z11" s="210"/>
      <c r="AA11" s="210"/>
      <c r="AB11" s="210"/>
      <c r="AC11" s="35"/>
      <c r="AM11" s="4"/>
      <c r="AN11" s="4"/>
      <c r="AO11" s="4"/>
      <c r="AP11" s="113"/>
      <c r="AQ11" s="133"/>
      <c r="AR11" s="86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F11" s="113">
        <f t="shared" si="1"/>
        <v>37408</v>
      </c>
      <c r="DG11" s="133">
        <f t="shared" si="2"/>
        <v>5.9917388888888894</v>
      </c>
      <c r="DH11" s="86">
        <f t="shared" ca="1" si="3"/>
        <v>0</v>
      </c>
      <c r="DJ11"/>
      <c r="DK11" s="193" t="s">
        <v>314</v>
      </c>
      <c r="DL11"/>
      <c r="DM11"/>
      <c r="DN11" s="205">
        <v>0.33333333333333398</v>
      </c>
      <c r="DO11" s="205">
        <v>8.3333333333333329E-2</v>
      </c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3.5" customHeight="1" x14ac:dyDescent="0.2">
      <c r="A12" s="135" t="str">
        <f t="shared" si="4"/>
        <v>Jul</v>
      </c>
      <c r="B12" s="188">
        <f t="shared" si="0"/>
        <v>37438</v>
      </c>
      <c r="C12" s="186">
        <v>5.6734153225806505</v>
      </c>
      <c r="D12" s="186">
        <v>1.7343187237700963</v>
      </c>
      <c r="E12" s="187">
        <v>0.9</v>
      </c>
      <c r="F12" s="187">
        <v>1.1000000000000001</v>
      </c>
      <c r="H12" s="129" t="s">
        <v>229</v>
      </c>
      <c r="J12" s="210"/>
      <c r="L12" s="40">
        <v>40</v>
      </c>
      <c r="M12" s="172">
        <v>4.8128160435288753E-2</v>
      </c>
      <c r="N12" s="173">
        <v>-9.9178324607820268E-3</v>
      </c>
      <c r="O12" s="173">
        <v>-4.7597432134311177E-3</v>
      </c>
      <c r="P12" s="173">
        <v>-0.26008527610020599</v>
      </c>
      <c r="Q12" s="173">
        <v>-0.42497840254800773</v>
      </c>
      <c r="R12" s="173">
        <v>-0.83946766220681679</v>
      </c>
      <c r="S12" s="173">
        <v>-1.0896353531170291</v>
      </c>
      <c r="T12" s="173">
        <v>-0.49209857926281847</v>
      </c>
      <c r="U12" s="173">
        <v>-0.88679030208906606</v>
      </c>
      <c r="V12" s="173">
        <v>-0.40125649849543915</v>
      </c>
      <c r="W12" s="173">
        <v>-2.5525229714945273E-2</v>
      </c>
      <c r="X12" s="174">
        <v>1.6837606315372046E-2</v>
      </c>
      <c r="Z12" s="210"/>
      <c r="AA12" s="210"/>
      <c r="AB12" s="210"/>
      <c r="AC12" s="35"/>
      <c r="AM12" s="4"/>
      <c r="AN12" s="4"/>
      <c r="AO12" s="4"/>
      <c r="AP12" s="113"/>
      <c r="AQ12" s="133"/>
      <c r="AR12" s="86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F12" s="113">
        <f t="shared" si="1"/>
        <v>37438</v>
      </c>
      <c r="DG12" s="133">
        <f t="shared" si="2"/>
        <v>5.6734153225806505</v>
      </c>
      <c r="DH12" s="86">
        <f t="shared" ca="1" si="3"/>
        <v>0</v>
      </c>
      <c r="DJ12"/>
      <c r="DK12"/>
      <c r="DL12"/>
      <c r="DM12"/>
      <c r="DN12" s="205">
        <v>0.375</v>
      </c>
      <c r="DO12" s="205">
        <v>9.375E-2</v>
      </c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3.5" customHeight="1" x14ac:dyDescent="0.2">
      <c r="A13" s="135" t="str">
        <f t="shared" si="4"/>
        <v>Aug</v>
      </c>
      <c r="B13" s="188">
        <f t="shared" si="0"/>
        <v>37469</v>
      </c>
      <c r="C13" s="186">
        <v>5.5028225806451641</v>
      </c>
      <c r="D13" s="186">
        <v>1.9575193618264572</v>
      </c>
      <c r="E13" s="187">
        <v>0.9</v>
      </c>
      <c r="F13" s="187">
        <v>1.1000000000000001</v>
      </c>
      <c r="J13" s="210"/>
      <c r="L13" s="40">
        <v>50</v>
      </c>
      <c r="M13" s="172">
        <v>-3.7901334762345724E-3</v>
      </c>
      <c r="N13" s="173">
        <v>-1.5890071158785025E-2</v>
      </c>
      <c r="O13" s="173">
        <v>-1.3599266324088902E-3</v>
      </c>
      <c r="P13" s="173">
        <v>-0.14270224246782451</v>
      </c>
      <c r="Q13" s="173">
        <v>-0.26768137587709706</v>
      </c>
      <c r="R13" s="173">
        <v>-0.61098417374082536</v>
      </c>
      <c r="S13" s="173">
        <v>-0.82425094763619799</v>
      </c>
      <c r="T13" s="173">
        <v>-0.38733283084169301</v>
      </c>
      <c r="U13" s="173">
        <v>-0.66189592959655252</v>
      </c>
      <c r="V13" s="173">
        <v>-0.28664800729800566</v>
      </c>
      <c r="W13" s="173">
        <v>-4.188347098045328E-2</v>
      </c>
      <c r="X13" s="174">
        <v>-9.1308751366243163E-4</v>
      </c>
      <c r="Z13" s="210"/>
      <c r="AA13" s="210"/>
      <c r="AB13" s="210"/>
      <c r="AC13" s="35"/>
      <c r="AM13" s="4"/>
      <c r="AN13" s="4"/>
      <c r="AO13" s="4"/>
      <c r="AP13" s="113"/>
      <c r="AQ13" s="133"/>
      <c r="AR13" s="86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F13" s="113">
        <f t="shared" si="1"/>
        <v>37469</v>
      </c>
      <c r="DG13" s="133">
        <f t="shared" si="2"/>
        <v>5.5028225806451641</v>
      </c>
      <c r="DH13" s="86">
        <f t="shared" ca="1" si="3"/>
        <v>0</v>
      </c>
      <c r="DJ13"/>
      <c r="DK13"/>
      <c r="DL13"/>
      <c r="DM13"/>
      <c r="DN13" s="205">
        <v>0.41666666666666702</v>
      </c>
      <c r="DO13" s="205">
        <v>0.10416666666666667</v>
      </c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3.5" customHeight="1" x14ac:dyDescent="0.2">
      <c r="A14" s="135" t="str">
        <f t="shared" si="4"/>
        <v>Sep</v>
      </c>
      <c r="B14" s="188">
        <f t="shared" si="0"/>
        <v>37500</v>
      </c>
      <c r="C14" s="186">
        <v>5.9257194444444474</v>
      </c>
      <c r="D14" s="186">
        <v>1.9157471484400759</v>
      </c>
      <c r="E14" s="187">
        <v>0.9</v>
      </c>
      <c r="F14" s="187">
        <v>1.1000000000000001</v>
      </c>
      <c r="H14" s="195" t="s">
        <v>278</v>
      </c>
      <c r="I14" s="266" t="s">
        <v>279</v>
      </c>
      <c r="J14" s="210"/>
      <c r="L14" s="40">
        <v>55</v>
      </c>
      <c r="M14" s="172">
        <v>-2.9749280431996279E-2</v>
      </c>
      <c r="N14" s="173">
        <v>-1.8876190507786526E-2</v>
      </c>
      <c r="O14" s="173">
        <v>3.3998165810222056E-4</v>
      </c>
      <c r="P14" s="173">
        <v>-8.4010725651633852E-2</v>
      </c>
      <c r="Q14" s="173">
        <v>-0.18903286254164167</v>
      </c>
      <c r="R14" s="173">
        <v>-0.49674242950782971</v>
      </c>
      <c r="S14" s="173">
        <v>-0.69155874489578195</v>
      </c>
      <c r="T14" s="173">
        <v>-0.33494995663113025</v>
      </c>
      <c r="U14" s="173">
        <v>-0.54944874335029581</v>
      </c>
      <c r="V14" s="173">
        <v>-0.22934376169928891</v>
      </c>
      <c r="W14" s="173">
        <v>-5.006259161320728E-2</v>
      </c>
      <c r="X14" s="174">
        <v>-9.7884344281796709E-3</v>
      </c>
      <c r="Z14" s="210"/>
      <c r="AA14" s="210"/>
      <c r="AB14" s="210"/>
      <c r="AC14" s="35"/>
      <c r="AM14" s="4"/>
      <c r="AN14" s="4"/>
      <c r="AO14" s="4"/>
      <c r="AP14" s="113"/>
      <c r="AQ14" s="133"/>
      <c r="AR14" s="86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F14" s="113">
        <f t="shared" si="1"/>
        <v>37500</v>
      </c>
      <c r="DG14" s="133">
        <f t="shared" si="2"/>
        <v>5.9257194444444474</v>
      </c>
      <c r="DH14" s="86">
        <f t="shared" ca="1" si="3"/>
        <v>0</v>
      </c>
      <c r="DJ14"/>
      <c r="DK14"/>
      <c r="DL14"/>
      <c r="DM14"/>
      <c r="DN14" s="205">
        <v>0.45833333333333398</v>
      </c>
      <c r="DO14" s="205">
        <v>0.11458333333333333</v>
      </c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3.5" customHeight="1" x14ac:dyDescent="0.2">
      <c r="A15" s="135" t="str">
        <f t="shared" si="4"/>
        <v>Oct</v>
      </c>
      <c r="B15" s="188">
        <f t="shared" si="0"/>
        <v>37530</v>
      </c>
      <c r="C15" s="186">
        <v>6.0438615591397822</v>
      </c>
      <c r="D15" s="186">
        <v>2.0296822274605515</v>
      </c>
      <c r="E15" s="187">
        <v>0.9</v>
      </c>
      <c r="F15" s="187">
        <v>1.1000000000000001</v>
      </c>
      <c r="H15" s="337">
        <f ca="1">YEAR(ValDate)</f>
        <v>2001</v>
      </c>
      <c r="I15" s="267">
        <v>0</v>
      </c>
      <c r="J15" s="210"/>
      <c r="L15" s="40">
        <v>60</v>
      </c>
      <c r="M15" s="172">
        <v>-5.5708427387757893E-2</v>
      </c>
      <c r="N15" s="173">
        <v>-2.1862309856788029E-2</v>
      </c>
      <c r="O15" s="173">
        <v>2.0398899486133355E-3</v>
      </c>
      <c r="P15" s="173">
        <v>-2.5319208835442961E-2</v>
      </c>
      <c r="Q15" s="173">
        <v>-0.1103843492061862</v>
      </c>
      <c r="R15" s="173">
        <v>-0.382500685274834</v>
      </c>
      <c r="S15" s="173">
        <v>-0.55886654215536624</v>
      </c>
      <c r="T15" s="173">
        <v>-0.28256708242056749</v>
      </c>
      <c r="U15" s="173">
        <v>-0.4370015571040391</v>
      </c>
      <c r="V15" s="173">
        <v>-0.17203951610057219</v>
      </c>
      <c r="W15" s="173">
        <v>-5.8241712245961273E-2</v>
      </c>
      <c r="X15" s="174">
        <v>-1.866378134269691E-2</v>
      </c>
      <c r="Z15" s="210"/>
      <c r="AA15" s="210"/>
      <c r="AB15" s="210"/>
      <c r="AC15" s="35"/>
      <c r="AM15" s="4"/>
      <c r="AN15" s="4"/>
      <c r="AO15" s="4"/>
      <c r="AP15" s="113"/>
      <c r="AQ15" s="133"/>
      <c r="AR15" s="86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F15" s="113">
        <f t="shared" si="1"/>
        <v>37530</v>
      </c>
      <c r="DG15" s="133">
        <f t="shared" si="2"/>
        <v>6.0438615591397822</v>
      </c>
      <c r="DH15" s="86">
        <f t="shared" ca="1" si="3"/>
        <v>0</v>
      </c>
      <c r="DJ15"/>
      <c r="DK15"/>
      <c r="DL15"/>
      <c r="DM15"/>
      <c r="DN15" s="205">
        <v>0.5</v>
      </c>
      <c r="DO15" s="205">
        <v>0.125</v>
      </c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3.5" customHeight="1" x14ac:dyDescent="0.2">
      <c r="A16" s="135" t="str">
        <f t="shared" si="4"/>
        <v>Nov</v>
      </c>
      <c r="B16" s="188">
        <f t="shared" si="0"/>
        <v>37561</v>
      </c>
      <c r="C16" s="186">
        <v>5.7368972222222165</v>
      </c>
      <c r="D16" s="186">
        <v>1.8875672454911538</v>
      </c>
      <c r="E16" s="187">
        <v>0.9</v>
      </c>
      <c r="F16" s="187">
        <v>1.1000000000000001</v>
      </c>
      <c r="H16" s="338">
        <f ca="1">H15+1</f>
        <v>2002</v>
      </c>
      <c r="I16" s="268">
        <v>0</v>
      </c>
      <c r="J16" s="210"/>
      <c r="L16" s="40">
        <v>65</v>
      </c>
      <c r="M16" s="172">
        <v>-8.1667574343519567E-2</v>
      </c>
      <c r="N16" s="173">
        <v>-2.4848429205789526E-2</v>
      </c>
      <c r="O16" s="173">
        <v>3.7397982391244502E-3</v>
      </c>
      <c r="P16" s="173">
        <v>3.3372307980747695E-2</v>
      </c>
      <c r="Q16" s="173">
        <v>-3.1735835870730603E-2</v>
      </c>
      <c r="R16" s="173">
        <v>-0.26825894104183812</v>
      </c>
      <c r="S16" s="173">
        <v>-0.42617433941495064</v>
      </c>
      <c r="T16" s="173">
        <v>-0.23018420821000476</v>
      </c>
      <c r="U16" s="173">
        <v>-0.32455437085778238</v>
      </c>
      <c r="V16" s="173">
        <v>-0.11473527050185542</v>
      </c>
      <c r="W16" s="173">
        <v>-6.6420832878715266E-2</v>
      </c>
      <c r="X16" s="174">
        <v>-2.7539128257214149E-2</v>
      </c>
      <c r="Z16" s="210"/>
      <c r="AA16" s="210"/>
      <c r="AB16" s="210"/>
      <c r="AC16" s="35"/>
      <c r="AM16" s="4"/>
      <c r="AN16" s="4"/>
      <c r="AO16" s="4"/>
      <c r="AP16" s="113"/>
      <c r="AQ16" s="133"/>
      <c r="AR16" s="8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F16" s="113">
        <f t="shared" si="1"/>
        <v>37561</v>
      </c>
      <c r="DG16" s="133">
        <f t="shared" si="2"/>
        <v>5.7368972222222165</v>
      </c>
      <c r="DH16" s="86">
        <f t="shared" ca="1" si="3"/>
        <v>0</v>
      </c>
      <c r="DJ16"/>
      <c r="DK16"/>
      <c r="DL16"/>
      <c r="DM16"/>
      <c r="DN16" s="205">
        <v>0.54166666666666696</v>
      </c>
      <c r="DO16" s="205">
        <v>0.13541666666666666</v>
      </c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3.5" customHeight="1" x14ac:dyDescent="0.2">
      <c r="A17" s="135" t="str">
        <f t="shared" si="4"/>
        <v>Dec</v>
      </c>
      <c r="B17" s="188">
        <f t="shared" si="0"/>
        <v>37591</v>
      </c>
      <c r="C17" s="186">
        <v>5.183868279569892</v>
      </c>
      <c r="D17" s="186">
        <v>2.0489910043868926</v>
      </c>
      <c r="E17" s="187">
        <v>0.9</v>
      </c>
      <c r="F17" s="187">
        <v>1.1000000000000001</v>
      </c>
      <c r="H17" s="338">
        <f t="shared" ref="H17:H34" ca="1" si="5">H16+1</f>
        <v>2003</v>
      </c>
      <c r="I17" s="268">
        <v>0</v>
      </c>
      <c r="J17" s="210"/>
      <c r="L17" s="40">
        <v>70</v>
      </c>
      <c r="M17" s="172">
        <v>-0.10762672129928127</v>
      </c>
      <c r="N17" s="173">
        <v>-2.7834548554791019E-2</v>
      </c>
      <c r="O17" s="173">
        <v>5.439706529635561E-3</v>
      </c>
      <c r="P17" s="173">
        <v>9.2063824796938462E-2</v>
      </c>
      <c r="Q17" s="173">
        <v>4.6912677464724557E-2</v>
      </c>
      <c r="R17" s="173">
        <v>-0.15401719680884257</v>
      </c>
      <c r="S17" s="173">
        <v>-0.29348213667453499</v>
      </c>
      <c r="T17" s="173">
        <v>-0.17780133399944201</v>
      </c>
      <c r="U17" s="173">
        <v>-0.21210718461152567</v>
      </c>
      <c r="V17" s="173">
        <v>-5.7431024903138714E-2</v>
      </c>
      <c r="W17" s="173">
        <v>-7.459995351146928E-2</v>
      </c>
      <c r="X17" s="174">
        <v>-3.6414475171731402E-2</v>
      </c>
      <c r="Z17" s="210"/>
      <c r="AA17" s="210"/>
      <c r="AB17" s="210"/>
      <c r="AC17" s="36"/>
      <c r="AM17" s="4"/>
      <c r="AN17" s="4"/>
      <c r="AO17" s="4"/>
      <c r="AP17" s="113"/>
      <c r="AQ17" s="133"/>
      <c r="AR17" s="86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F17" s="113">
        <f t="shared" si="1"/>
        <v>37591</v>
      </c>
      <c r="DG17" s="133">
        <f t="shared" si="2"/>
        <v>5.183868279569892</v>
      </c>
      <c r="DH17" s="86">
        <f t="shared" ca="1" si="3"/>
        <v>0</v>
      </c>
      <c r="DJ17"/>
      <c r="DK17"/>
      <c r="DL17"/>
      <c r="DM17"/>
      <c r="DN17" s="205">
        <v>0.58333333333333404</v>
      </c>
      <c r="DO17" s="205">
        <v>0.14583333333333334</v>
      </c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3.5" customHeight="1" x14ac:dyDescent="0.2">
      <c r="B18" s="188">
        <f t="shared" si="0"/>
        <v>37622</v>
      </c>
      <c r="C18" s="186">
        <v>87.95</v>
      </c>
      <c r="D18" s="186">
        <v>20.149999999999999</v>
      </c>
      <c r="E18" s="187">
        <v>0.9</v>
      </c>
      <c r="F18" s="187">
        <v>1.1000000000000001</v>
      </c>
      <c r="H18" s="338">
        <f t="shared" ca="1" si="5"/>
        <v>2004</v>
      </c>
      <c r="I18" s="268">
        <v>0</v>
      </c>
      <c r="J18" s="210"/>
      <c r="L18" s="40">
        <v>80</v>
      </c>
      <c r="M18" s="172">
        <v>-0.15954501521080464</v>
      </c>
      <c r="N18" s="173">
        <v>-3.380678725279402E-2</v>
      </c>
      <c r="O18" s="173">
        <v>8.8395231106577869E-3</v>
      </c>
      <c r="P18" s="173">
        <v>0.2094468584293199</v>
      </c>
      <c r="Q18" s="173">
        <v>0.20420970413563549</v>
      </c>
      <c r="R18" s="173">
        <v>7.4466291657149145E-2</v>
      </c>
      <c r="S18" s="173">
        <v>-2.8097731193703679E-2</v>
      </c>
      <c r="T18" s="173">
        <v>-7.3035585578316659E-2</v>
      </c>
      <c r="U18" s="173">
        <v>1.2787187880987755E-2</v>
      </c>
      <c r="V18" s="173">
        <v>5.7177466294294751E-2</v>
      </c>
      <c r="W18" s="173">
        <v>-9.095819477697728E-2</v>
      </c>
      <c r="X18" s="174">
        <v>-5.416516900076588E-2</v>
      </c>
      <c r="Z18" s="210"/>
      <c r="AA18" s="210"/>
      <c r="AB18" s="210"/>
      <c r="AC18" s="37"/>
      <c r="AM18" s="4"/>
      <c r="AN18" s="4"/>
      <c r="AO18" s="4"/>
      <c r="AP18" s="113"/>
      <c r="AQ18" s="133"/>
      <c r="AR18" s="86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F18" s="113">
        <f t="shared" si="1"/>
        <v>37622</v>
      </c>
      <c r="DG18" s="133">
        <f t="shared" si="2"/>
        <v>87.95</v>
      </c>
      <c r="DH18" s="86">
        <f t="shared" ca="1" si="3"/>
        <v>0</v>
      </c>
      <c r="DJ18"/>
      <c r="DK18"/>
      <c r="DL18"/>
      <c r="DM18"/>
      <c r="DN18" s="205">
        <v>0.625</v>
      </c>
      <c r="DO18" s="205">
        <v>0.15625</v>
      </c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3.5" customHeight="1" x14ac:dyDescent="0.2">
      <c r="B19" s="188">
        <f t="shared" si="0"/>
        <v>37653</v>
      </c>
      <c r="C19" s="186">
        <v>82.2</v>
      </c>
      <c r="D19" s="186">
        <v>20.56</v>
      </c>
      <c r="E19" s="187">
        <v>0.9</v>
      </c>
      <c r="F19" s="187">
        <v>1.1000000000000001</v>
      </c>
      <c r="H19" s="338">
        <f t="shared" ca="1" si="5"/>
        <v>2005</v>
      </c>
      <c r="I19" s="268">
        <v>0</v>
      </c>
      <c r="J19" s="210"/>
      <c r="L19" s="41">
        <v>90</v>
      </c>
      <c r="M19" s="173">
        <v>-0.21146330912232797</v>
      </c>
      <c r="N19" s="173">
        <v>-3.977902595079702E-2</v>
      </c>
      <c r="O19" s="173">
        <v>1.2239339691680012E-2</v>
      </c>
      <c r="P19" s="173">
        <v>0.32682989206170143</v>
      </c>
      <c r="Q19" s="173">
        <v>0.36150673080654649</v>
      </c>
      <c r="R19" s="173">
        <v>0.30294978012314061</v>
      </c>
      <c r="S19" s="173">
        <v>0.23728667428712788</v>
      </c>
      <c r="T19" s="173">
        <v>3.1730162842808822E-2</v>
      </c>
      <c r="U19" s="173">
        <v>0.23768156037350149</v>
      </c>
      <c r="V19" s="173">
        <v>0.17178595749172829</v>
      </c>
      <c r="W19" s="173">
        <v>-0.10731643604248527</v>
      </c>
      <c r="X19" s="173">
        <v>-7.1915862829800364E-2</v>
      </c>
      <c r="Z19" s="210"/>
      <c r="AA19" s="210"/>
      <c r="AB19" s="210"/>
      <c r="AC19" s="38"/>
      <c r="AM19" s="4"/>
      <c r="AN19" s="4"/>
      <c r="AO19" s="4"/>
      <c r="AP19" s="113"/>
      <c r="AQ19" s="133"/>
      <c r="AR19" s="86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F19" s="113">
        <f t="shared" si="1"/>
        <v>37653</v>
      </c>
      <c r="DG19" s="133">
        <f t="shared" si="2"/>
        <v>82.2</v>
      </c>
      <c r="DH19" s="86">
        <f t="shared" ca="1" si="3"/>
        <v>0</v>
      </c>
      <c r="DJ19"/>
      <c r="DK19"/>
      <c r="DL19"/>
      <c r="DM19"/>
      <c r="DN19" s="205">
        <v>0.66666666666666696</v>
      </c>
      <c r="DO19" s="205">
        <v>0.16666666666666666</v>
      </c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2" customHeight="1" x14ac:dyDescent="0.2">
      <c r="B20" s="188">
        <f t="shared" si="0"/>
        <v>37681</v>
      </c>
      <c r="C20" s="186">
        <v>78.849999999999994</v>
      </c>
      <c r="D20" s="186">
        <v>24.97</v>
      </c>
      <c r="E20" s="187">
        <v>0.9</v>
      </c>
      <c r="F20" s="187">
        <v>1.1000000000000001</v>
      </c>
      <c r="H20" s="338">
        <f t="shared" ca="1" si="5"/>
        <v>2006</v>
      </c>
      <c r="I20" s="268">
        <v>0</v>
      </c>
      <c r="J20" s="210"/>
      <c r="Z20" s="210"/>
      <c r="AA20" s="210"/>
      <c r="AB20" s="210"/>
      <c r="AM20" s="4"/>
      <c r="AN20" s="4"/>
      <c r="AO20" s="4"/>
      <c r="AP20" s="113"/>
      <c r="AQ20" s="133"/>
      <c r="AR20" s="86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F20" s="113">
        <f t="shared" si="1"/>
        <v>37681</v>
      </c>
      <c r="DG20" s="133">
        <f t="shared" si="2"/>
        <v>78.849999999999994</v>
      </c>
      <c r="DH20" s="86">
        <f t="shared" ca="1" si="3"/>
        <v>0</v>
      </c>
      <c r="DJ20"/>
      <c r="DK20"/>
      <c r="DL20"/>
      <c r="DM20"/>
      <c r="DN20" s="205">
        <v>0.70833333333333404</v>
      </c>
      <c r="DO20" s="205">
        <v>0.17708333333333334</v>
      </c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7.25" customHeight="1" x14ac:dyDescent="0.2">
      <c r="B21" s="188">
        <f t="shared" si="0"/>
        <v>37712</v>
      </c>
      <c r="C21" s="186">
        <v>88.11</v>
      </c>
      <c r="D21" s="186">
        <v>20.239999999999998</v>
      </c>
      <c r="E21" s="187">
        <v>0.9</v>
      </c>
      <c r="F21" s="187">
        <v>1.1000000000000001</v>
      </c>
      <c r="H21" s="338">
        <f t="shared" ca="1" si="5"/>
        <v>2007</v>
      </c>
      <c r="I21" s="268">
        <v>0</v>
      </c>
      <c r="J21" s="210"/>
      <c r="L21" s="214" t="s">
        <v>277</v>
      </c>
      <c r="M21" s="194"/>
      <c r="N21" s="184">
        <v>2</v>
      </c>
      <c r="O21" s="130"/>
      <c r="Z21" s="210"/>
      <c r="AA21" s="210"/>
      <c r="AB21" s="210"/>
      <c r="AM21" s="4"/>
      <c r="AN21" s="4"/>
      <c r="AO21" s="4"/>
      <c r="AP21" s="113"/>
      <c r="AQ21" s="133"/>
      <c r="AR21" s="86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F21" s="113">
        <f t="shared" si="1"/>
        <v>37712</v>
      </c>
      <c r="DG21" s="133">
        <f t="shared" si="2"/>
        <v>88.11</v>
      </c>
      <c r="DH21" s="86">
        <f t="shared" ca="1" si="3"/>
        <v>0</v>
      </c>
      <c r="DJ21"/>
      <c r="DK21"/>
      <c r="DL21"/>
      <c r="DM21"/>
      <c r="DN21" s="205">
        <v>0.75</v>
      </c>
      <c r="DO21" s="205">
        <v>0.1875</v>
      </c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2" customHeight="1" x14ac:dyDescent="0.2">
      <c r="B22" s="188">
        <f t="shared" si="0"/>
        <v>37742</v>
      </c>
      <c r="C22" s="186">
        <v>88.47</v>
      </c>
      <c r="D22" s="186">
        <v>21.76</v>
      </c>
      <c r="E22" s="187">
        <v>0.9</v>
      </c>
      <c r="F22" s="187">
        <v>1.1000000000000001</v>
      </c>
      <c r="H22" s="338">
        <f t="shared" ca="1" si="5"/>
        <v>2008</v>
      </c>
      <c r="I22" s="268">
        <v>0</v>
      </c>
      <c r="J22" s="210"/>
      <c r="Z22" s="210"/>
      <c r="AA22" s="210"/>
      <c r="AB22" s="210"/>
      <c r="AM22" s="4"/>
      <c r="AN22" s="4"/>
      <c r="AO22" s="4"/>
      <c r="AP22" s="113"/>
      <c r="AQ22" s="133"/>
      <c r="AR22" s="86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F22" s="113">
        <f t="shared" si="1"/>
        <v>37742</v>
      </c>
      <c r="DG22" s="133">
        <f t="shared" si="2"/>
        <v>88.47</v>
      </c>
      <c r="DH22" s="86">
        <f t="shared" ca="1" si="3"/>
        <v>0</v>
      </c>
      <c r="DJ22"/>
      <c r="DK22"/>
      <c r="DL22"/>
      <c r="DM22"/>
      <c r="DN22" s="205">
        <v>0.79166666666666696</v>
      </c>
      <c r="DO22" s="205">
        <v>0.19791666666666666</v>
      </c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 customHeight="1" x14ac:dyDescent="0.2">
      <c r="B23" s="188">
        <f t="shared" si="0"/>
        <v>37773</v>
      </c>
      <c r="C23" s="186">
        <v>64.900000000000006</v>
      </c>
      <c r="D23" s="186">
        <v>46.71</v>
      </c>
      <c r="E23" s="187">
        <v>0.9</v>
      </c>
      <c r="F23" s="187">
        <v>1.1000000000000001</v>
      </c>
      <c r="H23" s="338">
        <f t="shared" ca="1" si="5"/>
        <v>2009</v>
      </c>
      <c r="I23" s="268">
        <v>0</v>
      </c>
      <c r="J23" s="210"/>
      <c r="L23" s="269" t="s">
        <v>272</v>
      </c>
      <c r="Z23" s="210"/>
      <c r="AA23" s="210"/>
      <c r="AB23" s="210"/>
      <c r="AM23" s="4"/>
      <c r="AN23" s="4"/>
      <c r="AO23" s="4"/>
      <c r="AP23" s="113"/>
      <c r="AQ23" s="133"/>
      <c r="AR23" s="86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F23" s="113">
        <f t="shared" si="1"/>
        <v>37773</v>
      </c>
      <c r="DG23" s="133">
        <f t="shared" si="2"/>
        <v>64.900000000000006</v>
      </c>
      <c r="DH23" s="86">
        <f t="shared" ca="1" si="3"/>
        <v>0</v>
      </c>
      <c r="DJ23"/>
      <c r="DK23"/>
      <c r="DL23"/>
      <c r="DM23"/>
      <c r="DN23" s="205">
        <v>0.83333333333333404</v>
      </c>
      <c r="DO23" s="205">
        <v>0.20833333333333334</v>
      </c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6" ht="12" customHeight="1" x14ac:dyDescent="0.2">
      <c r="B24" s="188">
        <f t="shared" si="0"/>
        <v>37803</v>
      </c>
      <c r="C24" s="186">
        <v>84.11</v>
      </c>
      <c r="D24" s="186">
        <v>21.03</v>
      </c>
      <c r="E24" s="187">
        <v>0.9</v>
      </c>
      <c r="F24" s="187">
        <v>1.1000000000000001</v>
      </c>
      <c r="H24" s="338">
        <f t="shared" ca="1" si="5"/>
        <v>2010</v>
      </c>
      <c r="I24" s="268">
        <v>0</v>
      </c>
      <c r="J24" s="210"/>
      <c r="L24" s="210"/>
      <c r="M24" s="214" t="str">
        <f>IF(N21=1,"Every 15 minutes", " Every Hour")</f>
        <v xml:space="preserve"> Every Hour</v>
      </c>
      <c r="N24" s="270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6"/>
      <c r="AA24" s="276"/>
      <c r="AB24" s="276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2"/>
      <c r="AP24" s="273"/>
      <c r="AQ24" s="274"/>
      <c r="AR24" s="275"/>
      <c r="AS24" s="272"/>
      <c r="AT24" s="272"/>
      <c r="AU24" s="272"/>
      <c r="AV24" s="272"/>
      <c r="AW24" s="272"/>
      <c r="AX24" s="272"/>
      <c r="AY24" s="272"/>
      <c r="AZ24" s="272"/>
      <c r="BA24" s="272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2"/>
      <c r="BT24" s="272"/>
      <c r="BU24" s="272"/>
      <c r="BV24" s="272"/>
      <c r="BW24" s="272"/>
      <c r="BX24" s="272"/>
      <c r="BY24" s="272"/>
      <c r="BZ24" s="272"/>
      <c r="CA24" s="272"/>
      <c r="CB24" s="272"/>
      <c r="CC24" s="272"/>
      <c r="CD24" s="272"/>
      <c r="CE24" s="272"/>
      <c r="CF24" s="272"/>
      <c r="CG24" s="272"/>
      <c r="CH24" s="272"/>
      <c r="CI24" s="272"/>
      <c r="CJ24" s="272"/>
      <c r="CK24" s="272"/>
      <c r="CL24" s="272"/>
      <c r="CM24" s="272"/>
      <c r="CN24" s="272"/>
      <c r="CO24" s="272"/>
      <c r="CP24" s="272"/>
      <c r="CQ24" s="272"/>
      <c r="CR24" s="272"/>
      <c r="CS24" s="272"/>
      <c r="CT24" s="272"/>
      <c r="CU24" s="272"/>
      <c r="CV24" s="272"/>
      <c r="CW24" s="272"/>
      <c r="CX24" s="272"/>
      <c r="CY24" s="272"/>
      <c r="CZ24" s="272"/>
      <c r="DA24" s="272"/>
      <c r="DB24" s="272"/>
      <c r="DC24" s="272"/>
      <c r="DD24" s="194"/>
      <c r="DF24" s="113">
        <f t="shared" si="1"/>
        <v>37803</v>
      </c>
      <c r="DG24" s="133">
        <f t="shared" si="2"/>
        <v>84.11</v>
      </c>
      <c r="DH24" s="86">
        <f t="shared" ca="1" si="3"/>
        <v>0</v>
      </c>
      <c r="DJ24"/>
      <c r="DK24"/>
      <c r="DL24"/>
      <c r="DM24"/>
      <c r="DN24" s="205">
        <v>0.875</v>
      </c>
      <c r="DO24" s="205">
        <v>0.21875</v>
      </c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6" ht="12.75" customHeight="1" x14ac:dyDescent="0.2">
      <c r="B25" s="188">
        <f t="shared" si="0"/>
        <v>37834</v>
      </c>
      <c r="C25" s="186">
        <v>83.35</v>
      </c>
      <c r="D25" s="186">
        <v>19.29</v>
      </c>
      <c r="E25" s="187">
        <v>0.9</v>
      </c>
      <c r="F25" s="187">
        <v>1.1000000000000001</v>
      </c>
      <c r="H25" s="338">
        <f t="shared" ca="1" si="5"/>
        <v>2011</v>
      </c>
      <c r="I25" s="268">
        <v>0</v>
      </c>
      <c r="J25" s="210"/>
      <c r="L25" s="211" t="s">
        <v>233</v>
      </c>
      <c r="M25" s="205">
        <v>4.1666666666666664E-2</v>
      </c>
      <c r="N25" s="205">
        <v>8.3333333333333329E-2</v>
      </c>
      <c r="O25" s="205">
        <v>0.125</v>
      </c>
      <c r="P25" s="205">
        <v>0.16666666666666699</v>
      </c>
      <c r="Q25" s="205">
        <v>0.20833333333333401</v>
      </c>
      <c r="R25" s="205">
        <v>0.25</v>
      </c>
      <c r="S25" s="205">
        <v>0.29166666666666702</v>
      </c>
      <c r="T25" s="205">
        <v>0.33333333333333398</v>
      </c>
      <c r="U25" s="205">
        <v>0.375</v>
      </c>
      <c r="V25" s="205">
        <v>0.41666666666666702</v>
      </c>
      <c r="W25" s="205">
        <v>0.45833333333333398</v>
      </c>
      <c r="X25" s="205">
        <v>0.5</v>
      </c>
      <c r="Y25" s="205">
        <v>0.54166666666666696</v>
      </c>
      <c r="Z25" s="205">
        <v>0.58333333333333404</v>
      </c>
      <c r="AA25" s="205">
        <v>0.625</v>
      </c>
      <c r="AB25" s="205">
        <v>0.66666666666666696</v>
      </c>
      <c r="AC25" s="205">
        <v>0.70833333333333404</v>
      </c>
      <c r="AD25" s="205">
        <v>0.75</v>
      </c>
      <c r="AE25" s="205">
        <v>0.79166666666666696</v>
      </c>
      <c r="AF25" s="205">
        <v>0.83333333333333404</v>
      </c>
      <c r="AG25" s="205">
        <v>0.875</v>
      </c>
      <c r="AH25" s="205">
        <v>0.91666666666666696</v>
      </c>
      <c r="AI25" s="205">
        <v>0.95833333333333404</v>
      </c>
      <c r="AJ25" s="205">
        <v>1</v>
      </c>
      <c r="AK25" s="204">
        <v>0.26041666666666669</v>
      </c>
      <c r="AL25" s="204">
        <v>0.27083333333333331</v>
      </c>
      <c r="AM25" s="204">
        <v>0.28125</v>
      </c>
      <c r="AN25" s="204">
        <v>0.29166666666666669</v>
      </c>
      <c r="AO25" s="204">
        <v>0.30208333333333331</v>
      </c>
      <c r="AP25" s="204">
        <v>0.3125</v>
      </c>
      <c r="AQ25" s="204">
        <v>0.32291666666666669</v>
      </c>
      <c r="AR25" s="204">
        <v>0.33333333333333331</v>
      </c>
      <c r="AS25" s="204">
        <v>0.34375</v>
      </c>
      <c r="AT25" s="204">
        <v>0.35416666666666669</v>
      </c>
      <c r="AU25" s="204">
        <v>0.36458333333333331</v>
      </c>
      <c r="AV25" s="204">
        <v>0.375</v>
      </c>
      <c r="AW25" s="204">
        <v>0.38541666666666669</v>
      </c>
      <c r="AX25" s="204">
        <v>0.39583333333333331</v>
      </c>
      <c r="AY25" s="204">
        <v>0.40625</v>
      </c>
      <c r="AZ25" s="204">
        <v>0.41666666666666669</v>
      </c>
      <c r="BA25" s="204">
        <v>0.42708333333333331</v>
      </c>
      <c r="BB25" s="204">
        <v>0.4375</v>
      </c>
      <c r="BC25" s="204">
        <v>0.44791666666666669</v>
      </c>
      <c r="BD25" s="204">
        <v>0.45833333333333331</v>
      </c>
      <c r="BE25" s="204">
        <v>0.46875</v>
      </c>
      <c r="BF25" s="204">
        <v>0.47916666666666669</v>
      </c>
      <c r="BG25" s="204">
        <v>0.48958333333333331</v>
      </c>
      <c r="BH25" s="204">
        <v>0.5</v>
      </c>
      <c r="BI25" s="204">
        <v>0.51041666666666663</v>
      </c>
      <c r="BJ25" s="204">
        <v>0.52083333333333337</v>
      </c>
      <c r="BK25" s="204">
        <v>0.53125</v>
      </c>
      <c r="BL25" s="204">
        <v>0.54166666666666663</v>
      </c>
      <c r="BM25" s="204">
        <v>0.55208333333333337</v>
      </c>
      <c r="BN25" s="204">
        <v>0.5625</v>
      </c>
      <c r="BO25" s="204">
        <v>0.57291666666666663</v>
      </c>
      <c r="BP25" s="204">
        <v>0.58333333333333337</v>
      </c>
      <c r="BQ25" s="204">
        <v>0.59375</v>
      </c>
      <c r="BR25" s="204">
        <v>0.60416666666666663</v>
      </c>
      <c r="BS25" s="204">
        <v>0.61458333333333337</v>
      </c>
      <c r="BT25" s="204">
        <v>0.625</v>
      </c>
      <c r="BU25" s="204">
        <v>0.63541666666666663</v>
      </c>
      <c r="BV25" s="204">
        <v>0.64583333333333337</v>
      </c>
      <c r="BW25" s="204">
        <v>0.65625</v>
      </c>
      <c r="BX25" s="204">
        <v>0.66666666666666663</v>
      </c>
      <c r="BY25" s="204">
        <v>0.67708333333333337</v>
      </c>
      <c r="BZ25" s="204">
        <v>0.6875</v>
      </c>
      <c r="CA25" s="204">
        <v>0.69791666666666663</v>
      </c>
      <c r="CB25" s="204">
        <v>0.70833333333333337</v>
      </c>
      <c r="CC25" s="204">
        <v>0.71875</v>
      </c>
      <c r="CD25" s="204">
        <v>0.72916666666666663</v>
      </c>
      <c r="CE25" s="204">
        <v>0.73958333333333337</v>
      </c>
      <c r="CF25" s="204">
        <v>0.75</v>
      </c>
      <c r="CG25" s="204">
        <v>0.76041666666666663</v>
      </c>
      <c r="CH25" s="204">
        <v>0.77083333333333337</v>
      </c>
      <c r="CI25" s="204">
        <v>0.78125</v>
      </c>
      <c r="CJ25" s="204">
        <v>0.79166666666666663</v>
      </c>
      <c r="CK25" s="204">
        <v>0.80208333333333337</v>
      </c>
      <c r="CL25" s="204">
        <v>0.8125</v>
      </c>
      <c r="CM25" s="204">
        <v>0.82291666666666663</v>
      </c>
      <c r="CN25" s="204">
        <v>0.83333333333333337</v>
      </c>
      <c r="CO25" s="204">
        <v>0.84375</v>
      </c>
      <c r="CP25" s="204">
        <v>0.85416666666666663</v>
      </c>
      <c r="CQ25" s="204">
        <v>0.86458333333333337</v>
      </c>
      <c r="CR25" s="204">
        <v>0.875</v>
      </c>
      <c r="CS25" s="204">
        <v>0.88541666666666663</v>
      </c>
      <c r="CT25" s="204">
        <v>0.89583333333333337</v>
      </c>
      <c r="CU25" s="204">
        <v>0.90625</v>
      </c>
      <c r="CV25" s="204">
        <v>0.91666666666666663</v>
      </c>
      <c r="CW25" s="204">
        <v>0.92708333333333337</v>
      </c>
      <c r="CX25" s="204">
        <v>0.9375</v>
      </c>
      <c r="CY25" s="204">
        <v>0.94791666666666663</v>
      </c>
      <c r="CZ25" s="204">
        <v>0.95833333333333337</v>
      </c>
      <c r="DA25" s="204">
        <v>0.96875</v>
      </c>
      <c r="DB25" s="204">
        <v>0.97916666666666663</v>
      </c>
      <c r="DC25" s="204">
        <v>0.98958333333333337</v>
      </c>
      <c r="DD25" s="204">
        <v>1</v>
      </c>
      <c r="DF25" s="113">
        <f t="shared" si="1"/>
        <v>37834</v>
      </c>
      <c r="DG25" s="133">
        <f t="shared" si="2"/>
        <v>83.35</v>
      </c>
      <c r="DH25" s="86">
        <f t="shared" ca="1" si="3"/>
        <v>0</v>
      </c>
      <c r="DJ25"/>
      <c r="DK25"/>
      <c r="DL25"/>
      <c r="DM25"/>
      <c r="DN25" s="205">
        <v>0.91666666666666696</v>
      </c>
      <c r="DO25" s="205">
        <v>0.22916666666666666</v>
      </c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6" ht="12" customHeight="1" x14ac:dyDescent="0.2">
      <c r="B26" s="188">
        <f t="shared" si="0"/>
        <v>37865</v>
      </c>
      <c r="C26" s="186">
        <v>85.14</v>
      </c>
      <c r="D26" s="186">
        <v>18.75</v>
      </c>
      <c r="E26" s="187">
        <v>0.9</v>
      </c>
      <c r="F26" s="187">
        <v>1.1000000000000001</v>
      </c>
      <c r="H26" s="338">
        <f t="shared" ca="1" si="5"/>
        <v>2012</v>
      </c>
      <c r="I26" s="268">
        <v>0</v>
      </c>
      <c r="L26" s="206">
        <v>37257</v>
      </c>
      <c r="M26" s="176">
        <v>6.44</v>
      </c>
      <c r="N26" s="176">
        <v>6.4660000000000002</v>
      </c>
      <c r="O26" s="176">
        <v>6.5359999999999996</v>
      </c>
      <c r="P26" s="176">
        <v>6.5430000000000001</v>
      </c>
      <c r="Q26" s="176">
        <v>7.6390000000000002</v>
      </c>
      <c r="R26" s="176">
        <v>7.6619999999999999</v>
      </c>
      <c r="S26" s="176">
        <v>7.798</v>
      </c>
      <c r="T26" s="176">
        <v>9.9670000000000005</v>
      </c>
      <c r="U26" s="176">
        <v>10.111000000000001</v>
      </c>
      <c r="V26" s="176">
        <v>10.032</v>
      </c>
      <c r="W26" s="176">
        <v>10.013999999999999</v>
      </c>
      <c r="X26" s="176">
        <v>8.7390000000000008</v>
      </c>
      <c r="Y26" s="176">
        <v>7.835</v>
      </c>
      <c r="Z26" s="176">
        <v>8.8819999999999997</v>
      </c>
      <c r="AA26" s="176">
        <v>9.8879999999999999</v>
      </c>
      <c r="AB26" s="176">
        <v>9.5220000000000002</v>
      </c>
      <c r="AC26" s="176">
        <v>5.0190000000000001</v>
      </c>
      <c r="AD26" s="176">
        <v>5.8479999999999999</v>
      </c>
      <c r="AE26" s="176">
        <v>5.835</v>
      </c>
      <c r="AF26" s="176">
        <v>5.8019999999999996</v>
      </c>
      <c r="AG26" s="176">
        <v>4.7640000000000002</v>
      </c>
      <c r="AH26" s="176">
        <v>4.7699999999999996</v>
      </c>
      <c r="AI26" s="176">
        <v>4.7279999999999998</v>
      </c>
      <c r="AJ26" s="176">
        <v>5.1100000000000003</v>
      </c>
      <c r="AK26" s="176">
        <v>56.464800000000004</v>
      </c>
      <c r="AL26" s="176">
        <v>52.869599999999998</v>
      </c>
      <c r="AM26" s="176">
        <v>71.769600000000011</v>
      </c>
      <c r="AN26" s="176">
        <v>21.7728</v>
      </c>
      <c r="AO26" s="176">
        <v>28.400399999999998</v>
      </c>
      <c r="AP26" s="176">
        <v>35.027999999999999</v>
      </c>
      <c r="AQ26" s="176">
        <v>111.88800000000001</v>
      </c>
      <c r="AR26" s="176">
        <v>85.075199999999995</v>
      </c>
      <c r="AS26" s="176">
        <v>122.1696</v>
      </c>
      <c r="AT26" s="176">
        <v>128.6208</v>
      </c>
      <c r="AU26" s="176">
        <v>80.740800000000007</v>
      </c>
      <c r="AV26" s="176">
        <v>67.703999999999994</v>
      </c>
      <c r="AW26" s="176">
        <v>91.442399999999992</v>
      </c>
      <c r="AX26" s="176">
        <v>123.63119999999999</v>
      </c>
      <c r="AY26" s="176">
        <v>78.48960000000001</v>
      </c>
      <c r="AZ26" s="176">
        <v>119.5488</v>
      </c>
      <c r="BA26" s="176">
        <v>89.913600000000002</v>
      </c>
      <c r="BB26" s="176">
        <v>125.7984</v>
      </c>
      <c r="BC26" s="176">
        <v>77.011200000000002</v>
      </c>
      <c r="BD26" s="176">
        <v>108.0744</v>
      </c>
      <c r="BE26" s="176">
        <v>126.9072</v>
      </c>
      <c r="BF26" s="176">
        <v>131.24160000000001</v>
      </c>
      <c r="BG26" s="176">
        <v>84.0672</v>
      </c>
      <c r="BH26" s="176">
        <v>96.297600000000003</v>
      </c>
      <c r="BI26" s="176">
        <v>17.942400000000003</v>
      </c>
      <c r="BJ26" s="176">
        <v>84.537600000000012</v>
      </c>
      <c r="BK26" s="176">
        <v>65.284800000000004</v>
      </c>
      <c r="BL26" s="176">
        <v>136.08000000000001</v>
      </c>
      <c r="BM26" s="176">
        <v>67.132800000000003</v>
      </c>
      <c r="BN26" s="176">
        <v>59.959199999999996</v>
      </c>
      <c r="BO26" s="176">
        <v>61.2864</v>
      </c>
      <c r="BP26" s="176">
        <v>18.009599999999999</v>
      </c>
      <c r="BQ26" s="176">
        <v>82.874399999999994</v>
      </c>
      <c r="BR26" s="176">
        <v>110.46</v>
      </c>
      <c r="BS26" s="176">
        <v>121.9512</v>
      </c>
      <c r="BT26" s="176">
        <v>129.024</v>
      </c>
      <c r="BU26" s="176">
        <v>114.71039999999999</v>
      </c>
      <c r="BV26" s="176">
        <v>47.241599999999998</v>
      </c>
      <c r="BW26" s="176">
        <v>99.002399999999994</v>
      </c>
      <c r="BX26" s="176">
        <v>164.9256</v>
      </c>
      <c r="BY26" s="176">
        <v>124.488</v>
      </c>
      <c r="BZ26" s="176">
        <v>126.23519999999999</v>
      </c>
      <c r="CA26" s="176">
        <v>74.659199999999998</v>
      </c>
      <c r="CB26" s="176">
        <v>45.695999999999998</v>
      </c>
      <c r="CC26" s="176">
        <v>50.82</v>
      </c>
      <c r="CD26" s="176">
        <v>103.2192</v>
      </c>
      <c r="CE26" s="176">
        <v>59.169599999999996</v>
      </c>
      <c r="CF26" s="176">
        <v>133.37520000000001</v>
      </c>
      <c r="CG26" s="176">
        <v>123.7992</v>
      </c>
      <c r="CH26" s="176">
        <v>158.3064</v>
      </c>
      <c r="CI26" s="176">
        <v>91.526399999999995</v>
      </c>
      <c r="CJ26" s="176">
        <v>129.59520000000001</v>
      </c>
      <c r="CK26" s="176">
        <v>82.185600000000008</v>
      </c>
      <c r="CL26" s="176">
        <v>108.0744</v>
      </c>
      <c r="CM26" s="176">
        <v>94.852800000000002</v>
      </c>
      <c r="CN26" s="176">
        <v>124.3368</v>
      </c>
      <c r="CO26" s="176">
        <v>131.24160000000001</v>
      </c>
      <c r="CP26" s="176">
        <v>142.96799999999999</v>
      </c>
      <c r="CQ26" s="176">
        <v>67.30080000000001</v>
      </c>
      <c r="CR26" s="176">
        <v>126.21839999999999</v>
      </c>
      <c r="CS26" s="176">
        <v>140.93520000000001</v>
      </c>
      <c r="CT26" s="176">
        <v>135.4752</v>
      </c>
      <c r="CU26" s="176">
        <v>120.15360000000001</v>
      </c>
      <c r="CV26" s="176">
        <v>101.9928</v>
      </c>
      <c r="CW26" s="176">
        <v>110.81280000000001</v>
      </c>
      <c r="CX26" s="176">
        <v>132.01439999999999</v>
      </c>
      <c r="CY26" s="176">
        <v>114.71039999999999</v>
      </c>
      <c r="CZ26" s="176">
        <v>145.8912</v>
      </c>
      <c r="DA26" s="176">
        <v>87.057600000000008</v>
      </c>
      <c r="DB26" s="176">
        <v>96.9024</v>
      </c>
      <c r="DC26" s="176">
        <v>94.903199999999998</v>
      </c>
      <c r="DD26" s="176">
        <v>128.23439999999999</v>
      </c>
      <c r="DF26" s="113">
        <f t="shared" si="1"/>
        <v>37865</v>
      </c>
      <c r="DG26" s="133">
        <f t="shared" si="2"/>
        <v>85.14</v>
      </c>
      <c r="DH26" s="86">
        <f t="shared" ca="1" si="3"/>
        <v>0</v>
      </c>
      <c r="DJ26"/>
      <c r="DK26"/>
      <c r="DL26"/>
      <c r="DM26"/>
      <c r="DN26" s="205">
        <v>0.95833333333333404</v>
      </c>
      <c r="DO26" s="205">
        <v>0.23958333333333334</v>
      </c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6" ht="12" customHeight="1" x14ac:dyDescent="0.2">
      <c r="B27" s="188">
        <f t="shared" si="0"/>
        <v>37895</v>
      </c>
      <c r="C27" s="186">
        <v>88.11</v>
      </c>
      <c r="D27" s="186">
        <v>20.22</v>
      </c>
      <c r="E27" s="187">
        <v>0.9</v>
      </c>
      <c r="F27" s="187">
        <v>1.1000000000000001</v>
      </c>
      <c r="H27" s="338">
        <f t="shared" ca="1" si="5"/>
        <v>2013</v>
      </c>
      <c r="I27" s="268">
        <v>0</v>
      </c>
      <c r="L27" s="207">
        <v>37258</v>
      </c>
      <c r="M27" s="176">
        <v>4.6459999999999999</v>
      </c>
      <c r="N27" s="176">
        <v>4.5090000000000003</v>
      </c>
      <c r="O27" s="176">
        <v>4.3769999999999998</v>
      </c>
      <c r="P27" s="176">
        <v>4.2789999999999999</v>
      </c>
      <c r="Q27" s="176">
        <v>3.9670000000000001</v>
      </c>
      <c r="R27" s="176">
        <v>6.6120000000000001</v>
      </c>
      <c r="S27" s="176">
        <v>8.3520000000000003</v>
      </c>
      <c r="T27" s="176">
        <v>9.6519999999999992</v>
      </c>
      <c r="U27" s="176">
        <v>9.9120000000000008</v>
      </c>
      <c r="V27" s="176">
        <v>9.9290000000000003</v>
      </c>
      <c r="W27" s="176">
        <v>9.4030000000000005</v>
      </c>
      <c r="X27" s="176">
        <v>9.3680000000000003</v>
      </c>
      <c r="Y27" s="176">
        <v>9.1910000000000007</v>
      </c>
      <c r="Z27" s="176">
        <v>8.1270000000000007</v>
      </c>
      <c r="AA27" s="176">
        <v>5.0720000000000001</v>
      </c>
      <c r="AB27" s="176">
        <v>8.9459999999999997</v>
      </c>
      <c r="AC27" s="176">
        <v>6.2220000000000004</v>
      </c>
      <c r="AD27" s="176">
        <v>5.1840000000000002</v>
      </c>
      <c r="AE27" s="176">
        <v>7.6639999999999997</v>
      </c>
      <c r="AF27" s="176">
        <v>7.6210000000000004</v>
      </c>
      <c r="AG27" s="176">
        <v>7.6</v>
      </c>
      <c r="AH27" s="176">
        <v>7.556</v>
      </c>
      <c r="AI27" s="176">
        <v>7.5389999999999997</v>
      </c>
      <c r="AJ27" s="176">
        <v>6.782</v>
      </c>
      <c r="AK27" s="176">
        <v>46.872</v>
      </c>
      <c r="AL27" s="176">
        <v>129.32640000000001</v>
      </c>
      <c r="AM27" s="176">
        <v>100.34639999999999</v>
      </c>
      <c r="AN27" s="176">
        <v>133.2576</v>
      </c>
      <c r="AO27" s="176">
        <v>67.334399999999988</v>
      </c>
      <c r="AP27" s="176">
        <v>107.90639999999999</v>
      </c>
      <c r="AQ27" s="176">
        <v>77.935199999999995</v>
      </c>
      <c r="AR27" s="176">
        <v>92.198399999999992</v>
      </c>
      <c r="AS27" s="176">
        <v>114.7944</v>
      </c>
      <c r="AT27" s="176">
        <v>99.892800000000008</v>
      </c>
      <c r="AU27" s="176">
        <v>132.95520000000002</v>
      </c>
      <c r="AV27" s="176">
        <v>134.46720000000002</v>
      </c>
      <c r="AW27" s="176">
        <v>124.992</v>
      </c>
      <c r="AX27" s="176">
        <v>27.703200000000002</v>
      </c>
      <c r="AY27" s="176">
        <v>123.14400000000001</v>
      </c>
      <c r="AZ27" s="176">
        <v>130.03200000000001</v>
      </c>
      <c r="BA27" s="176">
        <v>122.5728</v>
      </c>
      <c r="BB27" s="176">
        <v>52.012800000000006</v>
      </c>
      <c r="BC27" s="176">
        <v>54.028800000000004</v>
      </c>
      <c r="BD27" s="176">
        <v>65.738399999999999</v>
      </c>
      <c r="BE27" s="176">
        <v>77.011200000000002</v>
      </c>
      <c r="BF27" s="176">
        <v>70.56</v>
      </c>
      <c r="BG27" s="176">
        <v>73.584000000000003</v>
      </c>
      <c r="BH27" s="176">
        <v>133.99679999999998</v>
      </c>
      <c r="BI27" s="176">
        <v>91.224000000000004</v>
      </c>
      <c r="BJ27" s="176">
        <v>143.1696</v>
      </c>
      <c r="BK27" s="176">
        <v>110.88</v>
      </c>
      <c r="BL27" s="176">
        <v>134.0472</v>
      </c>
      <c r="BM27" s="176">
        <v>148.57920000000001</v>
      </c>
      <c r="BN27" s="176">
        <v>70.375199999999992</v>
      </c>
      <c r="BO27" s="176">
        <v>69.787199999999999</v>
      </c>
      <c r="BP27" s="176">
        <v>56.431199999999997</v>
      </c>
      <c r="BQ27" s="176">
        <v>92.937600000000003</v>
      </c>
      <c r="BR27" s="176">
        <v>133.05600000000001</v>
      </c>
      <c r="BS27" s="176">
        <v>159.66720000000001</v>
      </c>
      <c r="BT27" s="176">
        <v>36.96</v>
      </c>
      <c r="BU27" s="176">
        <v>97.490399999999994</v>
      </c>
      <c r="BV27" s="176">
        <v>115.93680000000001</v>
      </c>
      <c r="BW27" s="176">
        <v>103.4208</v>
      </c>
      <c r="BX27" s="176">
        <v>159.0624</v>
      </c>
      <c r="BY27" s="176">
        <v>48.770400000000002</v>
      </c>
      <c r="BZ27" s="176">
        <v>93.156000000000006</v>
      </c>
      <c r="CA27" s="176">
        <v>83.260800000000003</v>
      </c>
      <c r="CB27" s="176">
        <v>140.11199999999999</v>
      </c>
      <c r="CC27" s="176">
        <v>42.537599999999998</v>
      </c>
      <c r="CD27" s="176">
        <v>37.9848</v>
      </c>
      <c r="CE27" s="176">
        <v>36.287999999999997</v>
      </c>
      <c r="CF27" s="176">
        <v>25.166400000000003</v>
      </c>
      <c r="CG27" s="176">
        <v>28.106400000000001</v>
      </c>
      <c r="CH27" s="176">
        <v>48.249600000000001</v>
      </c>
      <c r="CI27" s="176">
        <v>64.108800000000002</v>
      </c>
      <c r="CJ27" s="176">
        <v>100.1952</v>
      </c>
      <c r="CK27" s="176">
        <v>156.44159999999999</v>
      </c>
      <c r="CL27" s="176">
        <v>50.4</v>
      </c>
      <c r="CM27" s="176">
        <v>95.3232</v>
      </c>
      <c r="CN27" s="176">
        <v>80.119199999999992</v>
      </c>
      <c r="CO27" s="176">
        <v>145.79040000000001</v>
      </c>
      <c r="CP27" s="176">
        <v>116.3904</v>
      </c>
      <c r="CQ27" s="176">
        <v>113.76960000000001</v>
      </c>
      <c r="CR27" s="176">
        <v>139.40639999999999</v>
      </c>
      <c r="CS27" s="176">
        <v>130.63679999999999</v>
      </c>
      <c r="CT27" s="176">
        <v>53.3904</v>
      </c>
      <c r="CU27" s="176">
        <v>120.06960000000001</v>
      </c>
      <c r="CV27" s="176">
        <v>116.37360000000001</v>
      </c>
      <c r="CW27" s="176">
        <v>136.88639999999998</v>
      </c>
      <c r="CX27" s="176">
        <v>93.542400000000001</v>
      </c>
      <c r="CY27" s="176">
        <v>140.43120000000002</v>
      </c>
      <c r="CZ27" s="176">
        <v>89.81280000000001</v>
      </c>
      <c r="DA27" s="176">
        <v>128.20080000000002</v>
      </c>
      <c r="DB27" s="176">
        <v>101.2368</v>
      </c>
      <c r="DC27" s="176">
        <v>116.592</v>
      </c>
      <c r="DD27" s="176">
        <v>121.3968</v>
      </c>
      <c r="DF27" s="113">
        <f t="shared" si="1"/>
        <v>37895</v>
      </c>
      <c r="DG27" s="133">
        <f t="shared" si="2"/>
        <v>88.11</v>
      </c>
      <c r="DH27" s="86">
        <f t="shared" ca="1" si="3"/>
        <v>0</v>
      </c>
      <c r="DJ27"/>
      <c r="DK27"/>
      <c r="DL27"/>
      <c r="DM27"/>
      <c r="DN27" s="205">
        <v>1</v>
      </c>
      <c r="DO27" s="205">
        <v>0.25</v>
      </c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6" s="5" customFormat="1" ht="12" customHeight="1" x14ac:dyDescent="0.2">
      <c r="A28" s="34"/>
      <c r="B28" s="188">
        <f t="shared" si="0"/>
        <v>37926</v>
      </c>
      <c r="C28" s="186">
        <v>89.96</v>
      </c>
      <c r="D28" s="186">
        <v>17.91</v>
      </c>
      <c r="E28" s="187">
        <v>0.9</v>
      </c>
      <c r="F28" s="187">
        <v>1.1000000000000001</v>
      </c>
      <c r="G28" s="4"/>
      <c r="H28" s="338">
        <f t="shared" ca="1" si="5"/>
        <v>2014</v>
      </c>
      <c r="I28" s="268">
        <v>0</v>
      </c>
      <c r="J28" s="34"/>
      <c r="K28" s="4"/>
      <c r="L28" s="207">
        <v>37259</v>
      </c>
      <c r="M28" s="176">
        <v>4.3099999999999996</v>
      </c>
      <c r="N28" s="176">
        <v>5.2960000000000003</v>
      </c>
      <c r="O28" s="176">
        <v>5.9550000000000001</v>
      </c>
      <c r="P28" s="176">
        <v>6.516</v>
      </c>
      <c r="Q28" s="176">
        <v>6.1749999999999998</v>
      </c>
      <c r="R28" s="176">
        <v>6.1950000000000003</v>
      </c>
      <c r="S28" s="176">
        <v>6.343</v>
      </c>
      <c r="T28" s="176">
        <v>6.39</v>
      </c>
      <c r="U28" s="176">
        <v>6.375</v>
      </c>
      <c r="V28" s="176">
        <v>6.5819999999999999</v>
      </c>
      <c r="W28" s="176">
        <v>6.6230000000000002</v>
      </c>
      <c r="X28" s="176">
        <v>6.2130000000000001</v>
      </c>
      <c r="Y28" s="176">
        <v>8.7479999999999993</v>
      </c>
      <c r="Z28" s="176">
        <v>8.67</v>
      </c>
      <c r="AA28" s="176">
        <v>8.2639999999999993</v>
      </c>
      <c r="AB28" s="176">
        <v>5.4320000000000004</v>
      </c>
      <c r="AC28" s="176">
        <v>5.8550000000000004</v>
      </c>
      <c r="AD28" s="176">
        <v>5.9550000000000001</v>
      </c>
      <c r="AE28" s="176">
        <v>5.9429999999999996</v>
      </c>
      <c r="AF28" s="176">
        <v>5.9109999999999996</v>
      </c>
      <c r="AG28" s="176">
        <v>5.8769999999999998</v>
      </c>
      <c r="AH28" s="176">
        <v>5.86</v>
      </c>
      <c r="AI28" s="176">
        <v>5.8449999999999998</v>
      </c>
      <c r="AJ28" s="176">
        <v>6.27</v>
      </c>
      <c r="AK28" s="176">
        <v>87.695999999999998</v>
      </c>
      <c r="AL28" s="176">
        <v>140.11199999999999</v>
      </c>
      <c r="AM28" s="176">
        <v>72.979199999999992</v>
      </c>
      <c r="AN28" s="176">
        <v>151.30079999999998</v>
      </c>
      <c r="AO28" s="176">
        <v>122.9256</v>
      </c>
      <c r="AP28" s="176">
        <v>92.752800000000008</v>
      </c>
      <c r="AQ28" s="176">
        <v>111.636</v>
      </c>
      <c r="AR28" s="176">
        <v>126.85680000000001</v>
      </c>
      <c r="AS28" s="176">
        <v>149.06639999999999</v>
      </c>
      <c r="AT28" s="176">
        <v>107.4528</v>
      </c>
      <c r="AU28" s="176">
        <v>77.7</v>
      </c>
      <c r="AV28" s="176">
        <v>87.763199999999998</v>
      </c>
      <c r="AW28" s="176">
        <v>93.995999999999995</v>
      </c>
      <c r="AX28" s="176">
        <v>35.683199999999999</v>
      </c>
      <c r="AY28" s="176">
        <v>40.924800000000005</v>
      </c>
      <c r="AZ28" s="176">
        <v>51.811199999999999</v>
      </c>
      <c r="BA28" s="176">
        <v>64.730400000000003</v>
      </c>
      <c r="BB28" s="176">
        <v>68.712000000000003</v>
      </c>
      <c r="BC28" s="176">
        <v>89.81280000000001</v>
      </c>
      <c r="BD28" s="176">
        <v>48.182400000000001</v>
      </c>
      <c r="BE28" s="176">
        <v>78.590399999999988</v>
      </c>
      <c r="BF28" s="176">
        <v>79.1952</v>
      </c>
      <c r="BG28" s="176">
        <v>76.204800000000006</v>
      </c>
      <c r="BH28" s="176">
        <v>45.964800000000004</v>
      </c>
      <c r="BI28" s="176">
        <v>92.702399999999997</v>
      </c>
      <c r="BJ28" s="176">
        <v>37.699199999999998</v>
      </c>
      <c r="BK28" s="176">
        <v>93.323999999999998</v>
      </c>
      <c r="BL28" s="176">
        <v>32.659199999999998</v>
      </c>
      <c r="BM28" s="176">
        <v>83.865600000000001</v>
      </c>
      <c r="BN28" s="176">
        <v>54.18</v>
      </c>
      <c r="BO28" s="176">
        <v>93.760799999999989</v>
      </c>
      <c r="BP28" s="176">
        <v>81.018000000000001</v>
      </c>
      <c r="BQ28" s="176">
        <v>6.048</v>
      </c>
      <c r="BR28" s="176">
        <v>69.753600000000006</v>
      </c>
      <c r="BS28" s="176">
        <v>48.384</v>
      </c>
      <c r="BT28" s="176">
        <v>55.708800000000004</v>
      </c>
      <c r="BU28" s="176">
        <v>74.037600000000012</v>
      </c>
      <c r="BV28" s="176">
        <v>65.318399999999997</v>
      </c>
      <c r="BW28" s="176">
        <v>141.9264</v>
      </c>
      <c r="BX28" s="176">
        <v>51.004800000000003</v>
      </c>
      <c r="BY28" s="176">
        <v>102.17760000000001</v>
      </c>
      <c r="BZ28" s="176">
        <v>122.5728</v>
      </c>
      <c r="CA28" s="176">
        <v>94.147199999999998</v>
      </c>
      <c r="CB28" s="176">
        <v>77.330399999999997</v>
      </c>
      <c r="CC28" s="176">
        <v>42.352800000000002</v>
      </c>
      <c r="CD28" s="176">
        <v>141.28800000000001</v>
      </c>
      <c r="CE28" s="176">
        <v>127.74719999999999</v>
      </c>
      <c r="CF28" s="176">
        <v>132.8544</v>
      </c>
      <c r="CG28" s="176">
        <v>83.865600000000001</v>
      </c>
      <c r="CH28" s="176">
        <v>125.00880000000001</v>
      </c>
      <c r="CI28" s="176">
        <v>122.33760000000001</v>
      </c>
      <c r="CJ28" s="176">
        <v>143.25360000000001</v>
      </c>
      <c r="CK28" s="176">
        <v>111.4344</v>
      </c>
      <c r="CL28" s="176">
        <v>117.93600000000001</v>
      </c>
      <c r="CM28" s="176">
        <v>57.573599999999999</v>
      </c>
      <c r="CN28" s="176">
        <v>106.7136</v>
      </c>
      <c r="CO28" s="176">
        <v>134.73599999999999</v>
      </c>
      <c r="CP28" s="176">
        <v>81.446399999999997</v>
      </c>
      <c r="CQ28" s="176">
        <v>128.52000000000001</v>
      </c>
      <c r="CR28" s="176">
        <v>116.28960000000001</v>
      </c>
      <c r="CS28" s="176">
        <v>136.08000000000001</v>
      </c>
      <c r="CT28" s="176">
        <v>29.635200000000001</v>
      </c>
      <c r="CU28" s="176">
        <v>38.690400000000004</v>
      </c>
      <c r="CV28" s="176">
        <v>122.11919999999999</v>
      </c>
      <c r="CW28" s="176">
        <v>121.56480000000001</v>
      </c>
      <c r="CX28" s="176">
        <v>141.72479999999999</v>
      </c>
      <c r="CY28" s="176">
        <v>74.188800000000001</v>
      </c>
      <c r="CZ28" s="176">
        <v>140.11199999999999</v>
      </c>
      <c r="DA28" s="176">
        <v>86.4024</v>
      </c>
      <c r="DB28" s="176">
        <v>117.11280000000001</v>
      </c>
      <c r="DC28" s="176">
        <v>102.21119999999999</v>
      </c>
      <c r="DD28" s="176">
        <v>110.4768</v>
      </c>
      <c r="DF28" s="113">
        <f t="shared" si="1"/>
        <v>37926</v>
      </c>
      <c r="DG28" s="133">
        <f t="shared" si="2"/>
        <v>89.96</v>
      </c>
      <c r="DH28" s="86">
        <f t="shared" ca="1" si="3"/>
        <v>0</v>
      </c>
      <c r="DI28" s="34"/>
      <c r="DJ28"/>
      <c r="DK28"/>
      <c r="DL28"/>
      <c r="DM28"/>
      <c r="DN28"/>
      <c r="DO28" s="204">
        <v>0.26041666666666669</v>
      </c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6" ht="12" customHeight="1" x14ac:dyDescent="0.2">
      <c r="B29" s="188">
        <f t="shared" si="0"/>
        <v>37956</v>
      </c>
      <c r="C29" s="186">
        <v>81.8</v>
      </c>
      <c r="D29" s="186">
        <v>18.829999999999998</v>
      </c>
      <c r="E29" s="187">
        <v>0.9</v>
      </c>
      <c r="F29" s="187">
        <v>1.1000000000000001</v>
      </c>
      <c r="H29" s="338">
        <f t="shared" ca="1" si="5"/>
        <v>2015</v>
      </c>
      <c r="I29" s="268">
        <v>0</v>
      </c>
      <c r="L29" s="207">
        <v>37260</v>
      </c>
      <c r="M29" s="176">
        <v>5.859</v>
      </c>
      <c r="N29" s="176">
        <v>5.7839999999999998</v>
      </c>
      <c r="O29" s="176">
        <v>5.7060000000000004</v>
      </c>
      <c r="P29" s="176">
        <v>5.7240000000000002</v>
      </c>
      <c r="Q29" s="176">
        <v>5.7389999999999999</v>
      </c>
      <c r="R29" s="176">
        <v>5.7750000000000004</v>
      </c>
      <c r="S29" s="176">
        <v>5.3529999999999998</v>
      </c>
      <c r="T29" s="176">
        <v>6.8860000000000001</v>
      </c>
      <c r="U29" s="176">
        <v>6.8929999999999998</v>
      </c>
      <c r="V29" s="176">
        <v>6.8730000000000002</v>
      </c>
      <c r="W29" s="176">
        <v>6.798</v>
      </c>
      <c r="X29" s="176">
        <v>5.8440000000000003</v>
      </c>
      <c r="Y29" s="176">
        <v>5.9269999999999996</v>
      </c>
      <c r="Z29" s="176">
        <v>5.5910000000000002</v>
      </c>
      <c r="AA29" s="176">
        <v>6.7629999999999999</v>
      </c>
      <c r="AB29" s="176">
        <v>6.7859999999999996</v>
      </c>
      <c r="AC29" s="176">
        <v>6.8339999999999996</v>
      </c>
      <c r="AD29" s="176">
        <v>6.82</v>
      </c>
      <c r="AE29" s="176">
        <v>6.8250000000000002</v>
      </c>
      <c r="AF29" s="176">
        <v>6.85</v>
      </c>
      <c r="AG29" s="176">
        <v>5.0739999999999998</v>
      </c>
      <c r="AH29" s="176">
        <v>5.86</v>
      </c>
      <c r="AI29" s="176">
        <v>5.8689999999999998</v>
      </c>
      <c r="AJ29" s="176">
        <v>6.1349999999999998</v>
      </c>
      <c r="AK29" s="176">
        <v>114.64319999999999</v>
      </c>
      <c r="AL29" s="176">
        <v>87.897600000000011</v>
      </c>
      <c r="AM29" s="176">
        <v>137.70959999999999</v>
      </c>
      <c r="AN29" s="176">
        <v>95.995199999999997</v>
      </c>
      <c r="AO29" s="176">
        <v>132.048</v>
      </c>
      <c r="AP29" s="176">
        <v>121.884</v>
      </c>
      <c r="AQ29" s="176">
        <v>65.352000000000004</v>
      </c>
      <c r="AR29" s="176">
        <v>98.061600000000013</v>
      </c>
      <c r="AS29" s="176">
        <v>103.65600000000001</v>
      </c>
      <c r="AT29" s="176">
        <v>86.688000000000002</v>
      </c>
      <c r="AU29" s="176">
        <v>74.793600000000012</v>
      </c>
      <c r="AV29" s="176">
        <v>56.246400000000001</v>
      </c>
      <c r="AW29" s="176">
        <v>93.710399999999993</v>
      </c>
      <c r="AX29" s="176">
        <v>90.400800000000004</v>
      </c>
      <c r="AY29" s="176">
        <v>143.95920000000001</v>
      </c>
      <c r="AZ29" s="176">
        <v>122.5728</v>
      </c>
      <c r="BA29" s="176">
        <v>61.857599999999998</v>
      </c>
      <c r="BB29" s="176">
        <v>35.5152</v>
      </c>
      <c r="BC29" s="176">
        <v>123.648</v>
      </c>
      <c r="BD29" s="176">
        <v>101.11919999999999</v>
      </c>
      <c r="BE29" s="176">
        <v>95.239199999999997</v>
      </c>
      <c r="BF29" s="176">
        <v>142.64879999999999</v>
      </c>
      <c r="BG29" s="176">
        <v>91.98</v>
      </c>
      <c r="BH29" s="176">
        <v>111.0312</v>
      </c>
      <c r="BI29" s="176">
        <v>86.688000000000002</v>
      </c>
      <c r="BJ29" s="176">
        <v>112.69439999999999</v>
      </c>
      <c r="BK29" s="176">
        <v>31.4496</v>
      </c>
      <c r="BL29" s="176">
        <v>86.956800000000001</v>
      </c>
      <c r="BM29" s="176">
        <v>63.705599999999997</v>
      </c>
      <c r="BN29" s="176">
        <v>87.1584</v>
      </c>
      <c r="BO29" s="176">
        <v>117.73439999999999</v>
      </c>
      <c r="BP29" s="176">
        <v>105.6048</v>
      </c>
      <c r="BQ29" s="176">
        <v>99.590399999999988</v>
      </c>
      <c r="BR29" s="176">
        <v>89.308800000000005</v>
      </c>
      <c r="BS29" s="176">
        <v>77.817599999999999</v>
      </c>
      <c r="BT29" s="176">
        <v>104.76480000000001</v>
      </c>
      <c r="BU29" s="176">
        <v>135.02160000000001</v>
      </c>
      <c r="BV29" s="176">
        <v>120.2376</v>
      </c>
      <c r="BW29" s="176">
        <v>139.72560000000001</v>
      </c>
      <c r="BX29" s="176">
        <v>111.16560000000001</v>
      </c>
      <c r="BY29" s="176">
        <v>137.928</v>
      </c>
      <c r="BZ29" s="176">
        <v>106.0416</v>
      </c>
      <c r="CA29" s="176">
        <v>114.91200000000001</v>
      </c>
      <c r="CB29" s="176">
        <v>55.708800000000004</v>
      </c>
      <c r="CC29" s="176">
        <v>79.598399999999998</v>
      </c>
      <c r="CD29" s="176">
        <v>119.07839999999999</v>
      </c>
      <c r="CE29" s="176">
        <v>134.06399999999999</v>
      </c>
      <c r="CF29" s="176">
        <v>97.97760000000001</v>
      </c>
      <c r="CG29" s="176">
        <v>119.8848</v>
      </c>
      <c r="CH29" s="176">
        <v>53.827199999999998</v>
      </c>
      <c r="CI29" s="176">
        <v>121.36319999999999</v>
      </c>
      <c r="CJ29" s="176">
        <v>133.2576</v>
      </c>
      <c r="CK29" s="176">
        <v>56.817599999999999</v>
      </c>
      <c r="CL29" s="176">
        <v>129.108</v>
      </c>
      <c r="CM29" s="176">
        <v>119.7504</v>
      </c>
      <c r="CN29" s="176">
        <v>65.268000000000001</v>
      </c>
      <c r="CO29" s="176">
        <v>131.1576</v>
      </c>
      <c r="CP29" s="176">
        <v>73.365600000000001</v>
      </c>
      <c r="CQ29" s="176">
        <v>80.959199999999996</v>
      </c>
      <c r="CR29" s="176">
        <v>119.93519999999999</v>
      </c>
      <c r="CS29" s="176">
        <v>109.872</v>
      </c>
      <c r="CT29" s="176">
        <v>124.4208</v>
      </c>
      <c r="CU29" s="176">
        <v>100.1952</v>
      </c>
      <c r="CV29" s="176">
        <v>129.00719999999998</v>
      </c>
      <c r="CW29" s="176">
        <v>124.58880000000001</v>
      </c>
      <c r="CX29" s="176">
        <v>151.8048</v>
      </c>
      <c r="CY29" s="176">
        <v>44.452800000000003</v>
      </c>
      <c r="CZ29" s="176">
        <v>128.6208</v>
      </c>
      <c r="DA29" s="176">
        <v>106.428</v>
      </c>
      <c r="DB29" s="176">
        <v>89.913600000000002</v>
      </c>
      <c r="DC29" s="176">
        <v>104.63039999999999</v>
      </c>
      <c r="DD29" s="176">
        <v>103.25280000000001</v>
      </c>
      <c r="DF29" s="113">
        <f t="shared" si="1"/>
        <v>37956</v>
      </c>
      <c r="DG29" s="133">
        <f t="shared" si="2"/>
        <v>81.8</v>
      </c>
      <c r="DH29" s="86">
        <f t="shared" ca="1" si="3"/>
        <v>0</v>
      </c>
      <c r="DJ29"/>
      <c r="DK29"/>
      <c r="DL29"/>
      <c r="DM29"/>
      <c r="DN29"/>
      <c r="DO29" s="204">
        <v>0.27083333333333331</v>
      </c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6" customFormat="1" ht="12" customHeight="1" x14ac:dyDescent="0.2">
      <c r="A30" s="4"/>
      <c r="B30" s="188">
        <f t="shared" si="0"/>
        <v>37987</v>
      </c>
      <c r="C30" s="186">
        <v>87.95</v>
      </c>
      <c r="D30" s="186">
        <v>20.149999999999999</v>
      </c>
      <c r="E30" s="187">
        <v>0.9</v>
      </c>
      <c r="F30" s="187">
        <v>1.1000000000000001</v>
      </c>
      <c r="G30" s="4"/>
      <c r="H30" s="338">
        <f t="shared" ca="1" si="5"/>
        <v>2016</v>
      </c>
      <c r="I30" s="268">
        <v>0</v>
      </c>
      <c r="J30" s="4"/>
      <c r="K30" s="4"/>
      <c r="L30" s="207">
        <v>37261</v>
      </c>
      <c r="M30" s="176">
        <v>6.468</v>
      </c>
      <c r="N30" s="176">
        <v>8.1310000000000002</v>
      </c>
      <c r="O30" s="176">
        <v>8.1880000000000006</v>
      </c>
      <c r="P30" s="176">
        <v>6.2779999999999996</v>
      </c>
      <c r="Q30" s="176">
        <v>4.8730000000000002</v>
      </c>
      <c r="R30" s="176">
        <v>4.8920000000000003</v>
      </c>
      <c r="S30" s="176">
        <v>4.8890000000000002</v>
      </c>
      <c r="T30" s="176">
        <v>4.883</v>
      </c>
      <c r="U30" s="176">
        <v>4.8049999999999997</v>
      </c>
      <c r="V30" s="176">
        <v>4.79</v>
      </c>
      <c r="W30" s="176">
        <v>4.7960000000000003</v>
      </c>
      <c r="X30" s="176">
        <v>4.7839999999999998</v>
      </c>
      <c r="Y30" s="176">
        <v>4.7850000000000001</v>
      </c>
      <c r="Z30" s="176">
        <v>4.7850000000000001</v>
      </c>
      <c r="AA30" s="176">
        <v>4.7910000000000004</v>
      </c>
      <c r="AB30" s="176">
        <v>4.8019999999999996</v>
      </c>
      <c r="AC30" s="176">
        <v>4.742</v>
      </c>
      <c r="AD30" s="176">
        <v>4.7839999999999998</v>
      </c>
      <c r="AE30" s="176">
        <v>4.7329999999999997</v>
      </c>
      <c r="AF30" s="176">
        <v>4.7409999999999997</v>
      </c>
      <c r="AG30" s="176">
        <v>4.7329999999999997</v>
      </c>
      <c r="AH30" s="176">
        <v>5.8129999999999997</v>
      </c>
      <c r="AI30" s="176">
        <v>6.585</v>
      </c>
      <c r="AJ30" s="176">
        <v>5.45</v>
      </c>
      <c r="AK30" s="176">
        <v>12.0456</v>
      </c>
      <c r="AL30" s="176">
        <v>75.768000000000001</v>
      </c>
      <c r="AM30" s="176">
        <v>77.834399999999988</v>
      </c>
      <c r="AN30" s="176">
        <v>90.955199999999991</v>
      </c>
      <c r="AO30" s="176">
        <v>125.7984</v>
      </c>
      <c r="AP30" s="176">
        <v>47.476800000000004</v>
      </c>
      <c r="AQ30" s="176">
        <v>67.771199999999993</v>
      </c>
      <c r="AR30" s="176">
        <v>75.482399999999998</v>
      </c>
      <c r="AS30" s="176">
        <v>32.457599999999999</v>
      </c>
      <c r="AT30" s="176">
        <v>48.249600000000001</v>
      </c>
      <c r="AU30" s="176">
        <v>107.72160000000001</v>
      </c>
      <c r="AV30" s="176">
        <v>113.904</v>
      </c>
      <c r="AW30" s="176">
        <v>118.74239999999999</v>
      </c>
      <c r="AX30" s="176">
        <v>145.15199999999999</v>
      </c>
      <c r="AY30" s="176">
        <v>47.174399999999999</v>
      </c>
      <c r="AZ30" s="176">
        <v>147.28560000000002</v>
      </c>
      <c r="BA30" s="176">
        <v>126.42</v>
      </c>
      <c r="BB30" s="176">
        <v>123.7824</v>
      </c>
      <c r="BC30" s="176">
        <v>57.456000000000003</v>
      </c>
      <c r="BD30" s="176">
        <v>123.48</v>
      </c>
      <c r="BE30" s="176">
        <v>109.5528</v>
      </c>
      <c r="BF30" s="176">
        <v>107.82239999999999</v>
      </c>
      <c r="BG30" s="176">
        <v>101.5056</v>
      </c>
      <c r="BH30" s="176">
        <v>61.3536</v>
      </c>
      <c r="BI30" s="176">
        <v>111.48480000000001</v>
      </c>
      <c r="BJ30" s="176">
        <v>120.96</v>
      </c>
      <c r="BK30" s="176">
        <v>125.1936</v>
      </c>
      <c r="BL30" s="176">
        <v>86.906399999999991</v>
      </c>
      <c r="BM30" s="176">
        <v>116.6592</v>
      </c>
      <c r="BN30" s="176">
        <v>126.6048</v>
      </c>
      <c r="BO30" s="176">
        <v>138.70079999999999</v>
      </c>
      <c r="BP30" s="176">
        <v>81.043199999999999</v>
      </c>
      <c r="BQ30" s="176">
        <v>105.672</v>
      </c>
      <c r="BR30" s="176">
        <v>127.12560000000001</v>
      </c>
      <c r="BS30" s="176">
        <v>145.7568</v>
      </c>
      <c r="BT30" s="176">
        <v>53.020800000000001</v>
      </c>
      <c r="BU30" s="176">
        <v>143.892</v>
      </c>
      <c r="BV30" s="176">
        <v>93.139200000000002</v>
      </c>
      <c r="BW30" s="176">
        <v>79.0608</v>
      </c>
      <c r="BX30" s="176">
        <v>74.205600000000004</v>
      </c>
      <c r="BY30" s="176">
        <v>131.62799999999999</v>
      </c>
      <c r="BZ30" s="176">
        <v>125.27760000000001</v>
      </c>
      <c r="CA30" s="176">
        <v>138.12960000000001</v>
      </c>
      <c r="CB30" s="176">
        <v>103.4208</v>
      </c>
      <c r="CC30" s="176">
        <v>97.456800000000001</v>
      </c>
      <c r="CD30" s="176">
        <v>75.633600000000001</v>
      </c>
      <c r="CE30" s="176">
        <v>89.308800000000005</v>
      </c>
      <c r="CF30" s="176">
        <v>79.463999999999999</v>
      </c>
      <c r="CG30" s="176">
        <v>133.2072</v>
      </c>
      <c r="CH30" s="176">
        <v>115.584</v>
      </c>
      <c r="CI30" s="176">
        <v>151.01520000000002</v>
      </c>
      <c r="CJ30" s="176">
        <v>52.768800000000006</v>
      </c>
      <c r="CK30" s="176">
        <v>8.8367999999999984</v>
      </c>
      <c r="CL30" s="176">
        <v>3.7296</v>
      </c>
      <c r="CM30" s="176">
        <v>5.04</v>
      </c>
      <c r="CN30" s="176">
        <v>55.641599999999997</v>
      </c>
      <c r="CO30" s="176">
        <v>68.426400000000001</v>
      </c>
      <c r="CP30" s="176">
        <v>85.562399999999997</v>
      </c>
      <c r="CQ30" s="176">
        <v>153.5856</v>
      </c>
      <c r="CR30" s="176">
        <v>61.084800000000001</v>
      </c>
      <c r="CS30" s="176">
        <v>128.70480000000001</v>
      </c>
      <c r="CT30" s="176">
        <v>125.0592</v>
      </c>
      <c r="CU30" s="176">
        <v>114.1224</v>
      </c>
      <c r="CV30" s="176">
        <v>85.763999999999996</v>
      </c>
      <c r="CW30" s="176">
        <v>73.819199999999995</v>
      </c>
      <c r="CX30" s="176">
        <v>130.77119999999999</v>
      </c>
      <c r="CY30" s="176">
        <v>122.43839999999999</v>
      </c>
      <c r="CZ30" s="176">
        <v>149.38560000000001</v>
      </c>
      <c r="DA30" s="176">
        <v>91.929600000000008</v>
      </c>
      <c r="DB30" s="176">
        <v>117.93600000000001</v>
      </c>
      <c r="DC30" s="176">
        <v>32.927999999999997</v>
      </c>
      <c r="DD30" s="176">
        <v>152.54400000000001</v>
      </c>
      <c r="DE30" s="4"/>
      <c r="DF30" s="113">
        <f t="shared" si="1"/>
        <v>37987</v>
      </c>
      <c r="DG30" s="133">
        <f t="shared" si="2"/>
        <v>87.95</v>
      </c>
      <c r="DH30" s="86">
        <f t="shared" ca="1" si="3"/>
        <v>0</v>
      </c>
      <c r="DI30" s="4"/>
      <c r="DO30" s="204">
        <v>0.28125</v>
      </c>
    </row>
    <row r="31" spans="1:256" customFormat="1" ht="12" customHeight="1" x14ac:dyDescent="0.2">
      <c r="A31" s="4"/>
      <c r="B31" s="188">
        <f t="shared" si="0"/>
        <v>38018</v>
      </c>
      <c r="C31" s="186">
        <v>82.2</v>
      </c>
      <c r="D31" s="186">
        <v>20.56</v>
      </c>
      <c r="E31" s="187">
        <v>0.9</v>
      </c>
      <c r="F31" s="187">
        <v>1.1000000000000001</v>
      </c>
      <c r="G31" s="4"/>
      <c r="H31" s="338">
        <f t="shared" ca="1" si="5"/>
        <v>2017</v>
      </c>
      <c r="I31" s="268">
        <v>0</v>
      </c>
      <c r="J31" s="4"/>
      <c r="K31" s="4"/>
      <c r="L31" s="207">
        <v>37262</v>
      </c>
      <c r="M31" s="176">
        <v>6.1349999999999998</v>
      </c>
      <c r="N31" s="176">
        <v>6.4329999999999998</v>
      </c>
      <c r="O31" s="176">
        <v>6.4219999999999997</v>
      </c>
      <c r="P31" s="176">
        <v>6.4279999999999999</v>
      </c>
      <c r="Q31" s="176">
        <v>6.4859999999999998</v>
      </c>
      <c r="R31" s="176">
        <v>6.4880000000000004</v>
      </c>
      <c r="S31" s="176">
        <v>6.5309999999999997</v>
      </c>
      <c r="T31" s="176">
        <v>6.452</v>
      </c>
      <c r="U31" s="176">
        <v>5.4509999999999996</v>
      </c>
      <c r="V31" s="176">
        <v>5.3120000000000003</v>
      </c>
      <c r="W31" s="176">
        <v>4.6130000000000004</v>
      </c>
      <c r="X31" s="176">
        <v>4.2679999999999998</v>
      </c>
      <c r="Y31" s="176">
        <v>2.569</v>
      </c>
      <c r="Z31" s="176">
        <v>4.2460000000000004</v>
      </c>
      <c r="AA31" s="176">
        <v>1.109</v>
      </c>
      <c r="AB31" s="176">
        <v>4.6289999999999996</v>
      </c>
      <c r="AC31" s="176">
        <v>6.0030000000000001</v>
      </c>
      <c r="AD31" s="176">
        <v>6.0119999999999996</v>
      </c>
      <c r="AE31" s="176">
        <v>6.617</v>
      </c>
      <c r="AF31" s="176">
        <v>7.093</v>
      </c>
      <c r="AG31" s="176">
        <v>7.1239999999999997</v>
      </c>
      <c r="AH31" s="176">
        <v>7.1479999999999997</v>
      </c>
      <c r="AI31" s="176">
        <v>7.1840000000000002</v>
      </c>
      <c r="AJ31" s="176">
        <v>5.8769999999999998</v>
      </c>
      <c r="AK31" s="176">
        <v>89.174399999999991</v>
      </c>
      <c r="AL31" s="176">
        <v>130.3176</v>
      </c>
      <c r="AM31" s="176">
        <v>102.732</v>
      </c>
      <c r="AN31" s="176">
        <v>136.8528</v>
      </c>
      <c r="AO31" s="176">
        <v>155.73599999999999</v>
      </c>
      <c r="AP31" s="176">
        <v>97.574399999999997</v>
      </c>
      <c r="AQ31" s="176">
        <v>68.376000000000005</v>
      </c>
      <c r="AR31" s="176">
        <v>83.865600000000001</v>
      </c>
      <c r="AS31" s="176">
        <v>60.984000000000002</v>
      </c>
      <c r="AT31" s="176">
        <v>3.7968000000000002</v>
      </c>
      <c r="AU31" s="176">
        <v>112.4928</v>
      </c>
      <c r="AV31" s="176">
        <v>56.095199999999998</v>
      </c>
      <c r="AW31" s="176">
        <v>114.18960000000001</v>
      </c>
      <c r="AX31" s="176">
        <v>128.01599999999999</v>
      </c>
      <c r="AY31" s="176">
        <v>141.72479999999999</v>
      </c>
      <c r="AZ31" s="176">
        <v>55.86</v>
      </c>
      <c r="BA31" s="176">
        <v>88.62</v>
      </c>
      <c r="BB31" s="176">
        <v>114.50880000000001</v>
      </c>
      <c r="BC31" s="176">
        <v>128.41919999999999</v>
      </c>
      <c r="BD31" s="176">
        <v>88.905600000000007</v>
      </c>
      <c r="BE31" s="176">
        <v>108.7128</v>
      </c>
      <c r="BF31" s="176">
        <v>104.0592</v>
      </c>
      <c r="BG31" s="176">
        <v>80.236800000000002</v>
      </c>
      <c r="BH31" s="176">
        <v>105.53760000000001</v>
      </c>
      <c r="BI31" s="176">
        <v>27.787200000000002</v>
      </c>
      <c r="BJ31" s="176">
        <v>53.020800000000001</v>
      </c>
      <c r="BK31" s="176">
        <v>54.230400000000003</v>
      </c>
      <c r="BL31" s="176">
        <v>85.276800000000009</v>
      </c>
      <c r="BM31" s="176">
        <v>110.4768</v>
      </c>
      <c r="BN31" s="176">
        <v>75.381600000000006</v>
      </c>
      <c r="BO31" s="176">
        <v>103.72319999999999</v>
      </c>
      <c r="BP31" s="176">
        <v>96.398399999999995</v>
      </c>
      <c r="BQ31" s="176">
        <v>129.12479999999999</v>
      </c>
      <c r="BR31" s="176">
        <v>106.6464</v>
      </c>
      <c r="BS31" s="176">
        <v>120.96</v>
      </c>
      <c r="BT31" s="176">
        <v>88.872</v>
      </c>
      <c r="BU31" s="176">
        <v>99.069600000000008</v>
      </c>
      <c r="BV31" s="176">
        <v>140.5488</v>
      </c>
      <c r="BW31" s="176">
        <v>104.916</v>
      </c>
      <c r="BX31" s="176">
        <v>74.171999999999997</v>
      </c>
      <c r="BY31" s="176">
        <v>106.81439999999999</v>
      </c>
      <c r="BZ31" s="176">
        <v>91.526399999999995</v>
      </c>
      <c r="CA31" s="176">
        <v>94.735199999999992</v>
      </c>
      <c r="CB31" s="176">
        <v>90.081600000000009</v>
      </c>
      <c r="CC31" s="176">
        <v>130.01519999999999</v>
      </c>
      <c r="CD31" s="176">
        <v>116.5248</v>
      </c>
      <c r="CE31" s="176">
        <v>92.131199999999993</v>
      </c>
      <c r="CF31" s="176">
        <v>104.2272</v>
      </c>
      <c r="CG31" s="176">
        <v>87.964799999999997</v>
      </c>
      <c r="CH31" s="176">
        <v>75.129600000000011</v>
      </c>
      <c r="CI31" s="176">
        <v>92.215199999999996</v>
      </c>
      <c r="CJ31" s="176">
        <v>62.512800000000006</v>
      </c>
      <c r="CK31" s="176">
        <v>51.592800000000004</v>
      </c>
      <c r="CL31" s="176">
        <v>108.81360000000001</v>
      </c>
      <c r="CM31" s="176">
        <v>105.03360000000001</v>
      </c>
      <c r="CN31" s="176">
        <v>130.63679999999999</v>
      </c>
      <c r="CO31" s="176">
        <v>121.968</v>
      </c>
      <c r="CP31" s="176">
        <v>76.154399999999995</v>
      </c>
      <c r="CQ31" s="176">
        <v>127.2432</v>
      </c>
      <c r="CR31" s="176">
        <v>121.7328</v>
      </c>
      <c r="CS31" s="176">
        <v>59.068800000000003</v>
      </c>
      <c r="CT31" s="176">
        <v>64.612800000000007</v>
      </c>
      <c r="CU31" s="176">
        <v>47.325600000000001</v>
      </c>
      <c r="CV31" s="176">
        <v>11.087999999999999</v>
      </c>
      <c r="CW31" s="176">
        <v>18.715199999999999</v>
      </c>
      <c r="CX31" s="176">
        <v>98.011200000000002</v>
      </c>
      <c r="CY31" s="176">
        <v>35.4816</v>
      </c>
      <c r="CZ31" s="176">
        <v>96.549600000000012</v>
      </c>
      <c r="DA31" s="176">
        <v>79.749600000000001</v>
      </c>
      <c r="DB31" s="176">
        <v>149.06639999999999</v>
      </c>
      <c r="DC31" s="176">
        <v>116.508</v>
      </c>
      <c r="DD31" s="176">
        <v>124.488</v>
      </c>
      <c r="DE31" s="4"/>
      <c r="DF31" s="113">
        <f t="shared" si="1"/>
        <v>38018</v>
      </c>
      <c r="DG31" s="133">
        <f t="shared" si="2"/>
        <v>82.2</v>
      </c>
      <c r="DH31" s="86">
        <f t="shared" ca="1" si="3"/>
        <v>0</v>
      </c>
      <c r="DI31" s="4"/>
      <c r="DO31" s="204">
        <v>0.29166666666666669</v>
      </c>
    </row>
    <row r="32" spans="1:256" customFormat="1" ht="12" customHeight="1" x14ac:dyDescent="0.2">
      <c r="A32" s="4"/>
      <c r="B32" s="188">
        <f t="shared" si="0"/>
        <v>38047</v>
      </c>
      <c r="C32" s="186">
        <v>78.849999999999994</v>
      </c>
      <c r="D32" s="186">
        <v>24.97</v>
      </c>
      <c r="E32" s="187">
        <v>0.9</v>
      </c>
      <c r="F32" s="187">
        <v>1.1000000000000001</v>
      </c>
      <c r="G32" s="4"/>
      <c r="H32" s="338">
        <f t="shared" ca="1" si="5"/>
        <v>2018</v>
      </c>
      <c r="I32" s="268">
        <v>0</v>
      </c>
      <c r="J32" s="4"/>
      <c r="K32" s="4"/>
      <c r="L32" s="207">
        <v>37263</v>
      </c>
      <c r="M32" s="176">
        <v>5.9139999999999997</v>
      </c>
      <c r="N32" s="176">
        <v>5.8959999999999999</v>
      </c>
      <c r="O32" s="176">
        <v>5.8719999999999999</v>
      </c>
      <c r="P32" s="176">
        <v>5.8739999999999997</v>
      </c>
      <c r="Q32" s="176">
        <v>5.8710000000000004</v>
      </c>
      <c r="R32" s="176">
        <v>5.8650000000000002</v>
      </c>
      <c r="S32" s="176">
        <v>5.86</v>
      </c>
      <c r="T32" s="176">
        <v>5.86</v>
      </c>
      <c r="U32" s="176">
        <v>5.8449999999999998</v>
      </c>
      <c r="V32" s="176">
        <v>5.3120000000000003</v>
      </c>
      <c r="W32" s="176">
        <v>6.601</v>
      </c>
      <c r="X32" s="176">
        <v>6.5590000000000002</v>
      </c>
      <c r="Y32" s="176">
        <v>6.5179999999999998</v>
      </c>
      <c r="Z32" s="176">
        <v>6.5030000000000001</v>
      </c>
      <c r="AA32" s="176">
        <v>6.5810000000000004</v>
      </c>
      <c r="AB32" s="176">
        <v>6.7169999999999996</v>
      </c>
      <c r="AC32" s="176">
        <v>6.7149999999999999</v>
      </c>
      <c r="AD32" s="176">
        <v>6.7140000000000004</v>
      </c>
      <c r="AE32" s="176">
        <v>6.7460000000000004</v>
      </c>
      <c r="AF32" s="176">
        <v>6.7549999999999999</v>
      </c>
      <c r="AG32" s="176">
        <v>7.4420000000000002</v>
      </c>
      <c r="AH32" s="176">
        <v>7.8170000000000002</v>
      </c>
      <c r="AI32" s="176">
        <v>7.6989999999999998</v>
      </c>
      <c r="AJ32" s="176">
        <v>6.359</v>
      </c>
      <c r="AK32" s="176">
        <v>112.64400000000001</v>
      </c>
      <c r="AL32" s="176">
        <v>113.5176</v>
      </c>
      <c r="AM32" s="176">
        <v>128.30160000000001</v>
      </c>
      <c r="AN32" s="176">
        <v>68.846399999999988</v>
      </c>
      <c r="AO32" s="176">
        <v>82.471199999999996</v>
      </c>
      <c r="AP32" s="176">
        <v>88.183199999999999</v>
      </c>
      <c r="AQ32" s="176">
        <v>141.72479999999999</v>
      </c>
      <c r="AR32" s="176">
        <v>102.00960000000001</v>
      </c>
      <c r="AS32" s="176">
        <v>82.034399999999991</v>
      </c>
      <c r="AT32" s="176">
        <v>91.055999999999997</v>
      </c>
      <c r="AU32" s="176">
        <v>74.961600000000004</v>
      </c>
      <c r="AV32" s="176">
        <v>136.60079999999999</v>
      </c>
      <c r="AW32" s="176">
        <v>117.53280000000001</v>
      </c>
      <c r="AX32" s="176">
        <v>131.99760000000001</v>
      </c>
      <c r="AY32" s="176">
        <v>58.295999999999999</v>
      </c>
      <c r="AZ32" s="176">
        <v>106.5624</v>
      </c>
      <c r="BA32" s="176">
        <v>153.1824</v>
      </c>
      <c r="BB32" s="176">
        <v>93.592799999999997</v>
      </c>
      <c r="BC32" s="176">
        <v>118.0536</v>
      </c>
      <c r="BD32" s="176">
        <v>69.350399999999993</v>
      </c>
      <c r="BE32" s="176">
        <v>20.680799999999998</v>
      </c>
      <c r="BF32" s="176">
        <v>69.837600000000009</v>
      </c>
      <c r="BG32" s="176">
        <v>59.589599999999997</v>
      </c>
      <c r="BH32" s="176">
        <v>65.671199999999999</v>
      </c>
      <c r="BI32" s="176">
        <v>64.444800000000001</v>
      </c>
      <c r="BJ32" s="176">
        <v>37.295999999999999</v>
      </c>
      <c r="BK32" s="176">
        <v>49.106400000000001</v>
      </c>
      <c r="BL32" s="176">
        <v>134.9376</v>
      </c>
      <c r="BM32" s="176">
        <v>119.39760000000001</v>
      </c>
      <c r="BN32" s="176">
        <v>123.49680000000001</v>
      </c>
      <c r="BO32" s="176">
        <v>124.05119999999999</v>
      </c>
      <c r="BP32" s="176">
        <v>119.196</v>
      </c>
      <c r="BQ32" s="176">
        <v>77.414400000000001</v>
      </c>
      <c r="BR32" s="176">
        <v>56.5152</v>
      </c>
      <c r="BS32" s="176">
        <v>84.87360000000001</v>
      </c>
      <c r="BT32" s="176">
        <v>103.11839999999999</v>
      </c>
      <c r="BU32" s="176">
        <v>136.48320000000001</v>
      </c>
      <c r="BV32" s="176">
        <v>116.5248</v>
      </c>
      <c r="BW32" s="176">
        <v>44.553599999999996</v>
      </c>
      <c r="BX32" s="176">
        <v>96.012</v>
      </c>
      <c r="BY32" s="176">
        <v>53.407199999999996</v>
      </c>
      <c r="BZ32" s="176">
        <v>64.176000000000002</v>
      </c>
      <c r="CA32" s="176">
        <v>132.8544</v>
      </c>
      <c r="CB32" s="176">
        <v>150.19200000000001</v>
      </c>
      <c r="CC32" s="176">
        <v>66.99839999999999</v>
      </c>
      <c r="CD32" s="176">
        <v>121.7328</v>
      </c>
      <c r="CE32" s="176">
        <v>127.47839999999999</v>
      </c>
      <c r="CF32" s="176">
        <v>132.048</v>
      </c>
      <c r="CG32" s="176">
        <v>112.4928</v>
      </c>
      <c r="CH32" s="176">
        <v>61.689599999999999</v>
      </c>
      <c r="CI32" s="176">
        <v>126.4704</v>
      </c>
      <c r="CJ32" s="176">
        <v>105.63839999999999</v>
      </c>
      <c r="CK32" s="176">
        <v>146.76479999999998</v>
      </c>
      <c r="CL32" s="176">
        <v>73.987200000000001</v>
      </c>
      <c r="CM32" s="176">
        <v>29.769599999999997</v>
      </c>
      <c r="CN32" s="176">
        <v>117.684</v>
      </c>
      <c r="CO32" s="176">
        <v>113.45039999999999</v>
      </c>
      <c r="CP32" s="176">
        <v>122.40480000000001</v>
      </c>
      <c r="CQ32" s="176">
        <v>114.71039999999999</v>
      </c>
      <c r="CR32" s="176">
        <v>118.74239999999999</v>
      </c>
      <c r="CS32" s="176">
        <v>74.591999999999999</v>
      </c>
      <c r="CT32" s="176">
        <v>121.58160000000001</v>
      </c>
      <c r="CU32" s="176">
        <v>110.6112</v>
      </c>
      <c r="CV32" s="176">
        <v>76.608000000000004</v>
      </c>
      <c r="CW32" s="176">
        <v>133.3416</v>
      </c>
      <c r="CX32" s="176">
        <v>119.3472</v>
      </c>
      <c r="CY32" s="176">
        <v>84.0672</v>
      </c>
      <c r="CZ32" s="176">
        <v>98.968800000000002</v>
      </c>
      <c r="DA32" s="176">
        <v>62.680800000000005</v>
      </c>
      <c r="DB32" s="176">
        <v>107.3352</v>
      </c>
      <c r="DC32" s="176">
        <v>130.7208</v>
      </c>
      <c r="DD32" s="176">
        <v>114.50880000000001</v>
      </c>
      <c r="DE32" s="4"/>
      <c r="DF32" s="113">
        <f t="shared" si="1"/>
        <v>38047</v>
      </c>
      <c r="DG32" s="133">
        <f t="shared" si="2"/>
        <v>78.849999999999994</v>
      </c>
      <c r="DH32" s="86">
        <f t="shared" ca="1" si="3"/>
        <v>0</v>
      </c>
      <c r="DI32" s="4"/>
      <c r="DO32" s="204">
        <v>0.30208333333333331</v>
      </c>
    </row>
    <row r="33" spans="1:119" customFormat="1" ht="12" customHeight="1" x14ac:dyDescent="0.2">
      <c r="A33" s="4"/>
      <c r="B33" s="188">
        <f t="shared" si="0"/>
        <v>38078</v>
      </c>
      <c r="C33" s="186">
        <v>88.11</v>
      </c>
      <c r="D33" s="186">
        <v>20.239999999999998</v>
      </c>
      <c r="E33" s="187">
        <v>0.9</v>
      </c>
      <c r="F33" s="187">
        <v>1.1000000000000001</v>
      </c>
      <c r="G33" s="4"/>
      <c r="H33" s="338">
        <f t="shared" ca="1" si="5"/>
        <v>2019</v>
      </c>
      <c r="I33" s="268">
        <v>0</v>
      </c>
      <c r="J33" s="4"/>
      <c r="K33" s="4"/>
      <c r="L33" s="207">
        <v>37264</v>
      </c>
      <c r="M33" s="176">
        <v>6.7670000000000003</v>
      </c>
      <c r="N33" s="176">
        <v>7.4530000000000003</v>
      </c>
      <c r="O33" s="176">
        <v>9.0860000000000003</v>
      </c>
      <c r="P33" s="176">
        <v>9.1210000000000004</v>
      </c>
      <c r="Q33" s="176">
        <v>9.1519999999999992</v>
      </c>
      <c r="R33" s="176">
        <v>9.1679999999999993</v>
      </c>
      <c r="S33" s="176">
        <v>9.2609999999999992</v>
      </c>
      <c r="T33" s="176">
        <v>9.2910000000000004</v>
      </c>
      <c r="U33" s="176">
        <v>5.907</v>
      </c>
      <c r="V33" s="176">
        <v>5.4329999999999998</v>
      </c>
      <c r="W33" s="176">
        <v>5.742</v>
      </c>
      <c r="X33" s="176">
        <v>7.4790000000000001</v>
      </c>
      <c r="Y33" s="176">
        <v>7.5220000000000002</v>
      </c>
      <c r="Z33" s="176">
        <v>6.0289999999999999</v>
      </c>
      <c r="AA33" s="176">
        <v>6.4539999999999997</v>
      </c>
      <c r="AB33" s="176">
        <v>7.4340000000000002</v>
      </c>
      <c r="AC33" s="176">
        <v>7.4269999999999996</v>
      </c>
      <c r="AD33" s="176">
        <v>6.0750000000000002</v>
      </c>
      <c r="AE33" s="176">
        <v>5.798</v>
      </c>
      <c r="AF33" s="176">
        <v>6.3780000000000001</v>
      </c>
      <c r="AG33" s="176">
        <v>6.3620000000000001</v>
      </c>
      <c r="AH33" s="176">
        <v>6.3570000000000002</v>
      </c>
      <c r="AI33" s="176">
        <v>6.335</v>
      </c>
      <c r="AJ33" s="176">
        <v>6.3620000000000001</v>
      </c>
      <c r="AK33" s="176">
        <v>117.24719999999999</v>
      </c>
      <c r="AL33" s="176">
        <v>109.14960000000001</v>
      </c>
      <c r="AM33" s="176">
        <v>131.4768</v>
      </c>
      <c r="AN33" s="176">
        <v>86.150399999999991</v>
      </c>
      <c r="AO33" s="176">
        <v>85.478399999999993</v>
      </c>
      <c r="AP33" s="176">
        <v>110.376</v>
      </c>
      <c r="AQ33" s="176">
        <v>116.1216</v>
      </c>
      <c r="AR33" s="176">
        <v>112.2744</v>
      </c>
      <c r="AS33" s="176">
        <v>90.988799999999998</v>
      </c>
      <c r="AT33" s="176">
        <v>155.24879999999999</v>
      </c>
      <c r="AU33" s="176">
        <v>131.44320000000002</v>
      </c>
      <c r="AV33" s="176">
        <v>157.2816</v>
      </c>
      <c r="AW33" s="176">
        <v>47.375999999999998</v>
      </c>
      <c r="AX33" s="176">
        <v>143.23679999999999</v>
      </c>
      <c r="AY33" s="176">
        <v>90.854399999999998</v>
      </c>
      <c r="AZ33" s="176">
        <v>140.4648</v>
      </c>
      <c r="BA33" s="176">
        <v>131.44320000000002</v>
      </c>
      <c r="BB33" s="176">
        <v>130.7544</v>
      </c>
      <c r="BC33" s="176">
        <v>91.593600000000009</v>
      </c>
      <c r="BD33" s="176">
        <v>95.272800000000004</v>
      </c>
      <c r="BE33" s="176">
        <v>118.5408</v>
      </c>
      <c r="BF33" s="176">
        <v>81.043199999999999</v>
      </c>
      <c r="BG33" s="176">
        <v>76.759199999999993</v>
      </c>
      <c r="BH33" s="176">
        <v>118.62480000000001</v>
      </c>
      <c r="BI33" s="176">
        <v>70.224000000000004</v>
      </c>
      <c r="BJ33" s="176">
        <v>92.8536</v>
      </c>
      <c r="BK33" s="176">
        <v>139.02000000000001</v>
      </c>
      <c r="BL33" s="176">
        <v>100.4136</v>
      </c>
      <c r="BM33" s="176">
        <v>104.0424</v>
      </c>
      <c r="BN33" s="176">
        <v>128.6208</v>
      </c>
      <c r="BO33" s="176">
        <v>105.3192</v>
      </c>
      <c r="BP33" s="176">
        <v>116.1888</v>
      </c>
      <c r="BQ33" s="176">
        <v>72.374399999999994</v>
      </c>
      <c r="BR33" s="176">
        <v>117.9192</v>
      </c>
      <c r="BS33" s="176">
        <v>70.475999999999999</v>
      </c>
      <c r="BT33" s="176">
        <v>33.482399999999998</v>
      </c>
      <c r="BU33" s="176">
        <v>74.188800000000001</v>
      </c>
      <c r="BV33" s="176">
        <v>96.364800000000002</v>
      </c>
      <c r="BW33" s="176">
        <v>47.913599999999995</v>
      </c>
      <c r="BX33" s="176">
        <v>105.0672</v>
      </c>
      <c r="BY33" s="176">
        <v>127.6632</v>
      </c>
      <c r="BZ33" s="176">
        <v>128.6208</v>
      </c>
      <c r="CA33" s="176">
        <v>129.22560000000001</v>
      </c>
      <c r="CB33" s="176">
        <v>63.252000000000002</v>
      </c>
      <c r="CC33" s="176">
        <v>96.9024</v>
      </c>
      <c r="CD33" s="176">
        <v>118.33919999999999</v>
      </c>
      <c r="CE33" s="176">
        <v>105.23519999999999</v>
      </c>
      <c r="CF33" s="176">
        <v>131.64479999999998</v>
      </c>
      <c r="CG33" s="176">
        <v>108.25919999999999</v>
      </c>
      <c r="CH33" s="176">
        <v>35.716800000000006</v>
      </c>
      <c r="CI33" s="176">
        <v>98.028000000000006</v>
      </c>
      <c r="CJ33" s="176">
        <v>116.49119999999999</v>
      </c>
      <c r="CK33" s="176">
        <v>131.22479999999999</v>
      </c>
      <c r="CL33" s="176">
        <v>102.00960000000001</v>
      </c>
      <c r="CM33" s="176">
        <v>150.34320000000002</v>
      </c>
      <c r="CN33" s="176">
        <v>82.403999999999996</v>
      </c>
      <c r="CO33" s="176">
        <v>96.18</v>
      </c>
      <c r="CP33" s="176">
        <v>97.624800000000008</v>
      </c>
      <c r="CQ33" s="176">
        <v>110.376</v>
      </c>
      <c r="CR33" s="176">
        <v>126.16800000000001</v>
      </c>
      <c r="CS33" s="176">
        <v>126.2016</v>
      </c>
      <c r="CT33" s="176">
        <v>122.3712</v>
      </c>
      <c r="CU33" s="176">
        <v>62.092800000000004</v>
      </c>
      <c r="CV33" s="176">
        <v>64.814400000000006</v>
      </c>
      <c r="CW33" s="176">
        <v>55.087199999999996</v>
      </c>
      <c r="CX33" s="176">
        <v>91.089600000000004</v>
      </c>
      <c r="CY33" s="176">
        <v>123.7824</v>
      </c>
      <c r="CZ33" s="176">
        <v>69.115200000000002</v>
      </c>
      <c r="DA33" s="176">
        <v>133.22399999999999</v>
      </c>
      <c r="DB33" s="176">
        <v>84.87360000000001</v>
      </c>
      <c r="DC33" s="176">
        <v>124.72319999999999</v>
      </c>
      <c r="DD33" s="176">
        <v>114.35760000000001</v>
      </c>
      <c r="DE33" s="4"/>
      <c r="DF33" s="113">
        <f t="shared" si="1"/>
        <v>38078</v>
      </c>
      <c r="DG33" s="133">
        <f t="shared" si="2"/>
        <v>88.11</v>
      </c>
      <c r="DH33" s="86">
        <f t="shared" ca="1" si="3"/>
        <v>0</v>
      </c>
      <c r="DI33" s="4"/>
      <c r="DO33" s="204">
        <v>0.3125</v>
      </c>
    </row>
    <row r="34" spans="1:119" customFormat="1" ht="12" customHeight="1" x14ac:dyDescent="0.2">
      <c r="A34" s="4"/>
      <c r="B34" s="188">
        <f t="shared" si="0"/>
        <v>38108</v>
      </c>
      <c r="C34" s="186">
        <v>88.47</v>
      </c>
      <c r="D34" s="186">
        <v>21.76</v>
      </c>
      <c r="E34" s="187">
        <v>0.9</v>
      </c>
      <c r="F34" s="187">
        <v>1.1000000000000001</v>
      </c>
      <c r="G34" s="4"/>
      <c r="H34" s="338">
        <f t="shared" ca="1" si="5"/>
        <v>2020</v>
      </c>
      <c r="I34" s="43">
        <v>0</v>
      </c>
      <c r="J34" s="4"/>
      <c r="K34" s="4"/>
      <c r="L34" s="207">
        <v>37265</v>
      </c>
      <c r="M34" s="176">
        <v>6.1230000000000002</v>
      </c>
      <c r="N34" s="176">
        <v>4.8390000000000004</v>
      </c>
      <c r="O34" s="176">
        <v>4.3289999999999997</v>
      </c>
      <c r="P34" s="176">
        <v>4.41</v>
      </c>
      <c r="Q34" s="176">
        <v>5.25</v>
      </c>
      <c r="R34" s="176">
        <v>5.4269999999999996</v>
      </c>
      <c r="S34" s="176">
        <v>3.331</v>
      </c>
      <c r="T34" s="176">
        <v>6.2919999999999998</v>
      </c>
      <c r="U34" s="176">
        <v>7.3620000000000001</v>
      </c>
      <c r="V34" s="176">
        <v>7.3280000000000003</v>
      </c>
      <c r="W34" s="176">
        <v>7.3170000000000002</v>
      </c>
      <c r="X34" s="176">
        <v>7.3129999999999997</v>
      </c>
      <c r="Y34" s="176">
        <v>7.3220000000000001</v>
      </c>
      <c r="Z34" s="176">
        <v>7.3369999999999997</v>
      </c>
      <c r="AA34" s="176">
        <v>7.3419999999999996</v>
      </c>
      <c r="AB34" s="176">
        <v>7.3449999999999998</v>
      </c>
      <c r="AC34" s="176">
        <v>7.3630000000000004</v>
      </c>
      <c r="AD34" s="176">
        <v>7.4119999999999999</v>
      </c>
      <c r="AE34" s="176">
        <v>7.4470000000000001</v>
      </c>
      <c r="AF34" s="176">
        <v>7.4260000000000002</v>
      </c>
      <c r="AG34" s="176">
        <v>7.4710000000000001</v>
      </c>
      <c r="AH34" s="176">
        <v>7.6040000000000001</v>
      </c>
      <c r="AI34" s="176">
        <v>7.617</v>
      </c>
      <c r="AJ34" s="176">
        <v>7.282</v>
      </c>
      <c r="AK34" s="176">
        <v>110.166</v>
      </c>
      <c r="AL34" s="176">
        <v>116.77680000000001</v>
      </c>
      <c r="AM34" s="176">
        <v>116.0124</v>
      </c>
      <c r="AN34" s="176">
        <v>105.2268</v>
      </c>
      <c r="AO34" s="176">
        <v>77.212799999999987</v>
      </c>
      <c r="AP34" s="176">
        <v>86.545200000000008</v>
      </c>
      <c r="AQ34" s="176">
        <v>85.041600000000003</v>
      </c>
      <c r="AR34" s="176">
        <v>123.43800000000002</v>
      </c>
      <c r="AS34" s="176">
        <v>81.816000000000003</v>
      </c>
      <c r="AT34" s="176">
        <v>149.3604</v>
      </c>
      <c r="AU34" s="176">
        <v>127.36920000000001</v>
      </c>
      <c r="AV34" s="176">
        <v>140.51519999999999</v>
      </c>
      <c r="AW34" s="176">
        <v>87.410399999999996</v>
      </c>
      <c r="AX34" s="176">
        <v>122.46359999999999</v>
      </c>
      <c r="AY34" s="176">
        <v>91.492799999999988</v>
      </c>
      <c r="AZ34" s="176">
        <v>101.346</v>
      </c>
      <c r="BA34" s="176">
        <v>134.0976</v>
      </c>
      <c r="BB34" s="176">
        <v>125.88239999999999</v>
      </c>
      <c r="BC34" s="176">
        <v>103.05120000000001</v>
      </c>
      <c r="BD34" s="176">
        <v>82.714799999999997</v>
      </c>
      <c r="BE34" s="176">
        <v>97.355999999999995</v>
      </c>
      <c r="BF34" s="176">
        <v>53.474400000000003</v>
      </c>
      <c r="BG34" s="176">
        <v>47.065199999999997</v>
      </c>
      <c r="BH34" s="176">
        <v>90.1404</v>
      </c>
      <c r="BI34" s="176">
        <v>63.302400000000006</v>
      </c>
      <c r="BJ34" s="176">
        <v>86.545199999999994</v>
      </c>
      <c r="BK34" s="176">
        <v>125.25240000000001</v>
      </c>
      <c r="BL34" s="176">
        <v>102.4212</v>
      </c>
      <c r="BM34" s="176">
        <v>89.418000000000006</v>
      </c>
      <c r="BN34" s="176">
        <v>105.4452</v>
      </c>
      <c r="BO34" s="176">
        <v>92.147999999999996</v>
      </c>
      <c r="BP34" s="176">
        <v>117.38159999999999</v>
      </c>
      <c r="BQ34" s="176">
        <v>102.09359999999998</v>
      </c>
      <c r="BR34" s="176">
        <v>129.9228</v>
      </c>
      <c r="BS34" s="176">
        <v>72.836399999999998</v>
      </c>
      <c r="BT34" s="176">
        <v>70.853999999999999</v>
      </c>
      <c r="BU34" s="176">
        <v>70.013999999999996</v>
      </c>
      <c r="BV34" s="176">
        <v>111.342</v>
      </c>
      <c r="BW34" s="176">
        <v>86.268000000000001</v>
      </c>
      <c r="BX34" s="176">
        <v>74.911199999999994</v>
      </c>
      <c r="BY34" s="176">
        <v>95.264399999999995</v>
      </c>
      <c r="BZ34" s="176">
        <v>103.7064</v>
      </c>
      <c r="CA34" s="176">
        <v>105.1344</v>
      </c>
      <c r="CB34" s="176">
        <v>70.635599999999997</v>
      </c>
      <c r="CC34" s="176">
        <v>87.166799999999995</v>
      </c>
      <c r="CD34" s="176">
        <v>74.3904</v>
      </c>
      <c r="CE34" s="176">
        <v>96.070799999999991</v>
      </c>
      <c r="CF34" s="176">
        <v>101.17799999999998</v>
      </c>
      <c r="CG34" s="176">
        <v>3.6288</v>
      </c>
      <c r="CH34" s="176">
        <v>59.068800000000003</v>
      </c>
      <c r="CI34" s="176">
        <v>51.6096</v>
      </c>
      <c r="CJ34" s="176">
        <v>51.408000000000001</v>
      </c>
      <c r="CK34" s="176">
        <v>33.667199999999994</v>
      </c>
      <c r="CL34" s="176">
        <v>60.076800000000006</v>
      </c>
      <c r="CM34" s="176">
        <v>23.184000000000001</v>
      </c>
      <c r="CN34" s="176">
        <v>24.393599999999999</v>
      </c>
      <c r="CO34" s="176">
        <v>47.779199999999996</v>
      </c>
      <c r="CP34" s="176">
        <v>73.180800000000005</v>
      </c>
      <c r="CQ34" s="176">
        <v>63.42</v>
      </c>
      <c r="CR34" s="176">
        <v>109.77119999999999</v>
      </c>
      <c r="CS34" s="176">
        <v>99.842399999999998</v>
      </c>
      <c r="CT34" s="176">
        <v>84.705600000000004</v>
      </c>
      <c r="CU34" s="176">
        <v>52.5</v>
      </c>
      <c r="CV34" s="176">
        <v>65.032800000000009</v>
      </c>
      <c r="CW34" s="176">
        <v>25.8384</v>
      </c>
      <c r="CX34" s="176">
        <v>21.167999999999999</v>
      </c>
      <c r="CY34" s="176">
        <v>82.101600000000005</v>
      </c>
      <c r="CZ34" s="176">
        <v>90.283199999999994</v>
      </c>
      <c r="DA34" s="176">
        <v>143.74079999999998</v>
      </c>
      <c r="DB34" s="176">
        <v>36.96</v>
      </c>
      <c r="DC34" s="176">
        <v>123.816</v>
      </c>
      <c r="DD34" s="176">
        <v>119.98560000000001</v>
      </c>
      <c r="DE34" s="4"/>
      <c r="DF34" s="113">
        <f t="shared" si="1"/>
        <v>38108</v>
      </c>
      <c r="DG34" s="133">
        <f t="shared" si="2"/>
        <v>88.47</v>
      </c>
      <c r="DH34" s="86">
        <f t="shared" ca="1" si="3"/>
        <v>0</v>
      </c>
      <c r="DI34" s="4"/>
      <c r="DO34" s="204">
        <v>0.32291666666666669</v>
      </c>
    </row>
    <row r="35" spans="1:119" customFormat="1" ht="12" customHeight="1" x14ac:dyDescent="0.2">
      <c r="A35" s="4"/>
      <c r="B35" s="188">
        <f t="shared" si="0"/>
        <v>38139</v>
      </c>
      <c r="C35" s="186">
        <v>64.900000000000006</v>
      </c>
      <c r="D35" s="186">
        <v>46.71</v>
      </c>
      <c r="E35" s="187">
        <v>0.9</v>
      </c>
      <c r="F35" s="187">
        <v>1.1000000000000001</v>
      </c>
      <c r="G35" s="4"/>
      <c r="H35" s="4"/>
      <c r="I35" s="4"/>
      <c r="J35" s="4"/>
      <c r="K35" s="4"/>
      <c r="L35" s="207">
        <v>37266</v>
      </c>
      <c r="M35" s="176">
        <v>7.5949999999999998</v>
      </c>
      <c r="N35" s="176">
        <v>7.3209999999999997</v>
      </c>
      <c r="O35" s="176">
        <v>7.31</v>
      </c>
      <c r="P35" s="176">
        <v>7.3049999999999997</v>
      </c>
      <c r="Q35" s="176">
        <v>7.3</v>
      </c>
      <c r="R35" s="176">
        <v>7.2839999999999998</v>
      </c>
      <c r="S35" s="176">
        <v>7.3070000000000004</v>
      </c>
      <c r="T35" s="176">
        <v>7.327</v>
      </c>
      <c r="U35" s="176">
        <v>7.2969999999999997</v>
      </c>
      <c r="V35" s="176">
        <v>7.274</v>
      </c>
      <c r="W35" s="176">
        <v>7.2009999999999996</v>
      </c>
      <c r="X35" s="176">
        <v>7.2060000000000004</v>
      </c>
      <c r="Y35" s="176">
        <v>7.2</v>
      </c>
      <c r="Z35" s="176">
        <v>7.2030000000000003</v>
      </c>
      <c r="AA35" s="176">
        <v>7.2030000000000003</v>
      </c>
      <c r="AB35" s="176">
        <v>7.2</v>
      </c>
      <c r="AC35" s="176">
        <v>7.2</v>
      </c>
      <c r="AD35" s="176">
        <v>7.2939999999999996</v>
      </c>
      <c r="AE35" s="176">
        <v>7.5250000000000004</v>
      </c>
      <c r="AF35" s="176">
        <v>4.3339999999999996</v>
      </c>
      <c r="AG35" s="176">
        <v>4.2469999999999999</v>
      </c>
      <c r="AH35" s="176">
        <v>4.0549999999999997</v>
      </c>
      <c r="AI35" s="176">
        <v>4.0279999999999996</v>
      </c>
      <c r="AJ35" s="176">
        <v>4.8819999999999997</v>
      </c>
      <c r="AK35" s="176">
        <v>103.0848</v>
      </c>
      <c r="AL35" s="176">
        <v>124.404</v>
      </c>
      <c r="AM35" s="176">
        <v>100.548</v>
      </c>
      <c r="AN35" s="176">
        <v>124.3032</v>
      </c>
      <c r="AO35" s="176">
        <v>68.947199999999995</v>
      </c>
      <c r="AP35" s="176">
        <v>62.714400000000005</v>
      </c>
      <c r="AQ35" s="176">
        <v>53.961599999999997</v>
      </c>
      <c r="AR35" s="176">
        <v>134.60160000000002</v>
      </c>
      <c r="AS35" s="176">
        <v>72.643199999999993</v>
      </c>
      <c r="AT35" s="176">
        <v>143.47200000000001</v>
      </c>
      <c r="AU35" s="176">
        <v>123.29519999999999</v>
      </c>
      <c r="AV35" s="176">
        <v>123.7488</v>
      </c>
      <c r="AW35" s="176">
        <v>127.4448</v>
      </c>
      <c r="AX35" s="176">
        <v>101.6904</v>
      </c>
      <c r="AY35" s="176">
        <v>92.131199999999993</v>
      </c>
      <c r="AZ35" s="176">
        <v>62.227199999999996</v>
      </c>
      <c r="BA35" s="176">
        <v>136.75200000000001</v>
      </c>
      <c r="BB35" s="176">
        <v>121.01039999999999</v>
      </c>
      <c r="BC35" s="176">
        <v>114.50880000000001</v>
      </c>
      <c r="BD35" s="176">
        <v>70.156800000000004</v>
      </c>
      <c r="BE35" s="176">
        <v>76.171199999999999</v>
      </c>
      <c r="BF35" s="176">
        <v>25.9056</v>
      </c>
      <c r="BG35" s="176">
        <v>17.371200000000002</v>
      </c>
      <c r="BH35" s="176">
        <v>61.655999999999999</v>
      </c>
      <c r="BI35" s="176">
        <v>56.380800000000001</v>
      </c>
      <c r="BJ35" s="176">
        <v>80.236800000000002</v>
      </c>
      <c r="BK35" s="176">
        <v>111.48480000000001</v>
      </c>
      <c r="BL35" s="176">
        <v>104.42880000000001</v>
      </c>
      <c r="BM35" s="176">
        <v>74.793600000000012</v>
      </c>
      <c r="BN35" s="176">
        <v>82.269600000000011</v>
      </c>
      <c r="BO35" s="176">
        <v>78.976799999999997</v>
      </c>
      <c r="BP35" s="176">
        <v>118.5744</v>
      </c>
      <c r="BQ35" s="176">
        <v>131.81279999999998</v>
      </c>
      <c r="BR35" s="176">
        <v>141.9264</v>
      </c>
      <c r="BS35" s="176">
        <v>75.196799999999996</v>
      </c>
      <c r="BT35" s="176">
        <v>108.2256</v>
      </c>
      <c r="BU35" s="176">
        <v>65.839199999999991</v>
      </c>
      <c r="BV35" s="176">
        <v>126.3192</v>
      </c>
      <c r="BW35" s="176">
        <v>124.6224</v>
      </c>
      <c r="BX35" s="176">
        <v>44.755199999999995</v>
      </c>
      <c r="BY35" s="176">
        <v>62.865600000000001</v>
      </c>
      <c r="BZ35" s="176">
        <v>78.792000000000002</v>
      </c>
      <c r="CA35" s="176">
        <v>81.043199999999999</v>
      </c>
      <c r="CB35" s="176">
        <v>78.019199999999998</v>
      </c>
      <c r="CC35" s="176">
        <v>77.431200000000004</v>
      </c>
      <c r="CD35" s="176">
        <v>30.441599999999998</v>
      </c>
      <c r="CE35" s="176">
        <v>86.906399999999991</v>
      </c>
      <c r="CF35" s="176">
        <v>70.711199999999991</v>
      </c>
      <c r="CG35" s="176">
        <v>15.036</v>
      </c>
      <c r="CH35" s="176">
        <v>116.08799999999999</v>
      </c>
      <c r="CI35" s="176">
        <v>99.388800000000003</v>
      </c>
      <c r="CJ35" s="176">
        <v>27.216000000000001</v>
      </c>
      <c r="CK35" s="176">
        <v>128.5872</v>
      </c>
      <c r="CL35" s="176">
        <v>114.996</v>
      </c>
      <c r="CM35" s="176">
        <v>121.76639999999999</v>
      </c>
      <c r="CN35" s="176">
        <v>44.755199999999995</v>
      </c>
      <c r="CO35" s="176">
        <v>125.12639999999999</v>
      </c>
      <c r="CP35" s="176">
        <v>139.45679999999999</v>
      </c>
      <c r="CQ35" s="176">
        <v>142.96799999999999</v>
      </c>
      <c r="CR35" s="176">
        <v>67.418399999999991</v>
      </c>
      <c r="CS35" s="176">
        <v>113.01360000000001</v>
      </c>
      <c r="CT35" s="176">
        <v>128.8896</v>
      </c>
      <c r="CU35" s="176">
        <v>87.2256</v>
      </c>
      <c r="CV35" s="176">
        <v>98.515199999999993</v>
      </c>
      <c r="CW35" s="176">
        <v>68.947199999999995</v>
      </c>
      <c r="CX35" s="176">
        <v>94.197600000000008</v>
      </c>
      <c r="CY35" s="176">
        <v>37.699199999999998</v>
      </c>
      <c r="CZ35" s="176">
        <v>113.904</v>
      </c>
      <c r="DA35" s="176">
        <v>155.6352</v>
      </c>
      <c r="DB35" s="176">
        <v>72.777600000000007</v>
      </c>
      <c r="DC35" s="176">
        <v>94.399199999999993</v>
      </c>
      <c r="DD35" s="176">
        <v>136.11360000000002</v>
      </c>
      <c r="DE35" s="4"/>
      <c r="DF35" s="113">
        <f t="shared" si="1"/>
        <v>38139</v>
      </c>
      <c r="DG35" s="133">
        <f t="shared" si="2"/>
        <v>64.900000000000006</v>
      </c>
      <c r="DH35" s="86">
        <f t="shared" ca="1" si="3"/>
        <v>0</v>
      </c>
      <c r="DI35" s="4"/>
      <c r="DO35" s="204">
        <v>0.33333333333333331</v>
      </c>
    </row>
    <row r="36" spans="1:119" customFormat="1" ht="12" customHeight="1" x14ac:dyDescent="0.2">
      <c r="A36" s="4"/>
      <c r="B36" s="188">
        <f t="shared" si="0"/>
        <v>38169</v>
      </c>
      <c r="C36" s="186">
        <v>84.11</v>
      </c>
      <c r="D36" s="186">
        <v>21.03</v>
      </c>
      <c r="E36" s="187">
        <v>0.9</v>
      </c>
      <c r="F36" s="187">
        <v>1.1000000000000001</v>
      </c>
      <c r="G36" s="4"/>
      <c r="H36" s="4"/>
      <c r="I36" s="4"/>
      <c r="J36" s="4"/>
      <c r="K36" s="4"/>
      <c r="L36" s="207">
        <v>37267</v>
      </c>
      <c r="M36" s="176">
        <v>3.9609999999999999</v>
      </c>
      <c r="N36" s="176">
        <v>3.9470000000000001</v>
      </c>
      <c r="O36" s="176">
        <v>3.9369999999999998</v>
      </c>
      <c r="P36" s="176">
        <v>3.8879999999999999</v>
      </c>
      <c r="Q36" s="176">
        <v>3.8439999999999999</v>
      </c>
      <c r="R36" s="176">
        <v>3.8380000000000001</v>
      </c>
      <c r="S36" s="176">
        <v>3.8149999999999999</v>
      </c>
      <c r="T36" s="176">
        <v>3.8330000000000002</v>
      </c>
      <c r="U36" s="176">
        <v>3.8149999999999999</v>
      </c>
      <c r="V36" s="176">
        <v>3.762</v>
      </c>
      <c r="W36" s="176">
        <v>4.0599999999999996</v>
      </c>
      <c r="X36" s="176">
        <v>5.8369999999999997</v>
      </c>
      <c r="Y36" s="176">
        <v>6.0979999999999999</v>
      </c>
      <c r="Z36" s="176">
        <v>6.0010000000000003</v>
      </c>
      <c r="AA36" s="176">
        <v>5.98</v>
      </c>
      <c r="AB36" s="176">
        <v>5.94</v>
      </c>
      <c r="AC36" s="176">
        <v>5.968</v>
      </c>
      <c r="AD36" s="176">
        <v>5.9240000000000004</v>
      </c>
      <c r="AE36" s="176">
        <v>5.8810000000000002</v>
      </c>
      <c r="AF36" s="176">
        <v>6.2270000000000003</v>
      </c>
      <c r="AG36" s="176">
        <v>6.2080000000000002</v>
      </c>
      <c r="AH36" s="176">
        <v>6.2430000000000003</v>
      </c>
      <c r="AI36" s="176">
        <v>4.9429999999999996</v>
      </c>
      <c r="AJ36" s="176">
        <v>6.7380000000000004</v>
      </c>
      <c r="AK36" s="176">
        <v>119.8848</v>
      </c>
      <c r="AL36" s="176">
        <v>116.7516</v>
      </c>
      <c r="AM36" s="176">
        <v>30.038400000000003</v>
      </c>
      <c r="AN36" s="176">
        <v>14.716799999999999</v>
      </c>
      <c r="AO36" s="176">
        <v>90.921599999999998</v>
      </c>
      <c r="AP36" s="176">
        <v>92.240399999999994</v>
      </c>
      <c r="AQ36" s="176">
        <v>76.574399999999997</v>
      </c>
      <c r="AR36" s="176">
        <v>80.875199999999992</v>
      </c>
      <c r="AS36" s="176">
        <v>85.125600000000006</v>
      </c>
      <c r="AT36" s="176">
        <v>59.001599999999996</v>
      </c>
      <c r="AU36" s="176">
        <v>45.1584</v>
      </c>
      <c r="AV36" s="176">
        <v>23.587199999999999</v>
      </c>
      <c r="AW36" s="176">
        <v>118.2216</v>
      </c>
      <c r="AX36" s="176">
        <v>30.441599999999998</v>
      </c>
      <c r="AY36" s="176">
        <v>17.539200000000001</v>
      </c>
      <c r="AZ36" s="176">
        <v>99.061200000000014</v>
      </c>
      <c r="BA36" s="176">
        <v>105.9828</v>
      </c>
      <c r="BB36" s="176">
        <v>120.85079999999999</v>
      </c>
      <c r="BC36" s="176">
        <v>120.47280000000001</v>
      </c>
      <c r="BD36" s="176">
        <v>101.32080000000001</v>
      </c>
      <c r="BE36" s="176">
        <v>67.905600000000007</v>
      </c>
      <c r="BF36" s="176">
        <v>93.055199999999999</v>
      </c>
      <c r="BG36" s="176">
        <v>34.507199999999997</v>
      </c>
      <c r="BH36" s="176">
        <v>31.197599999999998</v>
      </c>
      <c r="BI36" s="176">
        <v>76.608000000000004</v>
      </c>
      <c r="BJ36" s="176">
        <v>77.162399999999991</v>
      </c>
      <c r="BK36" s="176">
        <v>74.34</v>
      </c>
      <c r="BL36" s="176">
        <v>91.324799999999996</v>
      </c>
      <c r="BM36" s="176">
        <v>83.277600000000007</v>
      </c>
      <c r="BN36" s="176">
        <v>130.43520000000001</v>
      </c>
      <c r="BO36" s="176">
        <v>125.14319999999999</v>
      </c>
      <c r="BP36" s="176">
        <v>109.2672</v>
      </c>
      <c r="BQ36" s="176">
        <v>84.201599999999999</v>
      </c>
      <c r="BR36" s="176">
        <v>135.828</v>
      </c>
      <c r="BS36" s="176">
        <v>82.941600000000008</v>
      </c>
      <c r="BT36" s="176">
        <v>104.0424</v>
      </c>
      <c r="BU36" s="176">
        <v>59.102400000000003</v>
      </c>
      <c r="BV36" s="176">
        <v>124.79039999999999</v>
      </c>
      <c r="BW36" s="176">
        <v>128.0496</v>
      </c>
      <c r="BX36" s="176">
        <v>133.66079999999999</v>
      </c>
      <c r="BY36" s="176">
        <v>79.732799999999997</v>
      </c>
      <c r="BZ36" s="176">
        <v>101.3712</v>
      </c>
      <c r="CA36" s="176">
        <v>124.1016</v>
      </c>
      <c r="CB36" s="176">
        <v>124.992</v>
      </c>
      <c r="CC36" s="176">
        <v>123.17760000000001</v>
      </c>
      <c r="CD36" s="176">
        <v>104.1936</v>
      </c>
      <c r="CE36" s="176">
        <v>60.765599999999999</v>
      </c>
      <c r="CF36" s="176">
        <v>80.925600000000003</v>
      </c>
      <c r="CG36" s="176">
        <v>88.75439999999999</v>
      </c>
      <c r="CH36" s="176">
        <v>26.6112</v>
      </c>
      <c r="CI36" s="176">
        <v>44.721599999999995</v>
      </c>
      <c r="CJ36" s="176">
        <v>122.85839999999999</v>
      </c>
      <c r="CK36" s="176">
        <v>135.1224</v>
      </c>
      <c r="CL36" s="176">
        <v>149.78879999999998</v>
      </c>
      <c r="CM36" s="176">
        <v>95.507999999999996</v>
      </c>
      <c r="CN36" s="176">
        <v>107.4192</v>
      </c>
      <c r="CO36" s="176">
        <v>100.128</v>
      </c>
      <c r="CP36" s="176">
        <v>147.90720000000002</v>
      </c>
      <c r="CQ36" s="176">
        <v>88.30080000000001</v>
      </c>
      <c r="CR36" s="176">
        <v>71.887199999999993</v>
      </c>
      <c r="CS36" s="176">
        <v>69.148800000000008</v>
      </c>
      <c r="CT36" s="176">
        <v>116.1216</v>
      </c>
      <c r="CU36" s="176">
        <v>131.84639999999999</v>
      </c>
      <c r="CV36" s="176">
        <v>67.720799999999997</v>
      </c>
      <c r="CW36" s="176">
        <v>92.7864</v>
      </c>
      <c r="CX36" s="176">
        <v>85.864800000000002</v>
      </c>
      <c r="CY36" s="176">
        <v>72.189600000000013</v>
      </c>
      <c r="CZ36" s="176">
        <v>68.846399999999988</v>
      </c>
      <c r="DA36" s="176">
        <v>50.4</v>
      </c>
      <c r="DB36" s="176">
        <v>26.6112</v>
      </c>
      <c r="DC36" s="176">
        <v>128.85599999999999</v>
      </c>
      <c r="DD36" s="176">
        <v>132.7704</v>
      </c>
      <c r="DE36" s="4"/>
      <c r="DF36" s="113">
        <f t="shared" si="1"/>
        <v>38169</v>
      </c>
      <c r="DG36" s="133">
        <f t="shared" si="2"/>
        <v>84.11</v>
      </c>
      <c r="DH36" s="86">
        <f t="shared" ca="1" si="3"/>
        <v>0</v>
      </c>
      <c r="DI36" s="4"/>
      <c r="DO36" s="204">
        <v>0.34375</v>
      </c>
    </row>
    <row r="37" spans="1:119" customFormat="1" ht="12" customHeight="1" x14ac:dyDescent="0.2">
      <c r="A37" s="4"/>
      <c r="B37" s="188">
        <f t="shared" si="0"/>
        <v>38200</v>
      </c>
      <c r="C37" s="186">
        <v>83.35</v>
      </c>
      <c r="D37" s="186">
        <v>19.29</v>
      </c>
      <c r="E37" s="187">
        <v>0.9</v>
      </c>
      <c r="F37" s="187">
        <v>1.1000000000000001</v>
      </c>
      <c r="G37" s="4"/>
      <c r="H37" s="4"/>
      <c r="I37" s="4"/>
      <c r="J37" s="4"/>
      <c r="K37" s="4"/>
      <c r="L37" s="207">
        <v>37268</v>
      </c>
      <c r="M37" s="176">
        <v>5.0209999999999999</v>
      </c>
      <c r="N37" s="176">
        <v>6.08</v>
      </c>
      <c r="O37" s="176">
        <v>7.2160000000000002</v>
      </c>
      <c r="P37" s="176">
        <v>7.1059999999999999</v>
      </c>
      <c r="Q37" s="176">
        <v>6.9989999999999997</v>
      </c>
      <c r="R37" s="176">
        <v>6.125</v>
      </c>
      <c r="S37" s="176">
        <v>6.1769999999999996</v>
      </c>
      <c r="T37" s="176">
        <v>6.165</v>
      </c>
      <c r="U37" s="176">
        <v>6.1390000000000002</v>
      </c>
      <c r="V37" s="176">
        <v>6.1630000000000003</v>
      </c>
      <c r="W37" s="176">
        <v>6.1920000000000002</v>
      </c>
      <c r="X37" s="176">
        <v>6.2460000000000004</v>
      </c>
      <c r="Y37" s="176">
        <v>6.274</v>
      </c>
      <c r="Z37" s="176">
        <v>6.3109999999999999</v>
      </c>
      <c r="AA37" s="176">
        <v>6.3319999999999999</v>
      </c>
      <c r="AB37" s="176">
        <v>6.49</v>
      </c>
      <c r="AC37" s="176">
        <v>7.3959999999999999</v>
      </c>
      <c r="AD37" s="176">
        <v>7.4509999999999996</v>
      </c>
      <c r="AE37" s="176">
        <v>7.2869999999999999</v>
      </c>
      <c r="AF37" s="176">
        <v>7.2839999999999998</v>
      </c>
      <c r="AG37" s="176">
        <v>7.1020000000000003</v>
      </c>
      <c r="AH37" s="176">
        <v>6.1980000000000004</v>
      </c>
      <c r="AI37" s="176">
        <v>6.4809999999999999</v>
      </c>
      <c r="AJ37" s="176">
        <v>6.1989999999999998</v>
      </c>
      <c r="AK37" s="176">
        <v>136.6848</v>
      </c>
      <c r="AL37" s="176">
        <v>109.0992</v>
      </c>
      <c r="AM37" s="176">
        <v>68.846399999999988</v>
      </c>
      <c r="AN37" s="176">
        <v>115.9872</v>
      </c>
      <c r="AO37" s="176">
        <v>112.896</v>
      </c>
      <c r="AP37" s="176">
        <v>121.76639999999999</v>
      </c>
      <c r="AQ37" s="176">
        <v>99.18719999999999</v>
      </c>
      <c r="AR37" s="176">
        <v>56.28</v>
      </c>
      <c r="AS37" s="176">
        <v>125.21039999999999</v>
      </c>
      <c r="AT37" s="176">
        <v>118.944</v>
      </c>
      <c r="AU37" s="176">
        <v>130.83840000000001</v>
      </c>
      <c r="AV37" s="176">
        <v>92.332800000000006</v>
      </c>
      <c r="AW37" s="176">
        <v>108.99839999999999</v>
      </c>
      <c r="AX37" s="176">
        <v>87.427199999999999</v>
      </c>
      <c r="AY37" s="176">
        <v>73.869600000000005</v>
      </c>
      <c r="AZ37" s="176">
        <v>135.89520000000002</v>
      </c>
      <c r="BA37" s="176">
        <v>75.2136</v>
      </c>
      <c r="BB37" s="176">
        <v>120.69119999999999</v>
      </c>
      <c r="BC37" s="176">
        <v>105.6048</v>
      </c>
      <c r="BD37" s="176">
        <v>86.923199999999994</v>
      </c>
      <c r="BE37" s="176">
        <v>113.3664</v>
      </c>
      <c r="BF37" s="176">
        <v>68.896799999999999</v>
      </c>
      <c r="BG37" s="176">
        <v>123.648</v>
      </c>
      <c r="BH37" s="176">
        <v>88.9392</v>
      </c>
      <c r="BI37" s="176">
        <v>113.5008</v>
      </c>
      <c r="BJ37" s="176">
        <v>43.814399999999999</v>
      </c>
      <c r="BK37" s="176">
        <v>140.9016</v>
      </c>
      <c r="BL37" s="176">
        <v>125.16</v>
      </c>
      <c r="BM37" s="176">
        <v>123.3792</v>
      </c>
      <c r="BN37" s="176">
        <v>102.816</v>
      </c>
      <c r="BO37" s="176">
        <v>83.596800000000002</v>
      </c>
      <c r="BP37" s="176">
        <v>61.807199999999995</v>
      </c>
      <c r="BQ37" s="176">
        <v>76.540800000000004</v>
      </c>
      <c r="BR37" s="176">
        <v>152.49360000000001</v>
      </c>
      <c r="BS37" s="176">
        <v>122.6568</v>
      </c>
      <c r="BT37" s="176">
        <v>91.072800000000001</v>
      </c>
      <c r="BU37" s="176">
        <v>134.26560000000001</v>
      </c>
      <c r="BV37" s="176">
        <v>97.322399999999988</v>
      </c>
      <c r="BW37" s="176">
        <v>135.44159999999999</v>
      </c>
      <c r="BX37" s="176">
        <v>85.932000000000002</v>
      </c>
      <c r="BY37" s="176">
        <v>111.06480000000001</v>
      </c>
      <c r="BZ37" s="176">
        <v>131.208</v>
      </c>
      <c r="CA37" s="176">
        <v>105.52080000000001</v>
      </c>
      <c r="CB37" s="176">
        <v>74.054400000000001</v>
      </c>
      <c r="CC37" s="176">
        <v>151.65360000000001</v>
      </c>
      <c r="CD37" s="176">
        <v>105.42</v>
      </c>
      <c r="CE37" s="176">
        <v>124.80719999999999</v>
      </c>
      <c r="CF37" s="176">
        <v>86.688000000000002</v>
      </c>
      <c r="CG37" s="176">
        <v>97.070399999999992</v>
      </c>
      <c r="CH37" s="176">
        <v>138.34800000000001</v>
      </c>
      <c r="CI37" s="176">
        <v>141.45599999999999</v>
      </c>
      <c r="CJ37" s="176">
        <v>119.64960000000001</v>
      </c>
      <c r="CK37" s="176">
        <v>1.512</v>
      </c>
      <c r="CL37" s="176">
        <v>28.744799999999998</v>
      </c>
      <c r="CM37" s="176">
        <v>30.122400000000003</v>
      </c>
      <c r="CN37" s="176">
        <v>14.4816</v>
      </c>
      <c r="CO37" s="176">
        <v>18.463200000000001</v>
      </c>
      <c r="CP37" s="176">
        <v>96.012</v>
      </c>
      <c r="CQ37" s="176">
        <v>117.8184</v>
      </c>
      <c r="CR37" s="176">
        <v>133.32479999999998</v>
      </c>
      <c r="CS37" s="176">
        <v>154.62720000000002</v>
      </c>
      <c r="CT37" s="176">
        <v>70.375199999999992</v>
      </c>
      <c r="CU37" s="176">
        <v>110.4768</v>
      </c>
      <c r="CV37" s="176">
        <v>129.6456</v>
      </c>
      <c r="CW37" s="176">
        <v>164.37120000000002</v>
      </c>
      <c r="CX37" s="176">
        <v>55.574400000000004</v>
      </c>
      <c r="CY37" s="176">
        <v>139.02000000000001</v>
      </c>
      <c r="CZ37" s="176">
        <v>129.76319999999998</v>
      </c>
      <c r="DA37" s="176">
        <v>132.61920000000001</v>
      </c>
      <c r="DB37" s="176">
        <v>124.38719999999999</v>
      </c>
      <c r="DC37" s="176">
        <v>46.552800000000005</v>
      </c>
      <c r="DD37" s="176">
        <v>89.543999999999997</v>
      </c>
      <c r="DE37" s="4"/>
      <c r="DF37" s="113">
        <f t="shared" si="1"/>
        <v>38200</v>
      </c>
      <c r="DG37" s="133">
        <f t="shared" si="2"/>
        <v>83.35</v>
      </c>
      <c r="DH37" s="86">
        <f t="shared" ca="1" si="3"/>
        <v>0</v>
      </c>
      <c r="DI37" s="4"/>
      <c r="DO37" s="204">
        <v>0.35416666666666669</v>
      </c>
    </row>
    <row r="38" spans="1:119" customFormat="1" ht="12" customHeight="1" x14ac:dyDescent="0.2">
      <c r="A38" s="4"/>
      <c r="B38" s="188">
        <f t="shared" si="0"/>
        <v>38231</v>
      </c>
      <c r="C38" s="186">
        <v>85.14</v>
      </c>
      <c r="D38" s="186">
        <v>18.75</v>
      </c>
      <c r="E38" s="187">
        <v>0.9</v>
      </c>
      <c r="F38" s="187">
        <v>1.1000000000000001</v>
      </c>
      <c r="G38" s="4"/>
      <c r="H38" s="4"/>
      <c r="I38" s="4"/>
      <c r="J38" s="4"/>
      <c r="K38" s="4"/>
      <c r="L38" s="207">
        <v>37269</v>
      </c>
      <c r="M38" s="176">
        <v>4.3230000000000004</v>
      </c>
      <c r="N38" s="176">
        <v>4.5590000000000002</v>
      </c>
      <c r="O38" s="176">
        <v>4.359</v>
      </c>
      <c r="P38" s="176">
        <v>6.5830000000000002</v>
      </c>
      <c r="Q38" s="176">
        <v>6.5890000000000004</v>
      </c>
      <c r="R38" s="176">
        <v>6.5570000000000004</v>
      </c>
      <c r="S38" s="176">
        <v>6.5579999999999998</v>
      </c>
      <c r="T38" s="176">
        <v>6.508</v>
      </c>
      <c r="U38" s="176">
        <v>6.5140000000000002</v>
      </c>
      <c r="V38" s="176">
        <v>6.548</v>
      </c>
      <c r="W38" s="176">
        <v>4.1820000000000004</v>
      </c>
      <c r="X38" s="176">
        <v>2.9209999999999998</v>
      </c>
      <c r="Y38" s="176">
        <v>4.5629999999999997</v>
      </c>
      <c r="Z38" s="176">
        <v>6.532</v>
      </c>
      <c r="AA38" s="176">
        <v>6.5359999999999996</v>
      </c>
      <c r="AB38" s="176">
        <v>6.5069999999999997</v>
      </c>
      <c r="AC38" s="176">
        <v>6.5060000000000002</v>
      </c>
      <c r="AD38" s="176">
        <v>6.5330000000000004</v>
      </c>
      <c r="AE38" s="176">
        <v>6.5650000000000004</v>
      </c>
      <c r="AF38" s="176">
        <v>6.5540000000000003</v>
      </c>
      <c r="AG38" s="176">
        <v>6.6040000000000001</v>
      </c>
      <c r="AH38" s="176">
        <v>6.6130000000000004</v>
      </c>
      <c r="AI38" s="176">
        <v>6.6070000000000002</v>
      </c>
      <c r="AJ38" s="176">
        <v>4.5570000000000004</v>
      </c>
      <c r="AK38" s="176">
        <v>25.8888</v>
      </c>
      <c r="AL38" s="176">
        <v>143.8416</v>
      </c>
      <c r="AM38" s="176">
        <v>110.8296</v>
      </c>
      <c r="AN38" s="176">
        <v>97.574399999999997</v>
      </c>
      <c r="AO38" s="176">
        <v>155.43360000000001</v>
      </c>
      <c r="AP38" s="176">
        <v>21.453599999999998</v>
      </c>
      <c r="AQ38" s="176">
        <v>123.29519999999999</v>
      </c>
      <c r="AR38" s="176">
        <v>128.43600000000001</v>
      </c>
      <c r="AS38" s="176">
        <v>104.41200000000001</v>
      </c>
      <c r="AT38" s="176">
        <v>79.632000000000005</v>
      </c>
      <c r="AU38" s="176">
        <v>30.441599999999998</v>
      </c>
      <c r="AV38" s="176">
        <v>75.919200000000004</v>
      </c>
      <c r="AW38" s="176">
        <v>105.03360000000001</v>
      </c>
      <c r="AX38" s="176">
        <v>68.628</v>
      </c>
      <c r="AY38" s="176">
        <v>55.591200000000001</v>
      </c>
      <c r="AZ38" s="176">
        <v>76.288800000000009</v>
      </c>
      <c r="BA38" s="176">
        <v>71.769600000000011</v>
      </c>
      <c r="BB38" s="176">
        <v>29.8704</v>
      </c>
      <c r="BC38" s="176">
        <v>85.68</v>
      </c>
      <c r="BD38" s="176">
        <v>71.366399999999999</v>
      </c>
      <c r="BE38" s="176">
        <v>114.30719999999999</v>
      </c>
      <c r="BF38" s="176">
        <v>15.086399999999999</v>
      </c>
      <c r="BG38" s="176">
        <v>114.35760000000001</v>
      </c>
      <c r="BH38" s="176">
        <v>118.944</v>
      </c>
      <c r="BI38" s="176">
        <v>109.4688</v>
      </c>
      <c r="BJ38" s="176">
        <v>75.9696</v>
      </c>
      <c r="BK38" s="176">
        <v>106.54560000000001</v>
      </c>
      <c r="BL38" s="176">
        <v>86.637600000000006</v>
      </c>
      <c r="BM38" s="176">
        <v>118.7928</v>
      </c>
      <c r="BN38" s="176">
        <v>104.07599999999999</v>
      </c>
      <c r="BO38" s="176">
        <v>115.71839999999999</v>
      </c>
      <c r="BP38" s="176">
        <v>127.61280000000001</v>
      </c>
      <c r="BQ38" s="176">
        <v>115.31519999999999</v>
      </c>
      <c r="BR38" s="176">
        <v>115.0968</v>
      </c>
      <c r="BS38" s="176">
        <v>98.884799999999998</v>
      </c>
      <c r="BT38" s="176">
        <v>106.6968</v>
      </c>
      <c r="BU38" s="176">
        <v>69.955199999999991</v>
      </c>
      <c r="BV38" s="176">
        <v>96.163200000000003</v>
      </c>
      <c r="BW38" s="176">
        <v>47.980800000000002</v>
      </c>
      <c r="BX38" s="176">
        <v>70.005600000000001</v>
      </c>
      <c r="BY38" s="176">
        <v>57.254400000000004</v>
      </c>
      <c r="BZ38" s="176">
        <v>88.132800000000003</v>
      </c>
      <c r="CA38" s="176">
        <v>130.87200000000001</v>
      </c>
      <c r="CB38" s="176">
        <v>161.85120000000001</v>
      </c>
      <c r="CC38" s="176">
        <v>70.761600000000001</v>
      </c>
      <c r="CD38" s="176">
        <v>128.2176</v>
      </c>
      <c r="CE38" s="176">
        <v>99.590399999999988</v>
      </c>
      <c r="CF38" s="176">
        <v>103.824</v>
      </c>
      <c r="CG38" s="176">
        <v>53.188800000000001</v>
      </c>
      <c r="CH38" s="176">
        <v>103.79039999999999</v>
      </c>
      <c r="CI38" s="176">
        <v>103.4712</v>
      </c>
      <c r="CJ38" s="176">
        <v>98.582399999999993</v>
      </c>
      <c r="CK38" s="176">
        <v>66.124800000000008</v>
      </c>
      <c r="CL38" s="176">
        <v>35.078400000000002</v>
      </c>
      <c r="CM38" s="176">
        <v>124.3368</v>
      </c>
      <c r="CN38" s="176">
        <v>71.366399999999999</v>
      </c>
      <c r="CO38" s="176">
        <v>135.59279999999998</v>
      </c>
      <c r="CP38" s="176">
        <v>123.16080000000001</v>
      </c>
      <c r="CQ38" s="176">
        <v>114.71039999999999</v>
      </c>
      <c r="CR38" s="176">
        <v>108.14160000000001</v>
      </c>
      <c r="CS38" s="176">
        <v>92.652000000000001</v>
      </c>
      <c r="CT38" s="176">
        <v>133.12320000000003</v>
      </c>
      <c r="CU38" s="176">
        <v>125.76480000000001</v>
      </c>
      <c r="CV38" s="176">
        <v>156.64320000000001</v>
      </c>
      <c r="CW38" s="176">
        <v>44.183999999999997</v>
      </c>
      <c r="CX38" s="176">
        <v>74.692800000000005</v>
      </c>
      <c r="CY38" s="176">
        <v>110.0736</v>
      </c>
      <c r="CZ38" s="176">
        <v>119.5488</v>
      </c>
      <c r="DA38" s="176">
        <v>139.3056</v>
      </c>
      <c r="DB38" s="176">
        <v>78.220799999999997</v>
      </c>
      <c r="DC38" s="176">
        <v>19.32</v>
      </c>
      <c r="DD38" s="176">
        <v>97.389600000000002</v>
      </c>
      <c r="DE38" s="4"/>
      <c r="DF38" s="113">
        <f t="shared" si="1"/>
        <v>38231</v>
      </c>
      <c r="DG38" s="133">
        <f t="shared" si="2"/>
        <v>85.14</v>
      </c>
      <c r="DH38" s="86">
        <f t="shared" ca="1" si="3"/>
        <v>0</v>
      </c>
      <c r="DI38" s="4"/>
      <c r="DO38" s="204">
        <v>0.36458333333333331</v>
      </c>
    </row>
    <row r="39" spans="1:119" customFormat="1" ht="12" customHeight="1" x14ac:dyDescent="0.2">
      <c r="A39" s="4"/>
      <c r="B39" s="188">
        <f t="shared" si="0"/>
        <v>38261</v>
      </c>
      <c r="C39" s="186">
        <v>88.11</v>
      </c>
      <c r="D39" s="186">
        <v>20.22</v>
      </c>
      <c r="E39" s="187">
        <v>0.9</v>
      </c>
      <c r="F39" s="187">
        <v>1.1000000000000001</v>
      </c>
      <c r="G39" s="4"/>
      <c r="H39" s="4"/>
      <c r="I39" s="4"/>
      <c r="J39" s="4"/>
      <c r="K39" s="4"/>
      <c r="L39" s="207">
        <v>37270</v>
      </c>
      <c r="M39" s="176">
        <v>4.5759999999999996</v>
      </c>
      <c r="N39" s="176">
        <v>4.5659999999999998</v>
      </c>
      <c r="O39" s="176">
        <v>4.71</v>
      </c>
      <c r="P39" s="176">
        <v>5.4589999999999996</v>
      </c>
      <c r="Q39" s="176">
        <v>6.47</v>
      </c>
      <c r="R39" s="176">
        <v>6.4640000000000004</v>
      </c>
      <c r="S39" s="176">
        <v>6.4370000000000003</v>
      </c>
      <c r="T39" s="176">
        <v>4.3410000000000002</v>
      </c>
      <c r="U39" s="176">
        <v>4.3780000000000001</v>
      </c>
      <c r="V39" s="176">
        <v>5.9379999999999997</v>
      </c>
      <c r="W39" s="176">
        <v>5.9020000000000001</v>
      </c>
      <c r="X39" s="176">
        <v>5.9050000000000002</v>
      </c>
      <c r="Y39" s="176">
        <v>5.8959999999999999</v>
      </c>
      <c r="Z39" s="176">
        <v>5.883</v>
      </c>
      <c r="AA39" s="176">
        <v>5.875</v>
      </c>
      <c r="AB39" s="176">
        <v>5.8540000000000001</v>
      </c>
      <c r="AC39" s="176">
        <v>5.101</v>
      </c>
      <c r="AD39" s="176">
        <v>2.2759999999999998</v>
      </c>
      <c r="AE39" s="176">
        <v>3.1139999999999999</v>
      </c>
      <c r="AF39" s="176">
        <v>6.8150000000000004</v>
      </c>
      <c r="AG39" s="176">
        <v>6.8339999999999996</v>
      </c>
      <c r="AH39" s="176">
        <v>6.827</v>
      </c>
      <c r="AI39" s="176">
        <v>6.8360000000000003</v>
      </c>
      <c r="AJ39" s="176">
        <v>4.5259999999999998</v>
      </c>
      <c r="AK39" s="176">
        <v>120.792</v>
      </c>
      <c r="AL39" s="176">
        <v>135.66</v>
      </c>
      <c r="AM39" s="176">
        <v>146.00879999999998</v>
      </c>
      <c r="AN39" s="176">
        <v>111.08160000000001</v>
      </c>
      <c r="AO39" s="176">
        <v>92.450399999999988</v>
      </c>
      <c r="AP39" s="176">
        <v>127.0752</v>
      </c>
      <c r="AQ39" s="176">
        <v>144.17760000000001</v>
      </c>
      <c r="AR39" s="176">
        <v>83.462399999999988</v>
      </c>
      <c r="AS39" s="176">
        <v>79.01039999999999</v>
      </c>
      <c r="AT39" s="176">
        <v>113.8368</v>
      </c>
      <c r="AU39" s="176">
        <v>48.131999999999998</v>
      </c>
      <c r="AV39" s="176">
        <v>84.8232</v>
      </c>
      <c r="AW39" s="176">
        <v>100.044</v>
      </c>
      <c r="AX39" s="176">
        <v>120.3048</v>
      </c>
      <c r="AY39" s="176">
        <v>59.304000000000002</v>
      </c>
      <c r="AZ39" s="176">
        <v>112.2912</v>
      </c>
      <c r="BA39" s="176">
        <v>155.232</v>
      </c>
      <c r="BB39" s="176">
        <v>38.7072</v>
      </c>
      <c r="BC39" s="176">
        <v>105.252</v>
      </c>
      <c r="BD39" s="176">
        <v>115.68480000000001</v>
      </c>
      <c r="BE39" s="176">
        <v>53.625599999999999</v>
      </c>
      <c r="BF39" s="176">
        <v>55.44</v>
      </c>
      <c r="BG39" s="176">
        <v>44.956800000000001</v>
      </c>
      <c r="BH39" s="176">
        <v>6.6192000000000002</v>
      </c>
      <c r="BI39" s="176">
        <v>34.6248</v>
      </c>
      <c r="BJ39" s="176">
        <v>56.195999999999998</v>
      </c>
      <c r="BK39" s="176">
        <v>87.897600000000011</v>
      </c>
      <c r="BL39" s="176">
        <v>110.0736</v>
      </c>
      <c r="BM39" s="176">
        <v>115.11360000000001</v>
      </c>
      <c r="BN39" s="176">
        <v>75.2136</v>
      </c>
      <c r="BO39" s="176">
        <v>136.2816</v>
      </c>
      <c r="BP39" s="176">
        <v>126.16800000000001</v>
      </c>
      <c r="BQ39" s="176">
        <v>106.73039999999999</v>
      </c>
      <c r="BR39" s="176">
        <v>77.414400000000001</v>
      </c>
      <c r="BS39" s="176">
        <v>110.7792</v>
      </c>
      <c r="BT39" s="176">
        <v>76.910399999999996</v>
      </c>
      <c r="BU39" s="176">
        <v>95.306399999999996</v>
      </c>
      <c r="BV39" s="176">
        <v>109.8552</v>
      </c>
      <c r="BW39" s="176">
        <v>61.908000000000001</v>
      </c>
      <c r="BX39" s="176">
        <v>112.8792</v>
      </c>
      <c r="BY39" s="176">
        <v>21.537599999999998</v>
      </c>
      <c r="BZ39" s="176">
        <v>75.801600000000008</v>
      </c>
      <c r="CA39" s="176">
        <v>89.712000000000003</v>
      </c>
      <c r="CB39" s="176">
        <v>135.35760000000002</v>
      </c>
      <c r="CC39" s="176">
        <v>105.252</v>
      </c>
      <c r="CD39" s="176">
        <v>103.4712</v>
      </c>
      <c r="CE39" s="176">
        <v>124.52160000000001</v>
      </c>
      <c r="CF39" s="176">
        <v>135.4752</v>
      </c>
      <c r="CG39" s="176">
        <v>78.019199999999998</v>
      </c>
      <c r="CH39" s="176">
        <v>51.6768</v>
      </c>
      <c r="CI39" s="176">
        <v>81.513600000000011</v>
      </c>
      <c r="CJ39" s="176">
        <v>110.6112</v>
      </c>
      <c r="CK39" s="176">
        <v>149.7552</v>
      </c>
      <c r="CL39" s="176">
        <v>52.012800000000006</v>
      </c>
      <c r="CM39" s="176">
        <v>66.259199999999993</v>
      </c>
      <c r="CN39" s="176">
        <v>88.670400000000001</v>
      </c>
      <c r="CO39" s="176">
        <v>58.884</v>
      </c>
      <c r="CP39" s="176">
        <v>114.4584</v>
      </c>
      <c r="CQ39" s="176">
        <v>116.34</v>
      </c>
      <c r="CR39" s="176">
        <v>119.532</v>
      </c>
      <c r="CS39" s="176">
        <v>76.608000000000004</v>
      </c>
      <c r="CT39" s="176">
        <v>89.913600000000002</v>
      </c>
      <c r="CU39" s="176">
        <v>70.761600000000001</v>
      </c>
      <c r="CV39" s="176">
        <v>60.849599999999995</v>
      </c>
      <c r="CW39" s="176">
        <v>133.76160000000002</v>
      </c>
      <c r="CX39" s="176">
        <v>127.62960000000001</v>
      </c>
      <c r="CY39" s="176">
        <v>118.2552</v>
      </c>
      <c r="CZ39" s="176">
        <v>101.94239999999999</v>
      </c>
      <c r="DA39" s="176">
        <v>111.3252</v>
      </c>
      <c r="DB39" s="176">
        <v>68.023200000000003</v>
      </c>
      <c r="DC39" s="176">
        <v>123.7992</v>
      </c>
      <c r="DD39" s="176">
        <v>104.02560000000001</v>
      </c>
      <c r="DE39" s="4"/>
      <c r="DF39" s="113">
        <f t="shared" si="1"/>
        <v>38261</v>
      </c>
      <c r="DG39" s="133">
        <f t="shared" si="2"/>
        <v>88.11</v>
      </c>
      <c r="DH39" s="86">
        <f t="shared" ca="1" si="3"/>
        <v>0</v>
      </c>
      <c r="DI39" s="4"/>
      <c r="DO39" s="204">
        <v>0.375</v>
      </c>
    </row>
    <row r="40" spans="1:119" customFormat="1" ht="12" customHeight="1" x14ac:dyDescent="0.2">
      <c r="A40" s="4"/>
      <c r="B40" s="188">
        <f t="shared" si="0"/>
        <v>38292</v>
      </c>
      <c r="C40" s="186">
        <v>89.96</v>
      </c>
      <c r="D40" s="186">
        <v>17.91</v>
      </c>
      <c r="E40" s="187">
        <v>0.9</v>
      </c>
      <c r="F40" s="187">
        <v>1.1000000000000001</v>
      </c>
      <c r="G40" s="4"/>
      <c r="H40" s="4"/>
      <c r="I40" s="4"/>
      <c r="J40" s="4"/>
      <c r="K40" s="4"/>
      <c r="L40" s="207">
        <v>37271</v>
      </c>
      <c r="M40" s="176">
        <v>4.359</v>
      </c>
      <c r="N40" s="176">
        <v>4.3129999999999997</v>
      </c>
      <c r="O40" s="176">
        <v>4.298</v>
      </c>
      <c r="P40" s="176">
        <v>4.2309999999999999</v>
      </c>
      <c r="Q40" s="176">
        <v>6.0469999999999997</v>
      </c>
      <c r="R40" s="176">
        <v>5.6539999999999999</v>
      </c>
      <c r="S40" s="176">
        <v>6.1390000000000002</v>
      </c>
      <c r="T40" s="176">
        <v>6.1550000000000002</v>
      </c>
      <c r="U40" s="176">
        <v>6.1719999999999997</v>
      </c>
      <c r="V40" s="176">
        <v>6.1639999999999997</v>
      </c>
      <c r="W40" s="176">
        <v>6.2080000000000002</v>
      </c>
      <c r="X40" s="176">
        <v>6.2149999999999999</v>
      </c>
      <c r="Y40" s="176">
        <v>4.4059999999999997</v>
      </c>
      <c r="Z40" s="176">
        <v>4.45</v>
      </c>
      <c r="AA40" s="176">
        <v>5.4809999999999999</v>
      </c>
      <c r="AB40" s="176">
        <v>6.2240000000000002</v>
      </c>
      <c r="AC40" s="176">
        <v>6.18</v>
      </c>
      <c r="AD40" s="176">
        <v>6.2640000000000002</v>
      </c>
      <c r="AE40" s="176">
        <v>6.3019999999999996</v>
      </c>
      <c r="AF40" s="176">
        <v>6.2809999999999997</v>
      </c>
      <c r="AG40" s="176">
        <v>6.22</v>
      </c>
      <c r="AH40" s="176">
        <v>6.157</v>
      </c>
      <c r="AI40" s="176">
        <v>6.1710000000000003</v>
      </c>
      <c r="AJ40" s="176">
        <v>6.399</v>
      </c>
      <c r="AK40" s="176">
        <v>142.9512</v>
      </c>
      <c r="AL40" s="176">
        <v>66.9816</v>
      </c>
      <c r="AM40" s="176">
        <v>148.1088</v>
      </c>
      <c r="AN40" s="176">
        <v>127.41119999999999</v>
      </c>
      <c r="AO40" s="176">
        <v>120.55680000000001</v>
      </c>
      <c r="AP40" s="176">
        <v>66.007199999999997</v>
      </c>
      <c r="AQ40" s="176">
        <v>79.111199999999997</v>
      </c>
      <c r="AR40" s="176">
        <v>120.8592</v>
      </c>
      <c r="AS40" s="176">
        <v>121.16160000000001</v>
      </c>
      <c r="AT40" s="176">
        <v>128.41919999999999</v>
      </c>
      <c r="AU40" s="176">
        <v>72.979199999999992</v>
      </c>
      <c r="AV40" s="176">
        <v>96.734399999999994</v>
      </c>
      <c r="AW40" s="176">
        <v>102.648</v>
      </c>
      <c r="AX40" s="176">
        <v>107.85599999999999</v>
      </c>
      <c r="AY40" s="176">
        <v>129.024</v>
      </c>
      <c r="AZ40" s="176">
        <v>47.476800000000004</v>
      </c>
      <c r="BA40" s="176">
        <v>145.72320000000002</v>
      </c>
      <c r="BB40" s="176">
        <v>84.302399999999992</v>
      </c>
      <c r="BC40" s="176">
        <v>121.7496</v>
      </c>
      <c r="BD40" s="176">
        <v>39.362400000000001</v>
      </c>
      <c r="BE40" s="176">
        <v>67.787999999999997</v>
      </c>
      <c r="BF40" s="176">
        <v>89.359200000000001</v>
      </c>
      <c r="BG40" s="176">
        <v>139.3056</v>
      </c>
      <c r="BH40" s="176">
        <v>67.132800000000003</v>
      </c>
      <c r="BI40" s="176">
        <v>50.971199999999996</v>
      </c>
      <c r="BJ40" s="176">
        <v>63.907199999999996</v>
      </c>
      <c r="BK40" s="176">
        <v>19.555199999999999</v>
      </c>
      <c r="BL40" s="176">
        <v>7.6440000000000001</v>
      </c>
      <c r="BM40" s="176">
        <v>2.5871999999999997</v>
      </c>
      <c r="BN40" s="176">
        <v>60.076800000000006</v>
      </c>
      <c r="BO40" s="176">
        <v>114.91200000000001</v>
      </c>
      <c r="BP40" s="176">
        <v>131.64479999999998</v>
      </c>
      <c r="BQ40" s="176">
        <v>117.53280000000001</v>
      </c>
      <c r="BR40" s="176">
        <v>85.075199999999995</v>
      </c>
      <c r="BS40" s="176">
        <v>132.41759999999999</v>
      </c>
      <c r="BT40" s="176">
        <v>121.968</v>
      </c>
      <c r="BU40" s="176">
        <v>70.156800000000004</v>
      </c>
      <c r="BV40" s="176">
        <v>88.519199999999998</v>
      </c>
      <c r="BW40" s="176">
        <v>93.945599999999999</v>
      </c>
      <c r="BX40" s="176">
        <v>141.89279999999999</v>
      </c>
      <c r="BY40" s="176">
        <v>92.450399999999988</v>
      </c>
      <c r="BZ40" s="176">
        <v>113.4</v>
      </c>
      <c r="CA40" s="176">
        <v>97.372799999999998</v>
      </c>
      <c r="CB40" s="176">
        <v>144.2784</v>
      </c>
      <c r="CC40" s="176">
        <v>78.825600000000009</v>
      </c>
      <c r="CD40" s="176">
        <v>84.856800000000007</v>
      </c>
      <c r="CE40" s="176">
        <v>91.240800000000007</v>
      </c>
      <c r="CF40" s="176">
        <v>88.872</v>
      </c>
      <c r="CG40" s="176">
        <v>50.719199999999994</v>
      </c>
      <c r="CH40" s="176">
        <v>58.732800000000005</v>
      </c>
      <c r="CI40" s="176">
        <v>129.8304</v>
      </c>
      <c r="CJ40" s="176">
        <v>113.0976</v>
      </c>
      <c r="CK40" s="176">
        <v>124.18560000000001</v>
      </c>
      <c r="CL40" s="176">
        <v>5.3087999999999997</v>
      </c>
      <c r="CM40" s="176">
        <v>13.6416</v>
      </c>
      <c r="CN40" s="176">
        <v>6.468</v>
      </c>
      <c r="CO40" s="176">
        <v>67.267200000000003</v>
      </c>
      <c r="CP40" s="176">
        <v>27.216000000000001</v>
      </c>
      <c r="CQ40" s="176">
        <v>50.870400000000004</v>
      </c>
      <c r="CR40" s="176">
        <v>78.153600000000012</v>
      </c>
      <c r="CS40" s="176">
        <v>58.581600000000002</v>
      </c>
      <c r="CT40" s="176">
        <v>109.2672</v>
      </c>
      <c r="CU40" s="176">
        <v>49.9968</v>
      </c>
      <c r="CV40" s="176">
        <v>114.9456</v>
      </c>
      <c r="CW40" s="176">
        <v>115.80239999999999</v>
      </c>
      <c r="CX40" s="176">
        <v>150.9984</v>
      </c>
      <c r="CY40" s="176">
        <v>100.5984</v>
      </c>
      <c r="CZ40" s="176">
        <v>144.98400000000001</v>
      </c>
      <c r="DA40" s="176">
        <v>83.344800000000006</v>
      </c>
      <c r="DB40" s="176">
        <v>59.757599999999996</v>
      </c>
      <c r="DC40" s="176">
        <v>60.866399999999999</v>
      </c>
      <c r="DD40" s="176">
        <v>145.32</v>
      </c>
      <c r="DE40" s="4"/>
      <c r="DF40" s="113">
        <f t="shared" si="1"/>
        <v>38292</v>
      </c>
      <c r="DG40" s="133">
        <f t="shared" si="2"/>
        <v>89.96</v>
      </c>
      <c r="DH40" s="86">
        <f t="shared" ca="1" si="3"/>
        <v>0</v>
      </c>
      <c r="DI40" s="4"/>
      <c r="DO40" s="204">
        <v>0.38541666666666669</v>
      </c>
    </row>
    <row r="41" spans="1:119" customFormat="1" ht="12" customHeight="1" x14ac:dyDescent="0.2">
      <c r="A41" s="4"/>
      <c r="B41" s="188">
        <f t="shared" si="0"/>
        <v>38322</v>
      </c>
      <c r="C41" s="186">
        <v>81.8</v>
      </c>
      <c r="D41" s="186">
        <v>18.829999999999998</v>
      </c>
      <c r="E41" s="187">
        <v>0.9</v>
      </c>
      <c r="F41" s="187">
        <v>1.1000000000000001</v>
      </c>
      <c r="G41" s="4"/>
      <c r="H41" s="4"/>
      <c r="I41" s="4"/>
      <c r="J41" s="4"/>
      <c r="K41" s="4"/>
      <c r="L41" s="207">
        <v>37272</v>
      </c>
      <c r="M41" s="176">
        <v>7.1879999999999997</v>
      </c>
      <c r="N41" s="176">
        <v>7.141</v>
      </c>
      <c r="O41" s="176">
        <v>7.1020000000000003</v>
      </c>
      <c r="P41" s="176">
        <v>7.1429999999999998</v>
      </c>
      <c r="Q41" s="176">
        <v>7.2329999999999997</v>
      </c>
      <c r="R41" s="176">
        <v>6.7880000000000003</v>
      </c>
      <c r="S41" s="176">
        <v>6.4909999999999997</v>
      </c>
      <c r="T41" s="176">
        <v>6.4139999999999997</v>
      </c>
      <c r="U41" s="176">
        <v>6.3620000000000001</v>
      </c>
      <c r="V41" s="176">
        <v>6.0419999999999998</v>
      </c>
      <c r="W41" s="176">
        <v>6.0410000000000004</v>
      </c>
      <c r="X41" s="176">
        <v>6.0369999999999999</v>
      </c>
      <c r="Y41" s="176">
        <v>6.1159999999999997</v>
      </c>
      <c r="Z41" s="176">
        <v>6.1440000000000001</v>
      </c>
      <c r="AA41" s="176">
        <v>6.2270000000000003</v>
      </c>
      <c r="AB41" s="176">
        <v>6.3120000000000003</v>
      </c>
      <c r="AC41" s="176">
        <v>3.5960000000000001</v>
      </c>
      <c r="AD41" s="176">
        <v>2.3860000000000001</v>
      </c>
      <c r="AE41" s="176">
        <v>5.93</v>
      </c>
      <c r="AF41" s="176">
        <v>5.9710000000000001</v>
      </c>
      <c r="AG41" s="176">
        <v>5.7690000000000001</v>
      </c>
      <c r="AH41" s="176">
        <v>5.7560000000000002</v>
      </c>
      <c r="AI41" s="176">
        <v>5.7190000000000003</v>
      </c>
      <c r="AJ41" s="176">
        <v>6.0750000000000002</v>
      </c>
      <c r="AK41" s="176">
        <v>22.6632</v>
      </c>
      <c r="AL41" s="176">
        <v>19.908000000000001</v>
      </c>
      <c r="AM41" s="176">
        <v>118.608</v>
      </c>
      <c r="AN41" s="176">
        <v>119.952</v>
      </c>
      <c r="AO41" s="176">
        <v>130.43520000000001</v>
      </c>
      <c r="AP41" s="176">
        <v>74.029200000000003</v>
      </c>
      <c r="AQ41" s="176">
        <v>106.0416</v>
      </c>
      <c r="AR41" s="176">
        <v>110.70359999999999</v>
      </c>
      <c r="AS41" s="176">
        <v>112.8792</v>
      </c>
      <c r="AT41" s="176">
        <v>129.88920000000002</v>
      </c>
      <c r="AU41" s="176">
        <v>99.775199999999984</v>
      </c>
      <c r="AV41" s="176">
        <v>75.4572</v>
      </c>
      <c r="AW41" s="176">
        <v>108.8556</v>
      </c>
      <c r="AX41" s="176">
        <v>108.4692</v>
      </c>
      <c r="AY41" s="176">
        <v>125.0004</v>
      </c>
      <c r="AZ41" s="176">
        <v>80.891999999999996</v>
      </c>
      <c r="BA41" s="176">
        <v>95.214000000000013</v>
      </c>
      <c r="BB41" s="176">
        <v>97.549199999999999</v>
      </c>
      <c r="BC41" s="176">
        <v>123.396</v>
      </c>
      <c r="BD41" s="176">
        <v>91.450800000000015</v>
      </c>
      <c r="BE41" s="176">
        <v>66.049199999999999</v>
      </c>
      <c r="BF41" s="176">
        <v>114.33240000000001</v>
      </c>
      <c r="BG41" s="176">
        <v>94.155599999999993</v>
      </c>
      <c r="BH41" s="176">
        <v>77.153999999999996</v>
      </c>
      <c r="BI41" s="176">
        <v>67.662000000000006</v>
      </c>
      <c r="BJ41" s="176">
        <v>60.169199999999996</v>
      </c>
      <c r="BK41" s="176">
        <v>26.821199999999997</v>
      </c>
      <c r="BL41" s="176">
        <v>39.799199999999999</v>
      </c>
      <c r="BM41" s="176">
        <v>67.99799999999999</v>
      </c>
      <c r="BN41" s="176">
        <v>89.611199999999997</v>
      </c>
      <c r="BO41" s="176">
        <v>99.061199999999999</v>
      </c>
      <c r="BP41" s="176">
        <v>140.98559999999998</v>
      </c>
      <c r="BQ41" s="176">
        <v>97.280400000000014</v>
      </c>
      <c r="BR41" s="176">
        <v>110.4768</v>
      </c>
      <c r="BS41" s="176">
        <v>87.595200000000006</v>
      </c>
      <c r="BT41" s="176">
        <v>112.2912</v>
      </c>
      <c r="BU41" s="176">
        <v>98.322000000000003</v>
      </c>
      <c r="BV41" s="176">
        <v>107.8644</v>
      </c>
      <c r="BW41" s="176">
        <v>103.8408</v>
      </c>
      <c r="BX41" s="176">
        <v>96.364800000000002</v>
      </c>
      <c r="BY41" s="176">
        <v>79.186799999999991</v>
      </c>
      <c r="BZ41" s="176">
        <v>58.497600000000006</v>
      </c>
      <c r="CA41" s="176">
        <v>112.6272</v>
      </c>
      <c r="CB41" s="176">
        <v>161.85120000000001</v>
      </c>
      <c r="CC41" s="176">
        <v>94.668000000000006</v>
      </c>
      <c r="CD41" s="176">
        <v>71.055599999999998</v>
      </c>
      <c r="CE41" s="176">
        <v>55.818000000000005</v>
      </c>
      <c r="CF41" s="176">
        <v>59.883600000000001</v>
      </c>
      <c r="CG41" s="176">
        <v>55.616399999999999</v>
      </c>
      <c r="CH41" s="176">
        <v>12.096</v>
      </c>
      <c r="CI41" s="176">
        <v>78.825600000000009</v>
      </c>
      <c r="CJ41" s="176">
        <v>39.311999999999998</v>
      </c>
      <c r="CK41" s="176">
        <v>0.80640000000000001</v>
      </c>
      <c r="CL41" s="176">
        <v>16.9344</v>
      </c>
      <c r="CM41" s="176">
        <v>47.174399999999999</v>
      </c>
      <c r="CN41" s="176">
        <v>61.689599999999999</v>
      </c>
      <c r="CO41" s="176">
        <v>66.528000000000006</v>
      </c>
      <c r="CP41" s="176">
        <v>56.851199999999999</v>
      </c>
      <c r="CQ41" s="176">
        <v>43.5456</v>
      </c>
      <c r="CR41" s="176">
        <v>58.867199999999997</v>
      </c>
      <c r="CS41" s="176">
        <v>66.326399999999992</v>
      </c>
      <c r="CT41" s="176">
        <v>89.980800000000002</v>
      </c>
      <c r="CU41" s="176">
        <v>85.377600000000001</v>
      </c>
      <c r="CV41" s="176">
        <v>81.026399999999995</v>
      </c>
      <c r="CW41" s="176">
        <v>91.3416</v>
      </c>
      <c r="CX41" s="176">
        <v>70.358399999999989</v>
      </c>
      <c r="CY41" s="176">
        <v>45.880800000000001</v>
      </c>
      <c r="CZ41" s="176">
        <v>95.860799999999998</v>
      </c>
      <c r="DA41" s="176">
        <v>132.24960000000002</v>
      </c>
      <c r="DB41" s="176">
        <v>141.47279999999998</v>
      </c>
      <c r="DC41" s="176">
        <v>94.953600000000009</v>
      </c>
      <c r="DD41" s="176">
        <v>84.991199999999992</v>
      </c>
      <c r="DE41" s="4"/>
      <c r="DF41" s="113">
        <f t="shared" si="1"/>
        <v>38322</v>
      </c>
      <c r="DG41" s="133">
        <f t="shared" si="2"/>
        <v>81.8</v>
      </c>
      <c r="DH41" s="86">
        <f t="shared" ca="1" si="3"/>
        <v>0</v>
      </c>
      <c r="DI41" s="4"/>
      <c r="DO41" s="204">
        <v>0.39583333333333331</v>
      </c>
    </row>
    <row r="42" spans="1:119" customFormat="1" ht="12" customHeight="1" x14ac:dyDescent="0.2">
      <c r="A42" s="4"/>
      <c r="B42" s="188">
        <f t="shared" si="0"/>
        <v>38353</v>
      </c>
      <c r="C42" s="186">
        <v>87.95</v>
      </c>
      <c r="D42" s="186">
        <v>20.149999999999999</v>
      </c>
      <c r="E42" s="187">
        <v>0.9</v>
      </c>
      <c r="F42" s="187">
        <v>1.1000000000000001</v>
      </c>
      <c r="G42" s="4"/>
      <c r="H42" s="4"/>
      <c r="I42" s="4"/>
      <c r="J42" s="4"/>
      <c r="K42" s="4"/>
      <c r="L42" s="207">
        <v>37273</v>
      </c>
      <c r="M42" s="176">
        <v>5.7039999999999997</v>
      </c>
      <c r="N42" s="176">
        <v>5.6920000000000002</v>
      </c>
      <c r="O42" s="176">
        <v>5.6840000000000002</v>
      </c>
      <c r="P42" s="176">
        <v>5.7469999999999999</v>
      </c>
      <c r="Q42" s="176">
        <v>5.7320000000000002</v>
      </c>
      <c r="R42" s="176">
        <v>5.7510000000000003</v>
      </c>
      <c r="S42" s="176">
        <v>5.7619999999999996</v>
      </c>
      <c r="T42" s="176">
        <v>5.7510000000000003</v>
      </c>
      <c r="U42" s="176">
        <v>5.7290000000000001</v>
      </c>
      <c r="V42" s="176">
        <v>5.72</v>
      </c>
      <c r="W42" s="176">
        <v>5.7249999999999996</v>
      </c>
      <c r="X42" s="176">
        <v>5.7149999999999999</v>
      </c>
      <c r="Y42" s="176">
        <v>5.6980000000000004</v>
      </c>
      <c r="Z42" s="176">
        <v>5.7009999999999996</v>
      </c>
      <c r="AA42" s="176">
        <v>5.71</v>
      </c>
      <c r="AB42" s="176">
        <v>5.1790000000000003</v>
      </c>
      <c r="AC42" s="176">
        <v>3.2229999999999999</v>
      </c>
      <c r="AD42" s="176">
        <v>3.1309999999999998</v>
      </c>
      <c r="AE42" s="176">
        <v>2.4860000000000002</v>
      </c>
      <c r="AF42" s="176">
        <v>2.4660000000000002</v>
      </c>
      <c r="AG42" s="176">
        <v>2.4660000000000002</v>
      </c>
      <c r="AH42" s="176">
        <v>2.4689999999999999</v>
      </c>
      <c r="AI42" s="176">
        <v>2.4689999999999999</v>
      </c>
      <c r="AJ42" s="176">
        <v>3.2850000000000001</v>
      </c>
      <c r="AK42" s="176">
        <v>57.4392</v>
      </c>
      <c r="AL42" s="176">
        <v>160.32239999999999</v>
      </c>
      <c r="AM42" s="176">
        <v>89.107199999999992</v>
      </c>
      <c r="AN42" s="176">
        <v>112.4928</v>
      </c>
      <c r="AO42" s="176">
        <v>140.31360000000001</v>
      </c>
      <c r="AP42" s="176">
        <v>82.051199999999994</v>
      </c>
      <c r="AQ42" s="176">
        <v>132.97200000000001</v>
      </c>
      <c r="AR42" s="176">
        <v>100.548</v>
      </c>
      <c r="AS42" s="176">
        <v>104.5968</v>
      </c>
      <c r="AT42" s="176">
        <v>131.35920000000002</v>
      </c>
      <c r="AU42" s="176">
        <v>126.57119999999999</v>
      </c>
      <c r="AV42" s="176">
        <v>54.18</v>
      </c>
      <c r="AW42" s="176">
        <v>115.06319999999999</v>
      </c>
      <c r="AX42" s="176">
        <v>109.08239999999999</v>
      </c>
      <c r="AY42" s="176">
        <v>120.9768</v>
      </c>
      <c r="AZ42" s="176">
        <v>114.30719999999999</v>
      </c>
      <c r="BA42" s="176">
        <v>44.704800000000006</v>
      </c>
      <c r="BB42" s="176">
        <v>110.79600000000001</v>
      </c>
      <c r="BC42" s="176">
        <v>125.0424</v>
      </c>
      <c r="BD42" s="176">
        <v>143.53920000000002</v>
      </c>
      <c r="BE42" s="176">
        <v>64.310400000000001</v>
      </c>
      <c r="BF42" s="176">
        <v>139.3056</v>
      </c>
      <c r="BG42" s="176">
        <v>49.005600000000001</v>
      </c>
      <c r="BH42" s="176">
        <v>87.175200000000004</v>
      </c>
      <c r="BI42" s="176">
        <v>84.352800000000002</v>
      </c>
      <c r="BJ42" s="176">
        <v>56.431199999999997</v>
      </c>
      <c r="BK42" s="176">
        <v>34.087199999999996</v>
      </c>
      <c r="BL42" s="176">
        <v>71.954399999999993</v>
      </c>
      <c r="BM42" s="176">
        <v>133.40879999999999</v>
      </c>
      <c r="BN42" s="176">
        <v>119.1456</v>
      </c>
      <c r="BO42" s="176">
        <v>83.210399999999993</v>
      </c>
      <c r="BP42" s="176">
        <v>150.32640000000001</v>
      </c>
      <c r="BQ42" s="176">
        <v>77.028000000000006</v>
      </c>
      <c r="BR42" s="176">
        <v>135.8784</v>
      </c>
      <c r="BS42" s="176">
        <v>42.772800000000004</v>
      </c>
      <c r="BT42" s="176">
        <v>102.61439999999999</v>
      </c>
      <c r="BU42" s="176">
        <v>126.4872</v>
      </c>
      <c r="BV42" s="176">
        <v>127.20960000000001</v>
      </c>
      <c r="BW42" s="176">
        <v>113.736</v>
      </c>
      <c r="BX42" s="176">
        <v>50.836800000000004</v>
      </c>
      <c r="BY42" s="176">
        <v>65.923199999999994</v>
      </c>
      <c r="BZ42" s="176">
        <v>3.5951999999999997</v>
      </c>
      <c r="CA42" s="176">
        <v>127.88159999999999</v>
      </c>
      <c r="CB42" s="176">
        <v>135.35760000000002</v>
      </c>
      <c r="CC42" s="176">
        <v>110.5104</v>
      </c>
      <c r="CD42" s="176">
        <v>57.254400000000004</v>
      </c>
      <c r="CE42" s="176">
        <v>20.395199999999999</v>
      </c>
      <c r="CF42" s="176">
        <v>30.895199999999999</v>
      </c>
      <c r="CG42" s="176">
        <v>60.513599999999997</v>
      </c>
      <c r="CH42" s="176">
        <v>67.9392</v>
      </c>
      <c r="CI42" s="176">
        <v>47.980800000000002</v>
      </c>
      <c r="CJ42" s="176">
        <v>69.753600000000006</v>
      </c>
      <c r="CK42" s="176">
        <v>47.5944</v>
      </c>
      <c r="CL42" s="176">
        <v>117.53280000000001</v>
      </c>
      <c r="CM42" s="176">
        <v>105.2688</v>
      </c>
      <c r="CN42" s="176">
        <v>70.761600000000001</v>
      </c>
      <c r="CO42" s="176">
        <v>111.88800000000001</v>
      </c>
      <c r="CP42" s="176">
        <v>106.6464</v>
      </c>
      <c r="CQ42" s="176">
        <v>23.4696</v>
      </c>
      <c r="CR42" s="176">
        <v>64.562399999999997</v>
      </c>
      <c r="CS42" s="176">
        <v>59.421599999999998</v>
      </c>
      <c r="CT42" s="176">
        <v>108.81360000000001</v>
      </c>
      <c r="CU42" s="176">
        <v>102.61439999999999</v>
      </c>
      <c r="CV42" s="176">
        <v>79.027199999999993</v>
      </c>
      <c r="CW42" s="176">
        <v>112.224</v>
      </c>
      <c r="CX42" s="176">
        <v>82.101600000000005</v>
      </c>
      <c r="CY42" s="176">
        <v>97.86</v>
      </c>
      <c r="CZ42" s="176">
        <v>100.3968</v>
      </c>
      <c r="DA42" s="176">
        <v>122.2872</v>
      </c>
      <c r="DB42" s="176">
        <v>127.34399999999999</v>
      </c>
      <c r="DC42" s="176">
        <v>148.17599999999999</v>
      </c>
      <c r="DD42" s="176">
        <v>55.86</v>
      </c>
      <c r="DE42" s="4"/>
      <c r="DF42" s="113">
        <f t="shared" si="1"/>
        <v>38353</v>
      </c>
      <c r="DG42" s="133">
        <f t="shared" si="2"/>
        <v>87.95</v>
      </c>
      <c r="DH42" s="86">
        <f t="shared" ca="1" si="3"/>
        <v>0</v>
      </c>
      <c r="DI42" s="4"/>
      <c r="DO42" s="204">
        <v>0.40625</v>
      </c>
    </row>
    <row r="43" spans="1:119" customFormat="1" ht="12" customHeight="1" x14ac:dyDescent="0.2">
      <c r="A43" s="4"/>
      <c r="B43" s="188">
        <f t="shared" si="0"/>
        <v>38384</v>
      </c>
      <c r="C43" s="186">
        <v>82.2</v>
      </c>
      <c r="D43" s="186">
        <v>20.56</v>
      </c>
      <c r="E43" s="187">
        <v>0.9</v>
      </c>
      <c r="F43" s="187">
        <v>1.1000000000000001</v>
      </c>
      <c r="G43" s="4"/>
      <c r="H43" s="4"/>
      <c r="I43" s="4"/>
      <c r="J43" s="4"/>
      <c r="K43" s="4"/>
      <c r="L43" s="207">
        <v>37274</v>
      </c>
      <c r="M43" s="176">
        <v>2.4900000000000002</v>
      </c>
      <c r="N43" s="176">
        <v>2.4870000000000001</v>
      </c>
      <c r="O43" s="176">
        <v>2.468</v>
      </c>
      <c r="P43" s="176">
        <v>2.4420000000000002</v>
      </c>
      <c r="Q43" s="176">
        <v>2.4590000000000001</v>
      </c>
      <c r="R43" s="176">
        <v>2.496</v>
      </c>
      <c r="S43" s="176">
        <v>2.4630000000000001</v>
      </c>
      <c r="T43" s="176">
        <v>1.877</v>
      </c>
      <c r="U43" s="176">
        <v>8.3000000000000004E-2</v>
      </c>
      <c r="V43" s="176">
        <v>8.2000000000000003E-2</v>
      </c>
      <c r="W43" s="176">
        <v>8.4000000000000005E-2</v>
      </c>
      <c r="X43" s="176">
        <v>8.3000000000000004E-2</v>
      </c>
      <c r="Y43" s="176">
        <v>1.0269999999999999</v>
      </c>
      <c r="Z43" s="176">
        <v>2.9020000000000001</v>
      </c>
      <c r="AA43" s="176">
        <v>2.8889999999999998</v>
      </c>
      <c r="AB43" s="176">
        <v>3.4969999999999999</v>
      </c>
      <c r="AC43" s="176">
        <v>4.5220000000000002</v>
      </c>
      <c r="AD43" s="176">
        <v>4.4989999999999997</v>
      </c>
      <c r="AE43" s="176">
        <v>4.4320000000000004</v>
      </c>
      <c r="AF43" s="176">
        <v>4.4889999999999999</v>
      </c>
      <c r="AG43" s="176">
        <v>4.4530000000000003</v>
      </c>
      <c r="AH43" s="176">
        <v>4.4260000000000002</v>
      </c>
      <c r="AI43" s="176">
        <v>4.4329999999999998</v>
      </c>
      <c r="AJ43" s="176">
        <v>5.8120000000000003</v>
      </c>
      <c r="AK43" s="176">
        <v>139.33920000000001</v>
      </c>
      <c r="AL43" s="176">
        <v>90.384</v>
      </c>
      <c r="AM43" s="176">
        <v>118.776</v>
      </c>
      <c r="AN43" s="176">
        <v>126.5544</v>
      </c>
      <c r="AO43" s="176">
        <v>129.39359999999999</v>
      </c>
      <c r="AP43" s="176">
        <v>132.43439999999998</v>
      </c>
      <c r="AQ43" s="176">
        <v>80.455199999999991</v>
      </c>
      <c r="AR43" s="176">
        <v>40.437599999999996</v>
      </c>
      <c r="AS43" s="176">
        <v>89.5608</v>
      </c>
      <c r="AT43" s="176">
        <v>61.269599999999997</v>
      </c>
      <c r="AU43" s="176">
        <v>81.614399999999989</v>
      </c>
      <c r="AV43" s="176">
        <v>112.2912</v>
      </c>
      <c r="AW43" s="176">
        <v>85.495199999999997</v>
      </c>
      <c r="AX43" s="176">
        <v>126</v>
      </c>
      <c r="AY43" s="176">
        <v>117.7512</v>
      </c>
      <c r="AZ43" s="176">
        <v>96.163200000000003</v>
      </c>
      <c r="BA43" s="176">
        <v>117.9192</v>
      </c>
      <c r="BB43" s="176">
        <v>107.352</v>
      </c>
      <c r="BC43" s="176">
        <v>110.86319999999999</v>
      </c>
      <c r="BD43" s="176">
        <v>144.56399999999999</v>
      </c>
      <c r="BE43" s="176">
        <v>117.1632</v>
      </c>
      <c r="BF43" s="176">
        <v>61.488</v>
      </c>
      <c r="BG43" s="176">
        <v>94.718399999999988</v>
      </c>
      <c r="BH43" s="176">
        <v>75.599999999999994</v>
      </c>
      <c r="BI43" s="176">
        <v>101.3712</v>
      </c>
      <c r="BJ43" s="176">
        <v>97.759199999999993</v>
      </c>
      <c r="BK43" s="176">
        <v>145.3536</v>
      </c>
      <c r="BL43" s="176">
        <v>46.569600000000001</v>
      </c>
      <c r="BM43" s="176">
        <v>61.3872</v>
      </c>
      <c r="BN43" s="176">
        <v>135.072</v>
      </c>
      <c r="BO43" s="176">
        <v>124.1016</v>
      </c>
      <c r="BP43" s="176">
        <v>115.71839999999999</v>
      </c>
      <c r="BQ43" s="176">
        <v>85.478399999999993</v>
      </c>
      <c r="BR43" s="176">
        <v>127.3776</v>
      </c>
      <c r="BS43" s="176">
        <v>86.620800000000003</v>
      </c>
      <c r="BT43" s="176">
        <v>103.9584</v>
      </c>
      <c r="BU43" s="176">
        <v>64.730400000000003</v>
      </c>
      <c r="BV43" s="176">
        <v>50.601599999999998</v>
      </c>
      <c r="BW43" s="176">
        <v>78.019199999999998</v>
      </c>
      <c r="BX43" s="176">
        <v>132.4512</v>
      </c>
      <c r="BY43" s="176">
        <v>125.42880000000001</v>
      </c>
      <c r="BZ43" s="176">
        <v>35.498400000000004</v>
      </c>
      <c r="CA43" s="176">
        <v>143.136</v>
      </c>
      <c r="CB43" s="176">
        <v>144.2784</v>
      </c>
      <c r="CC43" s="176">
        <v>126.3528</v>
      </c>
      <c r="CD43" s="176">
        <v>131.7792</v>
      </c>
      <c r="CE43" s="176">
        <v>106.0416</v>
      </c>
      <c r="CF43" s="176">
        <v>16.346399999999999</v>
      </c>
      <c r="CG43" s="176">
        <v>147.38639999999998</v>
      </c>
      <c r="CH43" s="176">
        <v>112.056</v>
      </c>
      <c r="CI43" s="176">
        <v>121.36319999999999</v>
      </c>
      <c r="CJ43" s="176">
        <v>98.179199999999994</v>
      </c>
      <c r="CK43" s="176">
        <v>140.31360000000001</v>
      </c>
      <c r="CL43" s="176">
        <v>68.980800000000002</v>
      </c>
      <c r="CM43" s="176">
        <v>142.31279999999998</v>
      </c>
      <c r="CN43" s="176">
        <v>92.349600000000009</v>
      </c>
      <c r="CO43" s="176">
        <v>116.9448</v>
      </c>
      <c r="CP43" s="176">
        <v>117.3312</v>
      </c>
      <c r="CQ43" s="176">
        <v>123.7824</v>
      </c>
      <c r="CR43" s="176">
        <v>83.143199999999993</v>
      </c>
      <c r="CS43" s="176">
        <v>65.688000000000002</v>
      </c>
      <c r="CT43" s="176">
        <v>71.635199999999998</v>
      </c>
      <c r="CU43" s="176">
        <v>113.0976</v>
      </c>
      <c r="CV43" s="176">
        <v>65.923199999999994</v>
      </c>
      <c r="CW43" s="176">
        <v>95.356800000000007</v>
      </c>
      <c r="CX43" s="176">
        <v>36.153599999999997</v>
      </c>
      <c r="CY43" s="176">
        <v>49.946400000000004</v>
      </c>
      <c r="CZ43" s="176">
        <v>71.903999999999996</v>
      </c>
      <c r="DA43" s="176">
        <v>56.246400000000001</v>
      </c>
      <c r="DB43" s="176">
        <v>67.132800000000003</v>
      </c>
      <c r="DC43" s="176">
        <v>55.255199999999995</v>
      </c>
      <c r="DD43" s="176">
        <v>87.99839999999999</v>
      </c>
      <c r="DE43" s="4"/>
      <c r="DF43" s="113">
        <f t="shared" si="1"/>
        <v>38384</v>
      </c>
      <c r="DG43" s="133">
        <f t="shared" si="2"/>
        <v>82.2</v>
      </c>
      <c r="DH43" s="86">
        <f t="shared" ca="1" si="3"/>
        <v>0</v>
      </c>
      <c r="DI43" s="4"/>
      <c r="DO43" s="204">
        <v>0.41666666666666669</v>
      </c>
    </row>
    <row r="44" spans="1:119" customFormat="1" ht="12" customHeight="1" x14ac:dyDescent="0.2">
      <c r="A44" s="4"/>
      <c r="B44" s="188">
        <f t="shared" si="0"/>
        <v>38412</v>
      </c>
      <c r="C44" s="186">
        <v>78.849999999999994</v>
      </c>
      <c r="D44" s="186">
        <v>24.97</v>
      </c>
      <c r="E44" s="187">
        <v>0.9</v>
      </c>
      <c r="F44" s="187">
        <v>1.1000000000000001</v>
      </c>
      <c r="G44" s="4"/>
      <c r="H44" s="4"/>
      <c r="I44" s="4"/>
      <c r="J44" s="4"/>
      <c r="K44" s="4"/>
      <c r="L44" s="207">
        <v>37275</v>
      </c>
      <c r="M44" s="176">
        <v>6.593</v>
      </c>
      <c r="N44" s="176">
        <v>6.5819999999999999</v>
      </c>
      <c r="O44" s="176">
        <v>6.6120000000000001</v>
      </c>
      <c r="P44" s="176">
        <v>6.6609999999999996</v>
      </c>
      <c r="Q44" s="176">
        <v>6.6680000000000001</v>
      </c>
      <c r="R44" s="176">
        <v>6.7670000000000003</v>
      </c>
      <c r="S44" s="176">
        <v>6.7729999999999997</v>
      </c>
      <c r="T44" s="176">
        <v>6.7709999999999999</v>
      </c>
      <c r="U44" s="176">
        <v>6.7539999999999996</v>
      </c>
      <c r="V44" s="176">
        <v>6.7560000000000002</v>
      </c>
      <c r="W44" s="176">
        <v>6.7729999999999997</v>
      </c>
      <c r="X44" s="176">
        <v>5.1929999999999996</v>
      </c>
      <c r="Y44" s="176">
        <v>4.3540000000000001</v>
      </c>
      <c r="Z44" s="176">
        <v>4.6779999999999999</v>
      </c>
      <c r="AA44" s="176">
        <v>4.681</v>
      </c>
      <c r="AB44" s="176">
        <v>4.6779999999999999</v>
      </c>
      <c r="AC44" s="176">
        <v>4.6740000000000004</v>
      </c>
      <c r="AD44" s="176">
        <v>4.665</v>
      </c>
      <c r="AE44" s="176">
        <v>4.6710000000000003</v>
      </c>
      <c r="AF44" s="176">
        <v>4.6529999999999996</v>
      </c>
      <c r="AG44" s="176">
        <v>4.6529999999999996</v>
      </c>
      <c r="AH44" s="176">
        <v>4.6440000000000001</v>
      </c>
      <c r="AI44" s="176">
        <v>4.6379999999999999</v>
      </c>
      <c r="AJ44" s="176">
        <v>3.952</v>
      </c>
      <c r="AK44" s="176">
        <v>90.652799999999999</v>
      </c>
      <c r="AL44" s="176">
        <v>104.63039999999999</v>
      </c>
      <c r="AM44" s="176">
        <v>122.3712</v>
      </c>
      <c r="AN44" s="176">
        <v>74.591999999999999</v>
      </c>
      <c r="AO44" s="176">
        <v>53.978400000000001</v>
      </c>
      <c r="AP44" s="176">
        <v>144.8664</v>
      </c>
      <c r="AQ44" s="176">
        <v>125.6472</v>
      </c>
      <c r="AR44" s="176">
        <v>120.55680000000001</v>
      </c>
      <c r="AS44" s="176">
        <v>3.9815999999999998</v>
      </c>
      <c r="AT44" s="176">
        <v>43.276800000000001</v>
      </c>
      <c r="AU44" s="176">
        <v>103.6392</v>
      </c>
      <c r="AV44" s="176">
        <v>139.50720000000001</v>
      </c>
      <c r="AW44" s="176">
        <v>132.8544</v>
      </c>
      <c r="AX44" s="176">
        <v>63.974400000000003</v>
      </c>
      <c r="AY44" s="176">
        <v>137.23920000000001</v>
      </c>
      <c r="AZ44" s="176">
        <v>137.00399999999999</v>
      </c>
      <c r="BA44" s="176">
        <v>132.8544</v>
      </c>
      <c r="BB44" s="176">
        <v>104.83199999999999</v>
      </c>
      <c r="BC44" s="176">
        <v>101.7072</v>
      </c>
      <c r="BD44" s="176">
        <v>132.51839999999999</v>
      </c>
      <c r="BE44" s="176">
        <v>137.72639999999998</v>
      </c>
      <c r="BF44" s="176">
        <v>79.430399999999992</v>
      </c>
      <c r="BG44" s="176">
        <v>128.50319999999999</v>
      </c>
      <c r="BH44" s="176">
        <v>118.0536</v>
      </c>
      <c r="BI44" s="176">
        <v>129.62880000000001</v>
      </c>
      <c r="BJ44" s="176">
        <v>32.054400000000001</v>
      </c>
      <c r="BK44" s="176">
        <v>69.468000000000004</v>
      </c>
      <c r="BL44" s="176">
        <v>129.2928</v>
      </c>
      <c r="BM44" s="176">
        <v>121.8168</v>
      </c>
      <c r="BN44" s="176">
        <v>132.048</v>
      </c>
      <c r="BO44" s="176">
        <v>60.177599999999998</v>
      </c>
      <c r="BP44" s="176">
        <v>127.0752</v>
      </c>
      <c r="BQ44" s="176">
        <v>80.085599999999999</v>
      </c>
      <c r="BR44" s="176">
        <v>158.05439999999999</v>
      </c>
      <c r="BS44" s="176">
        <v>111.4512</v>
      </c>
      <c r="BT44" s="176">
        <v>104.46239999999999</v>
      </c>
      <c r="BU44" s="176">
        <v>120.8424</v>
      </c>
      <c r="BV44" s="176">
        <v>127.41119999999999</v>
      </c>
      <c r="BW44" s="176">
        <v>30.357599999999998</v>
      </c>
      <c r="BX44" s="176">
        <v>39.849599999999995</v>
      </c>
      <c r="BY44" s="176">
        <v>51.323999999999998</v>
      </c>
      <c r="BZ44" s="176">
        <v>19.756799999999998</v>
      </c>
      <c r="CA44" s="176">
        <v>61.2864</v>
      </c>
      <c r="CB44" s="176">
        <v>108.864</v>
      </c>
      <c r="CC44" s="176">
        <v>139.50720000000001</v>
      </c>
      <c r="CD44" s="176">
        <v>91.929600000000008</v>
      </c>
      <c r="CE44" s="176">
        <v>111.5184</v>
      </c>
      <c r="CF44" s="176">
        <v>53.676000000000002</v>
      </c>
      <c r="CG44" s="176">
        <v>127.26</v>
      </c>
      <c r="CH44" s="176">
        <v>145.33679999999998</v>
      </c>
      <c r="CI44" s="176">
        <v>88.351199999999992</v>
      </c>
      <c r="CJ44" s="176">
        <v>141.45599999999999</v>
      </c>
      <c r="CK44" s="176">
        <v>87.091200000000001</v>
      </c>
      <c r="CL44" s="176">
        <v>91.055999999999997</v>
      </c>
      <c r="CM44" s="176">
        <v>36.607199999999999</v>
      </c>
      <c r="CN44" s="176">
        <v>14.011200000000001</v>
      </c>
      <c r="CO44" s="176">
        <v>10.0968</v>
      </c>
      <c r="CP44" s="176">
        <v>6.720000000000001E-2</v>
      </c>
      <c r="CQ44" s="176">
        <v>5.6616</v>
      </c>
      <c r="CR44" s="176">
        <v>6.8879999999999999</v>
      </c>
      <c r="CS44" s="176">
        <v>87.897599999999997</v>
      </c>
      <c r="CT44" s="176">
        <v>77.473199999999991</v>
      </c>
      <c r="CU44" s="176">
        <v>118.062</v>
      </c>
      <c r="CV44" s="176">
        <v>93.643199999999993</v>
      </c>
      <c r="CW44" s="176">
        <v>122.47200000000001</v>
      </c>
      <c r="CX44" s="176">
        <v>55.784399999999998</v>
      </c>
      <c r="CY44" s="176">
        <v>72.643200000000007</v>
      </c>
      <c r="CZ44" s="176">
        <v>103.194</v>
      </c>
      <c r="DA44" s="176">
        <v>91.526399999999995</v>
      </c>
      <c r="DB44" s="176">
        <v>62.344800000000006</v>
      </c>
      <c r="DC44" s="176">
        <v>67.922399999999996</v>
      </c>
      <c r="DD44" s="176">
        <v>82.614000000000004</v>
      </c>
      <c r="DE44" s="4"/>
      <c r="DF44" s="113">
        <f t="shared" si="1"/>
        <v>38412</v>
      </c>
      <c r="DG44" s="133">
        <f t="shared" si="2"/>
        <v>78.849999999999994</v>
      </c>
      <c r="DH44" s="86">
        <f t="shared" ca="1" si="3"/>
        <v>0</v>
      </c>
      <c r="DI44" s="4"/>
      <c r="DO44" s="204">
        <v>0.42708333333333331</v>
      </c>
    </row>
    <row r="45" spans="1:119" customFormat="1" ht="12" customHeight="1" x14ac:dyDescent="0.2">
      <c r="A45" s="4"/>
      <c r="B45" s="188">
        <f t="shared" si="0"/>
        <v>38443</v>
      </c>
      <c r="C45" s="186">
        <v>88.11</v>
      </c>
      <c r="D45" s="186">
        <v>20.239999999999998</v>
      </c>
      <c r="E45" s="187">
        <v>0.9</v>
      </c>
      <c r="F45" s="187">
        <v>1.1000000000000001</v>
      </c>
      <c r="G45" s="4"/>
      <c r="H45" s="4"/>
      <c r="I45" s="4"/>
      <c r="J45" s="4"/>
      <c r="K45" s="4"/>
      <c r="L45" s="207">
        <v>37276</v>
      </c>
      <c r="M45" s="176">
        <v>4.4359999999999999</v>
      </c>
      <c r="N45" s="176">
        <v>4.4649999999999999</v>
      </c>
      <c r="O45" s="176">
        <v>4.4349999999999996</v>
      </c>
      <c r="P45" s="176">
        <v>4.4710000000000001</v>
      </c>
      <c r="Q45" s="176">
        <v>4.4889999999999999</v>
      </c>
      <c r="R45" s="176">
        <v>4.4829999999999997</v>
      </c>
      <c r="S45" s="176">
        <v>4.5110000000000001</v>
      </c>
      <c r="T45" s="176">
        <v>4.5010000000000003</v>
      </c>
      <c r="U45" s="176">
        <v>4.4980000000000002</v>
      </c>
      <c r="V45" s="176">
        <v>4.47</v>
      </c>
      <c r="W45" s="176">
        <v>4.4550000000000001</v>
      </c>
      <c r="X45" s="176">
        <v>4.556</v>
      </c>
      <c r="Y45" s="176">
        <v>4.6630000000000003</v>
      </c>
      <c r="Z45" s="176">
        <v>4.1420000000000003</v>
      </c>
      <c r="AA45" s="176">
        <v>3.7330000000000001</v>
      </c>
      <c r="AB45" s="176">
        <v>3.7559999999999998</v>
      </c>
      <c r="AC45" s="176">
        <v>3.7679999999999998</v>
      </c>
      <c r="AD45" s="176">
        <v>3.7890000000000001</v>
      </c>
      <c r="AE45" s="176">
        <v>3.7909999999999999</v>
      </c>
      <c r="AF45" s="176">
        <v>3.7519999999999998</v>
      </c>
      <c r="AG45" s="176">
        <v>3.734</v>
      </c>
      <c r="AH45" s="176">
        <v>3.7280000000000002</v>
      </c>
      <c r="AI45" s="176">
        <v>3.7029999999999998</v>
      </c>
      <c r="AJ45" s="176">
        <v>5.3369999999999997</v>
      </c>
      <c r="AK45" s="176">
        <v>112.72799999999999</v>
      </c>
      <c r="AL45" s="176">
        <v>94.466399999999993</v>
      </c>
      <c r="AM45" s="176">
        <v>135.54239999999999</v>
      </c>
      <c r="AN45" s="176">
        <v>126.72239999999999</v>
      </c>
      <c r="AO45" s="176">
        <v>108.66239999999999</v>
      </c>
      <c r="AP45" s="176">
        <v>140.0616</v>
      </c>
      <c r="AQ45" s="176">
        <v>124.18560000000001</v>
      </c>
      <c r="AR45" s="176">
        <v>87.645600000000002</v>
      </c>
      <c r="AS45" s="176">
        <v>49.1736</v>
      </c>
      <c r="AT45" s="176">
        <v>138.44879999999998</v>
      </c>
      <c r="AU45" s="176">
        <v>123.98399999999999</v>
      </c>
      <c r="AV45" s="176">
        <v>126.4032</v>
      </c>
      <c r="AW45" s="176">
        <v>102.17760000000001</v>
      </c>
      <c r="AX45" s="176">
        <v>122.33760000000001</v>
      </c>
      <c r="AY45" s="176">
        <v>59.791199999999996</v>
      </c>
      <c r="AZ45" s="176">
        <v>129.696</v>
      </c>
      <c r="BA45" s="176">
        <v>86.200800000000001</v>
      </c>
      <c r="BB45" s="176">
        <v>80.119199999999992</v>
      </c>
      <c r="BC45" s="176">
        <v>109.28400000000001</v>
      </c>
      <c r="BD45" s="176">
        <v>133.86240000000001</v>
      </c>
      <c r="BE45" s="176">
        <v>91.324799999999996</v>
      </c>
      <c r="BF45" s="176">
        <v>92.534399999999991</v>
      </c>
      <c r="BG45" s="176">
        <v>90.417600000000007</v>
      </c>
      <c r="BH45" s="176">
        <v>91.811999999999998</v>
      </c>
      <c r="BI45" s="176">
        <v>42.537599999999998</v>
      </c>
      <c r="BJ45" s="176">
        <v>62.361599999999996</v>
      </c>
      <c r="BK45" s="176">
        <v>119.952</v>
      </c>
      <c r="BL45" s="176">
        <v>123.98399999999999</v>
      </c>
      <c r="BM45" s="176">
        <v>116.3232</v>
      </c>
      <c r="BN45" s="176">
        <v>126.65519999999999</v>
      </c>
      <c r="BO45" s="176">
        <v>113.41680000000001</v>
      </c>
      <c r="BP45" s="176">
        <v>83.529600000000002</v>
      </c>
      <c r="BQ45" s="176">
        <v>121.1448</v>
      </c>
      <c r="BR45" s="176">
        <v>101.7072</v>
      </c>
      <c r="BS45" s="176">
        <v>131.46</v>
      </c>
      <c r="BT45" s="176">
        <v>130.4016</v>
      </c>
      <c r="BU45" s="176">
        <v>138.4992</v>
      </c>
      <c r="BV45" s="176">
        <v>21.571200000000001</v>
      </c>
      <c r="BW45" s="176">
        <v>48.5184</v>
      </c>
      <c r="BX45" s="176">
        <v>89.258399999999995</v>
      </c>
      <c r="BY45" s="176">
        <v>100.6152</v>
      </c>
      <c r="BZ45" s="176">
        <v>55.036799999999999</v>
      </c>
      <c r="CA45" s="176">
        <v>95.356800000000007</v>
      </c>
      <c r="CB45" s="176">
        <v>142.53120000000001</v>
      </c>
      <c r="CC45" s="176">
        <v>74.155199999999994</v>
      </c>
      <c r="CD45" s="176">
        <v>84.8232</v>
      </c>
      <c r="CE45" s="176">
        <v>94.147199999999998</v>
      </c>
      <c r="CF45" s="176">
        <v>143.74079999999998</v>
      </c>
      <c r="CG45" s="176">
        <v>80.623199999999997</v>
      </c>
      <c r="CH45" s="176">
        <v>134.95439999999999</v>
      </c>
      <c r="CI45" s="176">
        <v>109.0656</v>
      </c>
      <c r="CJ45" s="176">
        <v>106.0416</v>
      </c>
      <c r="CK45" s="176">
        <v>80.236800000000002</v>
      </c>
      <c r="CL45" s="176">
        <v>82.303200000000004</v>
      </c>
      <c r="CM45" s="176">
        <v>119.3472</v>
      </c>
      <c r="CN45" s="176">
        <v>129.024</v>
      </c>
      <c r="CO45" s="176">
        <v>115.71839999999999</v>
      </c>
      <c r="CP45" s="176">
        <v>78.203999999999994</v>
      </c>
      <c r="CQ45" s="176">
        <v>126.8064</v>
      </c>
      <c r="CR45" s="176">
        <v>102.21119999999999</v>
      </c>
      <c r="CS45" s="176">
        <v>110.10719999999999</v>
      </c>
      <c r="CT45" s="176">
        <v>83.311199999999999</v>
      </c>
      <c r="CU45" s="176">
        <v>123.0264</v>
      </c>
      <c r="CV45" s="176">
        <v>121.36319999999999</v>
      </c>
      <c r="CW45" s="176">
        <v>149.58720000000002</v>
      </c>
      <c r="CX45" s="176">
        <v>75.415199999999999</v>
      </c>
      <c r="CY45" s="176">
        <v>95.34</v>
      </c>
      <c r="CZ45" s="176">
        <v>134.48400000000001</v>
      </c>
      <c r="DA45" s="176">
        <v>126.8064</v>
      </c>
      <c r="DB45" s="176">
        <v>57.556800000000003</v>
      </c>
      <c r="DC45" s="176">
        <v>80.589600000000004</v>
      </c>
      <c r="DD45" s="176">
        <v>77.229600000000005</v>
      </c>
      <c r="DE45" s="4"/>
      <c r="DF45" s="113">
        <f t="shared" si="1"/>
        <v>38443</v>
      </c>
      <c r="DG45" s="133">
        <f t="shared" si="2"/>
        <v>88.11</v>
      </c>
      <c r="DH45" s="86">
        <f t="shared" ca="1" si="3"/>
        <v>0</v>
      </c>
      <c r="DI45" s="4"/>
      <c r="DO45" s="204">
        <v>0.4375</v>
      </c>
    </row>
    <row r="46" spans="1:119" customFormat="1" ht="12" customHeight="1" x14ac:dyDescent="0.2">
      <c r="A46" s="4"/>
      <c r="B46" s="188">
        <f t="shared" si="0"/>
        <v>38473</v>
      </c>
      <c r="C46" s="186">
        <v>88.47</v>
      </c>
      <c r="D46" s="186">
        <v>21.76</v>
      </c>
      <c r="E46" s="187">
        <v>0.9</v>
      </c>
      <c r="F46" s="187">
        <v>1.1000000000000001</v>
      </c>
      <c r="G46" s="4"/>
      <c r="H46" s="4"/>
      <c r="I46" s="4"/>
      <c r="J46" s="4"/>
      <c r="K46" s="4"/>
      <c r="L46" s="207">
        <v>37277</v>
      </c>
      <c r="M46" s="176">
        <v>4.62</v>
      </c>
      <c r="N46" s="176">
        <v>4.6580000000000004</v>
      </c>
      <c r="O46" s="176">
        <v>4.6710000000000003</v>
      </c>
      <c r="P46" s="176">
        <v>4.6769999999999996</v>
      </c>
      <c r="Q46" s="176">
        <v>4.67</v>
      </c>
      <c r="R46" s="176">
        <v>4.6859999999999999</v>
      </c>
      <c r="S46" s="176">
        <v>4.7270000000000003</v>
      </c>
      <c r="T46" s="176">
        <v>4.7629999999999999</v>
      </c>
      <c r="U46" s="176">
        <v>4.7380000000000004</v>
      </c>
      <c r="V46" s="176">
        <v>4.6639999999999997</v>
      </c>
      <c r="W46" s="176">
        <v>4.6559999999999997</v>
      </c>
      <c r="X46" s="176">
        <v>4.7489999999999997</v>
      </c>
      <c r="Y46" s="176">
        <v>6.51</v>
      </c>
      <c r="Z46" s="176">
        <v>6.5389999999999997</v>
      </c>
      <c r="AA46" s="176">
        <v>5.2480000000000002</v>
      </c>
      <c r="AB46" s="176">
        <v>5.4020000000000001</v>
      </c>
      <c r="AC46" s="176">
        <v>5.4009999999999998</v>
      </c>
      <c r="AD46" s="176">
        <v>5.4550000000000001</v>
      </c>
      <c r="AE46" s="176">
        <v>5.4589999999999996</v>
      </c>
      <c r="AF46" s="176">
        <v>5.4379999999999997</v>
      </c>
      <c r="AG46" s="176">
        <v>5.4409999999999998</v>
      </c>
      <c r="AH46" s="176">
        <v>5.4630000000000001</v>
      </c>
      <c r="AI46" s="176">
        <v>4.5229999999999997</v>
      </c>
      <c r="AJ46" s="176">
        <v>3.8860000000000001</v>
      </c>
      <c r="AK46" s="176">
        <v>129.78</v>
      </c>
      <c r="AL46" s="176">
        <v>130.56960000000001</v>
      </c>
      <c r="AM46" s="176">
        <v>143.2704</v>
      </c>
      <c r="AN46" s="176">
        <v>109.4688</v>
      </c>
      <c r="AO46" s="176">
        <v>114.3408</v>
      </c>
      <c r="AP46" s="176">
        <v>81.227999999999994</v>
      </c>
      <c r="AQ46" s="176">
        <v>110.51039999999999</v>
      </c>
      <c r="AR46" s="176">
        <v>93.139200000000002</v>
      </c>
      <c r="AS46" s="176">
        <v>21.352799999999998</v>
      </c>
      <c r="AT46" s="176">
        <v>112.8288</v>
      </c>
      <c r="AU46" s="176">
        <v>88.905600000000007</v>
      </c>
      <c r="AV46" s="176">
        <v>140.31360000000001</v>
      </c>
      <c r="AW46" s="176">
        <v>85.075199999999995</v>
      </c>
      <c r="AX46" s="176">
        <v>109.2504</v>
      </c>
      <c r="AY46" s="176">
        <v>65.016000000000005</v>
      </c>
      <c r="AZ46" s="176">
        <v>109.2672</v>
      </c>
      <c r="BA46" s="176">
        <v>116.3232</v>
      </c>
      <c r="BB46" s="176">
        <v>52.617599999999996</v>
      </c>
      <c r="BC46" s="176">
        <v>90.552000000000007</v>
      </c>
      <c r="BD46" s="176">
        <v>96.9696</v>
      </c>
      <c r="BE46" s="176">
        <v>35.078400000000002</v>
      </c>
      <c r="BF46" s="176">
        <v>6.6360000000000001</v>
      </c>
      <c r="BG46" s="176">
        <v>23.4864</v>
      </c>
      <c r="BH46" s="176">
        <v>31.869599999999998</v>
      </c>
      <c r="BI46" s="176">
        <v>54.952800000000003</v>
      </c>
      <c r="BJ46" s="176">
        <v>44.3688</v>
      </c>
      <c r="BK46" s="176">
        <v>81.06</v>
      </c>
      <c r="BL46" s="176">
        <v>129.024</v>
      </c>
      <c r="BM46" s="176">
        <v>109.2672</v>
      </c>
      <c r="BN46" s="176">
        <v>78.170400000000001</v>
      </c>
      <c r="BO46" s="176">
        <v>104.58</v>
      </c>
      <c r="BP46" s="176">
        <v>145.52160000000001</v>
      </c>
      <c r="BQ46" s="176">
        <v>103.45439999999999</v>
      </c>
      <c r="BR46" s="176">
        <v>90.5184</v>
      </c>
      <c r="BS46" s="176">
        <v>101.304</v>
      </c>
      <c r="BT46" s="176">
        <v>88.8048</v>
      </c>
      <c r="BU46" s="176">
        <v>119.28</v>
      </c>
      <c r="BV46" s="176">
        <v>102.312</v>
      </c>
      <c r="BW46" s="176">
        <v>73.214399999999998</v>
      </c>
      <c r="BX46" s="176">
        <v>126.504</v>
      </c>
      <c r="BY46" s="176">
        <v>58.480800000000002</v>
      </c>
      <c r="BZ46" s="176">
        <v>51.206400000000002</v>
      </c>
      <c r="CA46" s="176">
        <v>88.065600000000003</v>
      </c>
      <c r="CB46" s="176">
        <v>148.74720000000002</v>
      </c>
      <c r="CC46" s="176">
        <v>90.602399999999989</v>
      </c>
      <c r="CD46" s="176">
        <v>113.2488</v>
      </c>
      <c r="CE46" s="176">
        <v>71.9208</v>
      </c>
      <c r="CF46" s="176">
        <v>80.035200000000003</v>
      </c>
      <c r="CG46" s="176">
        <v>51.811199999999999</v>
      </c>
      <c r="CH46" s="176">
        <v>87.695999999999998</v>
      </c>
      <c r="CI46" s="176">
        <v>127.176</v>
      </c>
      <c r="CJ46" s="176">
        <v>84.554400000000001</v>
      </c>
      <c r="CK46" s="176">
        <v>147.2184</v>
      </c>
      <c r="CL46" s="176">
        <v>66.528000000000006</v>
      </c>
      <c r="CM46" s="176">
        <v>42.671999999999997</v>
      </c>
      <c r="CN46" s="176">
        <v>133.89599999999999</v>
      </c>
      <c r="CO46" s="176">
        <v>88.334399999999988</v>
      </c>
      <c r="CP46" s="176">
        <v>138.48239999999998</v>
      </c>
      <c r="CQ46" s="176">
        <v>107.7384</v>
      </c>
      <c r="CR46" s="176">
        <v>119.58239999999999</v>
      </c>
      <c r="CS46" s="176">
        <v>128.11680000000001</v>
      </c>
      <c r="CT46" s="176">
        <v>143.74079999999998</v>
      </c>
      <c r="CU46" s="176">
        <v>69.384</v>
      </c>
      <c r="CV46" s="176">
        <v>30.189599999999999</v>
      </c>
      <c r="CW46" s="176">
        <v>130.63679999999999</v>
      </c>
      <c r="CX46" s="176">
        <v>123.5808</v>
      </c>
      <c r="CY46" s="176">
        <v>103.0176</v>
      </c>
      <c r="CZ46" s="176">
        <v>109.6704</v>
      </c>
      <c r="DA46" s="176">
        <v>47.174399999999999</v>
      </c>
      <c r="DB46" s="176">
        <v>96.751199999999997</v>
      </c>
      <c r="DC46" s="176">
        <v>142.11120000000003</v>
      </c>
      <c r="DD46" s="176">
        <v>129.12479999999999</v>
      </c>
      <c r="DE46" s="4"/>
      <c r="DF46" s="113">
        <f t="shared" si="1"/>
        <v>38473</v>
      </c>
      <c r="DG46" s="133">
        <f t="shared" si="2"/>
        <v>88.47</v>
      </c>
      <c r="DH46" s="86">
        <f t="shared" ca="1" si="3"/>
        <v>0</v>
      </c>
      <c r="DI46" s="4"/>
      <c r="DO46" s="204">
        <v>0.44791666666666669</v>
      </c>
    </row>
    <row r="47" spans="1:119" customFormat="1" ht="12" customHeight="1" x14ac:dyDescent="0.2">
      <c r="A47" s="4"/>
      <c r="B47" s="188">
        <f t="shared" si="0"/>
        <v>38504</v>
      </c>
      <c r="C47" s="186">
        <v>64.900000000000006</v>
      </c>
      <c r="D47" s="186">
        <v>46.71</v>
      </c>
      <c r="E47" s="187">
        <v>0.9</v>
      </c>
      <c r="F47" s="187">
        <v>1.1000000000000001</v>
      </c>
      <c r="G47" s="4"/>
      <c r="H47" s="4"/>
      <c r="I47" s="4"/>
      <c r="J47" s="4"/>
      <c r="K47" s="4"/>
      <c r="L47" s="207">
        <v>37278</v>
      </c>
      <c r="M47" s="176">
        <v>6.4039999999999999</v>
      </c>
      <c r="N47" s="176">
        <v>6.4420000000000002</v>
      </c>
      <c r="O47" s="176">
        <v>6.4489999999999998</v>
      </c>
      <c r="P47" s="176">
        <v>4.673</v>
      </c>
      <c r="Q47" s="176">
        <v>1.385</v>
      </c>
      <c r="R47" s="176">
        <v>0.107</v>
      </c>
      <c r="S47" s="176">
        <v>0.106</v>
      </c>
      <c r="T47" s="176">
        <v>9.5000000000000001E-2</v>
      </c>
      <c r="U47" s="176">
        <v>8.7999999999999995E-2</v>
      </c>
      <c r="V47" s="176">
        <v>0.09</v>
      </c>
      <c r="W47" s="176">
        <v>8.4000000000000005E-2</v>
      </c>
      <c r="X47" s="176">
        <v>9.0999999999999998E-2</v>
      </c>
      <c r="Y47" s="176">
        <v>8.4000000000000005E-2</v>
      </c>
      <c r="Z47" s="176">
        <v>8.8999999999999996E-2</v>
      </c>
      <c r="AA47" s="176">
        <v>8.8999999999999996E-2</v>
      </c>
      <c r="AB47" s="176">
        <v>8.6999999999999994E-2</v>
      </c>
      <c r="AC47" s="176">
        <v>0.09</v>
      </c>
      <c r="AD47" s="176">
        <v>9.0999999999999998E-2</v>
      </c>
      <c r="AE47" s="176">
        <v>0.108</v>
      </c>
      <c r="AF47" s="176">
        <v>0.108</v>
      </c>
      <c r="AG47" s="176">
        <v>0.54300000000000004</v>
      </c>
      <c r="AH47" s="176">
        <v>4.4820000000000002</v>
      </c>
      <c r="AI47" s="176">
        <v>5.6340000000000003</v>
      </c>
      <c r="AJ47" s="176">
        <v>5.8470000000000004</v>
      </c>
      <c r="AK47" s="176">
        <v>130.51919999999998</v>
      </c>
      <c r="AL47" s="176">
        <v>126.21839999999999</v>
      </c>
      <c r="AM47" s="176">
        <v>115.71839999999999</v>
      </c>
      <c r="AN47" s="176">
        <v>59.7744</v>
      </c>
      <c r="AO47" s="176">
        <v>112.24080000000001</v>
      </c>
      <c r="AP47" s="176">
        <v>100.51439999999999</v>
      </c>
      <c r="AQ47" s="176">
        <v>137.84399999999999</v>
      </c>
      <c r="AR47" s="176">
        <v>81.429600000000008</v>
      </c>
      <c r="AS47" s="176">
        <v>62.395199999999996</v>
      </c>
      <c r="AT47" s="176">
        <v>114.91200000000001</v>
      </c>
      <c r="AU47" s="176">
        <v>115.5168</v>
      </c>
      <c r="AV47" s="176">
        <v>108.25919999999999</v>
      </c>
      <c r="AW47" s="176">
        <v>58.128</v>
      </c>
      <c r="AX47" s="176">
        <v>117.8352</v>
      </c>
      <c r="AY47" s="176">
        <v>113.88719999999999</v>
      </c>
      <c r="AZ47" s="176">
        <v>138.70079999999999</v>
      </c>
      <c r="BA47" s="176">
        <v>84.268799999999999</v>
      </c>
      <c r="BB47" s="176">
        <v>123.5808</v>
      </c>
      <c r="BC47" s="176">
        <v>97.97760000000001</v>
      </c>
      <c r="BD47" s="176">
        <v>79.632000000000005</v>
      </c>
      <c r="BE47" s="176">
        <v>124.60560000000001</v>
      </c>
      <c r="BF47" s="176">
        <v>71.047200000000004</v>
      </c>
      <c r="BG47" s="176">
        <v>65.855999999999995</v>
      </c>
      <c r="BH47" s="176">
        <v>120.94319999999999</v>
      </c>
      <c r="BI47" s="176">
        <v>57.859199999999994</v>
      </c>
      <c r="BJ47" s="176">
        <v>74.3904</v>
      </c>
      <c r="BK47" s="176">
        <v>81.379199999999997</v>
      </c>
      <c r="BL47" s="176">
        <v>73.130399999999995</v>
      </c>
      <c r="BM47" s="176">
        <v>93.004800000000003</v>
      </c>
      <c r="BN47" s="176">
        <v>100.69919999999999</v>
      </c>
      <c r="BO47" s="176">
        <v>85.075199999999995</v>
      </c>
      <c r="BP47" s="176">
        <v>77.616</v>
      </c>
      <c r="BQ47" s="176">
        <v>112.0056</v>
      </c>
      <c r="BR47" s="176">
        <v>86.94</v>
      </c>
      <c r="BS47" s="176">
        <v>138.29760000000002</v>
      </c>
      <c r="BT47" s="176">
        <v>39.799199999999999</v>
      </c>
      <c r="BU47" s="176">
        <v>10.8192</v>
      </c>
      <c r="BV47" s="176">
        <v>28.862400000000001</v>
      </c>
      <c r="BW47" s="176">
        <v>126.10080000000001</v>
      </c>
      <c r="BX47" s="176">
        <v>3.2256</v>
      </c>
      <c r="BY47" s="176">
        <v>88.367999999999995</v>
      </c>
      <c r="BZ47" s="176">
        <v>125.46239999999999</v>
      </c>
      <c r="CA47" s="176">
        <v>36.489599999999996</v>
      </c>
      <c r="CB47" s="176">
        <v>119.2632</v>
      </c>
      <c r="CC47" s="176">
        <v>8.4672000000000001</v>
      </c>
      <c r="CD47" s="176">
        <v>51.206400000000002</v>
      </c>
      <c r="CE47" s="176">
        <v>99.590399999999988</v>
      </c>
      <c r="CF47" s="176">
        <v>88.099199999999996</v>
      </c>
      <c r="CG47" s="176">
        <v>103.65600000000001</v>
      </c>
      <c r="CH47" s="176">
        <v>91.509600000000006</v>
      </c>
      <c r="CI47" s="176">
        <v>108.74639999999999</v>
      </c>
      <c r="CJ47" s="176">
        <v>39.009599999999999</v>
      </c>
      <c r="CK47" s="176">
        <v>4.6536</v>
      </c>
      <c r="CL47" s="176">
        <v>117.1464</v>
      </c>
      <c r="CM47" s="176">
        <v>120.48960000000001</v>
      </c>
      <c r="CN47" s="176">
        <v>143.5224</v>
      </c>
      <c r="CO47" s="176">
        <v>98.851199999999992</v>
      </c>
      <c r="CP47" s="176">
        <v>80.00160000000001</v>
      </c>
      <c r="CQ47" s="176">
        <v>109.8888</v>
      </c>
      <c r="CR47" s="176">
        <v>61.723199999999999</v>
      </c>
      <c r="CS47" s="176">
        <v>126.0168</v>
      </c>
      <c r="CT47" s="176">
        <v>103.8408</v>
      </c>
      <c r="CU47" s="176">
        <v>75.331199999999995</v>
      </c>
      <c r="CV47" s="176">
        <v>88.250399999999999</v>
      </c>
      <c r="CW47" s="176">
        <v>126</v>
      </c>
      <c r="CX47" s="176">
        <v>122.3712</v>
      </c>
      <c r="CY47" s="176">
        <v>104.47919999999999</v>
      </c>
      <c r="CZ47" s="176">
        <v>135.1224</v>
      </c>
      <c r="DA47" s="176">
        <v>136.73520000000002</v>
      </c>
      <c r="DB47" s="176">
        <v>103.2192</v>
      </c>
      <c r="DC47" s="176">
        <v>85.444800000000001</v>
      </c>
      <c r="DD47" s="176">
        <v>134.26560000000001</v>
      </c>
      <c r="DE47" s="4"/>
      <c r="DF47" s="113">
        <f t="shared" si="1"/>
        <v>38504</v>
      </c>
      <c r="DG47" s="133">
        <f t="shared" si="2"/>
        <v>64.900000000000006</v>
      </c>
      <c r="DH47" s="86">
        <f t="shared" ca="1" si="3"/>
        <v>0</v>
      </c>
      <c r="DI47" s="4"/>
      <c r="DO47" s="204">
        <v>0.45833333333333331</v>
      </c>
    </row>
    <row r="48" spans="1:119" customFormat="1" ht="12" customHeight="1" x14ac:dyDescent="0.2">
      <c r="A48" s="4"/>
      <c r="B48" s="188">
        <f t="shared" si="0"/>
        <v>38534</v>
      </c>
      <c r="C48" s="186">
        <v>84.11</v>
      </c>
      <c r="D48" s="186">
        <v>21.03</v>
      </c>
      <c r="E48" s="187">
        <v>0.9</v>
      </c>
      <c r="F48" s="187">
        <v>1.1000000000000001</v>
      </c>
      <c r="G48" s="4"/>
      <c r="H48" s="4"/>
      <c r="I48" s="4"/>
      <c r="J48" s="4"/>
      <c r="K48" s="4"/>
      <c r="L48" s="207">
        <v>37279</v>
      </c>
      <c r="M48" s="176">
        <v>3.9</v>
      </c>
      <c r="N48" s="176">
        <v>6.5579999999999998</v>
      </c>
      <c r="O48" s="176">
        <v>6.1360000000000001</v>
      </c>
      <c r="P48" s="176">
        <v>6.6479999999999997</v>
      </c>
      <c r="Q48" s="176">
        <v>6.64</v>
      </c>
      <c r="R48" s="176">
        <v>6.6</v>
      </c>
      <c r="S48" s="176">
        <v>6.556</v>
      </c>
      <c r="T48" s="176">
        <v>6.6559999999999997</v>
      </c>
      <c r="U48" s="176">
        <v>6.0919999999999996</v>
      </c>
      <c r="V48" s="176">
        <v>4.7290000000000001</v>
      </c>
      <c r="W48" s="176">
        <v>6.5910000000000002</v>
      </c>
      <c r="X48" s="176">
        <v>6.649</v>
      </c>
      <c r="Y48" s="176">
        <v>6.65</v>
      </c>
      <c r="Z48" s="176">
        <v>6.6429999999999998</v>
      </c>
      <c r="AA48" s="176">
        <v>6.6859999999999999</v>
      </c>
      <c r="AB48" s="176">
        <v>6.75</v>
      </c>
      <c r="AC48" s="176">
        <v>6.9829999999999997</v>
      </c>
      <c r="AD48" s="176">
        <v>6.7709999999999999</v>
      </c>
      <c r="AE48" s="176">
        <v>6.8449999999999998</v>
      </c>
      <c r="AF48" s="176">
        <v>6.8090000000000002</v>
      </c>
      <c r="AG48" s="176">
        <v>6.8070000000000004</v>
      </c>
      <c r="AH48" s="176">
        <v>6.7869999999999999</v>
      </c>
      <c r="AI48" s="176">
        <v>6.742</v>
      </c>
      <c r="AJ48" s="176">
        <v>6.391</v>
      </c>
      <c r="AK48" s="176">
        <v>138.03719999999998</v>
      </c>
      <c r="AL48" s="176">
        <v>96.574799999999996</v>
      </c>
      <c r="AM48" s="176">
        <v>105.0504</v>
      </c>
      <c r="AN48" s="176">
        <v>83.328000000000003</v>
      </c>
      <c r="AO48" s="176">
        <v>128.4024</v>
      </c>
      <c r="AP48" s="176">
        <v>98.338799999999992</v>
      </c>
      <c r="AQ48" s="176">
        <v>140.196</v>
      </c>
      <c r="AR48" s="176">
        <v>102.79920000000001</v>
      </c>
      <c r="AS48" s="176">
        <v>86.897999999999996</v>
      </c>
      <c r="AT48" s="176">
        <v>83.134799999999998</v>
      </c>
      <c r="AU48" s="176">
        <v>118.33080000000001</v>
      </c>
      <c r="AV48" s="176">
        <v>120.2208</v>
      </c>
      <c r="AW48" s="176">
        <v>104.0592</v>
      </c>
      <c r="AX48" s="176">
        <v>99.42240000000001</v>
      </c>
      <c r="AY48" s="176">
        <v>122.76599999999999</v>
      </c>
      <c r="AZ48" s="176">
        <v>103.52159999999999</v>
      </c>
      <c r="BA48" s="176">
        <v>67.989599999999996</v>
      </c>
      <c r="BB48" s="176">
        <v>131.36759999999998</v>
      </c>
      <c r="BC48" s="176">
        <v>81.068399999999997</v>
      </c>
      <c r="BD48" s="176">
        <v>64.360799999999998</v>
      </c>
      <c r="BE48" s="176">
        <v>79.564800000000005</v>
      </c>
      <c r="BF48" s="176">
        <v>71.307600000000008</v>
      </c>
      <c r="BG48" s="176">
        <v>96.331199999999995</v>
      </c>
      <c r="BH48" s="176">
        <v>101.7744</v>
      </c>
      <c r="BI48" s="176">
        <v>102.96720000000001</v>
      </c>
      <c r="BJ48" s="176">
        <v>81.723600000000005</v>
      </c>
      <c r="BK48" s="176">
        <v>97.608000000000004</v>
      </c>
      <c r="BL48" s="176">
        <v>85.251599999999996</v>
      </c>
      <c r="BM48" s="176">
        <v>110.81280000000001</v>
      </c>
      <c r="BN48" s="176">
        <v>79.497599999999991</v>
      </c>
      <c r="BO48" s="176">
        <v>86.881199999999993</v>
      </c>
      <c r="BP48" s="176">
        <v>22.780799999999999</v>
      </c>
      <c r="BQ48" s="176">
        <v>78.825600000000009</v>
      </c>
      <c r="BR48" s="176">
        <v>63.705599999999997</v>
      </c>
      <c r="BS48" s="176">
        <v>54.432000000000002</v>
      </c>
      <c r="BT48" s="176">
        <v>50.4</v>
      </c>
      <c r="BU48" s="176">
        <v>16.531200000000002</v>
      </c>
      <c r="BV48" s="176">
        <v>12.700799999999999</v>
      </c>
      <c r="BW48" s="176">
        <v>11.087999999999999</v>
      </c>
      <c r="BX48" s="176">
        <v>11.894399999999999</v>
      </c>
      <c r="BY48" s="176">
        <v>71.903999999999996</v>
      </c>
      <c r="BZ48" s="176">
        <v>118.93559999999999</v>
      </c>
      <c r="CA48" s="176">
        <v>58.203600000000002</v>
      </c>
      <c r="CB48" s="176">
        <v>127.7724</v>
      </c>
      <c r="CC48" s="176">
        <v>1.2096</v>
      </c>
      <c r="CD48" s="176">
        <v>21.974400000000003</v>
      </c>
      <c r="CE48" s="176">
        <v>0.80640000000000001</v>
      </c>
      <c r="CF48" s="176">
        <v>112.6104</v>
      </c>
      <c r="CG48" s="176">
        <v>118.4736</v>
      </c>
      <c r="CH48" s="176">
        <v>124.18560000000001</v>
      </c>
      <c r="CI48" s="176">
        <v>128.33519999999999</v>
      </c>
      <c r="CJ48" s="176">
        <v>113.87039999999999</v>
      </c>
      <c r="CK48" s="176">
        <v>84.251999999999995</v>
      </c>
      <c r="CL48" s="176">
        <v>91.324799999999996</v>
      </c>
      <c r="CM48" s="176">
        <v>92.736000000000004</v>
      </c>
      <c r="CN48" s="176">
        <v>43.444800000000001</v>
      </c>
      <c r="CO48" s="176">
        <v>99.12</v>
      </c>
      <c r="CP48" s="176">
        <v>87.460800000000006</v>
      </c>
      <c r="CQ48" s="176">
        <v>149.65439999999998</v>
      </c>
      <c r="CR48" s="176">
        <v>89.241600000000005</v>
      </c>
      <c r="CS48" s="176">
        <v>127.94880000000001</v>
      </c>
      <c r="CT48" s="176">
        <v>147.1344</v>
      </c>
      <c r="CU48" s="176">
        <v>138.9864</v>
      </c>
      <c r="CV48" s="176">
        <v>21.7728</v>
      </c>
      <c r="CW48" s="176">
        <v>111.21599999999999</v>
      </c>
      <c r="CX48" s="176">
        <v>96.700800000000001</v>
      </c>
      <c r="CY48" s="176">
        <v>155.21520000000001</v>
      </c>
      <c r="CZ48" s="176">
        <v>96.516000000000005</v>
      </c>
      <c r="DA48" s="176">
        <v>132.97200000000001</v>
      </c>
      <c r="DB48" s="176">
        <v>131.84639999999999</v>
      </c>
      <c r="DC48" s="176">
        <v>105.63839999999999</v>
      </c>
      <c r="DD48" s="176">
        <v>9.4920000000000009</v>
      </c>
      <c r="DE48" s="4"/>
      <c r="DF48" s="113">
        <f t="shared" si="1"/>
        <v>38534</v>
      </c>
      <c r="DG48" s="133">
        <f t="shared" si="2"/>
        <v>84.11</v>
      </c>
      <c r="DH48" s="86">
        <f t="shared" ca="1" si="3"/>
        <v>0</v>
      </c>
      <c r="DI48" s="4"/>
      <c r="DO48" s="204">
        <v>0.46875</v>
      </c>
    </row>
    <row r="49" spans="1:119" customFormat="1" ht="12" customHeight="1" x14ac:dyDescent="0.2">
      <c r="A49" s="4"/>
      <c r="B49" s="188">
        <f t="shared" si="0"/>
        <v>38565</v>
      </c>
      <c r="C49" s="186">
        <v>83.35</v>
      </c>
      <c r="D49" s="186">
        <v>19.29</v>
      </c>
      <c r="E49" s="187">
        <v>0.9</v>
      </c>
      <c r="F49" s="187">
        <v>1.1000000000000001</v>
      </c>
      <c r="G49" s="4"/>
      <c r="H49" s="4"/>
      <c r="I49" s="4"/>
      <c r="J49" s="4"/>
      <c r="K49" s="4"/>
      <c r="L49" s="207">
        <v>37280</v>
      </c>
      <c r="M49" s="176">
        <v>4.9870000000000001</v>
      </c>
      <c r="N49" s="176">
        <v>2.6880000000000002</v>
      </c>
      <c r="O49" s="176">
        <v>5.41</v>
      </c>
      <c r="P49" s="176">
        <v>4.4820000000000002</v>
      </c>
      <c r="Q49" s="176">
        <v>4.548</v>
      </c>
      <c r="R49" s="176">
        <v>4.5810000000000004</v>
      </c>
      <c r="S49" s="176">
        <v>4.5670000000000002</v>
      </c>
      <c r="T49" s="176">
        <v>4.5529999999999999</v>
      </c>
      <c r="U49" s="176">
        <v>4.601</v>
      </c>
      <c r="V49" s="176">
        <v>4.702</v>
      </c>
      <c r="W49" s="176">
        <v>4.7080000000000002</v>
      </c>
      <c r="X49" s="176">
        <v>5.44</v>
      </c>
      <c r="Y49" s="176">
        <v>5.718</v>
      </c>
      <c r="Z49" s="176">
        <v>5.7009999999999996</v>
      </c>
      <c r="AA49" s="176">
        <v>5.234</v>
      </c>
      <c r="AB49" s="176">
        <v>5.665</v>
      </c>
      <c r="AC49" s="176">
        <v>5.7009999999999996</v>
      </c>
      <c r="AD49" s="176">
        <v>5.7640000000000002</v>
      </c>
      <c r="AE49" s="176">
        <v>5.7750000000000004</v>
      </c>
      <c r="AF49" s="176">
        <v>5.7809999999999997</v>
      </c>
      <c r="AG49" s="176">
        <v>5.79</v>
      </c>
      <c r="AH49" s="176">
        <v>5.7859999999999996</v>
      </c>
      <c r="AI49" s="176">
        <v>5.8259999999999996</v>
      </c>
      <c r="AJ49" s="176">
        <v>6.0629999999999997</v>
      </c>
      <c r="AK49" s="176">
        <v>145.55520000000001</v>
      </c>
      <c r="AL49" s="176">
        <v>66.931200000000004</v>
      </c>
      <c r="AM49" s="176">
        <v>94.38239999999999</v>
      </c>
      <c r="AN49" s="176">
        <v>106.88160000000001</v>
      </c>
      <c r="AO49" s="176">
        <v>144.56399999999999</v>
      </c>
      <c r="AP49" s="176">
        <v>96.163200000000003</v>
      </c>
      <c r="AQ49" s="176">
        <v>142.548</v>
      </c>
      <c r="AR49" s="176">
        <v>124.1688</v>
      </c>
      <c r="AS49" s="176">
        <v>111.4008</v>
      </c>
      <c r="AT49" s="176">
        <v>51.357599999999998</v>
      </c>
      <c r="AU49" s="176">
        <v>121.1448</v>
      </c>
      <c r="AV49" s="176">
        <v>132.1824</v>
      </c>
      <c r="AW49" s="176">
        <v>149.99039999999999</v>
      </c>
      <c r="AX49" s="176">
        <v>81.009600000000006</v>
      </c>
      <c r="AY49" s="176">
        <v>131.64479999999998</v>
      </c>
      <c r="AZ49" s="176">
        <v>68.342399999999998</v>
      </c>
      <c r="BA49" s="176">
        <v>51.7104</v>
      </c>
      <c r="BB49" s="176">
        <v>139.15439999999998</v>
      </c>
      <c r="BC49" s="176">
        <v>64.159199999999998</v>
      </c>
      <c r="BD49" s="176">
        <v>49.089599999999997</v>
      </c>
      <c r="BE49" s="176">
        <v>34.524000000000001</v>
      </c>
      <c r="BF49" s="176">
        <v>71.567999999999998</v>
      </c>
      <c r="BG49" s="176">
        <v>126.8064</v>
      </c>
      <c r="BH49" s="176">
        <v>82.60560000000001</v>
      </c>
      <c r="BI49" s="176">
        <v>148.07520000000002</v>
      </c>
      <c r="BJ49" s="176">
        <v>89.05680000000001</v>
      </c>
      <c r="BK49" s="176">
        <v>113.8368</v>
      </c>
      <c r="BL49" s="176">
        <v>97.372799999999998</v>
      </c>
      <c r="BM49" s="176">
        <v>128.6208</v>
      </c>
      <c r="BN49" s="176">
        <v>58.295999999999999</v>
      </c>
      <c r="BO49" s="176">
        <v>88.68719999999999</v>
      </c>
      <c r="BP49" s="176">
        <v>61.000800000000005</v>
      </c>
      <c r="BQ49" s="176">
        <v>72.072000000000003</v>
      </c>
      <c r="BR49" s="176">
        <v>102.21119999999999</v>
      </c>
      <c r="BS49" s="176">
        <v>79.833600000000004</v>
      </c>
      <c r="BT49" s="176">
        <v>52.987199999999994</v>
      </c>
      <c r="BU49" s="176">
        <v>44.755199999999995</v>
      </c>
      <c r="BV49" s="176">
        <v>72.979199999999992</v>
      </c>
      <c r="BW49" s="176">
        <v>104.42880000000001</v>
      </c>
      <c r="BX49" s="176">
        <v>141.32160000000002</v>
      </c>
      <c r="BY49" s="176">
        <v>55.44</v>
      </c>
      <c r="BZ49" s="176">
        <v>112.4088</v>
      </c>
      <c r="CA49" s="176">
        <v>79.917600000000007</v>
      </c>
      <c r="CB49" s="176">
        <v>136.2816</v>
      </c>
      <c r="CC49" s="176">
        <v>86.083199999999991</v>
      </c>
      <c r="CD49" s="176">
        <v>134.41679999999999</v>
      </c>
      <c r="CE49" s="176">
        <v>148.54560000000001</v>
      </c>
      <c r="CF49" s="176">
        <v>80.085599999999999</v>
      </c>
      <c r="CG49" s="176">
        <v>19.4208</v>
      </c>
      <c r="CH49" s="176">
        <v>80.724000000000004</v>
      </c>
      <c r="CI49" s="176">
        <v>41.328000000000003</v>
      </c>
      <c r="CJ49" s="176">
        <v>62.294400000000003</v>
      </c>
      <c r="CK49" s="176">
        <v>117.7176</v>
      </c>
      <c r="CL49" s="176">
        <v>141.72479999999999</v>
      </c>
      <c r="CM49" s="176">
        <v>117.12960000000001</v>
      </c>
      <c r="CN49" s="176">
        <v>50.9544</v>
      </c>
      <c r="CO49" s="176">
        <v>68.207999999999998</v>
      </c>
      <c r="CP49" s="176">
        <v>145.10160000000002</v>
      </c>
      <c r="CQ49" s="176">
        <v>152.208</v>
      </c>
      <c r="CR49" s="176">
        <v>91.845600000000005</v>
      </c>
      <c r="CS49" s="176">
        <v>141.10320000000002</v>
      </c>
      <c r="CT49" s="176">
        <v>110.93039999999999</v>
      </c>
      <c r="CU49" s="176">
        <v>113.1816</v>
      </c>
      <c r="CV49" s="176">
        <v>102.29519999999999</v>
      </c>
      <c r="CW49" s="176">
        <v>145.3032</v>
      </c>
      <c r="CX49" s="176">
        <v>102.6648</v>
      </c>
      <c r="CY49" s="176">
        <v>91.761600000000001</v>
      </c>
      <c r="CZ49" s="176">
        <v>33.667199999999994</v>
      </c>
      <c r="DA49" s="176">
        <v>144.21120000000002</v>
      </c>
      <c r="DB49" s="176">
        <v>120.75839999999999</v>
      </c>
      <c r="DC49" s="176">
        <v>108.05760000000001</v>
      </c>
      <c r="DD49" s="176">
        <v>18.412800000000001</v>
      </c>
      <c r="DE49" s="4"/>
      <c r="DF49" s="113">
        <f t="shared" si="1"/>
        <v>38565</v>
      </c>
      <c r="DG49" s="133">
        <f t="shared" si="2"/>
        <v>83.35</v>
      </c>
      <c r="DH49" s="86">
        <f t="shared" ca="1" si="3"/>
        <v>0</v>
      </c>
      <c r="DI49" s="4"/>
      <c r="DO49" s="204">
        <v>0.47916666666666669</v>
      </c>
    </row>
    <row r="50" spans="1:119" customFormat="1" ht="12" customHeight="1" x14ac:dyDescent="0.2">
      <c r="A50" s="4"/>
      <c r="B50" s="188">
        <f t="shared" si="0"/>
        <v>38596</v>
      </c>
      <c r="C50" s="186">
        <v>85.14</v>
      </c>
      <c r="D50" s="186">
        <v>18.75</v>
      </c>
      <c r="E50" s="187">
        <v>0.9</v>
      </c>
      <c r="F50" s="187">
        <v>1.1000000000000001</v>
      </c>
      <c r="G50" s="4"/>
      <c r="H50" s="4"/>
      <c r="I50" s="4"/>
      <c r="J50" s="4"/>
      <c r="K50" s="4"/>
      <c r="L50" s="207">
        <v>37281</v>
      </c>
      <c r="M50" s="176">
        <v>5.8680000000000003</v>
      </c>
      <c r="N50" s="176">
        <v>5.8289999999999997</v>
      </c>
      <c r="O50" s="176">
        <v>5.7850000000000001</v>
      </c>
      <c r="P50" s="176">
        <v>4.7729999999999997</v>
      </c>
      <c r="Q50" s="176">
        <v>4.6680000000000001</v>
      </c>
      <c r="R50" s="176">
        <v>6.694</v>
      </c>
      <c r="S50" s="176">
        <v>5.9580000000000002</v>
      </c>
      <c r="T50" s="176">
        <v>5.109</v>
      </c>
      <c r="U50" s="176">
        <v>6.3170000000000002</v>
      </c>
      <c r="V50" s="176">
        <v>6.3310000000000004</v>
      </c>
      <c r="W50" s="176">
        <v>6.3410000000000002</v>
      </c>
      <c r="X50" s="176">
        <v>6.3209999999999997</v>
      </c>
      <c r="Y50" s="176">
        <v>6.3869999999999996</v>
      </c>
      <c r="Z50" s="176">
        <v>6.2249999999999996</v>
      </c>
      <c r="AA50" s="176">
        <v>5.2750000000000004</v>
      </c>
      <c r="AB50" s="176">
        <v>5.3250000000000002</v>
      </c>
      <c r="AC50" s="176">
        <v>4.0419999999999998</v>
      </c>
      <c r="AD50" s="176">
        <v>4.1210000000000004</v>
      </c>
      <c r="AE50" s="176">
        <v>0.70499999999999996</v>
      </c>
      <c r="AF50" s="176">
        <v>3.3290000000000002</v>
      </c>
      <c r="AG50" s="176">
        <v>6.141</v>
      </c>
      <c r="AH50" s="176">
        <v>6.0960000000000001</v>
      </c>
      <c r="AI50" s="176">
        <v>6.1180000000000003</v>
      </c>
      <c r="AJ50" s="176">
        <v>3.8809999999999998</v>
      </c>
      <c r="AK50" s="176">
        <v>106.9824</v>
      </c>
      <c r="AL50" s="176">
        <v>137.22239999999999</v>
      </c>
      <c r="AM50" s="176">
        <v>90.5184</v>
      </c>
      <c r="AN50" s="176">
        <v>55.372800000000005</v>
      </c>
      <c r="AO50" s="176">
        <v>47.6952</v>
      </c>
      <c r="AP50" s="176">
        <v>131.84639999999999</v>
      </c>
      <c r="AQ50" s="176">
        <v>114.4248</v>
      </c>
      <c r="AR50" s="176">
        <v>151.4016</v>
      </c>
      <c r="AS50" s="176">
        <v>111.48480000000001</v>
      </c>
      <c r="AT50" s="176">
        <v>109.98960000000001</v>
      </c>
      <c r="AU50" s="176">
        <v>116.3904</v>
      </c>
      <c r="AV50" s="176">
        <v>96.398399999999995</v>
      </c>
      <c r="AW50" s="176">
        <v>71.803200000000004</v>
      </c>
      <c r="AX50" s="176">
        <v>123.93360000000001</v>
      </c>
      <c r="AY50" s="176">
        <v>133.79520000000002</v>
      </c>
      <c r="AZ50" s="176">
        <v>133.66079999999999</v>
      </c>
      <c r="BA50" s="176">
        <v>80.035200000000003</v>
      </c>
      <c r="BB50" s="176">
        <v>69.921600000000012</v>
      </c>
      <c r="BC50" s="176">
        <v>83.244</v>
      </c>
      <c r="BD50" s="176">
        <v>79.749600000000001</v>
      </c>
      <c r="BE50" s="176">
        <v>105.30239999999999</v>
      </c>
      <c r="BF50" s="176">
        <v>44.570399999999999</v>
      </c>
      <c r="BG50" s="176">
        <v>109.536</v>
      </c>
      <c r="BH50" s="176">
        <v>63.503999999999998</v>
      </c>
      <c r="BI50" s="176">
        <v>85.881600000000006</v>
      </c>
      <c r="BJ50" s="176">
        <v>41.328000000000003</v>
      </c>
      <c r="BK50" s="176">
        <v>47.795999999999999</v>
      </c>
      <c r="BL50" s="176">
        <v>118.64160000000001</v>
      </c>
      <c r="BM50" s="176">
        <v>141.5232</v>
      </c>
      <c r="BN50" s="176">
        <v>83.479199999999992</v>
      </c>
      <c r="BO50" s="176">
        <v>147.36960000000002</v>
      </c>
      <c r="BP50" s="176">
        <v>103.2192</v>
      </c>
      <c r="BQ50" s="176">
        <v>110.24160000000001</v>
      </c>
      <c r="BR50" s="176">
        <v>106.848</v>
      </c>
      <c r="BS50" s="176">
        <v>101.80800000000001</v>
      </c>
      <c r="BT50" s="176">
        <v>71.8536</v>
      </c>
      <c r="BU50" s="176">
        <v>101.2368</v>
      </c>
      <c r="BV50" s="176">
        <v>63.957599999999999</v>
      </c>
      <c r="BW50" s="176">
        <v>112.2912</v>
      </c>
      <c r="BX50" s="176">
        <v>105.03360000000001</v>
      </c>
      <c r="BY50" s="176">
        <v>42.134399999999999</v>
      </c>
      <c r="BZ50" s="176">
        <v>123.06</v>
      </c>
      <c r="CA50" s="176">
        <v>90.367199999999997</v>
      </c>
      <c r="CB50" s="176">
        <v>135.6096</v>
      </c>
      <c r="CC50" s="176">
        <v>67.536000000000001</v>
      </c>
      <c r="CD50" s="176">
        <v>84.453600000000009</v>
      </c>
      <c r="CE50" s="176">
        <v>23.788799999999998</v>
      </c>
      <c r="CF50" s="176">
        <v>81.647999999999996</v>
      </c>
      <c r="CG50" s="176">
        <v>111.88800000000001</v>
      </c>
      <c r="CH50" s="176">
        <v>55.036799999999999</v>
      </c>
      <c r="CI50" s="176">
        <v>81.160800000000009</v>
      </c>
      <c r="CJ50" s="176">
        <v>127.73039999999999</v>
      </c>
      <c r="CK50" s="176">
        <v>81.513600000000011</v>
      </c>
      <c r="CL50" s="176">
        <v>141.69120000000001</v>
      </c>
      <c r="CM50" s="176">
        <v>91.761600000000001</v>
      </c>
      <c r="CN50" s="176">
        <v>136.48320000000001</v>
      </c>
      <c r="CO50" s="176">
        <v>119.5488</v>
      </c>
      <c r="CP50" s="176">
        <v>146.56320000000002</v>
      </c>
      <c r="CQ50" s="176">
        <v>40.639199999999995</v>
      </c>
      <c r="CR50" s="176">
        <v>160.59120000000001</v>
      </c>
      <c r="CS50" s="176">
        <v>98.414400000000001</v>
      </c>
      <c r="CT50" s="176">
        <v>137.13839999999999</v>
      </c>
      <c r="CU50" s="176">
        <v>48.787199999999999</v>
      </c>
      <c r="CV50" s="176">
        <v>77.884799999999998</v>
      </c>
      <c r="CW50" s="176">
        <v>106.0416</v>
      </c>
      <c r="CX50" s="176">
        <v>78.069600000000008</v>
      </c>
      <c r="CY50" s="176">
        <v>137.5248</v>
      </c>
      <c r="CZ50" s="176">
        <v>122.87519999999999</v>
      </c>
      <c r="DA50" s="176">
        <v>100.71599999999999</v>
      </c>
      <c r="DB50" s="176">
        <v>146.63039999999998</v>
      </c>
      <c r="DC50" s="176">
        <v>79.363199999999992</v>
      </c>
      <c r="DD50" s="176">
        <v>100.3296</v>
      </c>
      <c r="DE50" s="4"/>
      <c r="DF50" s="113">
        <f t="shared" si="1"/>
        <v>38596</v>
      </c>
      <c r="DG50" s="133">
        <f t="shared" si="2"/>
        <v>85.14</v>
      </c>
      <c r="DH50" s="86">
        <f t="shared" ca="1" si="3"/>
        <v>0</v>
      </c>
      <c r="DI50" s="4"/>
      <c r="DO50" s="204">
        <v>0.48958333333333331</v>
      </c>
    </row>
    <row r="51" spans="1:119" customFormat="1" ht="12" customHeight="1" x14ac:dyDescent="0.2">
      <c r="A51" s="4"/>
      <c r="B51" s="188">
        <f t="shared" si="0"/>
        <v>38626</v>
      </c>
      <c r="C51" s="186">
        <v>88.11</v>
      </c>
      <c r="D51" s="186">
        <v>20.22</v>
      </c>
      <c r="E51" s="187">
        <v>0.9</v>
      </c>
      <c r="F51" s="187">
        <v>1.1000000000000001</v>
      </c>
      <c r="G51" s="4"/>
      <c r="H51" s="4"/>
      <c r="I51" s="4"/>
      <c r="J51" s="4"/>
      <c r="K51" s="4"/>
      <c r="L51" s="207">
        <v>37282</v>
      </c>
      <c r="M51" s="176">
        <v>5.5723114754999994</v>
      </c>
      <c r="N51" s="176">
        <v>5.4988879781000009</v>
      </c>
      <c r="O51" s="176">
        <v>5.5490655738000001</v>
      </c>
      <c r="P51" s="176">
        <v>5.5045437158000006</v>
      </c>
      <c r="Q51" s="176">
        <v>5.5675163935</v>
      </c>
      <c r="R51" s="176">
        <v>5.6358224043999998</v>
      </c>
      <c r="S51" s="176">
        <v>5.5754999999999999</v>
      </c>
      <c r="T51" s="176">
        <v>5.5546775956000003</v>
      </c>
      <c r="U51" s="176">
        <v>5.5589371585</v>
      </c>
      <c r="V51" s="176">
        <v>5.5037431693999999</v>
      </c>
      <c r="W51" s="176">
        <v>5.5661092897</v>
      </c>
      <c r="X51" s="176">
        <v>5.6567431693999994</v>
      </c>
      <c r="Y51" s="176">
        <v>5.6399590163999997</v>
      </c>
      <c r="Z51" s="176">
        <v>5.5621147541000004</v>
      </c>
      <c r="AA51" s="176">
        <v>5.4748142077000006</v>
      </c>
      <c r="AB51" s="176">
        <v>5.5270628415000003</v>
      </c>
      <c r="AC51" s="176">
        <v>5.5892704917999998</v>
      </c>
      <c r="AD51" s="176">
        <v>5.5282841530000004</v>
      </c>
      <c r="AE51" s="176">
        <v>5.5795683060000005</v>
      </c>
      <c r="AF51" s="176">
        <v>5.6129836065000003</v>
      </c>
      <c r="AG51" s="176">
        <v>5.5714453552000007</v>
      </c>
      <c r="AH51" s="176">
        <v>5.6271010927999994</v>
      </c>
      <c r="AI51" s="176">
        <v>5.6366775956000001</v>
      </c>
      <c r="AJ51" s="176">
        <v>5.6299427793000003</v>
      </c>
      <c r="AK51" s="176">
        <v>89.6952</v>
      </c>
      <c r="AL51" s="176">
        <v>127.8984</v>
      </c>
      <c r="AM51" s="176">
        <v>162.85920000000002</v>
      </c>
      <c r="AN51" s="176">
        <v>97.003199999999993</v>
      </c>
      <c r="AO51" s="176">
        <v>88.855199999999996</v>
      </c>
      <c r="AP51" s="176">
        <v>110.5776</v>
      </c>
      <c r="AQ51" s="176">
        <v>86.385600000000011</v>
      </c>
      <c r="AR51" s="176">
        <v>153.46799999999999</v>
      </c>
      <c r="AS51" s="176">
        <v>94.953600000000009</v>
      </c>
      <c r="AT51" s="176">
        <v>136.43279999999999</v>
      </c>
      <c r="AU51" s="176">
        <v>141.64079999999998</v>
      </c>
      <c r="AV51" s="176">
        <v>97.221600000000009</v>
      </c>
      <c r="AW51" s="176">
        <v>125.63039999999999</v>
      </c>
      <c r="AX51" s="176">
        <v>111.9888</v>
      </c>
      <c r="AY51" s="176">
        <v>121.01039999999999</v>
      </c>
      <c r="AZ51" s="176">
        <v>135.0384</v>
      </c>
      <c r="BA51" s="176">
        <v>106.9152</v>
      </c>
      <c r="BB51" s="176">
        <v>106.4952</v>
      </c>
      <c r="BC51" s="176">
        <v>56.733599999999996</v>
      </c>
      <c r="BD51" s="176">
        <v>120.54</v>
      </c>
      <c r="BE51" s="176">
        <v>132.65279999999998</v>
      </c>
      <c r="BF51" s="176">
        <v>111.636</v>
      </c>
      <c r="BG51" s="176">
        <v>45.040800000000004</v>
      </c>
      <c r="BH51" s="176">
        <v>123.2616</v>
      </c>
      <c r="BI51" s="176">
        <v>101.0184</v>
      </c>
      <c r="BJ51" s="176">
        <v>127.008</v>
      </c>
      <c r="BK51" s="176">
        <v>108.66239999999999</v>
      </c>
      <c r="BL51" s="176">
        <v>88.367999999999995</v>
      </c>
      <c r="BM51" s="176">
        <v>118.74239999999999</v>
      </c>
      <c r="BN51" s="176">
        <v>100.63200000000001</v>
      </c>
      <c r="BO51" s="176">
        <v>120.75839999999999</v>
      </c>
      <c r="BP51" s="176">
        <v>51.206400000000002</v>
      </c>
      <c r="BQ51" s="176">
        <v>74.625600000000006</v>
      </c>
      <c r="BR51" s="176">
        <v>127.8648</v>
      </c>
      <c r="BS51" s="176">
        <v>137.89439999999999</v>
      </c>
      <c r="BT51" s="176">
        <v>47.5608</v>
      </c>
      <c r="BU51" s="176">
        <v>41.344800000000006</v>
      </c>
      <c r="BV51" s="176">
        <v>124.7568</v>
      </c>
      <c r="BW51" s="176">
        <v>118.13760000000001</v>
      </c>
      <c r="BX51" s="176">
        <v>138.4992</v>
      </c>
      <c r="BY51" s="176">
        <v>120.3552</v>
      </c>
      <c r="BZ51" s="176">
        <v>57.573599999999999</v>
      </c>
      <c r="CA51" s="176">
        <v>43.159199999999998</v>
      </c>
      <c r="CB51" s="176">
        <v>71.9208</v>
      </c>
      <c r="CC51" s="176">
        <v>77.447999999999993</v>
      </c>
      <c r="CD51" s="176">
        <v>49.795199999999994</v>
      </c>
      <c r="CE51" s="176">
        <v>62.680800000000005</v>
      </c>
      <c r="CF51" s="176">
        <v>52.365600000000001</v>
      </c>
      <c r="CG51" s="176">
        <v>65.721600000000009</v>
      </c>
      <c r="CH51" s="176">
        <v>79.228800000000007</v>
      </c>
      <c r="CI51" s="176">
        <v>35.363999999999997</v>
      </c>
      <c r="CJ51" s="176">
        <v>58.833599999999997</v>
      </c>
      <c r="CK51" s="176">
        <v>64.915199999999999</v>
      </c>
      <c r="CL51" s="176">
        <v>79.430399999999992</v>
      </c>
      <c r="CM51" s="176">
        <v>47.375999999999998</v>
      </c>
      <c r="CN51" s="176">
        <v>20.916</v>
      </c>
      <c r="CO51" s="176">
        <v>51.6096</v>
      </c>
      <c r="CP51" s="176">
        <v>57.859199999999994</v>
      </c>
      <c r="CQ51" s="176">
        <v>70.56</v>
      </c>
      <c r="CR51" s="176">
        <v>65.116799999999998</v>
      </c>
      <c r="CS51" s="176">
        <v>51.996000000000002</v>
      </c>
      <c r="CT51" s="176">
        <v>56.6496</v>
      </c>
      <c r="CU51" s="176">
        <v>121.76639999999999</v>
      </c>
      <c r="CV51" s="176">
        <v>118.13760000000001</v>
      </c>
      <c r="CW51" s="176">
        <v>88.8048</v>
      </c>
      <c r="CX51" s="176">
        <v>96.952799999999996</v>
      </c>
      <c r="CY51" s="176">
        <v>134.26560000000001</v>
      </c>
      <c r="CZ51" s="176">
        <v>120.75839999999999</v>
      </c>
      <c r="DA51" s="176">
        <v>55.776000000000003</v>
      </c>
      <c r="DB51" s="176">
        <v>100.3296</v>
      </c>
      <c r="DC51" s="176">
        <v>142.80000000000001</v>
      </c>
      <c r="DD51" s="176">
        <v>86.889600000000002</v>
      </c>
      <c r="DE51" s="4"/>
      <c r="DF51" s="113">
        <f t="shared" si="1"/>
        <v>38626</v>
      </c>
      <c r="DG51" s="133">
        <f t="shared" si="2"/>
        <v>88.11</v>
      </c>
      <c r="DH51" s="86">
        <f t="shared" ca="1" si="3"/>
        <v>0</v>
      </c>
      <c r="DI51" s="4"/>
      <c r="DO51" s="204">
        <v>0.5</v>
      </c>
    </row>
    <row r="52" spans="1:119" customFormat="1" ht="12" customHeight="1" x14ac:dyDescent="0.2">
      <c r="A52" s="4"/>
      <c r="B52" s="188">
        <f t="shared" si="0"/>
        <v>38657</v>
      </c>
      <c r="C52" s="186">
        <v>89.96</v>
      </c>
      <c r="D52" s="186">
        <v>17.91</v>
      </c>
      <c r="E52" s="187">
        <v>0.9</v>
      </c>
      <c r="F52" s="187">
        <v>1.1000000000000001</v>
      </c>
      <c r="G52" s="4"/>
      <c r="H52" s="4"/>
      <c r="I52" s="4"/>
      <c r="J52" s="4"/>
      <c r="K52" s="4"/>
      <c r="L52" s="207">
        <v>37283</v>
      </c>
      <c r="M52" s="176">
        <v>3.6669999999999998</v>
      </c>
      <c r="N52" s="176">
        <v>3.6779999999999999</v>
      </c>
      <c r="O52" s="176">
        <v>3.67</v>
      </c>
      <c r="P52" s="176">
        <v>3.8159999999999998</v>
      </c>
      <c r="Q52" s="176">
        <v>3.988</v>
      </c>
      <c r="R52" s="176">
        <v>3.9689999999999999</v>
      </c>
      <c r="S52" s="176">
        <v>3.8420000000000001</v>
      </c>
      <c r="T52" s="176">
        <v>3.9830000000000001</v>
      </c>
      <c r="U52" s="176">
        <v>4.3380000000000001</v>
      </c>
      <c r="V52" s="176">
        <v>4.6449999999999996</v>
      </c>
      <c r="W52" s="176">
        <v>4.9130000000000003</v>
      </c>
      <c r="X52" s="176">
        <v>4.915</v>
      </c>
      <c r="Y52" s="176">
        <v>5.1159999999999997</v>
      </c>
      <c r="Z52" s="176">
        <v>5.0590000000000002</v>
      </c>
      <c r="AA52" s="176">
        <v>4.8940000000000001</v>
      </c>
      <c r="AB52" s="176">
        <v>4.8289999999999997</v>
      </c>
      <c r="AC52" s="176">
        <v>4.4269999999999996</v>
      </c>
      <c r="AD52" s="176">
        <v>4.4580000000000002</v>
      </c>
      <c r="AE52" s="176">
        <v>4.5010000000000003</v>
      </c>
      <c r="AF52" s="176">
        <v>4.4859999999999998</v>
      </c>
      <c r="AG52" s="176">
        <v>4.3570000000000002</v>
      </c>
      <c r="AH52" s="176">
        <v>4.2779999999999996</v>
      </c>
      <c r="AI52" s="176">
        <v>4.5389999999999997</v>
      </c>
      <c r="AJ52" s="176">
        <v>6.0549999999999997</v>
      </c>
      <c r="AK52" s="176">
        <v>90.316800000000001</v>
      </c>
      <c r="AL52" s="176">
        <v>49.9968</v>
      </c>
      <c r="AM52" s="176">
        <v>138.012</v>
      </c>
      <c r="AN52" s="176">
        <v>114.6096</v>
      </c>
      <c r="AO52" s="176">
        <v>145.55520000000001</v>
      </c>
      <c r="AP52" s="176">
        <v>122.7744</v>
      </c>
      <c r="AQ52" s="176">
        <v>71.988</v>
      </c>
      <c r="AR52" s="176">
        <v>147.68879999999999</v>
      </c>
      <c r="AS52" s="176">
        <v>140.44800000000001</v>
      </c>
      <c r="AT52" s="176">
        <v>152.5104</v>
      </c>
      <c r="AU52" s="176">
        <v>125.63039999999999</v>
      </c>
      <c r="AV52" s="176">
        <v>90.468000000000004</v>
      </c>
      <c r="AW52" s="176">
        <v>137.05439999999999</v>
      </c>
      <c r="AX52" s="176">
        <v>142.83360000000002</v>
      </c>
      <c r="AY52" s="176">
        <v>67.653600000000012</v>
      </c>
      <c r="AZ52" s="176">
        <v>134.7192</v>
      </c>
      <c r="BA52" s="176">
        <v>116.5248</v>
      </c>
      <c r="BB52" s="176">
        <v>93.710399999999993</v>
      </c>
      <c r="BC52" s="176">
        <v>101.556</v>
      </c>
      <c r="BD52" s="176">
        <v>72.088800000000006</v>
      </c>
      <c r="BE52" s="176">
        <v>128.70480000000001</v>
      </c>
      <c r="BF52" s="176">
        <v>137.69279999999998</v>
      </c>
      <c r="BG52" s="176">
        <v>135.67679999999999</v>
      </c>
      <c r="BH52" s="176">
        <v>71.231999999999999</v>
      </c>
      <c r="BI52" s="176">
        <v>131.292</v>
      </c>
      <c r="BJ52" s="176">
        <v>146.17679999999999</v>
      </c>
      <c r="BK52" s="176">
        <v>145.6728</v>
      </c>
      <c r="BL52" s="176">
        <v>101.80800000000001</v>
      </c>
      <c r="BM52" s="176">
        <v>68.392800000000008</v>
      </c>
      <c r="BN52" s="176">
        <v>107.52</v>
      </c>
      <c r="BO52" s="176">
        <v>143.4384</v>
      </c>
      <c r="BP52" s="176">
        <v>142.49760000000001</v>
      </c>
      <c r="BQ52" s="176">
        <v>115.46639999999999</v>
      </c>
      <c r="BR52" s="176">
        <v>107.7552</v>
      </c>
      <c r="BS52" s="176">
        <v>84.470399999999998</v>
      </c>
      <c r="BT52" s="176">
        <v>127.2432</v>
      </c>
      <c r="BU52" s="176">
        <v>72.62639999999999</v>
      </c>
      <c r="BV52" s="176">
        <v>136.78560000000002</v>
      </c>
      <c r="BW52" s="176">
        <v>143.87520000000001</v>
      </c>
      <c r="BX52" s="176">
        <v>154.22399999999999</v>
      </c>
      <c r="BY52" s="176">
        <v>70.963200000000001</v>
      </c>
      <c r="BZ52" s="176">
        <v>40.941600000000001</v>
      </c>
      <c r="CA52" s="176">
        <v>86.251199999999997</v>
      </c>
      <c r="CB52" s="176">
        <v>77.750399999999999</v>
      </c>
      <c r="CC52" s="176">
        <v>77.414400000000001</v>
      </c>
      <c r="CD52" s="176">
        <v>51.155999999999999</v>
      </c>
      <c r="CE52" s="176">
        <v>80.253600000000006</v>
      </c>
      <c r="CF52" s="176">
        <v>84.201599999999999</v>
      </c>
      <c r="CG52" s="176">
        <v>98.935199999999995</v>
      </c>
      <c r="CH52" s="176">
        <v>41.496000000000002</v>
      </c>
      <c r="CI52" s="176">
        <v>69.652799999999999</v>
      </c>
      <c r="CJ52" s="176">
        <v>58.531199999999998</v>
      </c>
      <c r="CK52" s="176">
        <v>87.091200000000001</v>
      </c>
      <c r="CL52" s="176">
        <v>46.569600000000001</v>
      </c>
      <c r="CM52" s="176">
        <v>92.231999999999999</v>
      </c>
      <c r="CN52" s="176">
        <v>55.641599999999997</v>
      </c>
      <c r="CO52" s="176">
        <v>64.394400000000005</v>
      </c>
      <c r="CP52" s="176">
        <v>78.657600000000002</v>
      </c>
      <c r="CQ52" s="176">
        <v>60.883199999999995</v>
      </c>
      <c r="CR52" s="176">
        <v>70.576800000000006</v>
      </c>
      <c r="CS52" s="176">
        <v>77.918399999999991</v>
      </c>
      <c r="CT52" s="176">
        <v>70.156800000000004</v>
      </c>
      <c r="CU52" s="176">
        <v>21.235199999999999</v>
      </c>
      <c r="CV52" s="176">
        <v>69.384</v>
      </c>
      <c r="CW52" s="176">
        <v>56.246400000000001</v>
      </c>
      <c r="CX52" s="176">
        <v>123.17760000000001</v>
      </c>
      <c r="CY52" s="176">
        <v>95.961600000000004</v>
      </c>
      <c r="CZ52" s="176">
        <v>71.450399999999988</v>
      </c>
      <c r="DA52" s="176">
        <v>107.04960000000001</v>
      </c>
      <c r="DB52" s="176">
        <v>113.7024</v>
      </c>
      <c r="DC52" s="176">
        <v>119.3472</v>
      </c>
      <c r="DD52" s="176">
        <v>59.572800000000001</v>
      </c>
      <c r="DE52" s="4"/>
      <c r="DF52" s="113">
        <f t="shared" si="1"/>
        <v>38657</v>
      </c>
      <c r="DG52" s="133">
        <f t="shared" si="2"/>
        <v>89.96</v>
      </c>
      <c r="DH52" s="86">
        <f t="shared" ca="1" si="3"/>
        <v>0</v>
      </c>
      <c r="DI52" s="4"/>
      <c r="DO52" s="204">
        <v>0.51041666666666663</v>
      </c>
    </row>
    <row r="53" spans="1:119" customFormat="1" ht="12" customHeight="1" x14ac:dyDescent="0.2">
      <c r="A53" s="4"/>
      <c r="B53" s="188">
        <f t="shared" si="0"/>
        <v>38687</v>
      </c>
      <c r="C53" s="186">
        <v>81.8</v>
      </c>
      <c r="D53" s="186">
        <v>18.829999999999998</v>
      </c>
      <c r="E53" s="187">
        <v>0.9</v>
      </c>
      <c r="F53" s="187">
        <v>1.1000000000000001</v>
      </c>
      <c r="G53" s="4"/>
      <c r="H53" s="4"/>
      <c r="I53" s="4"/>
      <c r="J53" s="4"/>
      <c r="K53" s="4"/>
      <c r="L53" s="207">
        <v>37284</v>
      </c>
      <c r="M53" s="176">
        <v>6.1239999999999997</v>
      </c>
      <c r="N53" s="176">
        <v>6.1369999999999996</v>
      </c>
      <c r="O53" s="176">
        <v>6.1539999999999999</v>
      </c>
      <c r="P53" s="176">
        <v>6.1790000000000003</v>
      </c>
      <c r="Q53" s="176">
        <v>6.17</v>
      </c>
      <c r="R53" s="176">
        <v>6.1669999999999998</v>
      </c>
      <c r="S53" s="176">
        <v>6.2110000000000003</v>
      </c>
      <c r="T53" s="176">
        <v>6.2240000000000002</v>
      </c>
      <c r="U53" s="176">
        <v>6.2569999999999997</v>
      </c>
      <c r="V53" s="176">
        <v>6.2279999999999998</v>
      </c>
      <c r="W53" s="176">
        <v>6.1980000000000004</v>
      </c>
      <c r="X53" s="176">
        <v>6.22</v>
      </c>
      <c r="Y53" s="176">
        <v>6.2130000000000001</v>
      </c>
      <c r="Z53" s="176">
        <v>6.2039999999999997</v>
      </c>
      <c r="AA53" s="176">
        <v>6.1539999999999999</v>
      </c>
      <c r="AB53" s="176">
        <v>6.1459999999999999</v>
      </c>
      <c r="AC53" s="176">
        <v>6.165</v>
      </c>
      <c r="AD53" s="176">
        <v>5.46</v>
      </c>
      <c r="AE53" s="176">
        <v>5.2110000000000003</v>
      </c>
      <c r="AF53" s="176">
        <v>5.508</v>
      </c>
      <c r="AG53" s="176">
        <v>5.5529999999999999</v>
      </c>
      <c r="AH53" s="176">
        <v>4.5510000000000002</v>
      </c>
      <c r="AI53" s="176">
        <v>6.6219999999999999</v>
      </c>
      <c r="AJ53" s="176">
        <v>6.18</v>
      </c>
      <c r="AK53" s="176">
        <v>93.777600000000007</v>
      </c>
      <c r="AL53" s="176">
        <v>118.7088</v>
      </c>
      <c r="AM53" s="176">
        <v>134.68559999999999</v>
      </c>
      <c r="AN53" s="176">
        <v>109.6704</v>
      </c>
      <c r="AO53" s="176">
        <v>139.7424</v>
      </c>
      <c r="AP53" s="176">
        <v>114.3912</v>
      </c>
      <c r="AQ53" s="176">
        <v>98.918399999999991</v>
      </c>
      <c r="AR53" s="176">
        <v>112.5264</v>
      </c>
      <c r="AS53" s="176">
        <v>78.002399999999994</v>
      </c>
      <c r="AT53" s="176">
        <v>108.39360000000001</v>
      </c>
      <c r="AU53" s="176">
        <v>98.380800000000008</v>
      </c>
      <c r="AV53" s="176">
        <v>112.0896</v>
      </c>
      <c r="AW53" s="176">
        <v>94.936800000000005</v>
      </c>
      <c r="AX53" s="176">
        <v>118.22160000000001</v>
      </c>
      <c r="AY53" s="176">
        <v>68.543999999999997</v>
      </c>
      <c r="AZ53" s="176">
        <v>71.1648</v>
      </c>
      <c r="BA53" s="176">
        <v>146.36160000000001</v>
      </c>
      <c r="BB53" s="176">
        <v>98.985600000000005</v>
      </c>
      <c r="BC53" s="176">
        <v>58.329599999999999</v>
      </c>
      <c r="BD53" s="176">
        <v>73.348799999999997</v>
      </c>
      <c r="BE53" s="176">
        <v>31.046400000000002</v>
      </c>
      <c r="BF53" s="176">
        <v>42.201599999999999</v>
      </c>
      <c r="BG53" s="176">
        <v>55.6584</v>
      </c>
      <c r="BH53" s="176">
        <v>57.052800000000005</v>
      </c>
      <c r="BI53" s="176">
        <v>51.408000000000001</v>
      </c>
      <c r="BJ53" s="176">
        <v>34.271999999999998</v>
      </c>
      <c r="BK53" s="176">
        <v>56.767199999999995</v>
      </c>
      <c r="BL53" s="176">
        <v>130.7208</v>
      </c>
      <c r="BM53" s="176">
        <v>120.3552</v>
      </c>
      <c r="BN53" s="176">
        <v>115.7688</v>
      </c>
      <c r="BO53" s="176">
        <v>122.64</v>
      </c>
      <c r="BP53" s="176">
        <v>130.68719999999999</v>
      </c>
      <c r="BQ53" s="176">
        <v>63.403199999999998</v>
      </c>
      <c r="BR53" s="176">
        <v>95.911199999999994</v>
      </c>
      <c r="BS53" s="176">
        <v>108.46080000000001</v>
      </c>
      <c r="BT53" s="176">
        <v>106.1088</v>
      </c>
      <c r="BU53" s="176">
        <v>123.17760000000001</v>
      </c>
      <c r="BV53" s="176">
        <v>120.96</v>
      </c>
      <c r="BW53" s="176">
        <v>22.377599999999997</v>
      </c>
      <c r="BX53" s="176">
        <v>96.549600000000012</v>
      </c>
      <c r="BY53" s="176">
        <v>27.115200000000002</v>
      </c>
      <c r="BZ53" s="176">
        <v>63.8904</v>
      </c>
      <c r="CA53" s="176">
        <v>135.24</v>
      </c>
      <c r="CB53" s="176">
        <v>146.76479999999998</v>
      </c>
      <c r="CC53" s="176">
        <v>106.0416</v>
      </c>
      <c r="CD53" s="176">
        <v>76.053600000000003</v>
      </c>
      <c r="CE53" s="176">
        <v>90.635999999999996</v>
      </c>
      <c r="CF53" s="176">
        <v>147.87360000000001</v>
      </c>
      <c r="CG53" s="176">
        <v>60.009599999999999</v>
      </c>
      <c r="CH53" s="176">
        <v>78.792000000000002</v>
      </c>
      <c r="CI53" s="176">
        <v>89.476799999999997</v>
      </c>
      <c r="CJ53" s="176">
        <v>74.793600000000012</v>
      </c>
      <c r="CK53" s="176">
        <v>135.67679999999999</v>
      </c>
      <c r="CL53" s="176">
        <v>72.374399999999994</v>
      </c>
      <c r="CM53" s="176">
        <v>20.0928</v>
      </c>
      <c r="CN53" s="176">
        <v>99.48960000000001</v>
      </c>
      <c r="CO53" s="176">
        <v>104.2272</v>
      </c>
      <c r="CP53" s="176">
        <v>124.992</v>
      </c>
      <c r="CQ53" s="176">
        <v>117.12960000000001</v>
      </c>
      <c r="CR53" s="176">
        <v>109.2672</v>
      </c>
      <c r="CS53" s="176">
        <v>95.676000000000002</v>
      </c>
      <c r="CT53" s="176">
        <v>143.23679999999999</v>
      </c>
      <c r="CU53" s="176">
        <v>109.872</v>
      </c>
      <c r="CV53" s="176">
        <v>70.761600000000001</v>
      </c>
      <c r="CW53" s="176">
        <v>136.7688</v>
      </c>
      <c r="CX53" s="176">
        <v>103.824</v>
      </c>
      <c r="CY53" s="176">
        <v>94.214399999999998</v>
      </c>
      <c r="CZ53" s="176">
        <v>116.02080000000001</v>
      </c>
      <c r="DA53" s="176">
        <v>60.48</v>
      </c>
      <c r="DB53" s="176">
        <v>104.5128</v>
      </c>
      <c r="DC53" s="176">
        <v>141.20400000000001</v>
      </c>
      <c r="DD53" s="176">
        <v>71.769600000000011</v>
      </c>
      <c r="DE53" s="4"/>
      <c r="DF53" s="113">
        <f t="shared" si="1"/>
        <v>38687</v>
      </c>
      <c r="DG53" s="133">
        <f t="shared" si="2"/>
        <v>81.8</v>
      </c>
      <c r="DH53" s="86">
        <f t="shared" ca="1" si="3"/>
        <v>0</v>
      </c>
      <c r="DI53" s="4"/>
      <c r="DO53" s="204">
        <v>0.52083333333333337</v>
      </c>
    </row>
    <row r="54" spans="1:119" customFormat="1" ht="12" customHeight="1" x14ac:dyDescent="0.2">
      <c r="A54" s="4"/>
      <c r="B54" s="188">
        <f t="shared" si="0"/>
        <v>38718</v>
      </c>
      <c r="C54" s="186">
        <v>87.95</v>
      </c>
      <c r="D54" s="186">
        <v>20.149999999999999</v>
      </c>
      <c r="E54" s="187">
        <v>0.9</v>
      </c>
      <c r="F54" s="187">
        <v>1.1000000000000001</v>
      </c>
      <c r="G54" s="4"/>
      <c r="H54" s="4"/>
      <c r="I54" s="4"/>
      <c r="J54" s="4"/>
      <c r="K54" s="4"/>
      <c r="L54" s="207">
        <v>37285</v>
      </c>
      <c r="M54" s="176">
        <v>4.8920000000000003</v>
      </c>
      <c r="N54" s="176">
        <v>5.5030000000000001</v>
      </c>
      <c r="O54" s="176">
        <v>7.2160000000000002</v>
      </c>
      <c r="P54" s="176">
        <v>8.2129999999999992</v>
      </c>
      <c r="Q54" s="176">
        <v>8.1809999999999992</v>
      </c>
      <c r="R54" s="176">
        <v>8.1950000000000003</v>
      </c>
      <c r="S54" s="176">
        <v>5.665</v>
      </c>
      <c r="T54" s="176">
        <v>10.805999999999999</v>
      </c>
      <c r="U54" s="176">
        <v>10.773999999999999</v>
      </c>
      <c r="V54" s="176">
        <v>10.798</v>
      </c>
      <c r="W54" s="176">
        <v>10.766</v>
      </c>
      <c r="X54" s="176">
        <v>10.711</v>
      </c>
      <c r="Y54" s="176">
        <v>10.667</v>
      </c>
      <c r="Z54" s="176">
        <v>10.664999999999999</v>
      </c>
      <c r="AA54" s="176">
        <v>10.629</v>
      </c>
      <c r="AB54" s="176">
        <v>10.641</v>
      </c>
      <c r="AC54" s="176">
        <v>10.648</v>
      </c>
      <c r="AD54" s="176">
        <v>10.662000000000001</v>
      </c>
      <c r="AE54" s="176">
        <v>10.682</v>
      </c>
      <c r="AF54" s="176">
        <v>10.685</v>
      </c>
      <c r="AG54" s="176">
        <v>10.683999999999999</v>
      </c>
      <c r="AH54" s="176">
        <v>10.680999999999999</v>
      </c>
      <c r="AI54" s="176">
        <v>10.680999999999999</v>
      </c>
      <c r="AJ54" s="176">
        <v>9.2249999999999996</v>
      </c>
      <c r="AK54" s="176">
        <v>126.42</v>
      </c>
      <c r="AL54" s="176">
        <v>97.372799999999998</v>
      </c>
      <c r="AM54" s="176">
        <v>33.062400000000004</v>
      </c>
      <c r="AN54" s="176">
        <v>73.735199999999992</v>
      </c>
      <c r="AO54" s="176">
        <v>126.52080000000001</v>
      </c>
      <c r="AP54" s="176">
        <v>40.219199999999994</v>
      </c>
      <c r="AQ54" s="176">
        <v>60.715199999999996</v>
      </c>
      <c r="AR54" s="176">
        <v>114.91200000000001</v>
      </c>
      <c r="AS54" s="176">
        <v>130.63679999999999</v>
      </c>
      <c r="AT54" s="176">
        <v>91.660800000000009</v>
      </c>
      <c r="AU54" s="176">
        <v>104.42880000000001</v>
      </c>
      <c r="AV54" s="176">
        <v>85.091999999999999</v>
      </c>
      <c r="AW54" s="176">
        <v>135.50879999999998</v>
      </c>
      <c r="AX54" s="176">
        <v>102.4128</v>
      </c>
      <c r="AY54" s="176">
        <v>147.9744</v>
      </c>
      <c r="AZ54" s="176">
        <v>26.207999999999998</v>
      </c>
      <c r="BA54" s="176">
        <v>99.019199999999998</v>
      </c>
      <c r="BB54" s="176">
        <v>123.5976</v>
      </c>
      <c r="BC54" s="176">
        <v>148.7808</v>
      </c>
      <c r="BD54" s="176">
        <v>86.688000000000002</v>
      </c>
      <c r="BE54" s="176">
        <v>106.2432</v>
      </c>
      <c r="BF54" s="176">
        <v>83.731200000000001</v>
      </c>
      <c r="BG54" s="176">
        <v>101.0856</v>
      </c>
      <c r="BH54" s="176">
        <v>86.889600000000002</v>
      </c>
      <c r="BI54" s="176">
        <v>101.3712</v>
      </c>
      <c r="BJ54" s="176">
        <v>103.37039999999999</v>
      </c>
      <c r="BK54" s="176">
        <v>123.93360000000001</v>
      </c>
      <c r="BL54" s="176">
        <v>97.608000000000004</v>
      </c>
      <c r="BM54" s="176">
        <v>86.587199999999996</v>
      </c>
      <c r="BN54" s="176">
        <v>113.7192</v>
      </c>
      <c r="BO54" s="176">
        <v>130.70400000000001</v>
      </c>
      <c r="BP54" s="176">
        <v>127.41119999999999</v>
      </c>
      <c r="BQ54" s="176">
        <v>37.9512</v>
      </c>
      <c r="BR54" s="176">
        <v>96.852000000000004</v>
      </c>
      <c r="BS54" s="176">
        <v>136.38239999999999</v>
      </c>
      <c r="BT54" s="176">
        <v>139.3896</v>
      </c>
      <c r="BU54" s="176">
        <v>97.171199999999999</v>
      </c>
      <c r="BV54" s="176">
        <v>131.376</v>
      </c>
      <c r="BW54" s="176">
        <v>146.39520000000002</v>
      </c>
      <c r="BX54" s="176">
        <v>116.89439999999999</v>
      </c>
      <c r="BY54" s="176">
        <v>49.795199999999994</v>
      </c>
      <c r="BZ54" s="176">
        <v>90.871200000000002</v>
      </c>
      <c r="CA54" s="176">
        <v>76.97760000000001</v>
      </c>
      <c r="CB54" s="176">
        <v>124.0008</v>
      </c>
      <c r="CC54" s="176">
        <v>59.505600000000001</v>
      </c>
      <c r="CD54" s="176">
        <v>83.613600000000005</v>
      </c>
      <c r="CE54" s="176">
        <v>75.163200000000003</v>
      </c>
      <c r="CF54" s="176">
        <v>102.00960000000001</v>
      </c>
      <c r="CG54" s="176">
        <v>48.585599999999999</v>
      </c>
      <c r="CH54" s="176">
        <v>93.760800000000003</v>
      </c>
      <c r="CI54" s="176">
        <v>100.4472</v>
      </c>
      <c r="CJ54" s="176">
        <v>60.832800000000006</v>
      </c>
      <c r="CK54" s="176">
        <v>134.26560000000001</v>
      </c>
      <c r="CL54" s="176">
        <v>62.092800000000004</v>
      </c>
      <c r="CM54" s="176">
        <v>118.2384</v>
      </c>
      <c r="CN54" s="176">
        <v>80.035200000000003</v>
      </c>
      <c r="CO54" s="176">
        <v>73.164000000000001</v>
      </c>
      <c r="CP54" s="176">
        <v>100.09439999999999</v>
      </c>
      <c r="CQ54" s="176">
        <v>9.3912000000000013</v>
      </c>
      <c r="CR54" s="176">
        <v>4.1663999999999994</v>
      </c>
      <c r="CS54" s="176">
        <v>32.171999999999997</v>
      </c>
      <c r="CT54" s="176">
        <v>72.575999999999993</v>
      </c>
      <c r="CU54" s="176">
        <v>100.1952</v>
      </c>
      <c r="CV54" s="176">
        <v>144.34560000000002</v>
      </c>
      <c r="CW54" s="176">
        <v>95.356800000000007</v>
      </c>
      <c r="CX54" s="176">
        <v>127.7808</v>
      </c>
      <c r="CY54" s="176">
        <v>144.76560000000001</v>
      </c>
      <c r="CZ54" s="176">
        <v>88.720799999999997</v>
      </c>
      <c r="DA54" s="176">
        <v>62.714400000000005</v>
      </c>
      <c r="DB54" s="176">
        <v>69.064800000000005</v>
      </c>
      <c r="DC54" s="176">
        <v>26.812799999999999</v>
      </c>
      <c r="DD54" s="176">
        <v>86.503199999999993</v>
      </c>
      <c r="DE54" s="4"/>
      <c r="DF54" s="113">
        <f t="shared" si="1"/>
        <v>38718</v>
      </c>
      <c r="DG54" s="133">
        <f t="shared" si="2"/>
        <v>87.95</v>
      </c>
      <c r="DH54" s="86">
        <f t="shared" ca="1" si="3"/>
        <v>0</v>
      </c>
      <c r="DI54" s="4"/>
      <c r="DO54" s="204">
        <v>0.53125</v>
      </c>
    </row>
    <row r="55" spans="1:119" customFormat="1" ht="12" customHeight="1" x14ac:dyDescent="0.2">
      <c r="A55" s="4"/>
      <c r="B55" s="188">
        <f t="shared" si="0"/>
        <v>38749</v>
      </c>
      <c r="C55" s="186">
        <v>82.2</v>
      </c>
      <c r="D55" s="186">
        <v>20.56</v>
      </c>
      <c r="E55" s="187">
        <v>0.9</v>
      </c>
      <c r="F55" s="187">
        <v>1.1000000000000001</v>
      </c>
      <c r="G55" s="4"/>
      <c r="H55" s="4"/>
      <c r="I55" s="4"/>
      <c r="J55" s="4"/>
      <c r="K55" s="4"/>
      <c r="L55" s="207">
        <v>37286</v>
      </c>
      <c r="M55" s="176">
        <v>10.603999999999999</v>
      </c>
      <c r="N55" s="176">
        <v>10.407</v>
      </c>
      <c r="O55" s="176">
        <v>10.401999999999999</v>
      </c>
      <c r="P55" s="176">
        <v>10.406000000000001</v>
      </c>
      <c r="Q55" s="176">
        <v>10.411</v>
      </c>
      <c r="R55" s="176">
        <v>10.401</v>
      </c>
      <c r="S55" s="176">
        <v>10.627000000000001</v>
      </c>
      <c r="T55" s="176">
        <v>7.0179999999999998</v>
      </c>
      <c r="U55" s="176">
        <v>8.2469999999999999</v>
      </c>
      <c r="V55" s="176">
        <v>8.2349999999999994</v>
      </c>
      <c r="W55" s="176">
        <v>8.2620000000000005</v>
      </c>
      <c r="X55" s="176">
        <v>8.2639999999999993</v>
      </c>
      <c r="Y55" s="176">
        <v>8.24</v>
      </c>
      <c r="Z55" s="176">
        <v>8.2560000000000002</v>
      </c>
      <c r="AA55" s="176">
        <v>6.1920000000000002</v>
      </c>
      <c r="AB55" s="176">
        <v>5.9820000000000002</v>
      </c>
      <c r="AC55" s="176">
        <v>5.9640000000000004</v>
      </c>
      <c r="AD55" s="176">
        <v>5.85</v>
      </c>
      <c r="AE55" s="176">
        <v>5.835</v>
      </c>
      <c r="AF55" s="176">
        <v>5.835</v>
      </c>
      <c r="AG55" s="176">
        <v>5.84</v>
      </c>
      <c r="AH55" s="176">
        <v>5.8380000000000001</v>
      </c>
      <c r="AI55" s="176">
        <v>5.6669999999999998</v>
      </c>
      <c r="AJ55" s="176">
        <v>6.7889999999999997</v>
      </c>
      <c r="AK55" s="176">
        <v>138.08760000000001</v>
      </c>
      <c r="AL55" s="176">
        <v>90.249599999999987</v>
      </c>
      <c r="AM55" s="176">
        <v>59.01</v>
      </c>
      <c r="AN55" s="176">
        <v>99.380400000000009</v>
      </c>
      <c r="AO55" s="176">
        <v>84.604800000000012</v>
      </c>
      <c r="AP55" s="176">
        <v>91.593599999999995</v>
      </c>
      <c r="AQ55" s="176">
        <v>74.138400000000004</v>
      </c>
      <c r="AR55" s="176">
        <v>97.591200000000001</v>
      </c>
      <c r="AS55" s="176">
        <v>127.2012</v>
      </c>
      <c r="AT55" s="176">
        <v>117.29759999999999</v>
      </c>
      <c r="AU55" s="176">
        <v>96.860399999999998</v>
      </c>
      <c r="AV55" s="176">
        <v>78.909599999999998</v>
      </c>
      <c r="AW55" s="176">
        <v>115.84439999999999</v>
      </c>
      <c r="AX55" s="176">
        <v>100.6992</v>
      </c>
      <c r="AY55" s="176">
        <v>137.49119999999999</v>
      </c>
      <c r="AZ55" s="176">
        <v>86.587199999999996</v>
      </c>
      <c r="BA55" s="176">
        <v>59.799599999999998</v>
      </c>
      <c r="BB55" s="176">
        <v>108.2004</v>
      </c>
      <c r="BC55" s="176">
        <v>119.24639999999999</v>
      </c>
      <c r="BD55" s="176">
        <v>117.2304</v>
      </c>
      <c r="BE55" s="176">
        <v>93.038399999999996</v>
      </c>
      <c r="BF55" s="176">
        <v>108.8724</v>
      </c>
      <c r="BG55" s="176">
        <v>125.0256</v>
      </c>
      <c r="BH55" s="176">
        <v>87.2928</v>
      </c>
      <c r="BI55" s="176">
        <v>85.881599999999992</v>
      </c>
      <c r="BJ55" s="176">
        <v>109.39319999999999</v>
      </c>
      <c r="BK55" s="176">
        <v>129.01560000000001</v>
      </c>
      <c r="BL55" s="176">
        <v>105.45359999999999</v>
      </c>
      <c r="BM55" s="176">
        <v>116.172</v>
      </c>
      <c r="BN55" s="176">
        <v>78.33</v>
      </c>
      <c r="BO55" s="176">
        <v>103.65600000000001</v>
      </c>
      <c r="BP55" s="176">
        <v>107.85599999999999</v>
      </c>
      <c r="BQ55" s="176">
        <v>37.102800000000002</v>
      </c>
      <c r="BR55" s="176">
        <v>58.6068</v>
      </c>
      <c r="BS55" s="176">
        <v>97.826399999999992</v>
      </c>
      <c r="BT55" s="176">
        <v>125.8404</v>
      </c>
      <c r="BU55" s="176">
        <v>63.907200000000003</v>
      </c>
      <c r="BV55" s="176">
        <v>122.64</v>
      </c>
      <c r="BW55" s="176">
        <v>123.94200000000001</v>
      </c>
      <c r="BX55" s="176">
        <v>74.188800000000001</v>
      </c>
      <c r="BY55" s="176">
        <v>71.567999999999998</v>
      </c>
      <c r="BZ55" s="176">
        <v>53.423999999999999</v>
      </c>
      <c r="CA55" s="176">
        <v>72.374399999999994</v>
      </c>
      <c r="CB55" s="176">
        <v>16.346399999999999</v>
      </c>
      <c r="CC55" s="176">
        <v>26.409599999999998</v>
      </c>
      <c r="CD55" s="176">
        <v>10.8864</v>
      </c>
      <c r="CE55" s="176">
        <v>2.8224</v>
      </c>
      <c r="CF55" s="176">
        <v>5.2416</v>
      </c>
      <c r="CG55" s="176">
        <v>64.377600000000001</v>
      </c>
      <c r="CH55" s="176">
        <v>77.330399999999997</v>
      </c>
      <c r="CI55" s="176">
        <v>65.688000000000002</v>
      </c>
      <c r="CJ55" s="176">
        <v>81.446399999999997</v>
      </c>
      <c r="CK55" s="176">
        <v>14.313600000000001</v>
      </c>
      <c r="CL55" s="176">
        <v>50.551199999999994</v>
      </c>
      <c r="CM55" s="176">
        <v>66.074399999999997</v>
      </c>
      <c r="CN55" s="176">
        <v>69.753600000000006</v>
      </c>
      <c r="CO55" s="176">
        <v>87.2928</v>
      </c>
      <c r="CP55" s="176">
        <v>36.287999999999997</v>
      </c>
      <c r="CQ55" s="176">
        <v>52.365600000000001</v>
      </c>
      <c r="CR55" s="176">
        <v>62.126400000000004</v>
      </c>
      <c r="CS55" s="176">
        <v>62.731199999999994</v>
      </c>
      <c r="CT55" s="176">
        <v>49.392000000000003</v>
      </c>
      <c r="CU55" s="176">
        <v>29.0304</v>
      </c>
      <c r="CV55" s="176">
        <v>17.942400000000003</v>
      </c>
      <c r="CW55" s="176">
        <v>23.3856</v>
      </c>
      <c r="CX55" s="176">
        <v>71.517600000000002</v>
      </c>
      <c r="CY55" s="176">
        <v>122.5896</v>
      </c>
      <c r="CZ55" s="176">
        <v>125.1936</v>
      </c>
      <c r="DA55" s="176">
        <v>143.33760000000001</v>
      </c>
      <c r="DB55" s="176">
        <v>96.566399999999987</v>
      </c>
      <c r="DC55" s="176">
        <v>109.032</v>
      </c>
      <c r="DD55" s="176">
        <v>115.26480000000001</v>
      </c>
      <c r="DE55" s="4"/>
      <c r="DF55" s="113">
        <f t="shared" si="1"/>
        <v>38749</v>
      </c>
      <c r="DG55" s="133">
        <f t="shared" si="2"/>
        <v>82.2</v>
      </c>
      <c r="DH55" s="86">
        <f t="shared" ca="1" si="3"/>
        <v>0</v>
      </c>
      <c r="DI55" s="4"/>
      <c r="DO55" s="204">
        <v>0.54166666666666663</v>
      </c>
    </row>
    <row r="56" spans="1:119" customFormat="1" ht="12" customHeight="1" x14ac:dyDescent="0.2">
      <c r="A56" s="4"/>
      <c r="B56" s="188">
        <f t="shared" si="0"/>
        <v>38777</v>
      </c>
      <c r="C56" s="186">
        <v>78.849999999999994</v>
      </c>
      <c r="D56" s="186">
        <v>24.97</v>
      </c>
      <c r="E56" s="187">
        <v>0.9</v>
      </c>
      <c r="F56" s="187">
        <v>1.1000000000000001</v>
      </c>
      <c r="G56" s="4"/>
      <c r="H56" s="4"/>
      <c r="I56" s="4"/>
      <c r="J56" s="4"/>
      <c r="K56" s="4"/>
      <c r="L56" s="207">
        <v>37287</v>
      </c>
      <c r="M56" s="176">
        <v>5.6669999999999998</v>
      </c>
      <c r="N56" s="176">
        <v>3.65</v>
      </c>
      <c r="O56" s="176">
        <v>7.8639999999999999</v>
      </c>
      <c r="P56" s="176">
        <v>7.8090000000000002</v>
      </c>
      <c r="Q56" s="176">
        <v>7.9020000000000001</v>
      </c>
      <c r="R56" s="176">
        <v>7.9939999999999998</v>
      </c>
      <c r="S56" s="176">
        <v>7.4189999999999996</v>
      </c>
      <c r="T56" s="176">
        <v>7.8849999999999998</v>
      </c>
      <c r="U56" s="176">
        <v>8.0559999999999992</v>
      </c>
      <c r="V56" s="176">
        <v>8.17</v>
      </c>
      <c r="W56" s="176">
        <v>8.3450000000000006</v>
      </c>
      <c r="X56" s="176">
        <v>8.859</v>
      </c>
      <c r="Y56" s="176">
        <v>8.7989999999999995</v>
      </c>
      <c r="Z56" s="176">
        <v>8.7149999999999999</v>
      </c>
      <c r="AA56" s="176">
        <v>8.6280000000000001</v>
      </c>
      <c r="AB56" s="176">
        <v>8.5879999999999992</v>
      </c>
      <c r="AC56" s="176">
        <v>7.5609999999999999</v>
      </c>
      <c r="AD56" s="176">
        <v>7.367</v>
      </c>
      <c r="AE56" s="176">
        <v>7.2880000000000003</v>
      </c>
      <c r="AF56" s="176">
        <v>7.4850000000000003</v>
      </c>
      <c r="AG56" s="176">
        <v>6.5549999999999997</v>
      </c>
      <c r="AH56" s="176">
        <v>4.609</v>
      </c>
      <c r="AI56" s="176">
        <v>6.4290000000000003</v>
      </c>
      <c r="AJ56" s="176">
        <v>6.3330000000000002</v>
      </c>
      <c r="AK56" s="176">
        <v>149.7552</v>
      </c>
      <c r="AL56" s="176">
        <v>83.12639999999999</v>
      </c>
      <c r="AM56" s="176">
        <v>84.957599999999999</v>
      </c>
      <c r="AN56" s="176">
        <v>125.02560000000001</v>
      </c>
      <c r="AO56" s="176">
        <v>42.688800000000001</v>
      </c>
      <c r="AP56" s="176">
        <v>142.96799999999999</v>
      </c>
      <c r="AQ56" s="176">
        <v>87.561600000000013</v>
      </c>
      <c r="AR56" s="176">
        <v>80.270399999999995</v>
      </c>
      <c r="AS56" s="176">
        <v>123.76560000000001</v>
      </c>
      <c r="AT56" s="176">
        <v>142.93439999999998</v>
      </c>
      <c r="AU56" s="176">
        <v>89.292000000000002</v>
      </c>
      <c r="AV56" s="176">
        <v>72.727199999999996</v>
      </c>
      <c r="AW56" s="176">
        <v>96.18</v>
      </c>
      <c r="AX56" s="176">
        <v>98.985600000000005</v>
      </c>
      <c r="AY56" s="176">
        <v>127.008</v>
      </c>
      <c r="AZ56" s="176">
        <v>146.96639999999999</v>
      </c>
      <c r="BA56" s="176">
        <v>20.58</v>
      </c>
      <c r="BB56" s="176">
        <v>92.803200000000004</v>
      </c>
      <c r="BC56" s="176">
        <v>89.712000000000003</v>
      </c>
      <c r="BD56" s="176">
        <v>147.77279999999999</v>
      </c>
      <c r="BE56" s="176">
        <v>79.833600000000004</v>
      </c>
      <c r="BF56" s="176">
        <v>134.0136</v>
      </c>
      <c r="BG56" s="176">
        <v>148.96559999999999</v>
      </c>
      <c r="BH56" s="176">
        <v>87.695999999999998</v>
      </c>
      <c r="BI56" s="176">
        <v>70.391999999999996</v>
      </c>
      <c r="BJ56" s="176">
        <v>115.416</v>
      </c>
      <c r="BK56" s="176">
        <v>134.0976</v>
      </c>
      <c r="BL56" s="176">
        <v>113.2992</v>
      </c>
      <c r="BM56" s="176">
        <v>145.7568</v>
      </c>
      <c r="BN56" s="176">
        <v>42.940800000000003</v>
      </c>
      <c r="BO56" s="176">
        <v>76.608000000000004</v>
      </c>
      <c r="BP56" s="176">
        <v>88.30080000000001</v>
      </c>
      <c r="BQ56" s="176">
        <v>36.254400000000004</v>
      </c>
      <c r="BR56" s="176">
        <v>20.361599999999999</v>
      </c>
      <c r="BS56" s="176">
        <v>59.270400000000002</v>
      </c>
      <c r="BT56" s="176">
        <v>112.2912</v>
      </c>
      <c r="BU56" s="176">
        <v>30.6432</v>
      </c>
      <c r="BV56" s="176">
        <v>113.904</v>
      </c>
      <c r="BW56" s="176">
        <v>101.4888</v>
      </c>
      <c r="BX56" s="176">
        <v>141.32160000000002</v>
      </c>
      <c r="BY56" s="176">
        <v>64.293599999999998</v>
      </c>
      <c r="BZ56" s="176">
        <v>82.723199999999991</v>
      </c>
      <c r="CA56" s="176">
        <v>60.194400000000002</v>
      </c>
      <c r="CB56" s="176">
        <v>99.590399999999988</v>
      </c>
      <c r="CC56" s="176">
        <v>135.4752</v>
      </c>
      <c r="CD56" s="176">
        <v>129.4272</v>
      </c>
      <c r="CE56" s="176">
        <v>83.260800000000003</v>
      </c>
      <c r="CF56" s="176">
        <v>105.9072</v>
      </c>
      <c r="CG56" s="176">
        <v>62.462400000000002</v>
      </c>
      <c r="CH56" s="176">
        <v>78.338399999999993</v>
      </c>
      <c r="CI56" s="176">
        <v>96.516000000000005</v>
      </c>
      <c r="CJ56" s="176">
        <v>8.4672000000000001</v>
      </c>
      <c r="CK56" s="176">
        <v>128.55360000000002</v>
      </c>
      <c r="CL56" s="176">
        <v>135.02160000000001</v>
      </c>
      <c r="CM56" s="176">
        <v>145.7568</v>
      </c>
      <c r="CN56" s="176">
        <v>86.284800000000004</v>
      </c>
      <c r="CO56" s="176">
        <v>49.005600000000001</v>
      </c>
      <c r="CP56" s="176">
        <v>137.59200000000001</v>
      </c>
      <c r="CQ56" s="176">
        <v>130.55279999999999</v>
      </c>
      <c r="CR56" s="176">
        <v>142.12799999999999</v>
      </c>
      <c r="CS56" s="176">
        <v>113.5008</v>
      </c>
      <c r="CT56" s="176">
        <v>72.744</v>
      </c>
      <c r="CU56" s="176">
        <v>138.6336</v>
      </c>
      <c r="CV56" s="176">
        <v>125.83199999999999</v>
      </c>
      <c r="CW56" s="176">
        <v>141.12</v>
      </c>
      <c r="CX56" s="176">
        <v>93.744</v>
      </c>
      <c r="CY56" s="176">
        <v>116.02080000000001</v>
      </c>
      <c r="CZ56" s="176">
        <v>121.464</v>
      </c>
      <c r="DA56" s="176">
        <v>148.8648</v>
      </c>
      <c r="DB56" s="176">
        <v>67.905600000000007</v>
      </c>
      <c r="DC56" s="176">
        <v>60.261600000000001</v>
      </c>
      <c r="DD56" s="176">
        <v>142.93439999999998</v>
      </c>
      <c r="DE56" s="4"/>
      <c r="DF56" s="113">
        <f t="shared" si="1"/>
        <v>38777</v>
      </c>
      <c r="DG56" s="133">
        <f t="shared" si="2"/>
        <v>78.849999999999994</v>
      </c>
      <c r="DH56" s="86">
        <f t="shared" ca="1" si="3"/>
        <v>0</v>
      </c>
      <c r="DI56" s="4"/>
      <c r="DO56" s="204">
        <v>0.55208333333333337</v>
      </c>
    </row>
    <row r="57" spans="1:119" customFormat="1" ht="12" customHeight="1" x14ac:dyDescent="0.2">
      <c r="A57" s="4"/>
      <c r="B57" s="188">
        <f t="shared" si="0"/>
        <v>38808</v>
      </c>
      <c r="C57" s="186">
        <v>88.11</v>
      </c>
      <c r="D57" s="186">
        <v>20.239999999999998</v>
      </c>
      <c r="E57" s="187">
        <v>0.9</v>
      </c>
      <c r="F57" s="187">
        <v>1.1000000000000001</v>
      </c>
      <c r="G57" s="4"/>
      <c r="H57" s="4"/>
      <c r="I57" s="4"/>
      <c r="J57" s="4"/>
      <c r="K57" s="4"/>
      <c r="L57" s="207">
        <v>37288</v>
      </c>
      <c r="M57" s="176">
        <v>6.53</v>
      </c>
      <c r="N57" s="176">
        <v>6.2370000000000001</v>
      </c>
      <c r="O57" s="176">
        <v>6.1849999999999996</v>
      </c>
      <c r="P57" s="176">
        <v>6.3410000000000002</v>
      </c>
      <c r="Q57" s="176">
        <v>6.4880000000000004</v>
      </c>
      <c r="R57" s="176">
        <v>6.5039999999999996</v>
      </c>
      <c r="S57" s="176">
        <v>5.5949999999999998</v>
      </c>
      <c r="T57" s="176">
        <v>3.137</v>
      </c>
      <c r="U57" s="176">
        <v>5.39</v>
      </c>
      <c r="V57" s="176">
        <v>6.867</v>
      </c>
      <c r="W57" s="176">
        <v>5.7519999999999998</v>
      </c>
      <c r="X57" s="176">
        <v>5.9420000000000002</v>
      </c>
      <c r="Y57" s="176">
        <v>5.9359999999999999</v>
      </c>
      <c r="Z57" s="176">
        <v>5.9279999999999999</v>
      </c>
      <c r="AA57" s="176">
        <v>5.8979999999999997</v>
      </c>
      <c r="AB57" s="176">
        <v>5.8869999999999996</v>
      </c>
      <c r="AC57" s="176">
        <v>5.9039999999999999</v>
      </c>
      <c r="AD57" s="176">
        <v>5.7679999999999998</v>
      </c>
      <c r="AE57" s="176">
        <v>6.7789999999999999</v>
      </c>
      <c r="AF57" s="176">
        <v>6.76</v>
      </c>
      <c r="AG57" s="176">
        <v>6.7910000000000004</v>
      </c>
      <c r="AH57" s="176">
        <v>6.835</v>
      </c>
      <c r="AI57" s="176">
        <v>6.899</v>
      </c>
      <c r="AJ57" s="176">
        <v>7.2190000000000003</v>
      </c>
      <c r="AK57" s="176">
        <v>114.64319999999999</v>
      </c>
      <c r="AL57" s="176">
        <v>87.897600000000011</v>
      </c>
      <c r="AM57" s="176">
        <v>137.70959999999999</v>
      </c>
      <c r="AN57" s="176">
        <v>95.995199999999997</v>
      </c>
      <c r="AO57" s="176">
        <v>132.048</v>
      </c>
      <c r="AP57" s="176">
        <v>121.884</v>
      </c>
      <c r="AQ57" s="176">
        <v>65.352000000000004</v>
      </c>
      <c r="AR57" s="176">
        <v>98.061600000000013</v>
      </c>
      <c r="AS57" s="176">
        <v>103.65600000000001</v>
      </c>
      <c r="AT57" s="176">
        <v>86.688000000000002</v>
      </c>
      <c r="AU57" s="176">
        <v>74.793600000000012</v>
      </c>
      <c r="AV57" s="176">
        <v>56.246400000000001</v>
      </c>
      <c r="AW57" s="176">
        <v>93.710399999999993</v>
      </c>
      <c r="AX57" s="176">
        <v>90.400800000000004</v>
      </c>
      <c r="AY57" s="176">
        <v>143.95920000000001</v>
      </c>
      <c r="AZ57" s="176">
        <v>122.5728</v>
      </c>
      <c r="BA57" s="176">
        <v>61.857599999999998</v>
      </c>
      <c r="BB57" s="176">
        <v>35.5152</v>
      </c>
      <c r="BC57" s="176">
        <v>123.648</v>
      </c>
      <c r="BD57" s="176">
        <v>101.11919999999999</v>
      </c>
      <c r="BE57" s="176">
        <v>95.239199999999997</v>
      </c>
      <c r="BF57" s="176">
        <v>142.64879999999999</v>
      </c>
      <c r="BG57" s="176">
        <v>91.98</v>
      </c>
      <c r="BH57" s="176">
        <v>111.0312</v>
      </c>
      <c r="BI57" s="176">
        <v>86.688000000000002</v>
      </c>
      <c r="BJ57" s="176">
        <v>112.69439999999999</v>
      </c>
      <c r="BK57" s="176">
        <v>31.4496</v>
      </c>
      <c r="BL57" s="176">
        <v>86.956800000000001</v>
      </c>
      <c r="BM57" s="176">
        <v>63.705599999999997</v>
      </c>
      <c r="BN57" s="176">
        <v>87.1584</v>
      </c>
      <c r="BO57" s="176">
        <v>117.73439999999999</v>
      </c>
      <c r="BP57" s="176">
        <v>105.6048</v>
      </c>
      <c r="BQ57" s="176">
        <v>99.590399999999988</v>
      </c>
      <c r="BR57" s="176">
        <v>89.308800000000005</v>
      </c>
      <c r="BS57" s="176">
        <v>77.817599999999999</v>
      </c>
      <c r="BT57" s="176">
        <v>104.76480000000001</v>
      </c>
      <c r="BU57" s="176">
        <v>135.02160000000001</v>
      </c>
      <c r="BV57" s="176">
        <v>120.2376</v>
      </c>
      <c r="BW57" s="176">
        <v>139.72560000000001</v>
      </c>
      <c r="BX57" s="176">
        <v>111.16560000000001</v>
      </c>
      <c r="BY57" s="176">
        <v>137.928</v>
      </c>
      <c r="BZ57" s="176">
        <v>106.0416</v>
      </c>
      <c r="CA57" s="176">
        <v>114.91200000000001</v>
      </c>
      <c r="CB57" s="176">
        <v>55.708800000000004</v>
      </c>
      <c r="CC57" s="176">
        <v>79.598399999999998</v>
      </c>
      <c r="CD57" s="176">
        <v>119.07839999999999</v>
      </c>
      <c r="CE57" s="176">
        <v>134.06399999999999</v>
      </c>
      <c r="CF57" s="176">
        <v>97.97760000000001</v>
      </c>
      <c r="CG57" s="176">
        <v>119.8848</v>
      </c>
      <c r="CH57" s="176">
        <v>53.827199999999998</v>
      </c>
      <c r="CI57" s="176">
        <v>121.36319999999999</v>
      </c>
      <c r="CJ57" s="176">
        <v>133.2576</v>
      </c>
      <c r="CK57" s="176">
        <v>56.817599999999999</v>
      </c>
      <c r="CL57" s="176">
        <v>129.108</v>
      </c>
      <c r="CM57" s="176">
        <v>119.7504</v>
      </c>
      <c r="CN57" s="176">
        <v>65.268000000000001</v>
      </c>
      <c r="CO57" s="176">
        <v>131.1576</v>
      </c>
      <c r="CP57" s="176">
        <v>73.365600000000001</v>
      </c>
      <c r="CQ57" s="176">
        <v>80.959199999999996</v>
      </c>
      <c r="CR57" s="176">
        <v>119.93519999999999</v>
      </c>
      <c r="CS57" s="176">
        <v>109.872</v>
      </c>
      <c r="CT57" s="176">
        <v>124.4208</v>
      </c>
      <c r="CU57" s="176">
        <v>100.1952</v>
      </c>
      <c r="CV57" s="176">
        <v>129.00719999999998</v>
      </c>
      <c r="CW57" s="176">
        <v>124.58880000000001</v>
      </c>
      <c r="CX57" s="176">
        <v>151.8048</v>
      </c>
      <c r="CY57" s="176">
        <v>44.452800000000003</v>
      </c>
      <c r="CZ57" s="176">
        <v>128.6208</v>
      </c>
      <c r="DA57" s="176">
        <v>106.428</v>
      </c>
      <c r="DB57" s="176">
        <v>89.913600000000002</v>
      </c>
      <c r="DC57" s="176">
        <v>104.63039999999999</v>
      </c>
      <c r="DD57" s="176">
        <v>103.25280000000001</v>
      </c>
      <c r="DE57" s="4"/>
      <c r="DF57" s="113">
        <f t="shared" si="1"/>
        <v>38808</v>
      </c>
      <c r="DG57" s="133">
        <f t="shared" si="2"/>
        <v>88.11</v>
      </c>
      <c r="DH57" s="86">
        <f t="shared" ca="1" si="3"/>
        <v>0</v>
      </c>
      <c r="DI57" s="4"/>
      <c r="DO57" s="204">
        <v>0.5625</v>
      </c>
    </row>
    <row r="58" spans="1:119" customFormat="1" ht="12" customHeight="1" x14ac:dyDescent="0.2">
      <c r="A58" s="4"/>
      <c r="B58" s="188">
        <f t="shared" si="0"/>
        <v>38838</v>
      </c>
      <c r="C58" s="186">
        <v>88.47</v>
      </c>
      <c r="D58" s="186">
        <v>21.76</v>
      </c>
      <c r="E58" s="187">
        <v>0.9</v>
      </c>
      <c r="F58" s="187">
        <v>1.1000000000000001</v>
      </c>
      <c r="G58" s="4"/>
      <c r="H58" s="4"/>
      <c r="I58" s="4"/>
      <c r="J58" s="4"/>
      <c r="K58" s="4"/>
      <c r="L58" s="207">
        <v>37289</v>
      </c>
      <c r="M58" s="176">
        <v>7.7119999999999997</v>
      </c>
      <c r="N58" s="176">
        <v>7.6959999999999997</v>
      </c>
      <c r="O58" s="176">
        <v>7.8090000000000002</v>
      </c>
      <c r="P58" s="176">
        <v>7.968</v>
      </c>
      <c r="Q58" s="176">
        <v>7.4610000000000003</v>
      </c>
      <c r="R58" s="176">
        <v>4.7809999999999997</v>
      </c>
      <c r="S58" s="176">
        <v>4.7670000000000003</v>
      </c>
      <c r="T58" s="176">
        <v>4.6429999999999998</v>
      </c>
      <c r="U58" s="176">
        <v>4.5759999999999996</v>
      </c>
      <c r="V58" s="176">
        <v>4.5780000000000003</v>
      </c>
      <c r="W58" s="176">
        <v>5.88</v>
      </c>
      <c r="X58" s="176">
        <v>8.0410000000000004</v>
      </c>
      <c r="Y58" s="176">
        <v>8.1660000000000004</v>
      </c>
      <c r="Z58" s="176">
        <v>6.3739999999999997</v>
      </c>
      <c r="AA58" s="176">
        <v>8.3569999999999993</v>
      </c>
      <c r="AB58" s="176">
        <v>8.3569999999999993</v>
      </c>
      <c r="AC58" s="176">
        <v>8.3870000000000005</v>
      </c>
      <c r="AD58" s="176">
        <v>7.351</v>
      </c>
      <c r="AE58" s="176">
        <v>5</v>
      </c>
      <c r="AF58" s="176">
        <v>4.2729999999999997</v>
      </c>
      <c r="AG58" s="176">
        <v>7.82</v>
      </c>
      <c r="AH58" s="176">
        <v>5.758</v>
      </c>
      <c r="AI58" s="176">
        <v>5.36</v>
      </c>
      <c r="AJ58" s="176">
        <v>9.2799999999999994</v>
      </c>
      <c r="AK58" s="176">
        <v>12.0456</v>
      </c>
      <c r="AL58" s="176">
        <v>75.768000000000001</v>
      </c>
      <c r="AM58" s="176">
        <v>77.834399999999988</v>
      </c>
      <c r="AN58" s="176">
        <v>90.955199999999991</v>
      </c>
      <c r="AO58" s="176">
        <v>125.7984</v>
      </c>
      <c r="AP58" s="176">
        <v>47.476800000000004</v>
      </c>
      <c r="AQ58" s="176">
        <v>67.771199999999993</v>
      </c>
      <c r="AR58" s="176">
        <v>75.482399999999998</v>
      </c>
      <c r="AS58" s="176">
        <v>32.457599999999999</v>
      </c>
      <c r="AT58" s="176">
        <v>48.249600000000001</v>
      </c>
      <c r="AU58" s="176">
        <v>107.72160000000001</v>
      </c>
      <c r="AV58" s="176">
        <v>113.904</v>
      </c>
      <c r="AW58" s="176">
        <v>118.74239999999999</v>
      </c>
      <c r="AX58" s="176">
        <v>145.15199999999999</v>
      </c>
      <c r="AY58" s="176">
        <v>47.174399999999999</v>
      </c>
      <c r="AZ58" s="176">
        <v>147.28560000000002</v>
      </c>
      <c r="BA58" s="176">
        <v>126.42</v>
      </c>
      <c r="BB58" s="176">
        <v>123.7824</v>
      </c>
      <c r="BC58" s="176">
        <v>57.456000000000003</v>
      </c>
      <c r="BD58" s="176">
        <v>123.48</v>
      </c>
      <c r="BE58" s="176">
        <v>109.5528</v>
      </c>
      <c r="BF58" s="176">
        <v>107.82239999999999</v>
      </c>
      <c r="BG58" s="176">
        <v>101.5056</v>
      </c>
      <c r="BH58" s="176">
        <v>61.3536</v>
      </c>
      <c r="BI58" s="176">
        <v>111.48480000000001</v>
      </c>
      <c r="BJ58" s="176">
        <v>120.96</v>
      </c>
      <c r="BK58" s="176">
        <v>125.1936</v>
      </c>
      <c r="BL58" s="176">
        <v>86.906399999999991</v>
      </c>
      <c r="BM58" s="176">
        <v>116.6592</v>
      </c>
      <c r="BN58" s="176">
        <v>126.6048</v>
      </c>
      <c r="BO58" s="176">
        <v>138.70079999999999</v>
      </c>
      <c r="BP58" s="176">
        <v>81.043199999999999</v>
      </c>
      <c r="BQ58" s="176">
        <v>105.672</v>
      </c>
      <c r="BR58" s="176">
        <v>127.12560000000001</v>
      </c>
      <c r="BS58" s="176">
        <v>145.7568</v>
      </c>
      <c r="BT58" s="176">
        <v>53.020800000000001</v>
      </c>
      <c r="BU58" s="176">
        <v>143.892</v>
      </c>
      <c r="BV58" s="176">
        <v>93.139200000000002</v>
      </c>
      <c r="BW58" s="176">
        <v>79.0608</v>
      </c>
      <c r="BX58" s="176">
        <v>74.205600000000004</v>
      </c>
      <c r="BY58" s="176">
        <v>131.62799999999999</v>
      </c>
      <c r="BZ58" s="176">
        <v>125.27760000000001</v>
      </c>
      <c r="CA58" s="176">
        <v>138.12960000000001</v>
      </c>
      <c r="CB58" s="176">
        <v>103.4208</v>
      </c>
      <c r="CC58" s="176">
        <v>97.456800000000001</v>
      </c>
      <c r="CD58" s="176">
        <v>75.633600000000001</v>
      </c>
      <c r="CE58" s="176">
        <v>89.308800000000005</v>
      </c>
      <c r="CF58" s="176">
        <v>79.463999999999999</v>
      </c>
      <c r="CG58" s="176">
        <v>133.2072</v>
      </c>
      <c r="CH58" s="176">
        <v>115.584</v>
      </c>
      <c r="CI58" s="176">
        <v>151.01520000000002</v>
      </c>
      <c r="CJ58" s="176">
        <v>52.768800000000006</v>
      </c>
      <c r="CK58" s="176">
        <v>54.205200000000005</v>
      </c>
      <c r="CL58" s="176">
        <v>118.96080000000001</v>
      </c>
      <c r="CM58" s="176">
        <v>112.392</v>
      </c>
      <c r="CN58" s="176">
        <v>55.641599999999997</v>
      </c>
      <c r="CO58" s="176">
        <v>68.426400000000001</v>
      </c>
      <c r="CP58" s="176">
        <v>85.562399999999997</v>
      </c>
      <c r="CQ58" s="176">
        <v>153.5856</v>
      </c>
      <c r="CR58" s="176">
        <v>61.084800000000001</v>
      </c>
      <c r="CS58" s="176">
        <v>128.70480000000001</v>
      </c>
      <c r="CT58" s="176">
        <v>125.0592</v>
      </c>
      <c r="CU58" s="176">
        <v>114.1224</v>
      </c>
      <c r="CV58" s="176">
        <v>85.763999999999996</v>
      </c>
      <c r="CW58" s="176">
        <v>73.819199999999995</v>
      </c>
      <c r="CX58" s="176">
        <v>130.77119999999999</v>
      </c>
      <c r="CY58" s="176">
        <v>122.43839999999999</v>
      </c>
      <c r="CZ58" s="176">
        <v>149.38560000000001</v>
      </c>
      <c r="DA58" s="176">
        <v>91.929600000000008</v>
      </c>
      <c r="DB58" s="176">
        <v>117.93600000000001</v>
      </c>
      <c r="DC58" s="176">
        <v>32.927999999999997</v>
      </c>
      <c r="DD58" s="176">
        <v>152.54400000000001</v>
      </c>
      <c r="DE58" s="4"/>
      <c r="DF58" s="113">
        <f t="shared" si="1"/>
        <v>38838</v>
      </c>
      <c r="DG58" s="133">
        <f t="shared" si="2"/>
        <v>88.47</v>
      </c>
      <c r="DH58" s="86">
        <f t="shared" ca="1" si="3"/>
        <v>0</v>
      </c>
      <c r="DI58" s="4"/>
      <c r="DO58" s="204">
        <v>0.57291666666666663</v>
      </c>
    </row>
    <row r="59" spans="1:119" customFormat="1" ht="12" customHeight="1" x14ac:dyDescent="0.2">
      <c r="A59" s="4"/>
      <c r="B59" s="188">
        <f t="shared" si="0"/>
        <v>38869</v>
      </c>
      <c r="C59" s="186">
        <v>64.900000000000006</v>
      </c>
      <c r="D59" s="186">
        <v>46.71</v>
      </c>
      <c r="E59" s="187">
        <v>0.9</v>
      </c>
      <c r="F59" s="187">
        <v>1.1000000000000001</v>
      </c>
      <c r="G59" s="4"/>
      <c r="H59" s="4"/>
      <c r="I59" s="4"/>
      <c r="J59" s="4"/>
      <c r="K59" s="4"/>
      <c r="L59" s="207">
        <v>37290</v>
      </c>
      <c r="M59" s="176">
        <v>10.159000000000001</v>
      </c>
      <c r="N59" s="176">
        <v>10.159000000000001</v>
      </c>
      <c r="O59" s="176">
        <v>10.135</v>
      </c>
      <c r="P59" s="176">
        <v>10.079000000000001</v>
      </c>
      <c r="Q59" s="176">
        <v>10.186999999999999</v>
      </c>
      <c r="R59" s="176">
        <v>10.026</v>
      </c>
      <c r="S59" s="176">
        <v>6.0490000000000004</v>
      </c>
      <c r="T59" s="176">
        <v>6.8090000000000002</v>
      </c>
      <c r="U59" s="176">
        <v>6.8490000000000002</v>
      </c>
      <c r="V59" s="176">
        <v>6.8970000000000002</v>
      </c>
      <c r="W59" s="176">
        <v>4.8840000000000003</v>
      </c>
      <c r="X59" s="176">
        <v>4.9059999999999997</v>
      </c>
      <c r="Y59" s="176">
        <v>4.9039999999999999</v>
      </c>
      <c r="Z59" s="176">
        <v>4.9249999999999998</v>
      </c>
      <c r="AA59" s="176">
        <v>4.952</v>
      </c>
      <c r="AB59" s="176">
        <v>4.9109999999999996</v>
      </c>
      <c r="AC59" s="176">
        <v>5.0090000000000003</v>
      </c>
      <c r="AD59" s="176">
        <v>6.4640000000000004</v>
      </c>
      <c r="AE59" s="176">
        <v>6.532</v>
      </c>
      <c r="AF59" s="176">
        <v>6.5090000000000003</v>
      </c>
      <c r="AG59" s="176">
        <v>6.5039999999999996</v>
      </c>
      <c r="AH59" s="176">
        <v>6.4649999999999999</v>
      </c>
      <c r="AI59" s="176">
        <v>4.508</v>
      </c>
      <c r="AJ59" s="176">
        <v>6.8540000000000001</v>
      </c>
      <c r="AK59" s="176">
        <v>89.174399999999991</v>
      </c>
      <c r="AL59" s="176">
        <v>130.3176</v>
      </c>
      <c r="AM59" s="176">
        <v>102.732</v>
      </c>
      <c r="AN59" s="176">
        <v>136.8528</v>
      </c>
      <c r="AO59" s="176">
        <v>155.73599999999999</v>
      </c>
      <c r="AP59" s="176">
        <v>97.574399999999997</v>
      </c>
      <c r="AQ59" s="176">
        <v>68.376000000000005</v>
      </c>
      <c r="AR59" s="176">
        <v>83.865600000000001</v>
      </c>
      <c r="AS59" s="176">
        <v>60.984000000000002</v>
      </c>
      <c r="AT59" s="176">
        <v>3.7968000000000002</v>
      </c>
      <c r="AU59" s="176">
        <v>112.4928</v>
      </c>
      <c r="AV59" s="176">
        <v>56.095199999999998</v>
      </c>
      <c r="AW59" s="176">
        <v>114.18960000000001</v>
      </c>
      <c r="AX59" s="176">
        <v>128.01599999999999</v>
      </c>
      <c r="AY59" s="176">
        <v>141.72479999999999</v>
      </c>
      <c r="AZ59" s="176">
        <v>55.86</v>
      </c>
      <c r="BA59" s="176">
        <v>88.62</v>
      </c>
      <c r="BB59" s="176">
        <v>114.50880000000001</v>
      </c>
      <c r="BC59" s="176">
        <v>128.41919999999999</v>
      </c>
      <c r="BD59" s="176">
        <v>88.905600000000007</v>
      </c>
      <c r="BE59" s="176">
        <v>108.7128</v>
      </c>
      <c r="BF59" s="176">
        <v>104.0592</v>
      </c>
      <c r="BG59" s="176">
        <v>80.236800000000002</v>
      </c>
      <c r="BH59" s="176">
        <v>105.53760000000001</v>
      </c>
      <c r="BI59" s="176">
        <v>27.787200000000002</v>
      </c>
      <c r="BJ59" s="176">
        <v>53.020800000000001</v>
      </c>
      <c r="BK59" s="176">
        <v>54.230400000000003</v>
      </c>
      <c r="BL59" s="176">
        <v>85.276800000000009</v>
      </c>
      <c r="BM59" s="176">
        <v>110.4768</v>
      </c>
      <c r="BN59" s="176">
        <v>75.381600000000006</v>
      </c>
      <c r="BO59" s="176">
        <v>103.72319999999999</v>
      </c>
      <c r="BP59" s="176">
        <v>96.398399999999995</v>
      </c>
      <c r="BQ59" s="176">
        <v>129.12479999999999</v>
      </c>
      <c r="BR59" s="176">
        <v>106.6464</v>
      </c>
      <c r="BS59" s="176">
        <v>120.96</v>
      </c>
      <c r="BT59" s="176">
        <v>88.872</v>
      </c>
      <c r="BU59" s="176">
        <v>99.069600000000008</v>
      </c>
      <c r="BV59" s="176">
        <v>140.5488</v>
      </c>
      <c r="BW59" s="176">
        <v>104.916</v>
      </c>
      <c r="BX59" s="176">
        <v>74.171999999999997</v>
      </c>
      <c r="BY59" s="176">
        <v>106.81439999999999</v>
      </c>
      <c r="BZ59" s="176">
        <v>91.526399999999995</v>
      </c>
      <c r="CA59" s="176">
        <v>94.735199999999992</v>
      </c>
      <c r="CB59" s="176">
        <v>90.081600000000009</v>
      </c>
      <c r="CC59" s="176">
        <v>130.01519999999999</v>
      </c>
      <c r="CD59" s="176">
        <v>116.5248</v>
      </c>
      <c r="CE59" s="176">
        <v>92.131199999999993</v>
      </c>
      <c r="CF59" s="176">
        <v>104.2272</v>
      </c>
      <c r="CG59" s="176">
        <v>87.964799999999997</v>
      </c>
      <c r="CH59" s="176">
        <v>75.129600000000011</v>
      </c>
      <c r="CI59" s="176">
        <v>92.215199999999996</v>
      </c>
      <c r="CJ59" s="176">
        <v>62.512800000000006</v>
      </c>
      <c r="CK59" s="176">
        <v>51.592800000000004</v>
      </c>
      <c r="CL59" s="176">
        <v>108.81360000000001</v>
      </c>
      <c r="CM59" s="176">
        <v>105.03360000000001</v>
      </c>
      <c r="CN59" s="176">
        <v>130.63679999999999</v>
      </c>
      <c r="CO59" s="176">
        <v>121.968</v>
      </c>
      <c r="CP59" s="176">
        <v>76.154399999999995</v>
      </c>
      <c r="CQ59" s="176">
        <v>127.2432</v>
      </c>
      <c r="CR59" s="176">
        <v>121.7328</v>
      </c>
      <c r="CS59" s="176">
        <v>59.068800000000003</v>
      </c>
      <c r="CT59" s="176">
        <v>64.612800000000007</v>
      </c>
      <c r="CU59" s="176">
        <v>47.325600000000001</v>
      </c>
      <c r="CV59" s="176">
        <v>11.087999999999999</v>
      </c>
      <c r="CW59" s="176">
        <v>18.715199999999999</v>
      </c>
      <c r="CX59" s="176">
        <v>98.011200000000002</v>
      </c>
      <c r="CY59" s="176">
        <v>35.4816</v>
      </c>
      <c r="CZ59" s="176">
        <v>96.549600000000012</v>
      </c>
      <c r="DA59" s="176">
        <v>79.749600000000001</v>
      </c>
      <c r="DB59" s="176">
        <v>149.06639999999999</v>
      </c>
      <c r="DC59" s="176">
        <v>116.508</v>
      </c>
      <c r="DD59" s="176">
        <v>124.488</v>
      </c>
      <c r="DE59" s="4"/>
      <c r="DF59" s="113">
        <f t="shared" si="1"/>
        <v>38869</v>
      </c>
      <c r="DG59" s="133">
        <f t="shared" si="2"/>
        <v>64.900000000000006</v>
      </c>
      <c r="DH59" s="86">
        <f t="shared" ca="1" si="3"/>
        <v>0</v>
      </c>
      <c r="DI59" s="4"/>
      <c r="DO59" s="204">
        <v>0.58333333333333337</v>
      </c>
    </row>
    <row r="60" spans="1:119" customFormat="1" ht="12" customHeight="1" x14ac:dyDescent="0.2">
      <c r="A60" s="4"/>
      <c r="B60" s="188">
        <f t="shared" si="0"/>
        <v>38899</v>
      </c>
      <c r="C60" s="186">
        <v>84.11</v>
      </c>
      <c r="D60" s="186">
        <v>21.03</v>
      </c>
      <c r="E60" s="187">
        <v>0.9</v>
      </c>
      <c r="F60" s="187">
        <v>1.1000000000000001</v>
      </c>
      <c r="G60" s="4"/>
      <c r="H60" s="4"/>
      <c r="I60" s="4"/>
      <c r="J60" s="4"/>
      <c r="K60" s="4"/>
      <c r="L60" s="207">
        <v>37291</v>
      </c>
      <c r="M60" s="176">
        <v>6.9630000000000001</v>
      </c>
      <c r="N60" s="176">
        <v>6.86</v>
      </c>
      <c r="O60" s="176">
        <v>6.835</v>
      </c>
      <c r="P60" s="176">
        <v>6.82</v>
      </c>
      <c r="Q60" s="176">
        <v>6.8049999999999997</v>
      </c>
      <c r="R60" s="176">
        <v>6.774</v>
      </c>
      <c r="S60" s="176">
        <v>6.7519999999999998</v>
      </c>
      <c r="T60" s="176">
        <v>6.7839999999999998</v>
      </c>
      <c r="U60" s="176">
        <v>6.819</v>
      </c>
      <c r="V60" s="176">
        <v>6.8029999999999999</v>
      </c>
      <c r="W60" s="176">
        <v>6.8070000000000004</v>
      </c>
      <c r="X60" s="176">
        <v>6.7850000000000001</v>
      </c>
      <c r="Y60" s="176">
        <v>6.7789999999999999</v>
      </c>
      <c r="Z60" s="176">
        <v>6.75</v>
      </c>
      <c r="AA60" s="176">
        <v>6.8419999999999996</v>
      </c>
      <c r="AB60" s="176">
        <v>6.8490000000000002</v>
      </c>
      <c r="AC60" s="176">
        <v>6.9539999999999997</v>
      </c>
      <c r="AD60" s="176">
        <v>6.952</v>
      </c>
      <c r="AE60" s="176">
        <v>5.9349999999999996</v>
      </c>
      <c r="AF60" s="176">
        <v>5.8179999999999996</v>
      </c>
      <c r="AG60" s="176">
        <v>5.8949999999999996</v>
      </c>
      <c r="AH60" s="176">
        <v>5.9009999999999998</v>
      </c>
      <c r="AI60" s="176">
        <v>5.9169999999999998</v>
      </c>
      <c r="AJ60" s="176">
        <v>6.1360000000000001</v>
      </c>
      <c r="AK60" s="176">
        <v>115.71839999999999</v>
      </c>
      <c r="AL60" s="176">
        <v>97.775999999999996</v>
      </c>
      <c r="AM60" s="176">
        <v>108.444</v>
      </c>
      <c r="AN60" s="176">
        <v>91.845600000000005</v>
      </c>
      <c r="AO60" s="176">
        <v>71.349600000000009</v>
      </c>
      <c r="AP60" s="176">
        <v>82.656000000000006</v>
      </c>
      <c r="AQ60" s="176">
        <v>118.30560000000001</v>
      </c>
      <c r="AR60" s="176">
        <v>138.2808</v>
      </c>
      <c r="AS60" s="176">
        <v>137.72639999999998</v>
      </c>
      <c r="AT60" s="176">
        <v>103.2192</v>
      </c>
      <c r="AU60" s="176">
        <v>79.9512</v>
      </c>
      <c r="AV60" s="176">
        <v>123.5304</v>
      </c>
      <c r="AW60" s="176">
        <v>127.96560000000001</v>
      </c>
      <c r="AX60" s="176">
        <v>150.59520000000001</v>
      </c>
      <c r="AY60" s="176">
        <v>57.624000000000002</v>
      </c>
      <c r="AZ60" s="176">
        <v>94.08</v>
      </c>
      <c r="BA60" s="176">
        <v>124.5552</v>
      </c>
      <c r="BB60" s="176">
        <v>125.8488</v>
      </c>
      <c r="BC60" s="176">
        <v>150.67920000000001</v>
      </c>
      <c r="BD60" s="176">
        <v>53.827199999999998</v>
      </c>
      <c r="BE60" s="176">
        <v>102.4128</v>
      </c>
      <c r="BF60" s="176">
        <v>139.99439999999998</v>
      </c>
      <c r="BG60" s="176">
        <v>133.17359999999999</v>
      </c>
      <c r="BH60" s="176">
        <v>124.3368</v>
      </c>
      <c r="BI60" s="176">
        <v>143.53920000000002</v>
      </c>
      <c r="BJ60" s="176">
        <v>98.028000000000006</v>
      </c>
      <c r="BK60" s="176">
        <v>89.224800000000002</v>
      </c>
      <c r="BL60" s="176">
        <v>134.33279999999999</v>
      </c>
      <c r="BM60" s="176">
        <v>103.67280000000001</v>
      </c>
      <c r="BN60" s="176">
        <v>137.8776</v>
      </c>
      <c r="BO60" s="176">
        <v>127.5288</v>
      </c>
      <c r="BP60" s="176">
        <v>122.5728</v>
      </c>
      <c r="BQ60" s="176">
        <v>43.26</v>
      </c>
      <c r="BR60" s="176">
        <v>86.906399999999991</v>
      </c>
      <c r="BS60" s="176">
        <v>106.27680000000001</v>
      </c>
      <c r="BT60" s="176">
        <v>131.54400000000001</v>
      </c>
      <c r="BU60" s="176">
        <v>131.00639999999999</v>
      </c>
      <c r="BV60" s="176">
        <v>72.979199999999992</v>
      </c>
      <c r="BW60" s="176">
        <v>47.46</v>
      </c>
      <c r="BX60" s="176">
        <v>57.086400000000005</v>
      </c>
      <c r="BY60" s="176">
        <v>121.58160000000001</v>
      </c>
      <c r="BZ60" s="176">
        <v>130.70400000000001</v>
      </c>
      <c r="CA60" s="176">
        <v>122.976</v>
      </c>
      <c r="CB60" s="176">
        <v>85.276800000000009</v>
      </c>
      <c r="CC60" s="176">
        <v>45.376800000000003</v>
      </c>
      <c r="CD60" s="176">
        <v>110.2248</v>
      </c>
      <c r="CE60" s="176">
        <v>131.376</v>
      </c>
      <c r="CF60" s="176">
        <v>127.41119999999999</v>
      </c>
      <c r="CG60" s="176">
        <v>126.4032</v>
      </c>
      <c r="CH60" s="176">
        <v>37.0944</v>
      </c>
      <c r="CI60" s="176">
        <v>83.915999999999997</v>
      </c>
      <c r="CJ60" s="176">
        <v>129.04079999999999</v>
      </c>
      <c r="CK60" s="176">
        <v>117.3312</v>
      </c>
      <c r="CL60" s="176">
        <v>163.69920000000002</v>
      </c>
      <c r="CM60" s="176">
        <v>54.8352</v>
      </c>
      <c r="CN60" s="176">
        <v>137.18879999999999</v>
      </c>
      <c r="CO60" s="176">
        <v>121.63200000000001</v>
      </c>
      <c r="CP60" s="176">
        <v>138.93600000000001</v>
      </c>
      <c r="CQ60" s="176">
        <v>100.8</v>
      </c>
      <c r="CR60" s="176">
        <v>117.93600000000001</v>
      </c>
      <c r="CS60" s="176">
        <v>64.965599999999995</v>
      </c>
      <c r="CT60" s="176">
        <v>122.47199999999999</v>
      </c>
      <c r="CU60" s="176">
        <v>139.64160000000001</v>
      </c>
      <c r="CV60" s="176">
        <v>64.495199999999997</v>
      </c>
      <c r="CW60" s="176">
        <v>101.556</v>
      </c>
      <c r="CX60" s="176">
        <v>128.5368</v>
      </c>
      <c r="CY60" s="176">
        <v>98.985600000000005</v>
      </c>
      <c r="CZ60" s="176">
        <v>119.532</v>
      </c>
      <c r="DA60" s="176">
        <v>99.741600000000005</v>
      </c>
      <c r="DB60" s="176">
        <v>133.45920000000001</v>
      </c>
      <c r="DC60" s="176">
        <v>124.6224</v>
      </c>
      <c r="DD60" s="176">
        <v>141.72479999999999</v>
      </c>
      <c r="DE60" s="4"/>
      <c r="DF60" s="113">
        <f t="shared" si="1"/>
        <v>38899</v>
      </c>
      <c r="DG60" s="133">
        <f t="shared" si="2"/>
        <v>84.11</v>
      </c>
      <c r="DH60" s="86">
        <f t="shared" ca="1" si="3"/>
        <v>0</v>
      </c>
      <c r="DI60" s="4"/>
      <c r="DO60" s="204">
        <v>0.59375</v>
      </c>
    </row>
    <row r="61" spans="1:119" customFormat="1" ht="12" customHeight="1" x14ac:dyDescent="0.2">
      <c r="A61" s="4"/>
      <c r="B61" s="188">
        <f t="shared" si="0"/>
        <v>38930</v>
      </c>
      <c r="C61" s="186">
        <v>83.35</v>
      </c>
      <c r="D61" s="186">
        <v>19.29</v>
      </c>
      <c r="E61" s="187">
        <v>0.9</v>
      </c>
      <c r="F61" s="187">
        <v>1.1000000000000001</v>
      </c>
      <c r="G61" s="4"/>
      <c r="H61" s="4"/>
      <c r="I61" s="4"/>
      <c r="J61" s="4"/>
      <c r="K61" s="4"/>
      <c r="L61" s="207">
        <v>37292</v>
      </c>
      <c r="M61" s="176">
        <v>6.2859999999999996</v>
      </c>
      <c r="N61" s="176">
        <v>6.3849999999999998</v>
      </c>
      <c r="O61" s="176">
        <v>6.7359999999999998</v>
      </c>
      <c r="P61" s="176">
        <v>7.0629999999999997</v>
      </c>
      <c r="Q61" s="176">
        <v>8.0530000000000008</v>
      </c>
      <c r="R61" s="176">
        <v>9.0920000000000005</v>
      </c>
      <c r="S61" s="176">
        <v>9.6630000000000003</v>
      </c>
      <c r="T61" s="176">
        <v>9.7040000000000006</v>
      </c>
      <c r="U61" s="176">
        <v>6.4690000000000003</v>
      </c>
      <c r="V61" s="176">
        <v>7.2750000000000004</v>
      </c>
      <c r="W61" s="176">
        <v>10.164999999999999</v>
      </c>
      <c r="X61" s="176">
        <v>10.14</v>
      </c>
      <c r="Y61" s="176">
        <v>9.9019999999999992</v>
      </c>
      <c r="Z61" s="176">
        <v>9.8130000000000006</v>
      </c>
      <c r="AA61" s="176">
        <v>7.8179999999999996</v>
      </c>
      <c r="AB61" s="176">
        <v>5.4859999999999998</v>
      </c>
      <c r="AC61" s="176">
        <v>6.3170000000000002</v>
      </c>
      <c r="AD61" s="176">
        <v>7.4189999999999996</v>
      </c>
      <c r="AE61" s="176">
        <v>8.1750000000000007</v>
      </c>
      <c r="AF61" s="176">
        <v>8.2609999999999992</v>
      </c>
      <c r="AG61" s="176">
        <v>8.2309999999999999</v>
      </c>
      <c r="AH61" s="176">
        <v>8.2620000000000005</v>
      </c>
      <c r="AI61" s="176">
        <v>8.27</v>
      </c>
      <c r="AJ61" s="176">
        <v>4.3380000000000001</v>
      </c>
      <c r="AK61" s="176">
        <v>117.24719999999999</v>
      </c>
      <c r="AL61" s="176">
        <v>109.14960000000001</v>
      </c>
      <c r="AM61" s="176">
        <v>131.4768</v>
      </c>
      <c r="AN61" s="176">
        <v>86.150399999999991</v>
      </c>
      <c r="AO61" s="176">
        <v>85.478399999999993</v>
      </c>
      <c r="AP61" s="176">
        <v>110.376</v>
      </c>
      <c r="AQ61" s="176">
        <v>116.1216</v>
      </c>
      <c r="AR61" s="176">
        <v>112.2744</v>
      </c>
      <c r="AS61" s="176">
        <v>90.988799999999998</v>
      </c>
      <c r="AT61" s="176">
        <v>155.24879999999999</v>
      </c>
      <c r="AU61" s="176">
        <v>131.44320000000002</v>
      </c>
      <c r="AV61" s="176">
        <v>157.2816</v>
      </c>
      <c r="AW61" s="176">
        <v>47.375999999999998</v>
      </c>
      <c r="AX61" s="176">
        <v>143.23679999999999</v>
      </c>
      <c r="AY61" s="176">
        <v>90.854399999999998</v>
      </c>
      <c r="AZ61" s="176">
        <v>140.4648</v>
      </c>
      <c r="BA61" s="176">
        <v>131.44320000000002</v>
      </c>
      <c r="BB61" s="176">
        <v>130.7544</v>
      </c>
      <c r="BC61" s="176">
        <v>91.593600000000009</v>
      </c>
      <c r="BD61" s="176">
        <v>95.272800000000004</v>
      </c>
      <c r="BE61" s="176">
        <v>118.5408</v>
      </c>
      <c r="BF61" s="176">
        <v>81.043199999999999</v>
      </c>
      <c r="BG61" s="176">
        <v>76.759199999999993</v>
      </c>
      <c r="BH61" s="176">
        <v>118.62480000000001</v>
      </c>
      <c r="BI61" s="176">
        <v>70.224000000000004</v>
      </c>
      <c r="BJ61" s="176">
        <v>92.8536</v>
      </c>
      <c r="BK61" s="176">
        <v>139.02000000000001</v>
      </c>
      <c r="BL61" s="176">
        <v>100.4136</v>
      </c>
      <c r="BM61" s="176">
        <v>104.0424</v>
      </c>
      <c r="BN61" s="176">
        <v>128.6208</v>
      </c>
      <c r="BO61" s="176">
        <v>105.3192</v>
      </c>
      <c r="BP61" s="176">
        <v>116.1888</v>
      </c>
      <c r="BQ61" s="176">
        <v>72.374399999999994</v>
      </c>
      <c r="BR61" s="176">
        <v>117.9192</v>
      </c>
      <c r="BS61" s="176">
        <v>70.475999999999999</v>
      </c>
      <c r="BT61" s="176">
        <v>33.482399999999998</v>
      </c>
      <c r="BU61" s="176">
        <v>74.188800000000001</v>
      </c>
      <c r="BV61" s="176">
        <v>96.364800000000002</v>
      </c>
      <c r="BW61" s="176">
        <v>47.913599999999995</v>
      </c>
      <c r="BX61" s="176">
        <v>105.0672</v>
      </c>
      <c r="BY61" s="176">
        <v>127.6632</v>
      </c>
      <c r="BZ61" s="176">
        <v>128.6208</v>
      </c>
      <c r="CA61" s="176">
        <v>129.22560000000001</v>
      </c>
      <c r="CB61" s="176">
        <v>63.252000000000002</v>
      </c>
      <c r="CC61" s="176">
        <v>96.9024</v>
      </c>
      <c r="CD61" s="176">
        <v>118.33919999999999</v>
      </c>
      <c r="CE61" s="176">
        <v>105.23519999999999</v>
      </c>
      <c r="CF61" s="176">
        <v>131.64479999999998</v>
      </c>
      <c r="CG61" s="176">
        <v>108.25919999999999</v>
      </c>
      <c r="CH61" s="176">
        <v>35.716800000000006</v>
      </c>
      <c r="CI61" s="176">
        <v>98.028000000000006</v>
      </c>
      <c r="CJ61" s="176">
        <v>116.49119999999999</v>
      </c>
      <c r="CK61" s="176">
        <v>131.22479999999999</v>
      </c>
      <c r="CL61" s="176">
        <v>102.00960000000001</v>
      </c>
      <c r="CM61" s="176">
        <v>150.34320000000002</v>
      </c>
      <c r="CN61" s="176">
        <v>82.403999999999996</v>
      </c>
      <c r="CO61" s="176">
        <v>96.18</v>
      </c>
      <c r="CP61" s="176">
        <v>97.624800000000008</v>
      </c>
      <c r="CQ61" s="176">
        <v>110.376</v>
      </c>
      <c r="CR61" s="176">
        <v>126.16800000000001</v>
      </c>
      <c r="CS61" s="176">
        <v>126.2016</v>
      </c>
      <c r="CT61" s="176">
        <v>122.3712</v>
      </c>
      <c r="CU61" s="176">
        <v>62.092800000000004</v>
      </c>
      <c r="CV61" s="176">
        <v>64.814400000000006</v>
      </c>
      <c r="CW61" s="176">
        <v>55.087199999999996</v>
      </c>
      <c r="CX61" s="176">
        <v>91.089600000000004</v>
      </c>
      <c r="CY61" s="176">
        <v>123.7824</v>
      </c>
      <c r="CZ61" s="176">
        <v>69.115200000000002</v>
      </c>
      <c r="DA61" s="176">
        <v>133.22399999999999</v>
      </c>
      <c r="DB61" s="176">
        <v>84.87360000000001</v>
      </c>
      <c r="DC61" s="176">
        <v>124.72319999999999</v>
      </c>
      <c r="DD61" s="176">
        <v>114.35760000000001</v>
      </c>
      <c r="DE61" s="4"/>
      <c r="DF61" s="113">
        <f t="shared" si="1"/>
        <v>38930</v>
      </c>
      <c r="DG61" s="133">
        <f t="shared" si="2"/>
        <v>83.35</v>
      </c>
      <c r="DH61" s="86">
        <f t="shared" ca="1" si="3"/>
        <v>0</v>
      </c>
      <c r="DI61" s="4"/>
      <c r="DO61" s="204">
        <v>0.60416666666666663</v>
      </c>
    </row>
    <row r="62" spans="1:119" customFormat="1" ht="12" customHeight="1" x14ac:dyDescent="0.2">
      <c r="A62" s="4"/>
      <c r="B62" s="188">
        <f t="shared" si="0"/>
        <v>38961</v>
      </c>
      <c r="C62" s="186">
        <v>85.14</v>
      </c>
      <c r="D62" s="186">
        <v>18.75</v>
      </c>
      <c r="E62" s="187">
        <v>0.9</v>
      </c>
      <c r="F62" s="187">
        <v>1.1000000000000001</v>
      </c>
      <c r="G62" s="4"/>
      <c r="H62" s="4"/>
      <c r="I62" s="4"/>
      <c r="J62" s="4"/>
      <c r="K62" s="4"/>
      <c r="L62" s="207">
        <v>37293</v>
      </c>
      <c r="M62" s="176">
        <v>2.879</v>
      </c>
      <c r="N62" s="176">
        <v>2.9260000000000002</v>
      </c>
      <c r="O62" s="176">
        <v>2.9020000000000001</v>
      </c>
      <c r="P62" s="176">
        <v>3.508</v>
      </c>
      <c r="Q62" s="176">
        <v>3.7919999999999998</v>
      </c>
      <c r="R62" s="176">
        <v>4.6550000000000002</v>
      </c>
      <c r="S62" s="176">
        <v>5.1349999999999998</v>
      </c>
      <c r="T62" s="176">
        <v>5.1280000000000001</v>
      </c>
      <c r="U62" s="176">
        <v>5.1120000000000001</v>
      </c>
      <c r="V62" s="176">
        <v>5.117</v>
      </c>
      <c r="W62" s="176">
        <v>6.1020000000000003</v>
      </c>
      <c r="X62" s="176">
        <v>6.2309999999999999</v>
      </c>
      <c r="Y62" s="176">
        <v>6.2240000000000002</v>
      </c>
      <c r="Z62" s="176">
        <v>6.2370000000000001</v>
      </c>
      <c r="AA62" s="176">
        <v>6.2229999999999999</v>
      </c>
      <c r="AB62" s="176">
        <v>6.21</v>
      </c>
      <c r="AC62" s="176">
        <v>6.181</v>
      </c>
      <c r="AD62" s="176">
        <v>6.1820000000000004</v>
      </c>
      <c r="AE62" s="176">
        <v>5.7910000000000004</v>
      </c>
      <c r="AF62" s="176">
        <v>4.7809999999999997</v>
      </c>
      <c r="AG62" s="176">
        <v>5.3529999999999998</v>
      </c>
      <c r="AH62" s="176">
        <v>6.8120000000000003</v>
      </c>
      <c r="AI62" s="176">
        <v>6.7569999999999997</v>
      </c>
      <c r="AJ62" s="176">
        <v>5.8490000000000002</v>
      </c>
      <c r="AK62" s="176">
        <v>110.166</v>
      </c>
      <c r="AL62" s="176">
        <v>116.77680000000001</v>
      </c>
      <c r="AM62" s="176">
        <v>116.0124</v>
      </c>
      <c r="AN62" s="176">
        <v>105.2268</v>
      </c>
      <c r="AO62" s="176">
        <v>77.212799999999987</v>
      </c>
      <c r="AP62" s="176">
        <v>86.545200000000008</v>
      </c>
      <c r="AQ62" s="176">
        <v>85.041600000000003</v>
      </c>
      <c r="AR62" s="176">
        <v>123.43800000000002</v>
      </c>
      <c r="AS62" s="176">
        <v>81.816000000000003</v>
      </c>
      <c r="AT62" s="176">
        <v>149.3604</v>
      </c>
      <c r="AU62" s="176">
        <v>127.36920000000001</v>
      </c>
      <c r="AV62" s="176">
        <v>140.51519999999999</v>
      </c>
      <c r="AW62" s="176">
        <v>87.410399999999996</v>
      </c>
      <c r="AX62" s="176">
        <v>122.46359999999999</v>
      </c>
      <c r="AY62" s="176">
        <v>91.492799999999988</v>
      </c>
      <c r="AZ62" s="176">
        <v>101.346</v>
      </c>
      <c r="BA62" s="176">
        <v>134.0976</v>
      </c>
      <c r="BB62" s="176">
        <v>125.88239999999999</v>
      </c>
      <c r="BC62" s="176">
        <v>103.05120000000001</v>
      </c>
      <c r="BD62" s="176">
        <v>82.714799999999997</v>
      </c>
      <c r="BE62" s="176">
        <v>97.355999999999995</v>
      </c>
      <c r="BF62" s="176">
        <v>53.474400000000003</v>
      </c>
      <c r="BG62" s="176">
        <v>47.065199999999997</v>
      </c>
      <c r="BH62" s="176">
        <v>90.1404</v>
      </c>
      <c r="BI62" s="176">
        <v>63.302400000000006</v>
      </c>
      <c r="BJ62" s="176">
        <v>86.545199999999994</v>
      </c>
      <c r="BK62" s="176">
        <v>125.25240000000001</v>
      </c>
      <c r="BL62" s="176">
        <v>102.4212</v>
      </c>
      <c r="BM62" s="176">
        <v>89.418000000000006</v>
      </c>
      <c r="BN62" s="176">
        <v>105.4452</v>
      </c>
      <c r="BO62" s="176">
        <v>92.147999999999996</v>
      </c>
      <c r="BP62" s="176">
        <v>117.38159999999999</v>
      </c>
      <c r="BQ62" s="176">
        <v>102.09359999999998</v>
      </c>
      <c r="BR62" s="176">
        <v>129.9228</v>
      </c>
      <c r="BS62" s="176">
        <v>72.836399999999998</v>
      </c>
      <c r="BT62" s="176">
        <v>70.853999999999999</v>
      </c>
      <c r="BU62" s="176">
        <v>70.013999999999996</v>
      </c>
      <c r="BV62" s="176">
        <v>111.342</v>
      </c>
      <c r="BW62" s="176">
        <v>86.268000000000001</v>
      </c>
      <c r="BX62" s="176">
        <v>74.911199999999994</v>
      </c>
      <c r="BY62" s="176">
        <v>95.264399999999995</v>
      </c>
      <c r="BZ62" s="176">
        <v>103.7064</v>
      </c>
      <c r="CA62" s="176">
        <v>105.1344</v>
      </c>
      <c r="CB62" s="176">
        <v>70.635599999999997</v>
      </c>
      <c r="CC62" s="176">
        <v>87.166799999999995</v>
      </c>
      <c r="CD62" s="176">
        <v>74.3904</v>
      </c>
      <c r="CE62" s="176">
        <v>96.070799999999991</v>
      </c>
      <c r="CF62" s="176">
        <v>101.17799999999998</v>
      </c>
      <c r="CG62" s="176">
        <v>3.6288</v>
      </c>
      <c r="CH62" s="176">
        <v>59.068800000000003</v>
      </c>
      <c r="CI62" s="176">
        <v>51.6096</v>
      </c>
      <c r="CJ62" s="176">
        <v>51.408000000000001</v>
      </c>
      <c r="CK62" s="176">
        <v>33.667199999999994</v>
      </c>
      <c r="CL62" s="176">
        <v>60.076800000000006</v>
      </c>
      <c r="CM62" s="176">
        <v>23.184000000000001</v>
      </c>
      <c r="CN62" s="176">
        <v>24.393599999999999</v>
      </c>
      <c r="CO62" s="176">
        <v>47.779199999999996</v>
      </c>
      <c r="CP62" s="176">
        <v>73.180800000000005</v>
      </c>
      <c r="CQ62" s="176">
        <v>63.42</v>
      </c>
      <c r="CR62" s="176">
        <v>109.77119999999999</v>
      </c>
      <c r="CS62" s="176">
        <v>99.842399999999998</v>
      </c>
      <c r="CT62" s="176">
        <v>84.705600000000004</v>
      </c>
      <c r="CU62" s="176">
        <v>52.5</v>
      </c>
      <c r="CV62" s="176">
        <v>65.032800000000009</v>
      </c>
      <c r="CW62" s="176">
        <v>25.8384</v>
      </c>
      <c r="CX62" s="176">
        <v>21.167999999999999</v>
      </c>
      <c r="CY62" s="176">
        <v>82.101600000000005</v>
      </c>
      <c r="CZ62" s="176">
        <v>90.283199999999994</v>
      </c>
      <c r="DA62" s="176">
        <v>143.74079999999998</v>
      </c>
      <c r="DB62" s="176">
        <v>36.96</v>
      </c>
      <c r="DC62" s="176">
        <v>123.816</v>
      </c>
      <c r="DD62" s="176">
        <v>119.98560000000001</v>
      </c>
      <c r="DE62" s="4"/>
      <c r="DF62" s="113">
        <f t="shared" si="1"/>
        <v>38961</v>
      </c>
      <c r="DG62" s="133">
        <f t="shared" si="2"/>
        <v>85.14</v>
      </c>
      <c r="DH62" s="86">
        <f t="shared" ca="1" si="3"/>
        <v>0</v>
      </c>
      <c r="DI62" s="4"/>
      <c r="DO62" s="204">
        <v>0.61458333333333337</v>
      </c>
    </row>
    <row r="63" spans="1:119" customFormat="1" ht="12" customHeight="1" x14ac:dyDescent="0.2">
      <c r="A63" s="4"/>
      <c r="B63" s="188">
        <f t="shared" si="0"/>
        <v>38991</v>
      </c>
      <c r="C63" s="186">
        <v>88.11</v>
      </c>
      <c r="D63" s="186">
        <v>20.22</v>
      </c>
      <c r="E63" s="187">
        <v>0.9</v>
      </c>
      <c r="F63" s="187">
        <v>1.1000000000000001</v>
      </c>
      <c r="G63" s="4"/>
      <c r="H63" s="4"/>
      <c r="I63" s="4"/>
      <c r="J63" s="4"/>
      <c r="K63" s="4"/>
      <c r="L63" s="207">
        <v>37294</v>
      </c>
      <c r="M63" s="176">
        <v>6.9779999999999998</v>
      </c>
      <c r="N63" s="176">
        <v>8.093</v>
      </c>
      <c r="O63" s="176">
        <v>8.1010000000000009</v>
      </c>
      <c r="P63" s="176">
        <v>8.141</v>
      </c>
      <c r="Q63" s="176">
        <v>8.5609999999999999</v>
      </c>
      <c r="R63" s="176">
        <v>10.226000000000001</v>
      </c>
      <c r="S63" s="176">
        <v>10.177</v>
      </c>
      <c r="T63" s="176">
        <v>10.141</v>
      </c>
      <c r="U63" s="176">
        <v>5.7789999999999999</v>
      </c>
      <c r="V63" s="176">
        <v>3.6259999999999999</v>
      </c>
      <c r="W63" s="176">
        <v>9.5749999999999993</v>
      </c>
      <c r="X63" s="176">
        <v>10.137</v>
      </c>
      <c r="Y63" s="176">
        <v>10.034000000000001</v>
      </c>
      <c r="Z63" s="176">
        <v>10.041</v>
      </c>
      <c r="AA63" s="176">
        <v>10.067</v>
      </c>
      <c r="AB63" s="176">
        <v>10.119</v>
      </c>
      <c r="AC63" s="176">
        <v>10.138999999999999</v>
      </c>
      <c r="AD63" s="176">
        <v>10.087</v>
      </c>
      <c r="AE63" s="176">
        <v>10.103</v>
      </c>
      <c r="AF63" s="176">
        <v>10.265000000000001</v>
      </c>
      <c r="AG63" s="176">
        <v>10.282</v>
      </c>
      <c r="AH63" s="176">
        <v>10.196999999999999</v>
      </c>
      <c r="AI63" s="176">
        <v>10.132999999999999</v>
      </c>
      <c r="AJ63" s="176">
        <v>9.1300000000000008</v>
      </c>
      <c r="AK63" s="176">
        <v>103.0848</v>
      </c>
      <c r="AL63" s="176">
        <v>124.404</v>
      </c>
      <c r="AM63" s="176">
        <v>100.548</v>
      </c>
      <c r="AN63" s="176">
        <v>124.3032</v>
      </c>
      <c r="AO63" s="176">
        <v>68.947199999999995</v>
      </c>
      <c r="AP63" s="176">
        <v>62.714400000000005</v>
      </c>
      <c r="AQ63" s="176">
        <v>53.961599999999997</v>
      </c>
      <c r="AR63" s="176">
        <v>134.60160000000002</v>
      </c>
      <c r="AS63" s="176">
        <v>72.643199999999993</v>
      </c>
      <c r="AT63" s="176">
        <v>143.47200000000001</v>
      </c>
      <c r="AU63" s="176">
        <v>123.29519999999999</v>
      </c>
      <c r="AV63" s="176">
        <v>123.7488</v>
      </c>
      <c r="AW63" s="176">
        <v>127.4448</v>
      </c>
      <c r="AX63" s="176">
        <v>101.6904</v>
      </c>
      <c r="AY63" s="176">
        <v>92.131199999999993</v>
      </c>
      <c r="AZ63" s="176">
        <v>62.227199999999996</v>
      </c>
      <c r="BA63" s="176">
        <v>136.75200000000001</v>
      </c>
      <c r="BB63" s="176">
        <v>121.01039999999999</v>
      </c>
      <c r="BC63" s="176">
        <v>114.50880000000001</v>
      </c>
      <c r="BD63" s="176">
        <v>70.156800000000004</v>
      </c>
      <c r="BE63" s="176">
        <v>76.171199999999999</v>
      </c>
      <c r="BF63" s="176">
        <v>25.9056</v>
      </c>
      <c r="BG63" s="176">
        <v>17.371200000000002</v>
      </c>
      <c r="BH63" s="176">
        <v>61.655999999999999</v>
      </c>
      <c r="BI63" s="176">
        <v>56.380800000000001</v>
      </c>
      <c r="BJ63" s="176">
        <v>80.236800000000002</v>
      </c>
      <c r="BK63" s="176">
        <v>111.48480000000001</v>
      </c>
      <c r="BL63" s="176">
        <v>104.42880000000001</v>
      </c>
      <c r="BM63" s="176">
        <v>74.793600000000012</v>
      </c>
      <c r="BN63" s="176">
        <v>82.269600000000011</v>
      </c>
      <c r="BO63" s="176">
        <v>78.976799999999997</v>
      </c>
      <c r="BP63" s="176">
        <v>118.5744</v>
      </c>
      <c r="BQ63" s="176">
        <v>131.81279999999998</v>
      </c>
      <c r="BR63" s="176">
        <v>141.9264</v>
      </c>
      <c r="BS63" s="176">
        <v>75.196799999999996</v>
      </c>
      <c r="BT63" s="176">
        <v>108.2256</v>
      </c>
      <c r="BU63" s="176">
        <v>65.839199999999991</v>
      </c>
      <c r="BV63" s="176">
        <v>126.3192</v>
      </c>
      <c r="BW63" s="176">
        <v>124.6224</v>
      </c>
      <c r="BX63" s="176">
        <v>44.755199999999995</v>
      </c>
      <c r="BY63" s="176">
        <v>62.865600000000001</v>
      </c>
      <c r="BZ63" s="176">
        <v>78.792000000000002</v>
      </c>
      <c r="CA63" s="176">
        <v>81.043199999999999</v>
      </c>
      <c r="CB63" s="176">
        <v>78.019199999999998</v>
      </c>
      <c r="CC63" s="176">
        <v>77.431200000000004</v>
      </c>
      <c r="CD63" s="176">
        <v>30.441599999999998</v>
      </c>
      <c r="CE63" s="176">
        <v>86.906399999999991</v>
      </c>
      <c r="CF63" s="176">
        <v>70.711199999999991</v>
      </c>
      <c r="CG63" s="176">
        <v>15.036</v>
      </c>
      <c r="CH63" s="176">
        <v>116.08799999999999</v>
      </c>
      <c r="CI63" s="176">
        <v>99.388800000000003</v>
      </c>
      <c r="CJ63" s="176">
        <v>27.216000000000001</v>
      </c>
      <c r="CK63" s="176">
        <v>128.5872</v>
      </c>
      <c r="CL63" s="176">
        <v>114.996</v>
      </c>
      <c r="CM63" s="176">
        <v>121.76639999999999</v>
      </c>
      <c r="CN63" s="176">
        <v>44.755199999999995</v>
      </c>
      <c r="CO63" s="176">
        <v>125.12639999999999</v>
      </c>
      <c r="CP63" s="176">
        <v>139.45679999999999</v>
      </c>
      <c r="CQ63" s="176">
        <v>142.96799999999999</v>
      </c>
      <c r="CR63" s="176">
        <v>67.418399999999991</v>
      </c>
      <c r="CS63" s="176">
        <v>113.01360000000001</v>
      </c>
      <c r="CT63" s="176">
        <v>128.8896</v>
      </c>
      <c r="CU63" s="176">
        <v>87.2256</v>
      </c>
      <c r="CV63" s="176">
        <v>98.515199999999993</v>
      </c>
      <c r="CW63" s="176">
        <v>68.947199999999995</v>
      </c>
      <c r="CX63" s="176">
        <v>94.197600000000008</v>
      </c>
      <c r="CY63" s="176">
        <v>37.699199999999998</v>
      </c>
      <c r="CZ63" s="176">
        <v>113.904</v>
      </c>
      <c r="DA63" s="176">
        <v>155.6352</v>
      </c>
      <c r="DB63" s="176">
        <v>72.777600000000007</v>
      </c>
      <c r="DC63" s="176">
        <v>94.399199999999993</v>
      </c>
      <c r="DD63" s="176">
        <v>136.11360000000002</v>
      </c>
      <c r="DE63" s="4"/>
      <c r="DF63" s="113">
        <f t="shared" si="1"/>
        <v>38991</v>
      </c>
      <c r="DG63" s="133">
        <f t="shared" si="2"/>
        <v>88.11</v>
      </c>
      <c r="DH63" s="86">
        <f t="shared" ca="1" si="3"/>
        <v>0</v>
      </c>
      <c r="DI63" s="4"/>
      <c r="DO63" s="204">
        <v>0.625</v>
      </c>
    </row>
    <row r="64" spans="1:119" customFormat="1" ht="12" customHeight="1" x14ac:dyDescent="0.2">
      <c r="A64" s="4"/>
      <c r="B64" s="188">
        <f t="shared" si="0"/>
        <v>39022</v>
      </c>
      <c r="C64" s="186">
        <v>89.96</v>
      </c>
      <c r="D64" s="186">
        <v>17.91</v>
      </c>
      <c r="E64" s="187">
        <v>0.9</v>
      </c>
      <c r="F64" s="187">
        <v>1.1000000000000001</v>
      </c>
      <c r="G64" s="4"/>
      <c r="H64" s="4"/>
      <c r="I64" s="4"/>
      <c r="J64" s="4"/>
      <c r="K64" s="4"/>
      <c r="L64" s="207">
        <v>37295</v>
      </c>
      <c r="M64" s="176">
        <v>9.8979999999999997</v>
      </c>
      <c r="N64" s="176">
        <v>9.9009999999999998</v>
      </c>
      <c r="O64" s="176">
        <v>9.891</v>
      </c>
      <c r="P64" s="176">
        <v>9.8870000000000005</v>
      </c>
      <c r="Q64" s="176">
        <v>9.9410000000000007</v>
      </c>
      <c r="R64" s="176">
        <v>10.099</v>
      </c>
      <c r="S64" s="176">
        <v>10.169</v>
      </c>
      <c r="T64" s="176">
        <v>10.151999999999999</v>
      </c>
      <c r="U64" s="176">
        <v>10.15</v>
      </c>
      <c r="V64" s="176">
        <v>10.179</v>
      </c>
      <c r="W64" s="176">
        <v>10.292</v>
      </c>
      <c r="X64" s="176">
        <v>10.375999999999999</v>
      </c>
      <c r="Y64" s="176">
        <v>10.262</v>
      </c>
      <c r="Z64" s="176">
        <v>9.86</v>
      </c>
      <c r="AA64" s="176">
        <v>5.5709999999999997</v>
      </c>
      <c r="AB64" s="176">
        <v>5.9660000000000002</v>
      </c>
      <c r="AC64" s="176">
        <v>5.9660000000000002</v>
      </c>
      <c r="AD64" s="176">
        <v>5.9669999999999996</v>
      </c>
      <c r="AE64" s="176">
        <v>5.9850000000000003</v>
      </c>
      <c r="AF64" s="176">
        <v>5.9790000000000001</v>
      </c>
      <c r="AG64" s="176">
        <v>5.9550000000000001</v>
      </c>
      <c r="AH64" s="176">
        <v>5.19</v>
      </c>
      <c r="AI64" s="176">
        <v>4.734</v>
      </c>
      <c r="AJ64" s="176">
        <v>6.1790000000000003</v>
      </c>
      <c r="AK64" s="176">
        <v>119.8848</v>
      </c>
      <c r="AL64" s="176">
        <v>116.7516</v>
      </c>
      <c r="AM64" s="176">
        <v>30.038400000000003</v>
      </c>
      <c r="AN64" s="176">
        <v>120.1452</v>
      </c>
      <c r="AO64" s="176">
        <v>90.921599999999998</v>
      </c>
      <c r="AP64" s="176">
        <v>92.240399999999994</v>
      </c>
      <c r="AQ64" s="176">
        <v>76.574399999999997</v>
      </c>
      <c r="AR64" s="176">
        <v>80.875199999999992</v>
      </c>
      <c r="AS64" s="176">
        <v>85.125600000000006</v>
      </c>
      <c r="AT64" s="176">
        <v>59.001599999999996</v>
      </c>
      <c r="AU64" s="176">
        <v>45.1584</v>
      </c>
      <c r="AV64" s="176">
        <v>23.587199999999999</v>
      </c>
      <c r="AW64" s="176">
        <v>5.6448</v>
      </c>
      <c r="AX64" s="176">
        <v>30.441599999999998</v>
      </c>
      <c r="AY64" s="176">
        <v>17.539200000000001</v>
      </c>
      <c r="AZ64" s="176">
        <v>5.3256000000000006</v>
      </c>
      <c r="BA64" s="176">
        <v>7.56</v>
      </c>
      <c r="BB64" s="176">
        <v>5.4263999999999992</v>
      </c>
      <c r="BC64" s="176">
        <v>120.47280000000001</v>
      </c>
      <c r="BD64" s="176">
        <v>101.32080000000001</v>
      </c>
      <c r="BE64" s="176">
        <v>67.905600000000007</v>
      </c>
      <c r="BF64" s="176">
        <v>93.055199999999999</v>
      </c>
      <c r="BG64" s="176">
        <v>34.507199999999997</v>
      </c>
      <c r="BH64" s="176">
        <v>31.197599999999998</v>
      </c>
      <c r="BI64" s="176">
        <v>76.608000000000004</v>
      </c>
      <c r="BJ64" s="176">
        <v>77.162399999999991</v>
      </c>
      <c r="BK64" s="176">
        <v>74.34</v>
      </c>
      <c r="BL64" s="176">
        <v>91.324799999999996</v>
      </c>
      <c r="BM64" s="176">
        <v>83.277600000000007</v>
      </c>
      <c r="BN64" s="176">
        <v>130.43520000000001</v>
      </c>
      <c r="BO64" s="176">
        <v>125.14319999999999</v>
      </c>
      <c r="BP64" s="176">
        <v>109.2672</v>
      </c>
      <c r="BQ64" s="176">
        <v>84.201599999999999</v>
      </c>
      <c r="BR64" s="176">
        <v>135.828</v>
      </c>
      <c r="BS64" s="176">
        <v>82.941600000000008</v>
      </c>
      <c r="BT64" s="176">
        <v>104.0424</v>
      </c>
      <c r="BU64" s="176">
        <v>59.102400000000003</v>
      </c>
      <c r="BV64" s="176">
        <v>124.79039999999999</v>
      </c>
      <c r="BW64" s="176">
        <v>128.0496</v>
      </c>
      <c r="BX64" s="176">
        <v>133.66079999999999</v>
      </c>
      <c r="BY64" s="176">
        <v>79.732799999999997</v>
      </c>
      <c r="BZ64" s="176">
        <v>101.3712</v>
      </c>
      <c r="CA64" s="176">
        <v>124.1016</v>
      </c>
      <c r="CB64" s="176">
        <v>124.992</v>
      </c>
      <c r="CC64" s="176">
        <v>123.17760000000001</v>
      </c>
      <c r="CD64" s="176">
        <v>104.1936</v>
      </c>
      <c r="CE64" s="176">
        <v>60.765599999999999</v>
      </c>
      <c r="CF64" s="176">
        <v>80.925600000000003</v>
      </c>
      <c r="CG64" s="176">
        <v>88.75439999999999</v>
      </c>
      <c r="CH64" s="176">
        <v>26.6112</v>
      </c>
      <c r="CI64" s="176">
        <v>44.721599999999995</v>
      </c>
      <c r="CJ64" s="176">
        <v>122.85839999999999</v>
      </c>
      <c r="CK64" s="176">
        <v>135.1224</v>
      </c>
      <c r="CL64" s="176">
        <v>149.78879999999998</v>
      </c>
      <c r="CM64" s="176">
        <v>95.507999999999996</v>
      </c>
      <c r="CN64" s="176">
        <v>107.4192</v>
      </c>
      <c r="CO64" s="176">
        <v>100.128</v>
      </c>
      <c r="CP64" s="176">
        <v>147.90720000000002</v>
      </c>
      <c r="CQ64" s="176">
        <v>88.30080000000001</v>
      </c>
      <c r="CR64" s="176">
        <v>71.887199999999993</v>
      </c>
      <c r="CS64" s="176">
        <v>69.148800000000008</v>
      </c>
      <c r="CT64" s="176">
        <v>116.1216</v>
      </c>
      <c r="CU64" s="176">
        <v>131.84639999999999</v>
      </c>
      <c r="CV64" s="176">
        <v>67.720799999999997</v>
      </c>
      <c r="CW64" s="176">
        <v>92.7864</v>
      </c>
      <c r="CX64" s="176">
        <v>85.864800000000002</v>
      </c>
      <c r="CY64" s="176">
        <v>72.189600000000013</v>
      </c>
      <c r="CZ64" s="176">
        <v>68.846399999999988</v>
      </c>
      <c r="DA64" s="176">
        <v>50.4</v>
      </c>
      <c r="DB64" s="176">
        <v>26.6112</v>
      </c>
      <c r="DC64" s="176">
        <v>128.85599999999999</v>
      </c>
      <c r="DD64" s="176">
        <v>132.7704</v>
      </c>
      <c r="DE64" s="4"/>
      <c r="DF64" s="113">
        <f t="shared" si="1"/>
        <v>39022</v>
      </c>
      <c r="DG64" s="133">
        <f t="shared" si="2"/>
        <v>89.96</v>
      </c>
      <c r="DH64" s="86">
        <f t="shared" ca="1" si="3"/>
        <v>0</v>
      </c>
      <c r="DI64" s="4"/>
      <c r="DO64" s="204">
        <v>0.63541666666666663</v>
      </c>
    </row>
    <row r="65" spans="1:119" customFormat="1" ht="12" customHeight="1" x14ac:dyDescent="0.2">
      <c r="A65" s="4"/>
      <c r="B65" s="188">
        <f t="shared" si="0"/>
        <v>39052</v>
      </c>
      <c r="C65" s="186">
        <v>81.8</v>
      </c>
      <c r="D65" s="186">
        <v>18.829999999999998</v>
      </c>
      <c r="E65" s="187">
        <v>0.9</v>
      </c>
      <c r="F65" s="187">
        <v>1.1000000000000001</v>
      </c>
      <c r="G65" s="4"/>
      <c r="H65" s="4"/>
      <c r="I65" s="4"/>
      <c r="J65" s="4"/>
      <c r="K65" s="4"/>
      <c r="L65" s="207">
        <v>37296</v>
      </c>
      <c r="M65" s="176">
        <v>5.92</v>
      </c>
      <c r="N65" s="176">
        <v>5.9130000000000003</v>
      </c>
      <c r="O65" s="176">
        <v>5.88</v>
      </c>
      <c r="P65" s="176">
        <v>5.9009999999999998</v>
      </c>
      <c r="Q65" s="176">
        <v>5.8879999999999999</v>
      </c>
      <c r="R65" s="176">
        <v>5.1630000000000003</v>
      </c>
      <c r="S65" s="176">
        <v>4.7759999999999998</v>
      </c>
      <c r="T65" s="176">
        <v>5.476</v>
      </c>
      <c r="U65" s="176">
        <v>4.798</v>
      </c>
      <c r="V65" s="176">
        <v>4.8209999999999997</v>
      </c>
      <c r="W65" s="176">
        <v>4.2759999999999998</v>
      </c>
      <c r="X65" s="176">
        <v>6.7910000000000004</v>
      </c>
      <c r="Y65" s="176">
        <v>6.3369999999999997</v>
      </c>
      <c r="Z65" s="176">
        <v>4.7089999999999996</v>
      </c>
      <c r="AA65" s="176">
        <v>5.2389999999999999</v>
      </c>
      <c r="AB65" s="176">
        <v>5.2290000000000001</v>
      </c>
      <c r="AC65" s="176">
        <v>5.26</v>
      </c>
      <c r="AD65" s="176">
        <v>5.2930000000000001</v>
      </c>
      <c r="AE65" s="176">
        <v>4.9740000000000002</v>
      </c>
      <c r="AF65" s="176">
        <v>4.359</v>
      </c>
      <c r="AG65" s="176">
        <v>5.4059999999999997</v>
      </c>
      <c r="AH65" s="176">
        <v>6.0810000000000004</v>
      </c>
      <c r="AI65" s="176">
        <v>6.1120000000000001</v>
      </c>
      <c r="AJ65" s="176">
        <v>6.0810000000000004</v>
      </c>
      <c r="AK65" s="176">
        <v>136.6848</v>
      </c>
      <c r="AL65" s="176">
        <v>109.0992</v>
      </c>
      <c r="AM65" s="176">
        <v>68.846399999999988</v>
      </c>
      <c r="AN65" s="176">
        <v>115.9872</v>
      </c>
      <c r="AO65" s="176">
        <v>112.896</v>
      </c>
      <c r="AP65" s="176">
        <v>121.76639999999999</v>
      </c>
      <c r="AQ65" s="176">
        <v>99.18719999999999</v>
      </c>
      <c r="AR65" s="176">
        <v>56.28</v>
      </c>
      <c r="AS65" s="176">
        <v>125.21039999999999</v>
      </c>
      <c r="AT65" s="176">
        <v>118.944</v>
      </c>
      <c r="AU65" s="176">
        <v>130.83840000000001</v>
      </c>
      <c r="AV65" s="176">
        <v>92.332800000000006</v>
      </c>
      <c r="AW65" s="176">
        <v>108.99839999999999</v>
      </c>
      <c r="AX65" s="176">
        <v>87.427199999999999</v>
      </c>
      <c r="AY65" s="176">
        <v>73.869600000000005</v>
      </c>
      <c r="AZ65" s="176">
        <v>135.89520000000002</v>
      </c>
      <c r="BA65" s="176">
        <v>75.2136</v>
      </c>
      <c r="BB65" s="176">
        <v>120.69119999999999</v>
      </c>
      <c r="BC65" s="176">
        <v>105.6048</v>
      </c>
      <c r="BD65" s="176">
        <v>86.923199999999994</v>
      </c>
      <c r="BE65" s="176">
        <v>113.3664</v>
      </c>
      <c r="BF65" s="176">
        <v>68.896799999999999</v>
      </c>
      <c r="BG65" s="176">
        <v>123.648</v>
      </c>
      <c r="BH65" s="176">
        <v>88.9392</v>
      </c>
      <c r="BI65" s="176">
        <v>113.5008</v>
      </c>
      <c r="BJ65" s="176">
        <v>43.814399999999999</v>
      </c>
      <c r="BK65" s="176">
        <v>140.9016</v>
      </c>
      <c r="BL65" s="176">
        <v>125.16</v>
      </c>
      <c r="BM65" s="176">
        <v>123.3792</v>
      </c>
      <c r="BN65" s="176">
        <v>102.816</v>
      </c>
      <c r="BO65" s="176">
        <v>83.596800000000002</v>
      </c>
      <c r="BP65" s="176">
        <v>61.807199999999995</v>
      </c>
      <c r="BQ65" s="176">
        <v>76.540800000000004</v>
      </c>
      <c r="BR65" s="176">
        <v>152.49360000000001</v>
      </c>
      <c r="BS65" s="176">
        <v>122.6568</v>
      </c>
      <c r="BT65" s="176">
        <v>91.072800000000001</v>
      </c>
      <c r="BU65" s="176">
        <v>134.26560000000001</v>
      </c>
      <c r="BV65" s="176">
        <v>97.322399999999988</v>
      </c>
      <c r="BW65" s="176">
        <v>135.44159999999999</v>
      </c>
      <c r="BX65" s="176">
        <v>85.932000000000002</v>
      </c>
      <c r="BY65" s="176">
        <v>111.06480000000001</v>
      </c>
      <c r="BZ65" s="176">
        <v>131.208</v>
      </c>
      <c r="CA65" s="176">
        <v>105.52080000000001</v>
      </c>
      <c r="CB65" s="176">
        <v>74.054400000000001</v>
      </c>
      <c r="CC65" s="176">
        <v>151.65360000000001</v>
      </c>
      <c r="CD65" s="176">
        <v>105.42</v>
      </c>
      <c r="CE65" s="176">
        <v>124.80719999999999</v>
      </c>
      <c r="CF65" s="176">
        <v>86.688000000000002</v>
      </c>
      <c r="CG65" s="176">
        <v>97.070399999999992</v>
      </c>
      <c r="CH65" s="176">
        <v>138.34800000000001</v>
      </c>
      <c r="CI65" s="176">
        <v>141.45599999999999</v>
      </c>
      <c r="CJ65" s="176">
        <v>119.64960000000001</v>
      </c>
      <c r="CK65" s="176">
        <v>1.512</v>
      </c>
      <c r="CL65" s="176">
        <v>28.744799999999998</v>
      </c>
      <c r="CM65" s="176">
        <v>30.122400000000003</v>
      </c>
      <c r="CN65" s="176">
        <v>14.4816</v>
      </c>
      <c r="CO65" s="176">
        <v>18.463200000000001</v>
      </c>
      <c r="CP65" s="176">
        <v>96.012</v>
      </c>
      <c r="CQ65" s="176">
        <v>117.8184</v>
      </c>
      <c r="CR65" s="176">
        <v>133.32479999999998</v>
      </c>
      <c r="CS65" s="176">
        <v>154.62720000000002</v>
      </c>
      <c r="CT65" s="176">
        <v>70.375199999999992</v>
      </c>
      <c r="CU65" s="176">
        <v>110.4768</v>
      </c>
      <c r="CV65" s="176">
        <v>129.6456</v>
      </c>
      <c r="CW65" s="176">
        <v>164.37120000000002</v>
      </c>
      <c r="CX65" s="176">
        <v>55.574400000000004</v>
      </c>
      <c r="CY65" s="176">
        <v>139.02000000000001</v>
      </c>
      <c r="CZ65" s="176">
        <v>129.76319999999998</v>
      </c>
      <c r="DA65" s="176">
        <v>132.61920000000001</v>
      </c>
      <c r="DB65" s="176">
        <v>124.38719999999999</v>
      </c>
      <c r="DC65" s="176">
        <v>46.552800000000005</v>
      </c>
      <c r="DD65" s="176">
        <v>89.543999999999997</v>
      </c>
      <c r="DE65" s="4"/>
      <c r="DF65" s="113">
        <f t="shared" si="1"/>
        <v>39052</v>
      </c>
      <c r="DG65" s="133">
        <f t="shared" si="2"/>
        <v>81.8</v>
      </c>
      <c r="DH65" s="86">
        <f t="shared" ca="1" si="3"/>
        <v>0</v>
      </c>
      <c r="DI65" s="4"/>
      <c r="DO65" s="204">
        <v>0.64583333333333337</v>
      </c>
    </row>
    <row r="66" spans="1:119" customFormat="1" ht="12" customHeight="1" x14ac:dyDescent="0.2">
      <c r="A66" s="4"/>
      <c r="B66" s="188">
        <f t="shared" si="0"/>
        <v>39083</v>
      </c>
      <c r="C66" s="186">
        <v>87.95</v>
      </c>
      <c r="D66" s="186">
        <v>20.149999999999999</v>
      </c>
      <c r="E66" s="187">
        <v>0.9</v>
      </c>
      <c r="F66" s="187">
        <v>1.1000000000000001</v>
      </c>
      <c r="G66" s="4"/>
      <c r="H66" s="4"/>
      <c r="I66" s="4"/>
      <c r="J66" s="4"/>
      <c r="K66" s="4"/>
      <c r="L66" s="207">
        <v>37297</v>
      </c>
      <c r="M66" s="176">
        <v>6.1449999999999996</v>
      </c>
      <c r="N66" s="176">
        <v>6.117</v>
      </c>
      <c r="O66" s="176">
        <v>6.093</v>
      </c>
      <c r="P66" s="176">
        <v>6.0789999999999997</v>
      </c>
      <c r="Q66" s="176">
        <v>6.0759999999999996</v>
      </c>
      <c r="R66" s="176">
        <v>6.141</v>
      </c>
      <c r="S66" s="176">
        <v>6.1630000000000003</v>
      </c>
      <c r="T66" s="176">
        <v>6.3470000000000004</v>
      </c>
      <c r="U66" s="176">
        <v>6.3470000000000004</v>
      </c>
      <c r="V66" s="176">
        <v>6.3470000000000004</v>
      </c>
      <c r="W66" s="176">
        <v>5.8970000000000002</v>
      </c>
      <c r="X66" s="176">
        <v>6.1890000000000001</v>
      </c>
      <c r="Y66" s="176">
        <v>6.516</v>
      </c>
      <c r="Z66" s="176">
        <v>6.5149999999999997</v>
      </c>
      <c r="AA66" s="176">
        <v>6.54</v>
      </c>
      <c r="AB66" s="176">
        <v>6.5279999999999996</v>
      </c>
      <c r="AC66" s="176">
        <v>6.5250000000000004</v>
      </c>
      <c r="AD66" s="176">
        <v>6.5110000000000001</v>
      </c>
      <c r="AE66" s="176">
        <v>6.1420000000000003</v>
      </c>
      <c r="AF66" s="176">
        <v>4.8860000000000001</v>
      </c>
      <c r="AG66" s="176">
        <v>4.4640000000000004</v>
      </c>
      <c r="AH66" s="176">
        <v>4.83</v>
      </c>
      <c r="AI66" s="176">
        <v>6.3470000000000004</v>
      </c>
      <c r="AJ66" s="176">
        <v>5.99</v>
      </c>
      <c r="AK66" s="176">
        <v>25.8888</v>
      </c>
      <c r="AL66" s="176">
        <v>143.8416</v>
      </c>
      <c r="AM66" s="176">
        <v>110.8296</v>
      </c>
      <c r="AN66" s="176">
        <v>97.574399999999997</v>
      </c>
      <c r="AO66" s="176">
        <v>155.43360000000001</v>
      </c>
      <c r="AP66" s="176">
        <v>21.453599999999998</v>
      </c>
      <c r="AQ66" s="176">
        <v>123.29519999999999</v>
      </c>
      <c r="AR66" s="176">
        <v>128.43600000000001</v>
      </c>
      <c r="AS66" s="176">
        <v>104.41200000000001</v>
      </c>
      <c r="AT66" s="176">
        <v>79.632000000000005</v>
      </c>
      <c r="AU66" s="176">
        <v>30.441599999999998</v>
      </c>
      <c r="AV66" s="176">
        <v>75.919200000000004</v>
      </c>
      <c r="AW66" s="176">
        <v>105.03360000000001</v>
      </c>
      <c r="AX66" s="176">
        <v>68.628</v>
      </c>
      <c r="AY66" s="176">
        <v>55.591200000000001</v>
      </c>
      <c r="AZ66" s="176">
        <v>76.288800000000009</v>
      </c>
      <c r="BA66" s="176">
        <v>71.769600000000011</v>
      </c>
      <c r="BB66" s="176">
        <v>29.8704</v>
      </c>
      <c r="BC66" s="176">
        <v>85.68</v>
      </c>
      <c r="BD66" s="176">
        <v>71.366399999999999</v>
      </c>
      <c r="BE66" s="176">
        <v>114.30719999999999</v>
      </c>
      <c r="BF66" s="176">
        <v>15.086399999999999</v>
      </c>
      <c r="BG66" s="176">
        <v>114.35760000000001</v>
      </c>
      <c r="BH66" s="176">
        <v>118.944</v>
      </c>
      <c r="BI66" s="176">
        <v>109.4688</v>
      </c>
      <c r="BJ66" s="176">
        <v>75.9696</v>
      </c>
      <c r="BK66" s="176">
        <v>106.54560000000001</v>
      </c>
      <c r="BL66" s="176">
        <v>86.637600000000006</v>
      </c>
      <c r="BM66" s="176">
        <v>118.7928</v>
      </c>
      <c r="BN66" s="176">
        <v>104.07599999999999</v>
      </c>
      <c r="BO66" s="176">
        <v>115.71839999999999</v>
      </c>
      <c r="BP66" s="176">
        <v>127.61280000000001</v>
      </c>
      <c r="BQ66" s="176">
        <v>115.31519999999999</v>
      </c>
      <c r="BR66" s="176">
        <v>115.0968</v>
      </c>
      <c r="BS66" s="176">
        <v>98.884799999999998</v>
      </c>
      <c r="BT66" s="176">
        <v>106.6968</v>
      </c>
      <c r="BU66" s="176">
        <v>69.955199999999991</v>
      </c>
      <c r="BV66" s="176">
        <v>96.163200000000003</v>
      </c>
      <c r="BW66" s="176">
        <v>47.980800000000002</v>
      </c>
      <c r="BX66" s="176">
        <v>70.005600000000001</v>
      </c>
      <c r="BY66" s="176">
        <v>57.254400000000004</v>
      </c>
      <c r="BZ66" s="176">
        <v>88.132800000000003</v>
      </c>
      <c r="CA66" s="176">
        <v>130.87200000000001</v>
      </c>
      <c r="CB66" s="176">
        <v>161.85120000000001</v>
      </c>
      <c r="CC66" s="176">
        <v>70.761600000000001</v>
      </c>
      <c r="CD66" s="176">
        <v>128.2176</v>
      </c>
      <c r="CE66" s="176">
        <v>99.590399999999988</v>
      </c>
      <c r="CF66" s="176">
        <v>103.824</v>
      </c>
      <c r="CG66" s="176">
        <v>53.188800000000001</v>
      </c>
      <c r="CH66" s="176">
        <v>103.79039999999999</v>
      </c>
      <c r="CI66" s="176">
        <v>103.4712</v>
      </c>
      <c r="CJ66" s="176">
        <v>98.582399999999993</v>
      </c>
      <c r="CK66" s="176">
        <v>66.124800000000008</v>
      </c>
      <c r="CL66" s="176">
        <v>35.078400000000002</v>
      </c>
      <c r="CM66" s="176">
        <v>124.3368</v>
      </c>
      <c r="CN66" s="176">
        <v>71.366399999999999</v>
      </c>
      <c r="CO66" s="176">
        <v>135.59279999999998</v>
      </c>
      <c r="CP66" s="176">
        <v>123.16080000000001</v>
      </c>
      <c r="CQ66" s="176">
        <v>114.71039999999999</v>
      </c>
      <c r="CR66" s="176">
        <v>108.14160000000001</v>
      </c>
      <c r="CS66" s="176">
        <v>92.652000000000001</v>
      </c>
      <c r="CT66" s="176">
        <v>133.12320000000003</v>
      </c>
      <c r="CU66" s="176">
        <v>125.76480000000001</v>
      </c>
      <c r="CV66" s="176">
        <v>156.64320000000001</v>
      </c>
      <c r="CW66" s="176">
        <v>44.183999999999997</v>
      </c>
      <c r="CX66" s="176">
        <v>74.692800000000005</v>
      </c>
      <c r="CY66" s="176">
        <v>110.0736</v>
      </c>
      <c r="CZ66" s="176">
        <v>119.5488</v>
      </c>
      <c r="DA66" s="176">
        <v>139.3056</v>
      </c>
      <c r="DB66" s="176">
        <v>78.220799999999997</v>
      </c>
      <c r="DC66" s="176">
        <v>19.32</v>
      </c>
      <c r="DD66" s="176">
        <v>97.389600000000002</v>
      </c>
      <c r="DE66" s="4"/>
      <c r="DF66" s="113">
        <f t="shared" si="1"/>
        <v>39083</v>
      </c>
      <c r="DG66" s="133">
        <f t="shared" si="2"/>
        <v>87.95</v>
      </c>
      <c r="DH66" s="86">
        <f t="shared" ca="1" si="3"/>
        <v>0</v>
      </c>
      <c r="DI66" s="4"/>
      <c r="DO66" s="204">
        <v>0.65625</v>
      </c>
    </row>
    <row r="67" spans="1:119" customFormat="1" ht="12" customHeight="1" x14ac:dyDescent="0.2">
      <c r="A67" s="4"/>
      <c r="B67" s="188">
        <f t="shared" si="0"/>
        <v>39114</v>
      </c>
      <c r="C67" s="186">
        <v>82.2</v>
      </c>
      <c r="D67" s="186">
        <v>20.56</v>
      </c>
      <c r="E67" s="187">
        <v>0.9</v>
      </c>
      <c r="F67" s="187">
        <v>1.1000000000000001</v>
      </c>
      <c r="G67" s="4"/>
      <c r="H67" s="4"/>
      <c r="I67" s="4"/>
      <c r="J67" s="4"/>
      <c r="K67" s="4"/>
      <c r="L67" s="207">
        <v>37298</v>
      </c>
      <c r="M67" s="176">
        <v>4.6230000000000002</v>
      </c>
      <c r="N67" s="176">
        <v>4.0620000000000003</v>
      </c>
      <c r="O67" s="176">
        <v>7.0750000000000002</v>
      </c>
      <c r="P67" s="176">
        <v>7.6689999999999996</v>
      </c>
      <c r="Q67" s="176">
        <v>7.5629999999999997</v>
      </c>
      <c r="R67" s="176">
        <v>7.5339999999999998</v>
      </c>
      <c r="S67" s="176">
        <v>7.5979999999999999</v>
      </c>
      <c r="T67" s="176">
        <v>7.46</v>
      </c>
      <c r="U67" s="176">
        <v>7.3</v>
      </c>
      <c r="V67" s="176">
        <v>7.1890000000000001</v>
      </c>
      <c r="W67" s="176">
        <v>7.13</v>
      </c>
      <c r="X67" s="176">
        <v>5.2409999999999997</v>
      </c>
      <c r="Y67" s="176">
        <v>4.843</v>
      </c>
      <c r="Z67" s="176">
        <v>4.9290000000000003</v>
      </c>
      <c r="AA67" s="176">
        <v>5.4880000000000004</v>
      </c>
      <c r="AB67" s="176">
        <v>6.8380000000000001</v>
      </c>
      <c r="AC67" s="176">
        <v>7.0129999999999999</v>
      </c>
      <c r="AD67" s="176">
        <v>4.2969999999999997</v>
      </c>
      <c r="AE67" s="176">
        <v>4.7489999999999997</v>
      </c>
      <c r="AF67" s="176">
        <v>5.0129999999999999</v>
      </c>
      <c r="AG67" s="176">
        <v>5.2560000000000002</v>
      </c>
      <c r="AH67" s="176">
        <v>5.3760000000000003</v>
      </c>
      <c r="AI67" s="176">
        <v>5.3730000000000002</v>
      </c>
      <c r="AJ67" s="176">
        <v>6.0140000000000002</v>
      </c>
      <c r="AK67" s="176">
        <v>123.8664</v>
      </c>
      <c r="AL67" s="176">
        <v>119.91839999999999</v>
      </c>
      <c r="AM67" s="176">
        <v>126.1512</v>
      </c>
      <c r="AN67" s="176">
        <v>134.08079999999998</v>
      </c>
      <c r="AO67" s="176">
        <v>81.328800000000001</v>
      </c>
      <c r="AP67" s="176">
        <v>121.548</v>
      </c>
      <c r="AQ67" s="176">
        <v>120.75839999999999</v>
      </c>
      <c r="AR67" s="176">
        <v>119.73360000000001</v>
      </c>
      <c r="AS67" s="176">
        <v>134.70239999999998</v>
      </c>
      <c r="AT67" s="176">
        <v>126</v>
      </c>
      <c r="AU67" s="176">
        <v>53.121600000000001</v>
      </c>
      <c r="AV67" s="176">
        <v>71.752800000000008</v>
      </c>
      <c r="AW67" s="176">
        <v>110.4768</v>
      </c>
      <c r="AX67" s="176">
        <v>138.9024</v>
      </c>
      <c r="AY67" s="176">
        <v>58.631999999999998</v>
      </c>
      <c r="AZ67" s="176">
        <v>99.808800000000005</v>
      </c>
      <c r="BA67" s="176">
        <v>126.6048</v>
      </c>
      <c r="BB67" s="176">
        <v>70.963200000000001</v>
      </c>
      <c r="BC67" s="176">
        <v>137.8776</v>
      </c>
      <c r="BD67" s="176">
        <v>100.16160000000001</v>
      </c>
      <c r="BE67" s="176">
        <v>135.35760000000002</v>
      </c>
      <c r="BF67" s="176">
        <v>125.5968</v>
      </c>
      <c r="BG67" s="176">
        <v>118.5408</v>
      </c>
      <c r="BH67" s="176">
        <v>65.284800000000004</v>
      </c>
      <c r="BI67" s="176">
        <v>113.7192</v>
      </c>
      <c r="BJ67" s="176">
        <v>116.928</v>
      </c>
      <c r="BK67" s="176">
        <v>128.01599999999999</v>
      </c>
      <c r="BL67" s="176">
        <v>109.4688</v>
      </c>
      <c r="BM67" s="176">
        <v>99.388800000000003</v>
      </c>
      <c r="BN67" s="176">
        <v>89.594399999999993</v>
      </c>
      <c r="BO67" s="176">
        <v>139.75920000000002</v>
      </c>
      <c r="BP67" s="176">
        <v>129.54480000000001</v>
      </c>
      <c r="BQ67" s="176">
        <v>72.575999999999993</v>
      </c>
      <c r="BR67" s="176">
        <v>107.80560000000001</v>
      </c>
      <c r="BS67" s="176">
        <v>132.1824</v>
      </c>
      <c r="BT67" s="176">
        <v>105.336</v>
      </c>
      <c r="BU67" s="176">
        <v>89.829599999999999</v>
      </c>
      <c r="BV67" s="176">
        <v>66.309600000000003</v>
      </c>
      <c r="BW67" s="176">
        <v>64.814400000000006</v>
      </c>
      <c r="BX67" s="176">
        <v>73.953600000000009</v>
      </c>
      <c r="BY67" s="176">
        <v>89.712000000000003</v>
      </c>
      <c r="BZ67" s="176">
        <v>142.3296</v>
      </c>
      <c r="CA67" s="176">
        <v>79.833600000000004</v>
      </c>
      <c r="CB67" s="176">
        <v>70.442399999999992</v>
      </c>
      <c r="CC67" s="176">
        <v>83.630399999999995</v>
      </c>
      <c r="CD67" s="176">
        <v>91.963200000000001</v>
      </c>
      <c r="CE67" s="176">
        <v>128.41919999999999</v>
      </c>
      <c r="CF67" s="176">
        <v>130.83840000000001</v>
      </c>
      <c r="CG67" s="176">
        <v>91.929600000000008</v>
      </c>
      <c r="CH67" s="176">
        <v>27.081599999999998</v>
      </c>
      <c r="CI67" s="176">
        <v>38.959199999999996</v>
      </c>
      <c r="CJ67" s="176">
        <v>134.0136</v>
      </c>
      <c r="CK67" s="176">
        <v>120.3216</v>
      </c>
      <c r="CL67" s="176">
        <v>141.72479999999999</v>
      </c>
      <c r="CM67" s="176">
        <v>91.324799999999996</v>
      </c>
      <c r="CN67" s="176">
        <v>108.1752</v>
      </c>
      <c r="CO67" s="176">
        <v>67.065600000000003</v>
      </c>
      <c r="CP67" s="176">
        <v>130.9896</v>
      </c>
      <c r="CQ67" s="176">
        <v>102.42960000000001</v>
      </c>
      <c r="CR67" s="176">
        <v>118.7256</v>
      </c>
      <c r="CS67" s="176">
        <v>66.9816</v>
      </c>
      <c r="CT67" s="176">
        <v>90.804000000000002</v>
      </c>
      <c r="CU67" s="176">
        <v>99.792000000000002</v>
      </c>
      <c r="CV67" s="176">
        <v>48.736800000000002</v>
      </c>
      <c r="CW67" s="176">
        <v>101.976</v>
      </c>
      <c r="CX67" s="176">
        <v>136.81920000000002</v>
      </c>
      <c r="CY67" s="176">
        <v>133.17359999999999</v>
      </c>
      <c r="CZ67" s="176">
        <v>122.5056</v>
      </c>
      <c r="DA67" s="176">
        <v>37.0608</v>
      </c>
      <c r="DB67" s="176">
        <v>94.147199999999998</v>
      </c>
      <c r="DC67" s="176">
        <v>117.7008</v>
      </c>
      <c r="DD67" s="176">
        <v>131.24160000000001</v>
      </c>
      <c r="DE67" s="4"/>
      <c r="DF67" s="113">
        <f t="shared" si="1"/>
        <v>39114</v>
      </c>
      <c r="DG67" s="133">
        <f t="shared" si="2"/>
        <v>82.2</v>
      </c>
      <c r="DH67" s="86">
        <f t="shared" ca="1" si="3"/>
        <v>0</v>
      </c>
      <c r="DI67" s="4"/>
      <c r="DO67" s="204">
        <v>0.66666666666666663</v>
      </c>
    </row>
    <row r="68" spans="1:119" customFormat="1" ht="12" customHeight="1" x14ac:dyDescent="0.2">
      <c r="A68" s="4"/>
      <c r="B68" s="188">
        <f t="shared" si="0"/>
        <v>39142</v>
      </c>
      <c r="C68" s="186">
        <v>78.849999999999994</v>
      </c>
      <c r="D68" s="186">
        <v>24.97</v>
      </c>
      <c r="E68" s="187">
        <v>0.9</v>
      </c>
      <c r="F68" s="187">
        <v>1.1000000000000001</v>
      </c>
      <c r="G68" s="4"/>
      <c r="H68" s="4"/>
      <c r="I68" s="4"/>
      <c r="J68" s="4"/>
      <c r="K68" s="4"/>
      <c r="L68" s="207">
        <v>37299</v>
      </c>
      <c r="M68" s="176">
        <v>5.8289999999999997</v>
      </c>
      <c r="N68" s="176">
        <v>5.8079999999999998</v>
      </c>
      <c r="O68" s="176">
        <v>5.7949999999999999</v>
      </c>
      <c r="P68" s="176">
        <v>5.7930000000000001</v>
      </c>
      <c r="Q68" s="176">
        <v>5.774</v>
      </c>
      <c r="R68" s="176">
        <v>5.7539999999999996</v>
      </c>
      <c r="S68" s="176">
        <v>5.8410000000000002</v>
      </c>
      <c r="T68" s="176">
        <v>5.5069999999999997</v>
      </c>
      <c r="U68" s="176">
        <v>3.8849999999999998</v>
      </c>
      <c r="V68" s="176">
        <v>4.165</v>
      </c>
      <c r="W68" s="176">
        <v>4.1710000000000003</v>
      </c>
      <c r="X68" s="176">
        <v>5.1749999999999998</v>
      </c>
      <c r="Y68" s="176">
        <v>5.7789999999999999</v>
      </c>
      <c r="Z68" s="176">
        <v>5.7690000000000001</v>
      </c>
      <c r="AA68" s="176">
        <v>5.7220000000000004</v>
      </c>
      <c r="AB68" s="176">
        <v>5.7350000000000003</v>
      </c>
      <c r="AC68" s="176">
        <v>5.7910000000000004</v>
      </c>
      <c r="AD68" s="176">
        <v>4.8470000000000004</v>
      </c>
      <c r="AE68" s="176">
        <v>5.7919999999999998</v>
      </c>
      <c r="AF68" s="176">
        <v>5.8109999999999999</v>
      </c>
      <c r="AG68" s="176">
        <v>4.9390000000000001</v>
      </c>
      <c r="AH68" s="176">
        <v>6.5979999999999999</v>
      </c>
      <c r="AI68" s="176">
        <v>5.4989999999999997</v>
      </c>
      <c r="AJ68" s="176">
        <v>6.11</v>
      </c>
      <c r="AK68" s="176">
        <v>142.9512</v>
      </c>
      <c r="AL68" s="176">
        <v>66.9816</v>
      </c>
      <c r="AM68" s="176">
        <v>148.1088</v>
      </c>
      <c r="AN68" s="176">
        <v>127.41119999999999</v>
      </c>
      <c r="AO68" s="176">
        <v>120.55680000000001</v>
      </c>
      <c r="AP68" s="176">
        <v>66.007199999999997</v>
      </c>
      <c r="AQ68" s="176">
        <v>79.111199999999997</v>
      </c>
      <c r="AR68" s="176">
        <v>120.8592</v>
      </c>
      <c r="AS68" s="176">
        <v>121.16160000000001</v>
      </c>
      <c r="AT68" s="176">
        <v>128.41919999999999</v>
      </c>
      <c r="AU68" s="176">
        <v>72.979199999999992</v>
      </c>
      <c r="AV68" s="176">
        <v>96.734399999999994</v>
      </c>
      <c r="AW68" s="176">
        <v>102.648</v>
      </c>
      <c r="AX68" s="176">
        <v>107.85599999999999</v>
      </c>
      <c r="AY68" s="176">
        <v>129.024</v>
      </c>
      <c r="AZ68" s="176">
        <v>47.476800000000004</v>
      </c>
      <c r="BA68" s="176">
        <v>145.72320000000002</v>
      </c>
      <c r="BB68" s="176">
        <v>84.302399999999992</v>
      </c>
      <c r="BC68" s="176">
        <v>121.7496</v>
      </c>
      <c r="BD68" s="176">
        <v>39.362400000000001</v>
      </c>
      <c r="BE68" s="176">
        <v>67.787999999999997</v>
      </c>
      <c r="BF68" s="176">
        <v>89.359200000000001</v>
      </c>
      <c r="BG68" s="176">
        <v>139.3056</v>
      </c>
      <c r="BH68" s="176">
        <v>67.132800000000003</v>
      </c>
      <c r="BI68" s="176">
        <v>50.971199999999996</v>
      </c>
      <c r="BJ68" s="176">
        <v>63.907199999999996</v>
      </c>
      <c r="BK68" s="176">
        <v>19.555199999999999</v>
      </c>
      <c r="BL68" s="176">
        <v>7.6440000000000001</v>
      </c>
      <c r="BM68" s="176">
        <v>2.5871999999999997</v>
      </c>
      <c r="BN68" s="176">
        <v>60.076800000000006</v>
      </c>
      <c r="BO68" s="176">
        <v>114.91200000000001</v>
      </c>
      <c r="BP68" s="176">
        <v>131.64479999999998</v>
      </c>
      <c r="BQ68" s="176">
        <v>117.53280000000001</v>
      </c>
      <c r="BR68" s="176">
        <v>85.075199999999995</v>
      </c>
      <c r="BS68" s="176">
        <v>132.41759999999999</v>
      </c>
      <c r="BT68" s="176">
        <v>121.968</v>
      </c>
      <c r="BU68" s="176">
        <v>70.156800000000004</v>
      </c>
      <c r="BV68" s="176">
        <v>88.519199999999998</v>
      </c>
      <c r="BW68" s="176">
        <v>93.945599999999999</v>
      </c>
      <c r="BX68" s="176">
        <v>141.89279999999999</v>
      </c>
      <c r="BY68" s="176">
        <v>92.450399999999988</v>
      </c>
      <c r="BZ68" s="176">
        <v>113.4</v>
      </c>
      <c r="CA68" s="176">
        <v>97.372799999999998</v>
      </c>
      <c r="CB68" s="176">
        <v>144.2784</v>
      </c>
      <c r="CC68" s="176">
        <v>78.825600000000009</v>
      </c>
      <c r="CD68" s="176">
        <v>84.856800000000007</v>
      </c>
      <c r="CE68" s="176">
        <v>91.240800000000007</v>
      </c>
      <c r="CF68" s="176">
        <v>88.872</v>
      </c>
      <c r="CG68" s="176">
        <v>50.719199999999994</v>
      </c>
      <c r="CH68" s="176">
        <v>58.732800000000005</v>
      </c>
      <c r="CI68" s="176">
        <v>129.8304</v>
      </c>
      <c r="CJ68" s="176">
        <v>113.0976</v>
      </c>
      <c r="CK68" s="176">
        <v>124.18560000000001</v>
      </c>
      <c r="CL68" s="176">
        <v>5.3087999999999997</v>
      </c>
      <c r="CM68" s="176">
        <v>13.6416</v>
      </c>
      <c r="CN68" s="176">
        <v>6.468</v>
      </c>
      <c r="CO68" s="176">
        <v>67.267200000000003</v>
      </c>
      <c r="CP68" s="176">
        <v>27.216000000000001</v>
      </c>
      <c r="CQ68" s="176">
        <v>50.870400000000004</v>
      </c>
      <c r="CR68" s="176">
        <v>78.153600000000012</v>
      </c>
      <c r="CS68" s="176">
        <v>58.581600000000002</v>
      </c>
      <c r="CT68" s="176">
        <v>109.2672</v>
      </c>
      <c r="CU68" s="176">
        <v>49.9968</v>
      </c>
      <c r="CV68" s="176">
        <v>114.9456</v>
      </c>
      <c r="CW68" s="176">
        <v>115.80239999999999</v>
      </c>
      <c r="CX68" s="176">
        <v>150.9984</v>
      </c>
      <c r="CY68" s="176">
        <v>100.5984</v>
      </c>
      <c r="CZ68" s="176">
        <v>144.98400000000001</v>
      </c>
      <c r="DA68" s="176">
        <v>83.344800000000006</v>
      </c>
      <c r="DB68" s="176">
        <v>59.757599999999996</v>
      </c>
      <c r="DC68" s="176">
        <v>60.866399999999999</v>
      </c>
      <c r="DD68" s="176">
        <v>145.32</v>
      </c>
      <c r="DE68" s="4"/>
      <c r="DF68" s="113">
        <f t="shared" si="1"/>
        <v>39142</v>
      </c>
      <c r="DG68" s="133">
        <f t="shared" si="2"/>
        <v>78.849999999999994</v>
      </c>
      <c r="DH68" s="86">
        <f t="shared" ca="1" si="3"/>
        <v>0</v>
      </c>
      <c r="DI68" s="4"/>
      <c r="DO68" s="204">
        <v>0.67708333333333337</v>
      </c>
    </row>
    <row r="69" spans="1:119" customFormat="1" ht="12" customHeight="1" x14ac:dyDescent="0.2">
      <c r="A69" s="4"/>
      <c r="B69" s="188">
        <f t="shared" si="0"/>
        <v>39173</v>
      </c>
      <c r="C69" s="186">
        <v>88.11</v>
      </c>
      <c r="D69" s="186">
        <v>20.239999999999998</v>
      </c>
      <c r="E69" s="187">
        <v>0.9</v>
      </c>
      <c r="F69" s="187">
        <v>1.1000000000000001</v>
      </c>
      <c r="G69" s="4"/>
      <c r="H69" s="4"/>
      <c r="I69" s="4"/>
      <c r="J69" s="4"/>
      <c r="K69" s="4"/>
      <c r="L69" s="207">
        <v>37300</v>
      </c>
      <c r="M69" s="176">
        <v>6.3620000000000001</v>
      </c>
      <c r="N69" s="176">
        <v>6.3769999999999998</v>
      </c>
      <c r="O69" s="176">
        <v>6.3719999999999999</v>
      </c>
      <c r="P69" s="176">
        <v>6.4050000000000002</v>
      </c>
      <c r="Q69" s="176">
        <v>6.4480000000000004</v>
      </c>
      <c r="R69" s="176">
        <v>6.4450000000000003</v>
      </c>
      <c r="S69" s="176">
        <v>6.38</v>
      </c>
      <c r="T69" s="176">
        <v>5.64</v>
      </c>
      <c r="U69" s="176">
        <v>5.2770000000000001</v>
      </c>
      <c r="V69" s="176">
        <v>5.2779999999999996</v>
      </c>
      <c r="W69" s="176">
        <v>5.3</v>
      </c>
      <c r="X69" s="176">
        <v>5.0190000000000001</v>
      </c>
      <c r="Y69" s="176">
        <v>5.6989999999999998</v>
      </c>
      <c r="Z69" s="176">
        <v>6.9740000000000002</v>
      </c>
      <c r="AA69" s="176">
        <v>6.5430000000000001</v>
      </c>
      <c r="AB69" s="176">
        <v>6.12</v>
      </c>
      <c r="AC69" s="176">
        <v>6.133</v>
      </c>
      <c r="AD69" s="176">
        <v>6.1369999999999996</v>
      </c>
      <c r="AE69" s="176">
        <v>6.718</v>
      </c>
      <c r="AF69" s="176">
        <v>7.1360000000000001</v>
      </c>
      <c r="AG69" s="176">
        <v>7.1349999999999998</v>
      </c>
      <c r="AH69" s="176">
        <v>7.1390000000000002</v>
      </c>
      <c r="AI69" s="176">
        <v>7.1479999999999997</v>
      </c>
      <c r="AJ69" s="176">
        <v>6.952</v>
      </c>
      <c r="AK69" s="176">
        <v>100.1952</v>
      </c>
      <c r="AL69" s="176">
        <v>113.65199999999999</v>
      </c>
      <c r="AM69" s="176">
        <v>118.608</v>
      </c>
      <c r="AN69" s="176">
        <v>119.952</v>
      </c>
      <c r="AO69" s="176">
        <v>130.43520000000001</v>
      </c>
      <c r="AP69" s="176">
        <v>74.029200000000003</v>
      </c>
      <c r="AQ69" s="176">
        <v>106.0416</v>
      </c>
      <c r="AR69" s="176">
        <v>110.70359999999999</v>
      </c>
      <c r="AS69" s="176">
        <v>112.8792</v>
      </c>
      <c r="AT69" s="176">
        <v>129.88920000000002</v>
      </c>
      <c r="AU69" s="176">
        <v>99.775199999999984</v>
      </c>
      <c r="AV69" s="176">
        <v>75.4572</v>
      </c>
      <c r="AW69" s="176">
        <v>108.8556</v>
      </c>
      <c r="AX69" s="176">
        <v>108.4692</v>
      </c>
      <c r="AY69" s="176">
        <v>125.0004</v>
      </c>
      <c r="AZ69" s="176">
        <v>80.891999999999996</v>
      </c>
      <c r="BA69" s="176">
        <v>95.214000000000013</v>
      </c>
      <c r="BB69" s="176">
        <v>97.549199999999999</v>
      </c>
      <c r="BC69" s="176">
        <v>123.396</v>
      </c>
      <c r="BD69" s="176">
        <v>91.450800000000015</v>
      </c>
      <c r="BE69" s="176">
        <v>66.049199999999999</v>
      </c>
      <c r="BF69" s="176">
        <v>114.33240000000001</v>
      </c>
      <c r="BG69" s="176">
        <v>94.155599999999993</v>
      </c>
      <c r="BH69" s="176">
        <v>77.153999999999996</v>
      </c>
      <c r="BI69" s="176">
        <v>67.662000000000006</v>
      </c>
      <c r="BJ69" s="176">
        <v>60.169199999999996</v>
      </c>
      <c r="BK69" s="176">
        <v>26.821199999999997</v>
      </c>
      <c r="BL69" s="176">
        <v>39.799199999999999</v>
      </c>
      <c r="BM69" s="176">
        <v>67.99799999999999</v>
      </c>
      <c r="BN69" s="176">
        <v>89.611199999999997</v>
      </c>
      <c r="BO69" s="176">
        <v>99.061199999999999</v>
      </c>
      <c r="BP69" s="176">
        <v>140.98559999999998</v>
      </c>
      <c r="BQ69" s="176">
        <v>97.280400000000014</v>
      </c>
      <c r="BR69" s="176">
        <v>110.4768</v>
      </c>
      <c r="BS69" s="176">
        <v>87.595200000000006</v>
      </c>
      <c r="BT69" s="176">
        <v>112.2912</v>
      </c>
      <c r="BU69" s="176">
        <v>98.322000000000003</v>
      </c>
      <c r="BV69" s="176">
        <v>107.8644</v>
      </c>
      <c r="BW69" s="176">
        <v>103.8408</v>
      </c>
      <c r="BX69" s="176">
        <v>96.364800000000002</v>
      </c>
      <c r="BY69" s="176">
        <v>79.186799999999991</v>
      </c>
      <c r="BZ69" s="176">
        <v>87.4328</v>
      </c>
      <c r="CA69" s="176">
        <v>112.6272</v>
      </c>
      <c r="CB69" s="176">
        <v>126.33600000000001</v>
      </c>
      <c r="CC69" s="176">
        <v>94.668000000000006</v>
      </c>
      <c r="CD69" s="176">
        <v>71.055599999999998</v>
      </c>
      <c r="CE69" s="176">
        <v>55.818000000000005</v>
      </c>
      <c r="CF69" s="176">
        <v>59.883600000000001</v>
      </c>
      <c r="CG69" s="176">
        <v>55.616399999999999</v>
      </c>
      <c r="CH69" s="176">
        <v>63.335999999999999</v>
      </c>
      <c r="CI69" s="176">
        <v>78.825600000000009</v>
      </c>
      <c r="CJ69" s="176">
        <v>39.311999999999998</v>
      </c>
      <c r="CK69" s="176">
        <v>0.80640000000000001</v>
      </c>
      <c r="CL69" s="176">
        <v>16.9344</v>
      </c>
      <c r="CM69" s="176">
        <v>47.174399999999999</v>
      </c>
      <c r="CN69" s="176">
        <v>61.689599999999999</v>
      </c>
      <c r="CO69" s="176">
        <v>66.528000000000006</v>
      </c>
      <c r="CP69" s="176">
        <v>56.851199999999999</v>
      </c>
      <c r="CQ69" s="176">
        <v>43.5456</v>
      </c>
      <c r="CR69" s="176">
        <v>58.867199999999997</v>
      </c>
      <c r="CS69" s="176">
        <v>66.326399999999992</v>
      </c>
      <c r="CT69" s="176">
        <v>89.980800000000002</v>
      </c>
      <c r="CU69" s="176">
        <v>85.377600000000001</v>
      </c>
      <c r="CV69" s="176">
        <v>81.026399999999995</v>
      </c>
      <c r="CW69" s="176">
        <v>91.3416</v>
      </c>
      <c r="CX69" s="176">
        <v>70.358399999999989</v>
      </c>
      <c r="CY69" s="176">
        <v>45.880800000000001</v>
      </c>
      <c r="CZ69" s="176">
        <v>95.860799999999998</v>
      </c>
      <c r="DA69" s="176">
        <v>132.24960000000002</v>
      </c>
      <c r="DB69" s="176">
        <v>141.47279999999998</v>
      </c>
      <c r="DC69" s="176">
        <v>94.953600000000009</v>
      </c>
      <c r="DD69" s="176">
        <v>84.991199999999992</v>
      </c>
      <c r="DE69" s="4"/>
      <c r="DF69" s="113">
        <f t="shared" si="1"/>
        <v>39173</v>
      </c>
      <c r="DG69" s="133">
        <f t="shared" si="2"/>
        <v>88.11</v>
      </c>
      <c r="DH69" s="86">
        <f t="shared" ca="1" si="3"/>
        <v>0</v>
      </c>
      <c r="DI69" s="4"/>
      <c r="DO69" s="204">
        <v>0.6875</v>
      </c>
    </row>
    <row r="70" spans="1:119" customFormat="1" ht="12" customHeight="1" x14ac:dyDescent="0.2">
      <c r="A70" s="4"/>
      <c r="B70" s="188">
        <f t="shared" si="0"/>
        <v>39203</v>
      </c>
      <c r="C70" s="186">
        <v>88.47</v>
      </c>
      <c r="D70" s="186">
        <v>21.76</v>
      </c>
      <c r="E70" s="187">
        <v>0.9</v>
      </c>
      <c r="F70" s="187">
        <v>1.1000000000000001</v>
      </c>
      <c r="G70" s="4"/>
      <c r="H70" s="4"/>
      <c r="I70" s="4"/>
      <c r="J70" s="4"/>
      <c r="K70" s="4"/>
      <c r="L70" s="207">
        <v>37301</v>
      </c>
      <c r="M70" s="176">
        <v>7.1360000000000001</v>
      </c>
      <c r="N70" s="176">
        <v>4.8840000000000003</v>
      </c>
      <c r="O70" s="176">
        <v>5.3849999999999998</v>
      </c>
      <c r="P70" s="176">
        <v>5.3789999999999996</v>
      </c>
      <c r="Q70" s="176">
        <v>5.3819999999999997</v>
      </c>
      <c r="R70" s="176">
        <v>5.391</v>
      </c>
      <c r="S70" s="176">
        <v>5.4359999999999999</v>
      </c>
      <c r="T70" s="176">
        <v>5.48</v>
      </c>
      <c r="U70" s="176">
        <v>5.5060000000000002</v>
      </c>
      <c r="V70" s="176">
        <v>5.53</v>
      </c>
      <c r="W70" s="176">
        <v>5.35</v>
      </c>
      <c r="X70" s="176">
        <v>6.0620000000000003</v>
      </c>
      <c r="Y70" s="176">
        <v>7.0190000000000001</v>
      </c>
      <c r="Z70" s="176">
        <v>7.7249999999999996</v>
      </c>
      <c r="AA70" s="176">
        <v>7.7779999999999996</v>
      </c>
      <c r="AB70" s="176">
        <v>7.8419999999999996</v>
      </c>
      <c r="AC70" s="176">
        <v>7.1849999999999996</v>
      </c>
      <c r="AD70" s="176">
        <v>4.5060000000000002</v>
      </c>
      <c r="AE70" s="176">
        <v>4.5339999999999998</v>
      </c>
      <c r="AF70" s="176">
        <v>4.5389999999999997</v>
      </c>
      <c r="AG70" s="176">
        <v>4.5380000000000003</v>
      </c>
      <c r="AH70" s="176">
        <v>4.5519999999999996</v>
      </c>
      <c r="AI70" s="176">
        <v>4.5880000000000001</v>
      </c>
      <c r="AJ70" s="176">
        <v>5.0170000000000003</v>
      </c>
      <c r="AK70" s="176">
        <v>57.4392</v>
      </c>
      <c r="AL70" s="176">
        <v>160.32239999999999</v>
      </c>
      <c r="AM70" s="176">
        <v>89.107199999999992</v>
      </c>
      <c r="AN70" s="176">
        <v>112.4928</v>
      </c>
      <c r="AO70" s="176">
        <v>140.31360000000001</v>
      </c>
      <c r="AP70" s="176">
        <v>82.051199999999994</v>
      </c>
      <c r="AQ70" s="176">
        <v>132.97200000000001</v>
      </c>
      <c r="AR70" s="176">
        <v>100.548</v>
      </c>
      <c r="AS70" s="176">
        <v>104.5968</v>
      </c>
      <c r="AT70" s="176">
        <v>131.35920000000002</v>
      </c>
      <c r="AU70" s="176">
        <v>126.57119999999999</v>
      </c>
      <c r="AV70" s="176">
        <v>54.18</v>
      </c>
      <c r="AW70" s="176">
        <v>115.06319999999999</v>
      </c>
      <c r="AX70" s="176">
        <v>109.08239999999999</v>
      </c>
      <c r="AY70" s="176">
        <v>120.9768</v>
      </c>
      <c r="AZ70" s="176">
        <v>114.30719999999999</v>
      </c>
      <c r="BA70" s="176">
        <v>44.704800000000006</v>
      </c>
      <c r="BB70" s="176">
        <v>110.79600000000001</v>
      </c>
      <c r="BC70" s="176">
        <v>125.0424</v>
      </c>
      <c r="BD70" s="176">
        <v>143.53920000000002</v>
      </c>
      <c r="BE70" s="176">
        <v>64.310400000000001</v>
      </c>
      <c r="BF70" s="176">
        <v>139.3056</v>
      </c>
      <c r="BG70" s="176">
        <v>49.005600000000001</v>
      </c>
      <c r="BH70" s="176">
        <v>87.175200000000004</v>
      </c>
      <c r="BI70" s="176">
        <v>84.352800000000002</v>
      </c>
      <c r="BJ70" s="176">
        <v>56.431199999999997</v>
      </c>
      <c r="BK70" s="176">
        <v>34.087199999999996</v>
      </c>
      <c r="BL70" s="176">
        <v>71.954399999999993</v>
      </c>
      <c r="BM70" s="176">
        <v>133.40879999999999</v>
      </c>
      <c r="BN70" s="176">
        <v>119.1456</v>
      </c>
      <c r="BO70" s="176">
        <v>83.210399999999993</v>
      </c>
      <c r="BP70" s="176">
        <v>150.32640000000001</v>
      </c>
      <c r="BQ70" s="176">
        <v>77.028000000000006</v>
      </c>
      <c r="BR70" s="176">
        <v>135.8784</v>
      </c>
      <c r="BS70" s="176">
        <v>42.772800000000004</v>
      </c>
      <c r="BT70" s="176">
        <v>102.61439999999999</v>
      </c>
      <c r="BU70" s="176">
        <v>126.4872</v>
      </c>
      <c r="BV70" s="176">
        <v>127.20960000000001</v>
      </c>
      <c r="BW70" s="176">
        <v>113.736</v>
      </c>
      <c r="BX70" s="176">
        <v>50.836800000000004</v>
      </c>
      <c r="BY70" s="176">
        <v>65.923199999999994</v>
      </c>
      <c r="BZ70" s="176">
        <v>61.465600000000002</v>
      </c>
      <c r="CA70" s="176">
        <v>127.88159999999999</v>
      </c>
      <c r="CB70" s="176">
        <v>108.39359999999999</v>
      </c>
      <c r="CC70" s="176">
        <v>110.5104</v>
      </c>
      <c r="CD70" s="176">
        <v>57.254400000000004</v>
      </c>
      <c r="CE70" s="176">
        <v>20.395199999999999</v>
      </c>
      <c r="CF70" s="176">
        <v>30.895199999999999</v>
      </c>
      <c r="CG70" s="176">
        <v>60.513599999999997</v>
      </c>
      <c r="CH70" s="176">
        <v>67.9392</v>
      </c>
      <c r="CI70" s="176">
        <v>47.980800000000002</v>
      </c>
      <c r="CJ70" s="176">
        <v>69.753600000000006</v>
      </c>
      <c r="CK70" s="176">
        <v>47.5944</v>
      </c>
      <c r="CL70" s="176">
        <v>117.53280000000001</v>
      </c>
      <c r="CM70" s="176">
        <v>105.2688</v>
      </c>
      <c r="CN70" s="176">
        <v>70.761600000000001</v>
      </c>
      <c r="CO70" s="176">
        <v>111.88800000000001</v>
      </c>
      <c r="CP70" s="176">
        <v>106.6464</v>
      </c>
      <c r="CQ70" s="176">
        <v>23.4696</v>
      </c>
      <c r="CR70" s="176">
        <v>64.562399999999997</v>
      </c>
      <c r="CS70" s="176">
        <v>59.421599999999998</v>
      </c>
      <c r="CT70" s="176">
        <v>108.81360000000001</v>
      </c>
      <c r="CU70" s="176">
        <v>102.61439999999999</v>
      </c>
      <c r="CV70" s="176">
        <v>79.027199999999993</v>
      </c>
      <c r="CW70" s="176">
        <v>112.224</v>
      </c>
      <c r="CX70" s="176">
        <v>82.101600000000005</v>
      </c>
      <c r="CY70" s="176">
        <v>97.86</v>
      </c>
      <c r="CZ70" s="176">
        <v>100.3968</v>
      </c>
      <c r="DA70" s="176">
        <v>122.2872</v>
      </c>
      <c r="DB70" s="176">
        <v>127.34399999999999</v>
      </c>
      <c r="DC70" s="176">
        <v>148.17599999999999</v>
      </c>
      <c r="DD70" s="176">
        <v>55.86</v>
      </c>
      <c r="DE70" s="4"/>
      <c r="DF70" s="113">
        <f t="shared" si="1"/>
        <v>39203</v>
      </c>
      <c r="DG70" s="133">
        <f t="shared" si="2"/>
        <v>88.47</v>
      </c>
      <c r="DH70" s="86">
        <f t="shared" ref="DH70:DH133" ca="1" si="6">VLOOKUP(YEAR(DF70),$H$15:$I$34,2)/100</f>
        <v>0</v>
      </c>
      <c r="DI70" s="4"/>
      <c r="DO70" s="204">
        <v>0.69791666666666663</v>
      </c>
    </row>
    <row r="71" spans="1:119" customFormat="1" ht="12" customHeight="1" x14ac:dyDescent="0.2">
      <c r="A71" s="4"/>
      <c r="B71" s="188">
        <f t="shared" ref="B71:B134" si="7">EOMONTH(B70, 0)+1</f>
        <v>39234</v>
      </c>
      <c r="C71" s="186">
        <v>64.900000000000006</v>
      </c>
      <c r="D71" s="186">
        <v>46.71</v>
      </c>
      <c r="E71" s="187">
        <v>0.9</v>
      </c>
      <c r="F71" s="187">
        <v>1.1000000000000001</v>
      </c>
      <c r="G71" s="4"/>
      <c r="H71" s="4"/>
      <c r="I71" s="4"/>
      <c r="J71" s="4"/>
      <c r="K71" s="4"/>
      <c r="L71" s="207">
        <v>37302</v>
      </c>
      <c r="M71" s="176">
        <v>4.2409999999999997</v>
      </c>
      <c r="N71" s="176">
        <v>4.3369999999999997</v>
      </c>
      <c r="O71" s="176">
        <v>9.7910000000000004</v>
      </c>
      <c r="P71" s="176">
        <v>7.87</v>
      </c>
      <c r="Q71" s="176">
        <v>8.3699999999999992</v>
      </c>
      <c r="R71" s="176">
        <v>6.45</v>
      </c>
      <c r="S71" s="176">
        <v>6.56</v>
      </c>
      <c r="T71" s="176">
        <v>8.4459999999999997</v>
      </c>
      <c r="U71" s="176">
        <v>8.2100000000000009</v>
      </c>
      <c r="V71" s="176">
        <v>8.1880000000000006</v>
      </c>
      <c r="W71" s="176">
        <v>8.4169999999999998</v>
      </c>
      <c r="X71" s="176">
        <v>8.5670000000000002</v>
      </c>
      <c r="Y71" s="176">
        <v>8.3439999999999994</v>
      </c>
      <c r="Z71" s="176">
        <v>8.3989999999999991</v>
      </c>
      <c r="AA71" s="176">
        <v>8.3780000000000001</v>
      </c>
      <c r="AB71" s="176">
        <v>8.3480000000000008</v>
      </c>
      <c r="AC71" s="176">
        <v>8.327</v>
      </c>
      <c r="AD71" s="176">
        <v>7.6040000000000001</v>
      </c>
      <c r="AE71" s="176">
        <v>4.0030000000000001</v>
      </c>
      <c r="AF71" s="176">
        <v>4.8129999999999997</v>
      </c>
      <c r="AG71" s="176">
        <v>4.9390000000000001</v>
      </c>
      <c r="AH71" s="176">
        <v>4.9829999999999997</v>
      </c>
      <c r="AI71" s="176">
        <v>5.0720000000000001</v>
      </c>
      <c r="AJ71" s="176">
        <v>6.9119999999999999</v>
      </c>
      <c r="AK71" s="176">
        <v>139.33920000000001</v>
      </c>
      <c r="AL71" s="176">
        <v>90.384</v>
      </c>
      <c r="AM71" s="176">
        <v>118.776</v>
      </c>
      <c r="AN71" s="176">
        <v>126.5544</v>
      </c>
      <c r="AO71" s="176">
        <v>129.39359999999999</v>
      </c>
      <c r="AP71" s="176">
        <v>132.43439999999998</v>
      </c>
      <c r="AQ71" s="176">
        <v>80.455199999999991</v>
      </c>
      <c r="AR71" s="176">
        <v>40.437599999999996</v>
      </c>
      <c r="AS71" s="176">
        <v>89.5608</v>
      </c>
      <c r="AT71" s="176">
        <v>61.269599999999997</v>
      </c>
      <c r="AU71" s="176">
        <v>81.614399999999989</v>
      </c>
      <c r="AV71" s="176">
        <v>112.2912</v>
      </c>
      <c r="AW71" s="176">
        <v>85.495199999999997</v>
      </c>
      <c r="AX71" s="176">
        <v>126</v>
      </c>
      <c r="AY71" s="176">
        <v>117.7512</v>
      </c>
      <c r="AZ71" s="176">
        <v>96.163200000000003</v>
      </c>
      <c r="BA71" s="176">
        <v>117.9192</v>
      </c>
      <c r="BB71" s="176">
        <v>107.352</v>
      </c>
      <c r="BC71" s="176">
        <v>110.86319999999999</v>
      </c>
      <c r="BD71" s="176">
        <v>144.56399999999999</v>
      </c>
      <c r="BE71" s="176">
        <v>117.1632</v>
      </c>
      <c r="BF71" s="176">
        <v>61.488</v>
      </c>
      <c r="BG71" s="176">
        <v>94.718399999999988</v>
      </c>
      <c r="BH71" s="176">
        <v>75.599999999999994</v>
      </c>
      <c r="BI71" s="176">
        <v>101.3712</v>
      </c>
      <c r="BJ71" s="176">
        <v>97.759199999999993</v>
      </c>
      <c r="BK71" s="176">
        <v>145.3536</v>
      </c>
      <c r="BL71" s="176">
        <v>46.569600000000001</v>
      </c>
      <c r="BM71" s="176">
        <v>61.3872</v>
      </c>
      <c r="BN71" s="176">
        <v>135.072</v>
      </c>
      <c r="BO71" s="176">
        <v>124.1016</v>
      </c>
      <c r="BP71" s="176">
        <v>115.71839999999999</v>
      </c>
      <c r="BQ71" s="176">
        <v>85.478399999999993</v>
      </c>
      <c r="BR71" s="176">
        <v>127.3776</v>
      </c>
      <c r="BS71" s="176">
        <v>86.620800000000003</v>
      </c>
      <c r="BT71" s="176">
        <v>103.9584</v>
      </c>
      <c r="BU71" s="176">
        <v>64.730400000000003</v>
      </c>
      <c r="BV71" s="176">
        <v>50.601599999999998</v>
      </c>
      <c r="BW71" s="176">
        <v>78.019199999999998</v>
      </c>
      <c r="BX71" s="176">
        <v>132.4512</v>
      </c>
      <c r="BY71" s="176">
        <v>125.42880000000001</v>
      </c>
      <c r="BZ71" s="176">
        <v>35.498400000000004</v>
      </c>
      <c r="CA71" s="176">
        <v>143.136</v>
      </c>
      <c r="CB71" s="176">
        <v>90.4512</v>
      </c>
      <c r="CC71" s="176">
        <v>126.3528</v>
      </c>
      <c r="CD71" s="176">
        <v>131.7792</v>
      </c>
      <c r="CE71" s="176">
        <v>106.0416</v>
      </c>
      <c r="CF71" s="176">
        <v>16.346399999999999</v>
      </c>
      <c r="CG71" s="176">
        <v>147.38639999999998</v>
      </c>
      <c r="CH71" s="176">
        <v>112.056</v>
      </c>
      <c r="CI71" s="176">
        <v>121.36319999999999</v>
      </c>
      <c r="CJ71" s="176">
        <v>98.179199999999994</v>
      </c>
      <c r="CK71" s="176">
        <v>140.31360000000001</v>
      </c>
      <c r="CL71" s="176">
        <v>68.980800000000002</v>
      </c>
      <c r="CM71" s="176">
        <v>142.31279999999998</v>
      </c>
      <c r="CN71" s="176">
        <v>92.349600000000009</v>
      </c>
      <c r="CO71" s="176">
        <v>116.9448</v>
      </c>
      <c r="CP71" s="176">
        <v>117.3312</v>
      </c>
      <c r="CQ71" s="176">
        <v>123.7824</v>
      </c>
      <c r="CR71" s="176">
        <v>83.143199999999993</v>
      </c>
      <c r="CS71" s="176">
        <v>65.688000000000002</v>
      </c>
      <c r="CT71" s="176">
        <v>71.635199999999998</v>
      </c>
      <c r="CU71" s="176">
        <v>113.0976</v>
      </c>
      <c r="CV71" s="176">
        <v>65.923199999999994</v>
      </c>
      <c r="CW71" s="176">
        <v>95.356800000000007</v>
      </c>
      <c r="CX71" s="176">
        <v>36.153599999999997</v>
      </c>
      <c r="CY71" s="176">
        <v>49.946400000000004</v>
      </c>
      <c r="CZ71" s="176">
        <v>71.903999999999996</v>
      </c>
      <c r="DA71" s="176">
        <v>56.246400000000001</v>
      </c>
      <c r="DB71" s="176">
        <v>67.132800000000003</v>
      </c>
      <c r="DC71" s="176">
        <v>55.255199999999995</v>
      </c>
      <c r="DD71" s="176">
        <v>87.99839999999999</v>
      </c>
      <c r="DE71" s="4"/>
      <c r="DF71" s="113">
        <f t="shared" ref="DF71:DF134" si="8">EOMONTH(DF70, 0)+1</f>
        <v>39234</v>
      </c>
      <c r="DG71" s="133">
        <f t="shared" ref="DG71:DG102" si="9">VLOOKUP(DF71,$B$6:$C$289,2)</f>
        <v>64.900000000000006</v>
      </c>
      <c r="DH71" s="86">
        <f t="shared" ca="1" si="6"/>
        <v>0</v>
      </c>
      <c r="DI71" s="4"/>
      <c r="DO71" s="204">
        <v>0.70833333333333337</v>
      </c>
    </row>
    <row r="72" spans="1:119" customFormat="1" ht="12" customHeight="1" x14ac:dyDescent="0.2">
      <c r="A72" s="4"/>
      <c r="B72" s="188">
        <f t="shared" si="7"/>
        <v>39264</v>
      </c>
      <c r="C72" s="186">
        <v>84.11</v>
      </c>
      <c r="D72" s="186">
        <v>21.03</v>
      </c>
      <c r="E72" s="187">
        <v>0.9</v>
      </c>
      <c r="F72" s="187">
        <v>1.1000000000000001</v>
      </c>
      <c r="G72" s="4"/>
      <c r="H72" s="4"/>
      <c r="I72" s="4"/>
      <c r="J72" s="4"/>
      <c r="K72" s="4"/>
      <c r="L72" s="207">
        <v>37303</v>
      </c>
      <c r="M72" s="176">
        <v>7.6479999999999997</v>
      </c>
      <c r="N72" s="176">
        <v>7.5910000000000002</v>
      </c>
      <c r="O72" s="176">
        <v>7.4729999999999999</v>
      </c>
      <c r="P72" s="176">
        <v>7.4550000000000001</v>
      </c>
      <c r="Q72" s="176">
        <v>7.4240000000000004</v>
      </c>
      <c r="R72" s="176">
        <v>7.444</v>
      </c>
      <c r="S72" s="176">
        <v>7.6020000000000003</v>
      </c>
      <c r="T72" s="176">
        <v>7.6520000000000001</v>
      </c>
      <c r="U72" s="176">
        <v>7.4740000000000002</v>
      </c>
      <c r="V72" s="176">
        <v>6.1210000000000004</v>
      </c>
      <c r="W72" s="176">
        <v>4.6109999999999998</v>
      </c>
      <c r="X72" s="176">
        <v>5.9729999999999999</v>
      </c>
      <c r="Y72" s="176">
        <v>5.9640000000000004</v>
      </c>
      <c r="Z72" s="176">
        <v>5.9560000000000004</v>
      </c>
      <c r="AA72" s="176">
        <v>5.95</v>
      </c>
      <c r="AB72" s="176">
        <v>5.8090000000000002</v>
      </c>
      <c r="AC72" s="176">
        <v>3.3620000000000001</v>
      </c>
      <c r="AD72" s="176">
        <v>6.7750000000000004</v>
      </c>
      <c r="AE72" s="176">
        <v>6.657</v>
      </c>
      <c r="AF72" s="176">
        <v>6.7380000000000004</v>
      </c>
      <c r="AG72" s="176">
        <v>6.6120000000000001</v>
      </c>
      <c r="AH72" s="176">
        <v>6.6639999999999997</v>
      </c>
      <c r="AI72" s="176">
        <v>6.6349999999999998</v>
      </c>
      <c r="AJ72" s="176">
        <v>6.835</v>
      </c>
      <c r="AK72" s="176">
        <v>90.652799999999999</v>
      </c>
      <c r="AL72" s="176">
        <v>104.63039999999999</v>
      </c>
      <c r="AM72" s="176">
        <v>122.3712</v>
      </c>
      <c r="AN72" s="176">
        <v>74.591999999999999</v>
      </c>
      <c r="AO72" s="176">
        <v>53.978400000000001</v>
      </c>
      <c r="AP72" s="176">
        <v>144.8664</v>
      </c>
      <c r="AQ72" s="176">
        <v>125.6472</v>
      </c>
      <c r="AR72" s="176">
        <v>120.55680000000001</v>
      </c>
      <c r="AS72" s="176">
        <v>3.9815999999999998</v>
      </c>
      <c r="AT72" s="176">
        <v>43.276800000000001</v>
      </c>
      <c r="AU72" s="176">
        <v>103.6392</v>
      </c>
      <c r="AV72" s="176">
        <v>139.50720000000001</v>
      </c>
      <c r="AW72" s="176">
        <v>132.8544</v>
      </c>
      <c r="AX72" s="176">
        <v>63.974400000000003</v>
      </c>
      <c r="AY72" s="176">
        <v>137.23920000000001</v>
      </c>
      <c r="AZ72" s="176">
        <v>137.00399999999999</v>
      </c>
      <c r="BA72" s="176">
        <v>132.8544</v>
      </c>
      <c r="BB72" s="176">
        <v>104.83199999999999</v>
      </c>
      <c r="BC72" s="176">
        <v>101.7072</v>
      </c>
      <c r="BD72" s="176">
        <v>132.51839999999999</v>
      </c>
      <c r="BE72" s="176">
        <v>137.72639999999998</v>
      </c>
      <c r="BF72" s="176">
        <v>79.430399999999992</v>
      </c>
      <c r="BG72" s="176">
        <v>128.50319999999999</v>
      </c>
      <c r="BH72" s="176">
        <v>118.0536</v>
      </c>
      <c r="BI72" s="176">
        <v>129.62880000000001</v>
      </c>
      <c r="BJ72" s="176">
        <v>32.054400000000001</v>
      </c>
      <c r="BK72" s="176">
        <v>69.468000000000004</v>
      </c>
      <c r="BL72" s="176">
        <v>129.2928</v>
      </c>
      <c r="BM72" s="176">
        <v>121.8168</v>
      </c>
      <c r="BN72" s="176">
        <v>132.048</v>
      </c>
      <c r="BO72" s="176">
        <v>60.177599999999998</v>
      </c>
      <c r="BP72" s="176">
        <v>127.0752</v>
      </c>
      <c r="BQ72" s="176">
        <v>80.085599999999999</v>
      </c>
      <c r="BR72" s="176">
        <v>158.05439999999999</v>
      </c>
      <c r="BS72" s="176">
        <v>111.4512</v>
      </c>
      <c r="BT72" s="176">
        <v>104.46239999999999</v>
      </c>
      <c r="BU72" s="176">
        <v>120.8424</v>
      </c>
      <c r="BV72" s="176">
        <v>127.41119999999999</v>
      </c>
      <c r="BW72" s="176">
        <v>30.357599999999998</v>
      </c>
      <c r="BX72" s="176">
        <v>39.849599999999995</v>
      </c>
      <c r="BY72" s="176">
        <v>51.323999999999998</v>
      </c>
      <c r="BZ72" s="176">
        <v>19.756799999999998</v>
      </c>
      <c r="CA72" s="176">
        <v>61.2864</v>
      </c>
      <c r="CB72" s="176">
        <v>108.864</v>
      </c>
      <c r="CC72" s="176">
        <v>139.50720000000001</v>
      </c>
      <c r="CD72" s="176">
        <v>91.929600000000008</v>
      </c>
      <c r="CE72" s="176">
        <v>111.5184</v>
      </c>
      <c r="CF72" s="176">
        <v>53.676000000000002</v>
      </c>
      <c r="CG72" s="176">
        <v>127.26</v>
      </c>
      <c r="CH72" s="176">
        <v>145.33679999999998</v>
      </c>
      <c r="CI72" s="176">
        <v>88.351199999999992</v>
      </c>
      <c r="CJ72" s="176">
        <v>141.45599999999999</v>
      </c>
      <c r="CK72" s="176">
        <v>87.091200000000001</v>
      </c>
      <c r="CL72" s="176">
        <v>91.055999999999997</v>
      </c>
      <c r="CM72" s="176">
        <v>36.607199999999999</v>
      </c>
      <c r="CN72" s="176">
        <v>110.68680000000001</v>
      </c>
      <c r="CO72" s="176">
        <v>116.33159999999999</v>
      </c>
      <c r="CP72" s="176">
        <v>97.767599999999987</v>
      </c>
      <c r="CQ72" s="176">
        <v>125.2944</v>
      </c>
      <c r="CR72" s="176">
        <v>92.677199999999999</v>
      </c>
      <c r="CS72" s="176">
        <v>87.897599999999997</v>
      </c>
      <c r="CT72" s="176">
        <v>77.473199999999991</v>
      </c>
      <c r="CU72" s="176">
        <v>118.062</v>
      </c>
      <c r="CV72" s="176">
        <v>93.643199999999993</v>
      </c>
      <c r="CW72" s="176">
        <v>122.47200000000001</v>
      </c>
      <c r="CX72" s="176">
        <v>55.784399999999998</v>
      </c>
      <c r="CY72" s="176">
        <v>72.643200000000007</v>
      </c>
      <c r="CZ72" s="176">
        <v>103.194</v>
      </c>
      <c r="DA72" s="176">
        <v>91.526399999999995</v>
      </c>
      <c r="DB72" s="176">
        <v>62.344800000000006</v>
      </c>
      <c r="DC72" s="176">
        <v>67.922399999999996</v>
      </c>
      <c r="DD72" s="176">
        <v>82.614000000000004</v>
      </c>
      <c r="DE72" s="4"/>
      <c r="DF72" s="113">
        <f t="shared" si="8"/>
        <v>39264</v>
      </c>
      <c r="DG72" s="133">
        <f t="shared" si="9"/>
        <v>84.11</v>
      </c>
      <c r="DH72" s="86">
        <f t="shared" ca="1" si="6"/>
        <v>0</v>
      </c>
      <c r="DI72" s="4"/>
      <c r="DO72" s="204">
        <v>0.71875</v>
      </c>
    </row>
    <row r="73" spans="1:119" customFormat="1" ht="12" customHeight="1" x14ac:dyDescent="0.2">
      <c r="A73" s="4"/>
      <c r="B73" s="188">
        <f t="shared" si="7"/>
        <v>39295</v>
      </c>
      <c r="C73" s="186">
        <v>83.35</v>
      </c>
      <c r="D73" s="186">
        <v>19.29</v>
      </c>
      <c r="E73" s="187">
        <v>0.9</v>
      </c>
      <c r="F73" s="187">
        <v>1.1000000000000001</v>
      </c>
      <c r="G73" s="4"/>
      <c r="H73" s="4"/>
      <c r="I73" s="4"/>
      <c r="J73" s="4"/>
      <c r="K73" s="4"/>
      <c r="L73" s="207">
        <v>37304</v>
      </c>
      <c r="M73" s="176">
        <v>6.6059999999999999</v>
      </c>
      <c r="N73" s="176">
        <v>6.5590000000000002</v>
      </c>
      <c r="O73" s="176">
        <v>6.6379999999999999</v>
      </c>
      <c r="P73" s="176">
        <v>6.7850000000000001</v>
      </c>
      <c r="Q73" s="176">
        <v>6.758</v>
      </c>
      <c r="R73" s="176">
        <v>6.8049999999999997</v>
      </c>
      <c r="S73" s="176">
        <v>6.8410000000000002</v>
      </c>
      <c r="T73" s="176">
        <v>6.9050000000000002</v>
      </c>
      <c r="U73" s="176">
        <v>6.8840000000000003</v>
      </c>
      <c r="V73" s="176">
        <v>6.859</v>
      </c>
      <c r="W73" s="176">
        <v>6.8550000000000004</v>
      </c>
      <c r="X73" s="176">
        <v>6.883</v>
      </c>
      <c r="Y73" s="176">
        <v>6.6669999999999998</v>
      </c>
      <c r="Z73" s="176">
        <v>3.5529999999999999</v>
      </c>
      <c r="AA73" s="176">
        <v>5.5830000000000002</v>
      </c>
      <c r="AB73" s="176">
        <v>5.8579999999999997</v>
      </c>
      <c r="AC73" s="176">
        <v>5.8360000000000003</v>
      </c>
      <c r="AD73" s="176">
        <v>5.8259999999999996</v>
      </c>
      <c r="AE73" s="176">
        <v>5.8550000000000004</v>
      </c>
      <c r="AF73" s="176">
        <v>5.8949999999999996</v>
      </c>
      <c r="AG73" s="176">
        <v>5.8019999999999996</v>
      </c>
      <c r="AH73" s="176">
        <v>5.7990000000000004</v>
      </c>
      <c r="AI73" s="176">
        <v>5.8140000000000001</v>
      </c>
      <c r="AJ73" s="176">
        <v>7.8259999999999996</v>
      </c>
      <c r="AK73" s="176">
        <v>112.72799999999999</v>
      </c>
      <c r="AL73" s="176">
        <v>94.466399999999993</v>
      </c>
      <c r="AM73" s="176">
        <v>135.54239999999999</v>
      </c>
      <c r="AN73" s="176">
        <v>126.72239999999999</v>
      </c>
      <c r="AO73" s="176">
        <v>108.66239999999999</v>
      </c>
      <c r="AP73" s="176">
        <v>140.0616</v>
      </c>
      <c r="AQ73" s="176">
        <v>124.18560000000001</v>
      </c>
      <c r="AR73" s="176">
        <v>87.645600000000002</v>
      </c>
      <c r="AS73" s="176">
        <v>49.1736</v>
      </c>
      <c r="AT73" s="176">
        <v>138.44879999999998</v>
      </c>
      <c r="AU73" s="176">
        <v>123.98399999999999</v>
      </c>
      <c r="AV73" s="176">
        <v>126.4032</v>
      </c>
      <c r="AW73" s="176">
        <v>102.17760000000001</v>
      </c>
      <c r="AX73" s="176">
        <v>122.33760000000001</v>
      </c>
      <c r="AY73" s="176">
        <v>59.791199999999996</v>
      </c>
      <c r="AZ73" s="176">
        <v>129.696</v>
      </c>
      <c r="BA73" s="176">
        <v>86.200800000000001</v>
      </c>
      <c r="BB73" s="176">
        <v>80.119199999999992</v>
      </c>
      <c r="BC73" s="176">
        <v>109.28400000000001</v>
      </c>
      <c r="BD73" s="176">
        <v>133.86240000000001</v>
      </c>
      <c r="BE73" s="176">
        <v>91.324799999999996</v>
      </c>
      <c r="BF73" s="176">
        <v>92.534399999999991</v>
      </c>
      <c r="BG73" s="176">
        <v>90.417600000000007</v>
      </c>
      <c r="BH73" s="176">
        <v>91.811999999999998</v>
      </c>
      <c r="BI73" s="176">
        <v>42.537599999999998</v>
      </c>
      <c r="BJ73" s="176">
        <v>62.361599999999996</v>
      </c>
      <c r="BK73" s="176">
        <v>119.952</v>
      </c>
      <c r="BL73" s="176">
        <v>123.98399999999999</v>
      </c>
      <c r="BM73" s="176">
        <v>116.3232</v>
      </c>
      <c r="BN73" s="176">
        <v>126.65519999999999</v>
      </c>
      <c r="BO73" s="176">
        <v>113.41680000000001</v>
      </c>
      <c r="BP73" s="176">
        <v>83.529600000000002</v>
      </c>
      <c r="BQ73" s="176">
        <v>121.1448</v>
      </c>
      <c r="BR73" s="176">
        <v>101.7072</v>
      </c>
      <c r="BS73" s="176">
        <v>131.46</v>
      </c>
      <c r="BT73" s="176">
        <v>130.4016</v>
      </c>
      <c r="BU73" s="176">
        <v>138.4992</v>
      </c>
      <c r="BV73" s="176">
        <v>21.571200000000001</v>
      </c>
      <c r="BW73" s="176">
        <v>48.5184</v>
      </c>
      <c r="BX73" s="176">
        <v>89.258399999999995</v>
      </c>
      <c r="BY73" s="176">
        <v>100.6152</v>
      </c>
      <c r="BZ73" s="176">
        <v>55.036799999999999</v>
      </c>
      <c r="CA73" s="176">
        <v>95.356800000000007</v>
      </c>
      <c r="CB73" s="176">
        <v>142.53120000000001</v>
      </c>
      <c r="CC73" s="176">
        <v>74.155199999999994</v>
      </c>
      <c r="CD73" s="176">
        <v>84.8232</v>
      </c>
      <c r="CE73" s="176">
        <v>94.147199999999998</v>
      </c>
      <c r="CF73" s="176">
        <v>143.74079999999998</v>
      </c>
      <c r="CG73" s="176">
        <v>80.623199999999997</v>
      </c>
      <c r="CH73" s="176">
        <v>134.95439999999999</v>
      </c>
      <c r="CI73" s="176">
        <v>109.0656</v>
      </c>
      <c r="CJ73" s="176">
        <v>106.0416</v>
      </c>
      <c r="CK73" s="176">
        <v>80.236800000000002</v>
      </c>
      <c r="CL73" s="176">
        <v>82.303200000000004</v>
      </c>
      <c r="CM73" s="176">
        <v>119.3472</v>
      </c>
      <c r="CN73" s="176">
        <v>129.024</v>
      </c>
      <c r="CO73" s="176">
        <v>115.71839999999999</v>
      </c>
      <c r="CP73" s="176">
        <v>78.203999999999994</v>
      </c>
      <c r="CQ73" s="176">
        <v>126.8064</v>
      </c>
      <c r="CR73" s="176">
        <v>102.21119999999999</v>
      </c>
      <c r="CS73" s="176">
        <v>110.10719999999999</v>
      </c>
      <c r="CT73" s="176">
        <v>83.311199999999999</v>
      </c>
      <c r="CU73" s="176">
        <v>123.0264</v>
      </c>
      <c r="CV73" s="176">
        <v>121.36319999999999</v>
      </c>
      <c r="CW73" s="176">
        <v>149.58720000000002</v>
      </c>
      <c r="CX73" s="176">
        <v>75.415199999999999</v>
      </c>
      <c r="CY73" s="176">
        <v>95.34</v>
      </c>
      <c r="CZ73" s="176">
        <v>134.48400000000001</v>
      </c>
      <c r="DA73" s="176">
        <v>126.8064</v>
      </c>
      <c r="DB73" s="176">
        <v>57.556800000000003</v>
      </c>
      <c r="DC73" s="176">
        <v>80.589600000000004</v>
      </c>
      <c r="DD73" s="176">
        <v>77.229600000000005</v>
      </c>
      <c r="DE73" s="4"/>
      <c r="DF73" s="113">
        <f t="shared" si="8"/>
        <v>39295</v>
      </c>
      <c r="DG73" s="133">
        <f t="shared" si="9"/>
        <v>83.35</v>
      </c>
      <c r="DH73" s="86">
        <f t="shared" ca="1" si="6"/>
        <v>0</v>
      </c>
      <c r="DI73" s="4"/>
      <c r="DO73" s="204">
        <v>0.72916666666666663</v>
      </c>
    </row>
    <row r="74" spans="1:119" customFormat="1" ht="12" customHeight="1" x14ac:dyDescent="0.2">
      <c r="A74" s="4"/>
      <c r="B74" s="188">
        <f t="shared" si="7"/>
        <v>39326</v>
      </c>
      <c r="C74" s="186">
        <v>85.14</v>
      </c>
      <c r="D74" s="186">
        <v>18.75</v>
      </c>
      <c r="E74" s="187">
        <v>0.9</v>
      </c>
      <c r="F74" s="187">
        <v>1.1000000000000001</v>
      </c>
      <c r="G74" s="4"/>
      <c r="H74" s="4"/>
      <c r="I74" s="4"/>
      <c r="J74" s="4"/>
      <c r="K74" s="4"/>
      <c r="L74" s="207">
        <v>37305</v>
      </c>
      <c r="M74" s="176">
        <v>8.1780000000000008</v>
      </c>
      <c r="N74" s="176">
        <v>7.51</v>
      </c>
      <c r="O74" s="176">
        <v>7.1890000000000001</v>
      </c>
      <c r="P74" s="176">
        <v>6.8280000000000003</v>
      </c>
      <c r="Q74" s="176">
        <v>7.3179999999999996</v>
      </c>
      <c r="R74" s="176">
        <v>7.2939999999999996</v>
      </c>
      <c r="S74" s="176">
        <v>7.2119999999999997</v>
      </c>
      <c r="T74" s="176">
        <v>6.9119999999999999</v>
      </c>
      <c r="U74" s="176">
        <v>6.9489999999999998</v>
      </c>
      <c r="V74" s="176">
        <v>6.984</v>
      </c>
      <c r="W74" s="176">
        <v>6.9710000000000001</v>
      </c>
      <c r="X74" s="176">
        <v>7.36</v>
      </c>
      <c r="Y74" s="176">
        <v>7.383</v>
      </c>
      <c r="Z74" s="176">
        <v>7.3819999999999997</v>
      </c>
      <c r="AA74" s="176">
        <v>7.423</v>
      </c>
      <c r="AB74" s="176">
        <v>7.548</v>
      </c>
      <c r="AC74" s="176">
        <v>7.593</v>
      </c>
      <c r="AD74" s="176">
        <v>7.6109999999999998</v>
      </c>
      <c r="AE74" s="176">
        <v>7.6360000000000001</v>
      </c>
      <c r="AF74" s="176">
        <v>7.6669999999999998</v>
      </c>
      <c r="AG74" s="176">
        <v>7.6289999999999996</v>
      </c>
      <c r="AH74" s="176">
        <v>5.88</v>
      </c>
      <c r="AI74" s="176">
        <v>4.6890000000000001</v>
      </c>
      <c r="AJ74" s="176">
        <v>4.8840000000000003</v>
      </c>
      <c r="AK74" s="176">
        <v>132.8544</v>
      </c>
      <c r="AL74" s="176">
        <v>114.828</v>
      </c>
      <c r="AM74" s="176">
        <v>123.4128</v>
      </c>
      <c r="AN74" s="176">
        <v>132.46799999999999</v>
      </c>
      <c r="AO74" s="176">
        <v>103.2192</v>
      </c>
      <c r="AP74" s="176">
        <v>75.700800000000001</v>
      </c>
      <c r="AQ74" s="176">
        <v>87.091200000000001</v>
      </c>
      <c r="AR74" s="176">
        <v>129.41039999999998</v>
      </c>
      <c r="AS74" s="176">
        <v>77.044800000000009</v>
      </c>
      <c r="AT74" s="176">
        <v>124.992</v>
      </c>
      <c r="AU74" s="176">
        <v>93.895200000000003</v>
      </c>
      <c r="AV74" s="176">
        <v>127.2432</v>
      </c>
      <c r="AW74" s="176">
        <v>95.507999999999996</v>
      </c>
      <c r="AX74" s="176">
        <v>127.848</v>
      </c>
      <c r="AY74" s="176">
        <v>64.343999999999994</v>
      </c>
      <c r="AZ74" s="176">
        <v>96.784800000000004</v>
      </c>
      <c r="BA74" s="176">
        <v>87.695999999999998</v>
      </c>
      <c r="BB74" s="176">
        <v>84.87360000000001</v>
      </c>
      <c r="BC74" s="176">
        <v>123.17760000000001</v>
      </c>
      <c r="BD74" s="176">
        <v>81.446399999999997</v>
      </c>
      <c r="BE74" s="176">
        <v>116.81039999999999</v>
      </c>
      <c r="BF74" s="176">
        <v>76.7928</v>
      </c>
      <c r="BG74" s="176">
        <v>97.070399999999992</v>
      </c>
      <c r="BH74" s="176">
        <v>90.535200000000003</v>
      </c>
      <c r="BI74" s="176">
        <v>134.0472</v>
      </c>
      <c r="BJ74" s="176">
        <v>105.10080000000001</v>
      </c>
      <c r="BK74" s="176">
        <v>121.1784</v>
      </c>
      <c r="BL74" s="176">
        <v>128.41919999999999</v>
      </c>
      <c r="BM74" s="176">
        <v>93.542400000000001</v>
      </c>
      <c r="BN74" s="176">
        <v>92.551199999999994</v>
      </c>
      <c r="BO74" s="176">
        <v>108.05760000000001</v>
      </c>
      <c r="BP74" s="176">
        <v>148.89839999999998</v>
      </c>
      <c r="BQ74" s="176">
        <v>69.3</v>
      </c>
      <c r="BR74" s="176">
        <v>120.90960000000001</v>
      </c>
      <c r="BS74" s="176">
        <v>122.7072</v>
      </c>
      <c r="BT74" s="176">
        <v>117.23039999999999</v>
      </c>
      <c r="BU74" s="176">
        <v>113.8032</v>
      </c>
      <c r="BV74" s="176">
        <v>58.766400000000004</v>
      </c>
      <c r="BW74" s="176">
        <v>76.120800000000003</v>
      </c>
      <c r="BX74" s="176">
        <v>87.578399999999988</v>
      </c>
      <c r="BY74" s="176">
        <v>126.65519999999999</v>
      </c>
      <c r="BZ74" s="176">
        <v>117.73439999999999</v>
      </c>
      <c r="CA74" s="176">
        <v>78.18719999999999</v>
      </c>
      <c r="CB74" s="176">
        <v>83.831999999999994</v>
      </c>
      <c r="CC74" s="176">
        <v>68.980800000000002</v>
      </c>
      <c r="CD74" s="176">
        <v>101.74080000000001</v>
      </c>
      <c r="CE74" s="176">
        <v>75.818399999999997</v>
      </c>
      <c r="CF74" s="176">
        <v>75.398399999999995</v>
      </c>
      <c r="CG74" s="176">
        <v>65.721600000000009</v>
      </c>
      <c r="CH74" s="176">
        <v>63.1008</v>
      </c>
      <c r="CI74" s="176">
        <v>84.621600000000001</v>
      </c>
      <c r="CJ74" s="176">
        <v>107.9568</v>
      </c>
      <c r="CK74" s="176">
        <v>117.7848</v>
      </c>
      <c r="CL74" s="176">
        <v>156.24</v>
      </c>
      <c r="CM74" s="176">
        <v>67.7376</v>
      </c>
      <c r="CN74" s="176">
        <v>153.40079999999998</v>
      </c>
      <c r="CO74" s="176">
        <v>96.516000000000005</v>
      </c>
      <c r="CP74" s="176">
        <v>155.0136</v>
      </c>
      <c r="CQ74" s="176">
        <v>93.828000000000003</v>
      </c>
      <c r="CR74" s="176">
        <v>118.776</v>
      </c>
      <c r="CS74" s="176">
        <v>118.49039999999999</v>
      </c>
      <c r="CT74" s="176">
        <v>144.63120000000001</v>
      </c>
      <c r="CU74" s="176">
        <v>98.414400000000001</v>
      </c>
      <c r="CV74" s="176">
        <v>18.076799999999999</v>
      </c>
      <c r="CW74" s="176">
        <v>98.851199999999992</v>
      </c>
      <c r="CX74" s="176">
        <v>132.7704</v>
      </c>
      <c r="CY74" s="176">
        <v>117.93600000000001</v>
      </c>
      <c r="CZ74" s="176">
        <v>130.2336</v>
      </c>
      <c r="DA74" s="176">
        <v>84.235199999999992</v>
      </c>
      <c r="DB74" s="176">
        <v>122.87519999999999</v>
      </c>
      <c r="DC74" s="176">
        <v>136.0128</v>
      </c>
      <c r="DD74" s="176">
        <v>156.3408</v>
      </c>
      <c r="DE74" s="4"/>
      <c r="DF74" s="113">
        <f t="shared" si="8"/>
        <v>39326</v>
      </c>
      <c r="DG74" s="133">
        <f t="shared" si="9"/>
        <v>85.14</v>
      </c>
      <c r="DH74" s="86">
        <f t="shared" ca="1" si="6"/>
        <v>0</v>
      </c>
      <c r="DI74" s="4"/>
      <c r="DO74" s="204">
        <v>0.73958333333333337</v>
      </c>
    </row>
    <row r="75" spans="1:119" customFormat="1" ht="12" customHeight="1" x14ac:dyDescent="0.2">
      <c r="A75" s="4"/>
      <c r="B75" s="188">
        <f t="shared" si="7"/>
        <v>39356</v>
      </c>
      <c r="C75" s="186">
        <v>88.11</v>
      </c>
      <c r="D75" s="186">
        <v>20.22</v>
      </c>
      <c r="E75" s="187">
        <v>0.9</v>
      </c>
      <c r="F75" s="187">
        <v>1.1000000000000001</v>
      </c>
      <c r="G75" s="4"/>
      <c r="H75" s="4"/>
      <c r="I75" s="4"/>
      <c r="J75" s="4"/>
      <c r="K75" s="4"/>
      <c r="L75" s="207">
        <v>37306</v>
      </c>
      <c r="M75" s="176">
        <v>5.0949999999999998</v>
      </c>
      <c r="N75" s="176">
        <v>5.0839999999999996</v>
      </c>
      <c r="O75" s="176">
        <v>4.9630000000000001</v>
      </c>
      <c r="P75" s="176">
        <v>4.9850000000000003</v>
      </c>
      <c r="Q75" s="176">
        <v>4.9809999999999999</v>
      </c>
      <c r="R75" s="176">
        <v>5.9260000000000002</v>
      </c>
      <c r="S75" s="176">
        <v>6.4640000000000004</v>
      </c>
      <c r="T75" s="176">
        <v>6.4039999999999999</v>
      </c>
      <c r="U75" s="176">
        <v>7.7450000000000001</v>
      </c>
      <c r="V75" s="176">
        <v>8.048</v>
      </c>
      <c r="W75" s="176">
        <v>8.0510000000000002</v>
      </c>
      <c r="X75" s="176">
        <v>9.4260000000000002</v>
      </c>
      <c r="Y75" s="176">
        <v>9.8680000000000003</v>
      </c>
      <c r="Z75" s="176">
        <v>10.227</v>
      </c>
      <c r="AA75" s="176">
        <v>10.311999999999999</v>
      </c>
      <c r="AB75" s="176">
        <v>10.702999999999999</v>
      </c>
      <c r="AC75" s="176">
        <v>10.815</v>
      </c>
      <c r="AD75" s="176">
        <v>10.766999999999999</v>
      </c>
      <c r="AE75" s="176">
        <v>9.1379999999999999</v>
      </c>
      <c r="AF75" s="176">
        <v>10.723000000000001</v>
      </c>
      <c r="AG75" s="176">
        <v>10.675000000000001</v>
      </c>
      <c r="AH75" s="176">
        <v>6.4509999999999996</v>
      </c>
      <c r="AI75" s="176">
        <v>9.2010000000000005</v>
      </c>
      <c r="AJ75" s="176">
        <v>5.6280000000000001</v>
      </c>
      <c r="AK75" s="176">
        <v>130.51919999999998</v>
      </c>
      <c r="AL75" s="176">
        <v>126.21839999999999</v>
      </c>
      <c r="AM75" s="176">
        <v>115.71839999999999</v>
      </c>
      <c r="AN75" s="176">
        <v>59.7744</v>
      </c>
      <c r="AO75" s="176">
        <v>112.24080000000001</v>
      </c>
      <c r="AP75" s="176">
        <v>100.51439999999999</v>
      </c>
      <c r="AQ75" s="176">
        <v>137.84399999999999</v>
      </c>
      <c r="AR75" s="176">
        <v>81.429600000000008</v>
      </c>
      <c r="AS75" s="176">
        <v>62.395199999999996</v>
      </c>
      <c r="AT75" s="176">
        <v>114.91200000000001</v>
      </c>
      <c r="AU75" s="176">
        <v>115.5168</v>
      </c>
      <c r="AV75" s="176">
        <v>108.25919999999999</v>
      </c>
      <c r="AW75" s="176">
        <v>58.128</v>
      </c>
      <c r="AX75" s="176">
        <v>117.8352</v>
      </c>
      <c r="AY75" s="176">
        <v>113.88719999999999</v>
      </c>
      <c r="AZ75" s="176">
        <v>138.70079999999999</v>
      </c>
      <c r="BA75" s="176">
        <v>84.268799999999999</v>
      </c>
      <c r="BB75" s="176">
        <v>123.5808</v>
      </c>
      <c r="BC75" s="176">
        <v>97.97760000000001</v>
      </c>
      <c r="BD75" s="176">
        <v>79.632000000000005</v>
      </c>
      <c r="BE75" s="176">
        <v>124.60560000000001</v>
      </c>
      <c r="BF75" s="176">
        <v>71.047200000000004</v>
      </c>
      <c r="BG75" s="176">
        <v>65.855999999999995</v>
      </c>
      <c r="BH75" s="176">
        <v>120.94319999999999</v>
      </c>
      <c r="BI75" s="176">
        <v>57.859199999999994</v>
      </c>
      <c r="BJ75" s="176">
        <v>74.3904</v>
      </c>
      <c r="BK75" s="176">
        <v>81.379199999999997</v>
      </c>
      <c r="BL75" s="176">
        <v>73.130399999999995</v>
      </c>
      <c r="BM75" s="176">
        <v>93.004800000000003</v>
      </c>
      <c r="BN75" s="176">
        <v>100.69919999999999</v>
      </c>
      <c r="BO75" s="176">
        <v>85.075199999999995</v>
      </c>
      <c r="BP75" s="176">
        <v>77.616</v>
      </c>
      <c r="BQ75" s="176">
        <v>112.0056</v>
      </c>
      <c r="BR75" s="176">
        <v>86.94</v>
      </c>
      <c r="BS75" s="176">
        <v>138.29760000000002</v>
      </c>
      <c r="BT75" s="176">
        <v>39.799199999999999</v>
      </c>
      <c r="BU75" s="176">
        <v>10.8192</v>
      </c>
      <c r="BV75" s="176">
        <v>28.862400000000001</v>
      </c>
      <c r="BW75" s="176">
        <v>126.10080000000001</v>
      </c>
      <c r="BX75" s="176">
        <v>3.2256</v>
      </c>
      <c r="BY75" s="176">
        <v>88.367999999999995</v>
      </c>
      <c r="BZ75" s="176">
        <v>125.46239999999999</v>
      </c>
      <c r="CA75" s="176">
        <v>36.489599999999996</v>
      </c>
      <c r="CB75" s="176">
        <v>119.2632</v>
      </c>
      <c r="CC75" s="176">
        <v>8.4672000000000001</v>
      </c>
      <c r="CD75" s="176">
        <v>51.206400000000002</v>
      </c>
      <c r="CE75" s="176">
        <v>99.590399999999988</v>
      </c>
      <c r="CF75" s="176">
        <v>88.099199999999996</v>
      </c>
      <c r="CG75" s="176">
        <v>103.65600000000001</v>
      </c>
      <c r="CH75" s="176">
        <v>91.509600000000006</v>
      </c>
      <c r="CI75" s="176">
        <v>108.74639999999999</v>
      </c>
      <c r="CJ75" s="176">
        <v>39.009599999999999</v>
      </c>
      <c r="CK75" s="176">
        <v>4.6536</v>
      </c>
      <c r="CL75" s="176">
        <v>117.1464</v>
      </c>
      <c r="CM75" s="176">
        <v>120.48960000000001</v>
      </c>
      <c r="CN75" s="176">
        <v>143.5224</v>
      </c>
      <c r="CO75" s="176">
        <v>98.851199999999992</v>
      </c>
      <c r="CP75" s="176">
        <v>80.00160000000001</v>
      </c>
      <c r="CQ75" s="176">
        <v>109.8888</v>
      </c>
      <c r="CR75" s="176">
        <v>61.723199999999999</v>
      </c>
      <c r="CS75" s="176">
        <v>126.0168</v>
      </c>
      <c r="CT75" s="176">
        <v>103.8408</v>
      </c>
      <c r="CU75" s="176">
        <v>75.331199999999995</v>
      </c>
      <c r="CV75" s="176">
        <v>88.250399999999999</v>
      </c>
      <c r="CW75" s="176">
        <v>126</v>
      </c>
      <c r="CX75" s="176">
        <v>122.3712</v>
      </c>
      <c r="CY75" s="176">
        <v>104.47919999999999</v>
      </c>
      <c r="CZ75" s="176">
        <v>135.1224</v>
      </c>
      <c r="DA75" s="176">
        <v>136.73520000000002</v>
      </c>
      <c r="DB75" s="176">
        <v>103.2192</v>
      </c>
      <c r="DC75" s="176">
        <v>85.444800000000001</v>
      </c>
      <c r="DD75" s="176">
        <v>134.26560000000001</v>
      </c>
      <c r="DE75" s="4"/>
      <c r="DF75" s="113">
        <f t="shared" si="8"/>
        <v>39356</v>
      </c>
      <c r="DG75" s="133">
        <f t="shared" si="9"/>
        <v>88.11</v>
      </c>
      <c r="DH75" s="86">
        <f t="shared" ca="1" si="6"/>
        <v>0</v>
      </c>
      <c r="DI75" s="4"/>
      <c r="DO75" s="204">
        <v>0.75</v>
      </c>
    </row>
    <row r="76" spans="1:119" customFormat="1" ht="12" customHeight="1" x14ac:dyDescent="0.2">
      <c r="A76" s="4"/>
      <c r="B76" s="188">
        <f t="shared" si="7"/>
        <v>39387</v>
      </c>
      <c r="C76" s="186">
        <v>89.96</v>
      </c>
      <c r="D76" s="186">
        <v>17.91</v>
      </c>
      <c r="E76" s="187">
        <v>0.9</v>
      </c>
      <c r="F76" s="187">
        <v>1.1000000000000001</v>
      </c>
      <c r="G76" s="4"/>
      <c r="H76" s="4"/>
      <c r="I76" s="4"/>
      <c r="J76" s="4"/>
      <c r="K76" s="4"/>
      <c r="L76" s="207">
        <v>37307</v>
      </c>
      <c r="M76" s="176">
        <v>4.5599999999999996</v>
      </c>
      <c r="N76" s="176">
        <v>4.8</v>
      </c>
      <c r="O76" s="176">
        <v>4.9530000000000003</v>
      </c>
      <c r="P76" s="176">
        <v>4.3929999999999998</v>
      </c>
      <c r="Q76" s="176">
        <v>7.37</v>
      </c>
      <c r="R76" s="176">
        <v>7.4640000000000004</v>
      </c>
      <c r="S76" s="176">
        <v>7.6109999999999998</v>
      </c>
      <c r="T76" s="176">
        <v>7.65</v>
      </c>
      <c r="U76" s="176">
        <v>8.9480000000000004</v>
      </c>
      <c r="V76" s="176">
        <v>8.8789999999999996</v>
      </c>
      <c r="W76" s="176">
        <v>8.8740000000000006</v>
      </c>
      <c r="X76" s="176">
        <v>8.8559999999999999</v>
      </c>
      <c r="Y76" s="176">
        <v>8.8580000000000005</v>
      </c>
      <c r="Z76" s="176">
        <v>8.8559999999999999</v>
      </c>
      <c r="AA76" s="176">
        <v>8.8040000000000003</v>
      </c>
      <c r="AB76" s="176">
        <v>8.5920000000000005</v>
      </c>
      <c r="AC76" s="176">
        <v>8.7029999999999994</v>
      </c>
      <c r="AD76" s="176">
        <v>8.8070000000000004</v>
      </c>
      <c r="AE76" s="176">
        <v>8.8870000000000005</v>
      </c>
      <c r="AF76" s="176">
        <v>7.8579999999999997</v>
      </c>
      <c r="AG76" s="176">
        <v>7.3650000000000002</v>
      </c>
      <c r="AH76" s="176">
        <v>4.8730000000000002</v>
      </c>
      <c r="AI76" s="176">
        <v>6.0359999999999996</v>
      </c>
      <c r="AJ76" s="176">
        <v>5.6669999999999998</v>
      </c>
      <c r="AK76" s="176">
        <v>138.03719999999998</v>
      </c>
      <c r="AL76" s="176">
        <v>96.574799999999996</v>
      </c>
      <c r="AM76" s="176">
        <v>105.0504</v>
      </c>
      <c r="AN76" s="176">
        <v>83.328000000000003</v>
      </c>
      <c r="AO76" s="176">
        <v>128.4024</v>
      </c>
      <c r="AP76" s="176">
        <v>98.338799999999992</v>
      </c>
      <c r="AQ76" s="176">
        <v>140.196</v>
      </c>
      <c r="AR76" s="176">
        <v>102.79920000000001</v>
      </c>
      <c r="AS76" s="176">
        <v>86.897999999999996</v>
      </c>
      <c r="AT76" s="176">
        <v>83.134799999999998</v>
      </c>
      <c r="AU76" s="176">
        <v>118.33080000000001</v>
      </c>
      <c r="AV76" s="176">
        <v>120.2208</v>
      </c>
      <c r="AW76" s="176">
        <v>104.0592</v>
      </c>
      <c r="AX76" s="176">
        <v>99.42240000000001</v>
      </c>
      <c r="AY76" s="176">
        <v>122.76599999999999</v>
      </c>
      <c r="AZ76" s="176">
        <v>103.52159999999999</v>
      </c>
      <c r="BA76" s="176">
        <v>67.989599999999996</v>
      </c>
      <c r="BB76" s="176">
        <v>131.36759999999998</v>
      </c>
      <c r="BC76" s="176">
        <v>81.068399999999997</v>
      </c>
      <c r="BD76" s="176">
        <v>64.360799999999998</v>
      </c>
      <c r="BE76" s="176">
        <v>79.564800000000005</v>
      </c>
      <c r="BF76" s="176">
        <v>71.307600000000008</v>
      </c>
      <c r="BG76" s="176">
        <v>96.331199999999995</v>
      </c>
      <c r="BH76" s="176">
        <v>101.7744</v>
      </c>
      <c r="BI76" s="176">
        <v>102.96720000000001</v>
      </c>
      <c r="BJ76" s="176">
        <v>81.723600000000005</v>
      </c>
      <c r="BK76" s="176">
        <v>97.608000000000004</v>
      </c>
      <c r="BL76" s="176">
        <v>85.251599999999996</v>
      </c>
      <c r="BM76" s="176">
        <v>110.81280000000001</v>
      </c>
      <c r="BN76" s="176">
        <v>79.497599999999991</v>
      </c>
      <c r="BO76" s="176">
        <v>86.881199999999993</v>
      </c>
      <c r="BP76" s="176">
        <v>22.780799999999999</v>
      </c>
      <c r="BQ76" s="176">
        <v>78.825600000000009</v>
      </c>
      <c r="BR76" s="176">
        <v>63.705599999999997</v>
      </c>
      <c r="BS76" s="176">
        <v>54.432000000000002</v>
      </c>
      <c r="BT76" s="176">
        <v>50.4</v>
      </c>
      <c r="BU76" s="176">
        <v>27.787199999999999</v>
      </c>
      <c r="BV76" s="176">
        <v>50.9208</v>
      </c>
      <c r="BW76" s="176">
        <v>115.26480000000001</v>
      </c>
      <c r="BX76" s="176">
        <v>72.273600000000016</v>
      </c>
      <c r="BY76" s="176">
        <v>71.903999999999996</v>
      </c>
      <c r="BZ76" s="176">
        <v>118.93559999999999</v>
      </c>
      <c r="CA76" s="176">
        <v>58.203600000000002</v>
      </c>
      <c r="CB76" s="176">
        <v>127.7724</v>
      </c>
      <c r="CC76" s="176">
        <v>1.2096</v>
      </c>
      <c r="CD76" s="176">
        <v>21.974400000000003</v>
      </c>
      <c r="CE76" s="176">
        <v>0.80640000000000001</v>
      </c>
      <c r="CF76" s="176">
        <v>112.6104</v>
      </c>
      <c r="CG76" s="176">
        <v>118.4736</v>
      </c>
      <c r="CH76" s="176">
        <v>124.18560000000001</v>
      </c>
      <c r="CI76" s="176">
        <v>128.33519999999999</v>
      </c>
      <c r="CJ76" s="176">
        <v>113.87039999999999</v>
      </c>
      <c r="CK76" s="176">
        <v>84.251999999999995</v>
      </c>
      <c r="CL76" s="176">
        <v>91.324799999999996</v>
      </c>
      <c r="CM76" s="176">
        <v>92.736000000000004</v>
      </c>
      <c r="CN76" s="176">
        <v>43.444800000000001</v>
      </c>
      <c r="CO76" s="176">
        <v>99.12</v>
      </c>
      <c r="CP76" s="176">
        <v>87.460800000000006</v>
      </c>
      <c r="CQ76" s="176">
        <v>149.65439999999998</v>
      </c>
      <c r="CR76" s="176">
        <v>89.241600000000005</v>
      </c>
      <c r="CS76" s="176">
        <v>127.94880000000001</v>
      </c>
      <c r="CT76" s="176">
        <v>147.1344</v>
      </c>
      <c r="CU76" s="176">
        <v>138.9864</v>
      </c>
      <c r="CV76" s="176">
        <v>21.7728</v>
      </c>
      <c r="CW76" s="176">
        <v>111.21599999999999</v>
      </c>
      <c r="CX76" s="176">
        <v>96.700800000000001</v>
      </c>
      <c r="CY76" s="176">
        <v>155.21520000000001</v>
      </c>
      <c r="CZ76" s="176">
        <v>96.516000000000005</v>
      </c>
      <c r="DA76" s="176">
        <v>132.97200000000001</v>
      </c>
      <c r="DB76" s="176">
        <v>131.84639999999999</v>
      </c>
      <c r="DC76" s="176">
        <v>105.63839999999999</v>
      </c>
      <c r="DD76" s="176">
        <v>9.4920000000000009</v>
      </c>
      <c r="DE76" s="4"/>
      <c r="DF76" s="113">
        <f t="shared" si="8"/>
        <v>39387</v>
      </c>
      <c r="DG76" s="133">
        <f t="shared" si="9"/>
        <v>89.96</v>
      </c>
      <c r="DH76" s="86">
        <f t="shared" ca="1" si="6"/>
        <v>0</v>
      </c>
      <c r="DI76" s="4"/>
      <c r="DO76" s="204">
        <v>0.76041666666666663</v>
      </c>
    </row>
    <row r="77" spans="1:119" customFormat="1" ht="12" customHeight="1" x14ac:dyDescent="0.2">
      <c r="A77" s="4"/>
      <c r="B77" s="188">
        <f t="shared" si="7"/>
        <v>39417</v>
      </c>
      <c r="C77" s="186">
        <v>81.8</v>
      </c>
      <c r="D77" s="186">
        <v>18.829999999999998</v>
      </c>
      <c r="E77" s="187">
        <v>0.9</v>
      </c>
      <c r="F77" s="187">
        <v>1.1000000000000001</v>
      </c>
      <c r="G77" s="4"/>
      <c r="H77" s="4"/>
      <c r="I77" s="4"/>
      <c r="J77" s="4"/>
      <c r="K77" s="4"/>
      <c r="L77" s="207">
        <v>37308</v>
      </c>
      <c r="M77" s="176">
        <v>5.7409999999999997</v>
      </c>
      <c r="N77" s="176">
        <v>6.0129999999999999</v>
      </c>
      <c r="O77" s="176">
        <v>6.84</v>
      </c>
      <c r="P77" s="176">
        <v>6.8120000000000003</v>
      </c>
      <c r="Q77" s="176">
        <v>6.7990000000000004</v>
      </c>
      <c r="R77" s="176">
        <v>6.0640000000000001</v>
      </c>
      <c r="S77" s="176">
        <v>5.4429999999999996</v>
      </c>
      <c r="T77" s="176">
        <v>5.8730000000000002</v>
      </c>
      <c r="U77" s="176">
        <v>5.85</v>
      </c>
      <c r="V77" s="176">
        <v>5.8529999999999998</v>
      </c>
      <c r="W77" s="176">
        <v>5.89</v>
      </c>
      <c r="X77" s="176">
        <v>5.9550000000000001</v>
      </c>
      <c r="Y77" s="176">
        <v>5.931</v>
      </c>
      <c r="Z77" s="176">
        <v>5.8680000000000003</v>
      </c>
      <c r="AA77" s="176">
        <v>5.8380000000000001</v>
      </c>
      <c r="AB77" s="176">
        <v>5.8239999999999998</v>
      </c>
      <c r="AC77" s="176">
        <v>5.9089999999999998</v>
      </c>
      <c r="AD77" s="176">
        <v>6.6950000000000003</v>
      </c>
      <c r="AE77" s="176">
        <v>6.7720000000000002</v>
      </c>
      <c r="AF77" s="176">
        <v>6.8769999999999998</v>
      </c>
      <c r="AG77" s="176">
        <v>6.8970000000000002</v>
      </c>
      <c r="AH77" s="176">
        <v>6.9459999999999997</v>
      </c>
      <c r="AI77" s="176">
        <v>5.0739999999999998</v>
      </c>
      <c r="AJ77" s="176">
        <v>5.859</v>
      </c>
      <c r="AK77" s="176">
        <v>145.55520000000001</v>
      </c>
      <c r="AL77" s="176">
        <v>66.931200000000004</v>
      </c>
      <c r="AM77" s="176">
        <v>94.38239999999999</v>
      </c>
      <c r="AN77" s="176">
        <v>106.88160000000001</v>
      </c>
      <c r="AO77" s="176">
        <v>144.56399999999999</v>
      </c>
      <c r="AP77" s="176">
        <v>96.163200000000003</v>
      </c>
      <c r="AQ77" s="176">
        <v>142.548</v>
      </c>
      <c r="AR77" s="176">
        <v>124.1688</v>
      </c>
      <c r="AS77" s="176">
        <v>111.4008</v>
      </c>
      <c r="AT77" s="176">
        <v>51.357599999999998</v>
      </c>
      <c r="AU77" s="176">
        <v>121.1448</v>
      </c>
      <c r="AV77" s="176">
        <v>132.1824</v>
      </c>
      <c r="AW77" s="176">
        <v>149.99039999999999</v>
      </c>
      <c r="AX77" s="176">
        <v>81.009600000000006</v>
      </c>
      <c r="AY77" s="176">
        <v>131.64479999999998</v>
      </c>
      <c r="AZ77" s="176">
        <v>68.342399999999998</v>
      </c>
      <c r="BA77" s="176">
        <v>51.7104</v>
      </c>
      <c r="BB77" s="176">
        <v>139.15439999999998</v>
      </c>
      <c r="BC77" s="176">
        <v>64.159199999999998</v>
      </c>
      <c r="BD77" s="176">
        <v>49.089599999999997</v>
      </c>
      <c r="BE77" s="176">
        <v>34.524000000000001</v>
      </c>
      <c r="BF77" s="176">
        <v>71.567999999999998</v>
      </c>
      <c r="BG77" s="176">
        <v>126.8064</v>
      </c>
      <c r="BH77" s="176">
        <v>82.60560000000001</v>
      </c>
      <c r="BI77" s="176">
        <v>148.07520000000002</v>
      </c>
      <c r="BJ77" s="176">
        <v>89.05680000000001</v>
      </c>
      <c r="BK77" s="176">
        <v>113.8368</v>
      </c>
      <c r="BL77" s="176">
        <v>97.372799999999998</v>
      </c>
      <c r="BM77" s="176">
        <v>128.6208</v>
      </c>
      <c r="BN77" s="176">
        <v>58.295999999999999</v>
      </c>
      <c r="BO77" s="176">
        <v>88.68719999999999</v>
      </c>
      <c r="BP77" s="176">
        <v>61.000800000000005</v>
      </c>
      <c r="BQ77" s="176">
        <v>72.072000000000003</v>
      </c>
      <c r="BR77" s="176">
        <v>102.21119999999999</v>
      </c>
      <c r="BS77" s="176">
        <v>79.833600000000004</v>
      </c>
      <c r="BT77" s="176">
        <v>52.987199999999994</v>
      </c>
      <c r="BU77" s="176">
        <v>44.755199999999995</v>
      </c>
      <c r="BV77" s="176">
        <v>72.979199999999992</v>
      </c>
      <c r="BW77" s="176">
        <v>104.42880000000001</v>
      </c>
      <c r="BX77" s="176">
        <v>141.32160000000002</v>
      </c>
      <c r="BY77" s="176">
        <v>55.44</v>
      </c>
      <c r="BZ77" s="176">
        <v>112.4088</v>
      </c>
      <c r="CA77" s="176">
        <v>79.917600000000007</v>
      </c>
      <c r="CB77" s="176">
        <v>136.2816</v>
      </c>
      <c r="CC77" s="176">
        <v>86.083199999999991</v>
      </c>
      <c r="CD77" s="176">
        <v>134.41679999999999</v>
      </c>
      <c r="CE77" s="176">
        <v>148.54560000000001</v>
      </c>
      <c r="CF77" s="176">
        <v>80.085599999999999</v>
      </c>
      <c r="CG77" s="176">
        <v>19.4208</v>
      </c>
      <c r="CH77" s="176">
        <v>80.724000000000004</v>
      </c>
      <c r="CI77" s="176">
        <v>41.328000000000003</v>
      </c>
      <c r="CJ77" s="176">
        <v>62.294400000000003</v>
      </c>
      <c r="CK77" s="176">
        <v>117.7176</v>
      </c>
      <c r="CL77" s="176">
        <v>141.72479999999999</v>
      </c>
      <c r="CM77" s="176">
        <v>117.12960000000001</v>
      </c>
      <c r="CN77" s="176">
        <v>50.9544</v>
      </c>
      <c r="CO77" s="176">
        <v>68.207999999999998</v>
      </c>
      <c r="CP77" s="176">
        <v>145.10160000000002</v>
      </c>
      <c r="CQ77" s="176">
        <v>152.208</v>
      </c>
      <c r="CR77" s="176">
        <v>91.845600000000005</v>
      </c>
      <c r="CS77" s="176">
        <v>141.10320000000002</v>
      </c>
      <c r="CT77" s="176">
        <v>110.93039999999999</v>
      </c>
      <c r="CU77" s="176">
        <v>113.1816</v>
      </c>
      <c r="CV77" s="176">
        <v>102.29519999999999</v>
      </c>
      <c r="CW77" s="176">
        <v>145.3032</v>
      </c>
      <c r="CX77" s="176">
        <v>102.6648</v>
      </c>
      <c r="CY77" s="176">
        <v>91.761600000000001</v>
      </c>
      <c r="CZ77" s="176">
        <v>33.667199999999994</v>
      </c>
      <c r="DA77" s="176">
        <v>144.21120000000002</v>
      </c>
      <c r="DB77" s="176">
        <v>120.75839999999999</v>
      </c>
      <c r="DC77" s="176">
        <v>108.05760000000001</v>
      </c>
      <c r="DD77" s="176">
        <v>18.412800000000001</v>
      </c>
      <c r="DE77" s="4"/>
      <c r="DF77" s="113">
        <f t="shared" si="8"/>
        <v>39417</v>
      </c>
      <c r="DG77" s="133">
        <f t="shared" si="9"/>
        <v>81.8</v>
      </c>
      <c r="DH77" s="86">
        <f t="shared" ca="1" si="6"/>
        <v>0</v>
      </c>
      <c r="DI77" s="4"/>
      <c r="DO77" s="204">
        <v>0.77083333333333337</v>
      </c>
    </row>
    <row r="78" spans="1:119" customFormat="1" ht="12" customHeight="1" x14ac:dyDescent="0.2">
      <c r="A78" s="4"/>
      <c r="B78" s="188">
        <f t="shared" si="7"/>
        <v>39448</v>
      </c>
      <c r="C78" s="186">
        <v>87.95</v>
      </c>
      <c r="D78" s="186">
        <v>20.149999999999999</v>
      </c>
      <c r="E78" s="187">
        <v>0.9</v>
      </c>
      <c r="F78" s="187">
        <v>1.1000000000000001</v>
      </c>
      <c r="G78" s="4"/>
      <c r="H78" s="4"/>
      <c r="I78" s="4"/>
      <c r="J78" s="4"/>
      <c r="K78" s="4"/>
      <c r="L78" s="207">
        <v>37309</v>
      </c>
      <c r="M78" s="176">
        <v>5.7990000000000004</v>
      </c>
      <c r="N78" s="176">
        <v>5.8049999999999997</v>
      </c>
      <c r="O78" s="176">
        <v>5.82</v>
      </c>
      <c r="P78" s="176">
        <v>5.8109999999999999</v>
      </c>
      <c r="Q78" s="176">
        <v>5.8079999999999998</v>
      </c>
      <c r="R78" s="176">
        <v>5.7960000000000003</v>
      </c>
      <c r="S78" s="176">
        <v>5.79</v>
      </c>
      <c r="T78" s="176">
        <v>5.78</v>
      </c>
      <c r="U78" s="176">
        <v>5.8220000000000001</v>
      </c>
      <c r="V78" s="176">
        <v>5.8949999999999996</v>
      </c>
      <c r="W78" s="176">
        <v>5.8890000000000002</v>
      </c>
      <c r="X78" s="176">
        <v>5.8810000000000002</v>
      </c>
      <c r="Y78" s="176">
        <v>5.8780000000000001</v>
      </c>
      <c r="Z78" s="176">
        <v>5.8810000000000002</v>
      </c>
      <c r="AA78" s="176">
        <v>5.24</v>
      </c>
      <c r="AB78" s="176">
        <v>5.883</v>
      </c>
      <c r="AC78" s="176">
        <v>5.9169999999999998</v>
      </c>
      <c r="AD78" s="176">
        <v>6.8570000000000002</v>
      </c>
      <c r="AE78" s="176">
        <v>6.8959999999999999</v>
      </c>
      <c r="AF78" s="176">
        <v>6.85</v>
      </c>
      <c r="AG78" s="176">
        <v>6.8529999999999998</v>
      </c>
      <c r="AH78" s="176">
        <v>6.7619999999999996</v>
      </c>
      <c r="AI78" s="176">
        <v>6.58</v>
      </c>
      <c r="AJ78" s="176">
        <v>9.1739999999999995</v>
      </c>
      <c r="AK78" s="176">
        <v>106.9824</v>
      </c>
      <c r="AL78" s="176">
        <v>137.22239999999999</v>
      </c>
      <c r="AM78" s="176">
        <v>90.5184</v>
      </c>
      <c r="AN78" s="176">
        <v>55.372800000000005</v>
      </c>
      <c r="AO78" s="176">
        <v>47.6952</v>
      </c>
      <c r="AP78" s="176">
        <v>131.84639999999999</v>
      </c>
      <c r="AQ78" s="176">
        <v>114.4248</v>
      </c>
      <c r="AR78" s="176">
        <v>151.4016</v>
      </c>
      <c r="AS78" s="176">
        <v>111.48480000000001</v>
      </c>
      <c r="AT78" s="176">
        <v>109.98960000000001</v>
      </c>
      <c r="AU78" s="176">
        <v>116.3904</v>
      </c>
      <c r="AV78" s="176">
        <v>96.398399999999995</v>
      </c>
      <c r="AW78" s="176">
        <v>71.803200000000004</v>
      </c>
      <c r="AX78" s="176">
        <v>123.93360000000001</v>
      </c>
      <c r="AY78" s="176">
        <v>133.79520000000002</v>
      </c>
      <c r="AZ78" s="176">
        <v>133.66079999999999</v>
      </c>
      <c r="BA78" s="176">
        <v>80.035200000000003</v>
      </c>
      <c r="BB78" s="176">
        <v>69.921600000000012</v>
      </c>
      <c r="BC78" s="176">
        <v>83.244</v>
      </c>
      <c r="BD78" s="176">
        <v>79.749600000000001</v>
      </c>
      <c r="BE78" s="176">
        <v>105.30239999999999</v>
      </c>
      <c r="BF78" s="176">
        <v>44.570399999999999</v>
      </c>
      <c r="BG78" s="176">
        <v>109.536</v>
      </c>
      <c r="BH78" s="176">
        <v>63.503999999999998</v>
      </c>
      <c r="BI78" s="176">
        <v>85.881600000000006</v>
      </c>
      <c r="BJ78" s="176">
        <v>41.328000000000003</v>
      </c>
      <c r="BK78" s="176">
        <v>47.795999999999999</v>
      </c>
      <c r="BL78" s="176">
        <v>118.64160000000001</v>
      </c>
      <c r="BM78" s="176">
        <v>141.5232</v>
      </c>
      <c r="BN78" s="176">
        <v>83.479199999999992</v>
      </c>
      <c r="BO78" s="176">
        <v>147.36960000000002</v>
      </c>
      <c r="BP78" s="176">
        <v>103.2192</v>
      </c>
      <c r="BQ78" s="176">
        <v>110.24160000000001</v>
      </c>
      <c r="BR78" s="176">
        <v>106.848</v>
      </c>
      <c r="BS78" s="176">
        <v>101.80800000000001</v>
      </c>
      <c r="BT78" s="176">
        <v>71.8536</v>
      </c>
      <c r="BU78" s="176">
        <v>101.2368</v>
      </c>
      <c r="BV78" s="176">
        <v>63.957599999999999</v>
      </c>
      <c r="BW78" s="176">
        <v>112.2912</v>
      </c>
      <c r="BX78" s="176">
        <v>105.03360000000001</v>
      </c>
      <c r="BY78" s="176">
        <v>42.134399999999999</v>
      </c>
      <c r="BZ78" s="176">
        <v>123.06</v>
      </c>
      <c r="CA78" s="176">
        <v>90.367199999999997</v>
      </c>
      <c r="CB78" s="176">
        <v>135.6096</v>
      </c>
      <c r="CC78" s="176">
        <v>67.536000000000001</v>
      </c>
      <c r="CD78" s="176">
        <v>84.453600000000009</v>
      </c>
      <c r="CE78" s="176">
        <v>23.788799999999998</v>
      </c>
      <c r="CF78" s="176">
        <v>81.647999999999996</v>
      </c>
      <c r="CG78" s="176">
        <v>111.88800000000001</v>
      </c>
      <c r="CH78" s="176">
        <v>55.036799999999999</v>
      </c>
      <c r="CI78" s="176">
        <v>81.160800000000009</v>
      </c>
      <c r="CJ78" s="176">
        <v>127.73039999999999</v>
      </c>
      <c r="CK78" s="176">
        <v>81.513600000000011</v>
      </c>
      <c r="CL78" s="176">
        <v>141.69120000000001</v>
      </c>
      <c r="CM78" s="176">
        <v>91.761600000000001</v>
      </c>
      <c r="CN78" s="176">
        <v>136.48320000000001</v>
      </c>
      <c r="CO78" s="176">
        <v>119.5488</v>
      </c>
      <c r="CP78" s="176">
        <v>146.56320000000002</v>
      </c>
      <c r="CQ78" s="176">
        <v>40.639199999999995</v>
      </c>
      <c r="CR78" s="176">
        <v>160.59120000000001</v>
      </c>
      <c r="CS78" s="176">
        <v>98.414400000000001</v>
      </c>
      <c r="CT78" s="176">
        <v>137.13839999999999</v>
      </c>
      <c r="CU78" s="176">
        <v>48.787199999999999</v>
      </c>
      <c r="CV78" s="176">
        <v>77.884799999999998</v>
      </c>
      <c r="CW78" s="176">
        <v>106.0416</v>
      </c>
      <c r="CX78" s="176">
        <v>78.069600000000008</v>
      </c>
      <c r="CY78" s="176">
        <v>137.5248</v>
      </c>
      <c r="CZ78" s="176">
        <v>122.87519999999999</v>
      </c>
      <c r="DA78" s="176">
        <v>100.71599999999999</v>
      </c>
      <c r="DB78" s="176">
        <v>146.63039999999998</v>
      </c>
      <c r="DC78" s="176">
        <v>79.363199999999992</v>
      </c>
      <c r="DD78" s="176">
        <v>100.3296</v>
      </c>
      <c r="DE78" s="4"/>
      <c r="DF78" s="113">
        <f t="shared" si="8"/>
        <v>39448</v>
      </c>
      <c r="DG78" s="133">
        <f t="shared" si="9"/>
        <v>87.95</v>
      </c>
      <c r="DH78" s="86">
        <f t="shared" ca="1" si="6"/>
        <v>0</v>
      </c>
      <c r="DI78" s="4"/>
      <c r="DO78" s="204">
        <v>0.78125</v>
      </c>
    </row>
    <row r="79" spans="1:119" customFormat="1" ht="12" customHeight="1" x14ac:dyDescent="0.2">
      <c r="A79" s="4"/>
      <c r="B79" s="188">
        <f t="shared" si="7"/>
        <v>39479</v>
      </c>
      <c r="C79" s="186">
        <v>82.2</v>
      </c>
      <c r="D79" s="186">
        <v>20.56</v>
      </c>
      <c r="E79" s="187">
        <v>0.9</v>
      </c>
      <c r="F79" s="187">
        <v>1.1000000000000001</v>
      </c>
      <c r="G79" s="4"/>
      <c r="H79" s="4"/>
      <c r="I79" s="4"/>
      <c r="J79" s="4"/>
      <c r="K79" s="4"/>
      <c r="L79" s="207">
        <v>37310</v>
      </c>
      <c r="M79" s="176">
        <v>10.521000000000001</v>
      </c>
      <c r="N79" s="176">
        <v>10.436</v>
      </c>
      <c r="O79" s="176">
        <v>10.43</v>
      </c>
      <c r="P79" s="176">
        <v>10.425000000000001</v>
      </c>
      <c r="Q79" s="176">
        <v>10.426</v>
      </c>
      <c r="R79" s="176">
        <v>10.43</v>
      </c>
      <c r="S79" s="176">
        <v>10.553000000000001</v>
      </c>
      <c r="T79" s="176">
        <v>10.457000000000001</v>
      </c>
      <c r="U79" s="176">
        <v>10.634</v>
      </c>
      <c r="V79" s="176">
        <v>6.9370000000000003</v>
      </c>
      <c r="W79" s="176">
        <v>8.3010000000000002</v>
      </c>
      <c r="X79" s="176">
        <v>8.2949999999999999</v>
      </c>
      <c r="Y79" s="176">
        <v>8.2970000000000006</v>
      </c>
      <c r="Z79" s="176">
        <v>8.2949999999999999</v>
      </c>
      <c r="AA79" s="176">
        <v>8.2949999999999999</v>
      </c>
      <c r="AB79" s="176">
        <v>8.2810000000000006</v>
      </c>
      <c r="AC79" s="176">
        <v>6.7069999999999999</v>
      </c>
      <c r="AD79" s="176">
        <v>5.9039999999999999</v>
      </c>
      <c r="AE79" s="176">
        <v>5.9329999999999998</v>
      </c>
      <c r="AF79" s="176">
        <v>5.2409999999999997</v>
      </c>
      <c r="AG79" s="176">
        <v>4.8310000000000004</v>
      </c>
      <c r="AH79" s="176">
        <v>4.8630000000000004</v>
      </c>
      <c r="AI79" s="176">
        <v>4.8239999999999998</v>
      </c>
      <c r="AJ79" s="176">
        <v>6.2750000000000004</v>
      </c>
      <c r="AK79" s="176">
        <v>89.6952</v>
      </c>
      <c r="AL79" s="176">
        <v>127.8984</v>
      </c>
      <c r="AM79" s="176">
        <v>162.85920000000002</v>
      </c>
      <c r="AN79" s="176">
        <v>97.003199999999993</v>
      </c>
      <c r="AO79" s="176">
        <v>88.855199999999996</v>
      </c>
      <c r="AP79" s="176">
        <v>110.5776</v>
      </c>
      <c r="AQ79" s="176">
        <v>86.385600000000011</v>
      </c>
      <c r="AR79" s="176">
        <v>153.46799999999999</v>
      </c>
      <c r="AS79" s="176">
        <v>94.953600000000009</v>
      </c>
      <c r="AT79" s="176">
        <v>136.43279999999999</v>
      </c>
      <c r="AU79" s="176">
        <v>141.64079999999998</v>
      </c>
      <c r="AV79" s="176">
        <v>97.221600000000009</v>
      </c>
      <c r="AW79" s="176">
        <v>125.63039999999999</v>
      </c>
      <c r="AX79" s="176">
        <v>111.9888</v>
      </c>
      <c r="AY79" s="176">
        <v>121.01039999999999</v>
      </c>
      <c r="AZ79" s="176">
        <v>135.0384</v>
      </c>
      <c r="BA79" s="176">
        <v>106.9152</v>
      </c>
      <c r="BB79" s="176">
        <v>106.4952</v>
      </c>
      <c r="BC79" s="176">
        <v>56.733599999999996</v>
      </c>
      <c r="BD79" s="176">
        <v>120.54</v>
      </c>
      <c r="BE79" s="176">
        <v>132.65279999999998</v>
      </c>
      <c r="BF79" s="176">
        <v>111.636</v>
      </c>
      <c r="BG79" s="176">
        <v>45.040800000000004</v>
      </c>
      <c r="BH79" s="176">
        <v>123.2616</v>
      </c>
      <c r="BI79" s="176">
        <v>101.0184</v>
      </c>
      <c r="BJ79" s="176">
        <v>127.008</v>
      </c>
      <c r="BK79" s="176">
        <v>108.66239999999999</v>
      </c>
      <c r="BL79" s="176">
        <v>88.367999999999995</v>
      </c>
      <c r="BM79" s="176">
        <v>118.74239999999999</v>
      </c>
      <c r="BN79" s="176">
        <v>100.63200000000001</v>
      </c>
      <c r="BO79" s="176">
        <v>120.75839999999999</v>
      </c>
      <c r="BP79" s="176">
        <v>51.206400000000002</v>
      </c>
      <c r="BQ79" s="176">
        <v>74.625600000000006</v>
      </c>
      <c r="BR79" s="176">
        <v>127.8648</v>
      </c>
      <c r="BS79" s="176">
        <v>137.89439999999999</v>
      </c>
      <c r="BT79" s="176">
        <v>47.5608</v>
      </c>
      <c r="BU79" s="176">
        <v>41.344800000000006</v>
      </c>
      <c r="BV79" s="176">
        <v>124.7568</v>
      </c>
      <c r="BW79" s="176">
        <v>118.13760000000001</v>
      </c>
      <c r="BX79" s="176">
        <v>138.4992</v>
      </c>
      <c r="BY79" s="176">
        <v>120.3552</v>
      </c>
      <c r="BZ79" s="176">
        <v>57.573599999999999</v>
      </c>
      <c r="CA79" s="176">
        <v>43.159199999999998</v>
      </c>
      <c r="CB79" s="176">
        <v>71.9208</v>
      </c>
      <c r="CC79" s="176">
        <v>77.447999999999993</v>
      </c>
      <c r="CD79" s="176">
        <v>49.795199999999994</v>
      </c>
      <c r="CE79" s="176">
        <v>62.680800000000005</v>
      </c>
      <c r="CF79" s="176">
        <v>52.365600000000001</v>
      </c>
      <c r="CG79" s="176">
        <v>65.721600000000009</v>
      </c>
      <c r="CH79" s="176">
        <v>79.228800000000007</v>
      </c>
      <c r="CI79" s="176">
        <v>35.363999999999997</v>
      </c>
      <c r="CJ79" s="176">
        <v>58.833599999999997</v>
      </c>
      <c r="CK79" s="176">
        <v>64.915199999999999</v>
      </c>
      <c r="CL79" s="176">
        <v>79.430399999999992</v>
      </c>
      <c r="CM79" s="176">
        <v>47.375999999999998</v>
      </c>
      <c r="CN79" s="176">
        <v>20.916</v>
      </c>
      <c r="CO79" s="176">
        <v>51.6096</v>
      </c>
      <c r="CP79" s="176">
        <v>57.859199999999994</v>
      </c>
      <c r="CQ79" s="176">
        <v>70.56</v>
      </c>
      <c r="CR79" s="176">
        <v>65.116799999999998</v>
      </c>
      <c r="CS79" s="176">
        <v>51.996000000000002</v>
      </c>
      <c r="CT79" s="176">
        <v>56.6496</v>
      </c>
      <c r="CU79" s="176">
        <v>121.76639999999999</v>
      </c>
      <c r="CV79" s="176">
        <v>118.13760000000001</v>
      </c>
      <c r="CW79" s="176">
        <v>88.8048</v>
      </c>
      <c r="CX79" s="176">
        <v>96.952799999999996</v>
      </c>
      <c r="CY79" s="176">
        <v>134.26560000000001</v>
      </c>
      <c r="CZ79" s="176">
        <v>120.75839999999999</v>
      </c>
      <c r="DA79" s="176">
        <v>55.776000000000003</v>
      </c>
      <c r="DB79" s="176">
        <v>100.3296</v>
      </c>
      <c r="DC79" s="176">
        <v>142.80000000000001</v>
      </c>
      <c r="DD79" s="176">
        <v>86.889600000000002</v>
      </c>
      <c r="DE79" s="4"/>
      <c r="DF79" s="113">
        <f t="shared" si="8"/>
        <v>39479</v>
      </c>
      <c r="DG79" s="133">
        <f t="shared" si="9"/>
        <v>82.2</v>
      </c>
      <c r="DH79" s="86">
        <f t="shared" ca="1" si="6"/>
        <v>0</v>
      </c>
      <c r="DI79" s="4"/>
      <c r="DO79" s="204">
        <v>0.79166666666666663</v>
      </c>
    </row>
    <row r="80" spans="1:119" customFormat="1" ht="12" customHeight="1" x14ac:dyDescent="0.2">
      <c r="A80" s="4"/>
      <c r="B80" s="188">
        <f t="shared" si="7"/>
        <v>39508</v>
      </c>
      <c r="C80" s="186">
        <v>78.849999999999994</v>
      </c>
      <c r="D80" s="186">
        <v>24.97</v>
      </c>
      <c r="E80" s="187">
        <v>0.9</v>
      </c>
      <c r="F80" s="187">
        <v>1.1000000000000001</v>
      </c>
      <c r="G80" s="4"/>
      <c r="H80" s="4"/>
      <c r="I80" s="4"/>
      <c r="J80" s="4"/>
      <c r="K80" s="4"/>
      <c r="L80" s="207">
        <v>37311</v>
      </c>
      <c r="M80" s="176">
        <v>4.782</v>
      </c>
      <c r="N80" s="176">
        <v>4.7729999999999997</v>
      </c>
      <c r="O80" s="176">
        <v>4.5990000000000002</v>
      </c>
      <c r="P80" s="176">
        <v>3.8969999999999998</v>
      </c>
      <c r="Q80" s="176">
        <v>5.7169999999999996</v>
      </c>
      <c r="R80" s="176">
        <v>6.9729999999999999</v>
      </c>
      <c r="S80" s="176">
        <v>7.3760000000000003</v>
      </c>
      <c r="T80" s="176">
        <v>7.3520000000000003</v>
      </c>
      <c r="U80" s="176">
        <v>7.3029999999999999</v>
      </c>
      <c r="V80" s="176">
        <v>7.2539999999999996</v>
      </c>
      <c r="W80" s="176">
        <v>5.3330000000000002</v>
      </c>
      <c r="X80" s="176">
        <v>5.5449999999999999</v>
      </c>
      <c r="Y80" s="176">
        <v>5.4020000000000001</v>
      </c>
      <c r="Z80" s="176">
        <v>6.3659999999999997</v>
      </c>
      <c r="AA80" s="176">
        <v>8.3670000000000009</v>
      </c>
      <c r="AB80" s="176">
        <v>8.9870000000000001</v>
      </c>
      <c r="AC80" s="176">
        <v>8.907</v>
      </c>
      <c r="AD80" s="176">
        <v>8.9079999999999995</v>
      </c>
      <c r="AE80" s="176">
        <v>8.9130000000000003</v>
      </c>
      <c r="AF80" s="176">
        <v>8.907</v>
      </c>
      <c r="AG80" s="176">
        <v>8.98</v>
      </c>
      <c r="AH80" s="176">
        <v>8.9320000000000004</v>
      </c>
      <c r="AI80" s="176">
        <v>8.8789999999999996</v>
      </c>
      <c r="AJ80" s="176">
        <v>6.4980000000000002</v>
      </c>
      <c r="AK80" s="176">
        <v>90.316800000000001</v>
      </c>
      <c r="AL80" s="176">
        <v>49.9968</v>
      </c>
      <c r="AM80" s="176">
        <v>138.012</v>
      </c>
      <c r="AN80" s="176">
        <v>114.6096</v>
      </c>
      <c r="AO80" s="176">
        <v>145.55520000000001</v>
      </c>
      <c r="AP80" s="176">
        <v>122.7744</v>
      </c>
      <c r="AQ80" s="176">
        <v>71.988</v>
      </c>
      <c r="AR80" s="176">
        <v>147.68879999999999</v>
      </c>
      <c r="AS80" s="176">
        <v>140.44800000000001</v>
      </c>
      <c r="AT80" s="176">
        <v>152.5104</v>
      </c>
      <c r="AU80" s="176">
        <v>125.63039999999999</v>
      </c>
      <c r="AV80" s="176">
        <v>90.468000000000004</v>
      </c>
      <c r="AW80" s="176">
        <v>137.05439999999999</v>
      </c>
      <c r="AX80" s="176">
        <v>142.83360000000002</v>
      </c>
      <c r="AY80" s="176">
        <v>67.653600000000012</v>
      </c>
      <c r="AZ80" s="176">
        <v>134.7192</v>
      </c>
      <c r="BA80" s="176">
        <v>116.5248</v>
      </c>
      <c r="BB80" s="176">
        <v>93.710399999999993</v>
      </c>
      <c r="BC80" s="176">
        <v>101.556</v>
      </c>
      <c r="BD80" s="176">
        <v>72.088800000000006</v>
      </c>
      <c r="BE80" s="176">
        <v>128.70480000000001</v>
      </c>
      <c r="BF80" s="176">
        <v>137.69279999999998</v>
      </c>
      <c r="BG80" s="176">
        <v>135.67679999999999</v>
      </c>
      <c r="BH80" s="176">
        <v>71.231999999999999</v>
      </c>
      <c r="BI80" s="176">
        <v>131.292</v>
      </c>
      <c r="BJ80" s="176">
        <v>146.17679999999999</v>
      </c>
      <c r="BK80" s="176">
        <v>145.6728</v>
      </c>
      <c r="BL80" s="176">
        <v>101.80800000000001</v>
      </c>
      <c r="BM80" s="176">
        <v>68.392800000000008</v>
      </c>
      <c r="BN80" s="176">
        <v>107.52</v>
      </c>
      <c r="BO80" s="176">
        <v>143.4384</v>
      </c>
      <c r="BP80" s="176">
        <v>142.49760000000001</v>
      </c>
      <c r="BQ80" s="176">
        <v>115.46639999999999</v>
      </c>
      <c r="BR80" s="176">
        <v>107.7552</v>
      </c>
      <c r="BS80" s="176">
        <v>84.470399999999998</v>
      </c>
      <c r="BT80" s="176">
        <v>127.2432</v>
      </c>
      <c r="BU80" s="176">
        <v>72.62639999999999</v>
      </c>
      <c r="BV80" s="176">
        <v>136.78560000000002</v>
      </c>
      <c r="BW80" s="176">
        <v>143.87520000000001</v>
      </c>
      <c r="BX80" s="176">
        <v>154.22399999999999</v>
      </c>
      <c r="BY80" s="176">
        <v>70.963200000000001</v>
      </c>
      <c r="BZ80" s="176">
        <v>40.941600000000001</v>
      </c>
      <c r="CA80" s="176">
        <v>86.251199999999997</v>
      </c>
      <c r="CB80" s="176">
        <v>77.750399999999999</v>
      </c>
      <c r="CC80" s="176">
        <v>77.414400000000001</v>
      </c>
      <c r="CD80" s="176">
        <v>51.155999999999999</v>
      </c>
      <c r="CE80" s="176">
        <v>80.253600000000006</v>
      </c>
      <c r="CF80" s="176">
        <v>84.201599999999999</v>
      </c>
      <c r="CG80" s="176">
        <v>98.935199999999995</v>
      </c>
      <c r="CH80" s="176">
        <v>41.496000000000002</v>
      </c>
      <c r="CI80" s="176">
        <v>69.652799999999999</v>
      </c>
      <c r="CJ80" s="176">
        <v>58.531199999999998</v>
      </c>
      <c r="CK80" s="176">
        <v>87.091200000000001</v>
      </c>
      <c r="CL80" s="176">
        <v>46.569600000000001</v>
      </c>
      <c r="CM80" s="176">
        <v>92.231999999999999</v>
      </c>
      <c r="CN80" s="176">
        <v>55.641599999999997</v>
      </c>
      <c r="CO80" s="176">
        <v>64.394400000000005</v>
      </c>
      <c r="CP80" s="176">
        <v>78.657600000000002</v>
      </c>
      <c r="CQ80" s="176">
        <v>60.883199999999995</v>
      </c>
      <c r="CR80" s="176">
        <v>70.576800000000006</v>
      </c>
      <c r="CS80" s="176">
        <v>77.918399999999991</v>
      </c>
      <c r="CT80" s="176">
        <v>70.156800000000004</v>
      </c>
      <c r="CU80" s="176">
        <v>21.235199999999999</v>
      </c>
      <c r="CV80" s="176">
        <v>69.384</v>
      </c>
      <c r="CW80" s="176">
        <v>56.246400000000001</v>
      </c>
      <c r="CX80" s="176">
        <v>123.17760000000001</v>
      </c>
      <c r="CY80" s="176">
        <v>95.961600000000004</v>
      </c>
      <c r="CZ80" s="176">
        <v>71.450399999999988</v>
      </c>
      <c r="DA80" s="176">
        <v>107.04960000000001</v>
      </c>
      <c r="DB80" s="176">
        <v>113.7024</v>
      </c>
      <c r="DC80" s="176">
        <v>119.3472</v>
      </c>
      <c r="DD80" s="176">
        <v>59.572800000000001</v>
      </c>
      <c r="DE80" s="4"/>
      <c r="DF80" s="113">
        <f t="shared" si="8"/>
        <v>39508</v>
      </c>
      <c r="DG80" s="133">
        <f t="shared" si="9"/>
        <v>78.849999999999994</v>
      </c>
      <c r="DH80" s="86">
        <f t="shared" ca="1" si="6"/>
        <v>0</v>
      </c>
      <c r="DI80" s="4"/>
      <c r="DO80" s="204">
        <v>0.80208333333333337</v>
      </c>
    </row>
    <row r="81" spans="1:119" customFormat="1" ht="12" customHeight="1" x14ac:dyDescent="0.2">
      <c r="A81" s="4"/>
      <c r="B81" s="188">
        <f t="shared" si="7"/>
        <v>39539</v>
      </c>
      <c r="C81" s="186">
        <v>88.11</v>
      </c>
      <c r="D81" s="186">
        <v>20.239999999999998</v>
      </c>
      <c r="E81" s="187">
        <v>0.9</v>
      </c>
      <c r="F81" s="187">
        <v>1.1000000000000001</v>
      </c>
      <c r="G81" s="4"/>
      <c r="H81" s="4"/>
      <c r="I81" s="4"/>
      <c r="J81" s="4"/>
      <c r="K81" s="4"/>
      <c r="L81" s="207">
        <v>37312</v>
      </c>
      <c r="M81" s="176">
        <v>6.6849999999999996</v>
      </c>
      <c r="N81" s="176">
        <v>6.6790000000000003</v>
      </c>
      <c r="O81" s="176">
        <v>6.7430000000000003</v>
      </c>
      <c r="P81" s="176">
        <v>6.4690000000000003</v>
      </c>
      <c r="Q81" s="176">
        <v>4.7770000000000001</v>
      </c>
      <c r="R81" s="176">
        <v>6.4009999999999998</v>
      </c>
      <c r="S81" s="176">
        <v>6.423</v>
      </c>
      <c r="T81" s="176">
        <v>6.5650000000000004</v>
      </c>
      <c r="U81" s="176">
        <v>6.5579999999999998</v>
      </c>
      <c r="V81" s="176">
        <v>6.55</v>
      </c>
      <c r="W81" s="176">
        <v>6.5229999999999997</v>
      </c>
      <c r="X81" s="176">
        <v>6.3769999999999998</v>
      </c>
      <c r="Y81" s="176">
        <v>6.3760000000000003</v>
      </c>
      <c r="Z81" s="176">
        <v>5.8339999999999996</v>
      </c>
      <c r="AA81" s="176">
        <v>5.2679999999999998</v>
      </c>
      <c r="AB81" s="176">
        <v>5.3360000000000003</v>
      </c>
      <c r="AC81" s="176">
        <v>4.8970000000000002</v>
      </c>
      <c r="AD81" s="176">
        <v>7.04</v>
      </c>
      <c r="AE81" s="176">
        <v>6.2629999999999999</v>
      </c>
      <c r="AF81" s="176">
        <v>6.0910000000000002</v>
      </c>
      <c r="AG81" s="176">
        <v>6.085</v>
      </c>
      <c r="AH81" s="176">
        <v>6.0810000000000004</v>
      </c>
      <c r="AI81" s="176">
        <v>6.085</v>
      </c>
      <c r="AJ81" s="176">
        <v>4.8140000000000001</v>
      </c>
      <c r="AK81" s="176">
        <v>96.852000000000004</v>
      </c>
      <c r="AL81" s="176">
        <v>102.96719999999999</v>
      </c>
      <c r="AM81" s="176">
        <v>114.828</v>
      </c>
      <c r="AN81" s="176">
        <v>132.6696</v>
      </c>
      <c r="AO81" s="176">
        <v>128.6208</v>
      </c>
      <c r="AP81" s="176">
        <v>108.864</v>
      </c>
      <c r="AQ81" s="176">
        <v>75.499200000000002</v>
      </c>
      <c r="AR81" s="176">
        <v>148.79760000000002</v>
      </c>
      <c r="AS81" s="176">
        <v>133.6944</v>
      </c>
      <c r="AT81" s="176">
        <v>120.55680000000001</v>
      </c>
      <c r="AU81" s="176">
        <v>103.37039999999999</v>
      </c>
      <c r="AV81" s="176">
        <v>99.019199999999998</v>
      </c>
      <c r="AW81" s="176">
        <v>105.36960000000001</v>
      </c>
      <c r="AX81" s="176">
        <v>136.81920000000002</v>
      </c>
      <c r="AY81" s="176">
        <v>67.872</v>
      </c>
      <c r="AZ81" s="176">
        <v>58.682400000000001</v>
      </c>
      <c r="BA81" s="176">
        <v>117.73439999999999</v>
      </c>
      <c r="BB81" s="176">
        <v>131.24160000000001</v>
      </c>
      <c r="BC81" s="176">
        <v>90.955199999999991</v>
      </c>
      <c r="BD81" s="176">
        <v>57.825600000000001</v>
      </c>
      <c r="BE81" s="176">
        <v>112.77839999999999</v>
      </c>
      <c r="BF81" s="176">
        <v>112.35839999999999</v>
      </c>
      <c r="BG81" s="176">
        <v>129.2424</v>
      </c>
      <c r="BH81" s="176">
        <v>115.71839999999999</v>
      </c>
      <c r="BI81" s="176">
        <v>130.50239999999999</v>
      </c>
      <c r="BJ81" s="176">
        <v>95.004000000000005</v>
      </c>
      <c r="BK81" s="176">
        <v>96.885600000000011</v>
      </c>
      <c r="BL81" s="176">
        <v>130.11600000000001</v>
      </c>
      <c r="BM81" s="176">
        <v>104.63039999999999</v>
      </c>
      <c r="BN81" s="176">
        <v>130.14959999999999</v>
      </c>
      <c r="BO81" s="176">
        <v>126.11760000000001</v>
      </c>
      <c r="BP81" s="176">
        <v>134.06399999999999</v>
      </c>
      <c r="BQ81" s="176">
        <v>29.248799999999999</v>
      </c>
      <c r="BR81" s="176">
        <v>126.30239999999999</v>
      </c>
      <c r="BS81" s="176">
        <v>129.864</v>
      </c>
      <c r="BT81" s="176">
        <v>134.53440000000001</v>
      </c>
      <c r="BU81" s="176">
        <v>117.7008</v>
      </c>
      <c r="BV81" s="176">
        <v>77.414400000000001</v>
      </c>
      <c r="BW81" s="176">
        <v>25.283999999999999</v>
      </c>
      <c r="BX81" s="176">
        <v>57.624000000000002</v>
      </c>
      <c r="BY81" s="176">
        <v>95.289600000000007</v>
      </c>
      <c r="BZ81" s="176">
        <v>130.41839999999999</v>
      </c>
      <c r="CA81" s="176">
        <v>125.36160000000001</v>
      </c>
      <c r="CB81" s="176">
        <v>81.849600000000009</v>
      </c>
      <c r="CC81" s="176">
        <v>84.42</v>
      </c>
      <c r="CD81" s="176">
        <v>64.545599999999993</v>
      </c>
      <c r="CE81" s="176">
        <v>94.533600000000007</v>
      </c>
      <c r="CF81" s="176">
        <v>143.23679999999999</v>
      </c>
      <c r="CG81" s="176">
        <v>73.92</v>
      </c>
      <c r="CH81" s="176">
        <v>54.196800000000003</v>
      </c>
      <c r="CI81" s="176">
        <v>46.922400000000003</v>
      </c>
      <c r="CJ81" s="176">
        <v>98.195999999999998</v>
      </c>
      <c r="CK81" s="176">
        <v>106.2432</v>
      </c>
      <c r="CL81" s="176">
        <v>162.0864</v>
      </c>
      <c r="CM81" s="176">
        <v>45.1584</v>
      </c>
      <c r="CN81" s="176">
        <v>118.9944</v>
      </c>
      <c r="CO81" s="176">
        <v>112.4088</v>
      </c>
      <c r="CP81" s="176">
        <v>141.5232</v>
      </c>
      <c r="CQ81" s="176">
        <v>103.2192</v>
      </c>
      <c r="CR81" s="176">
        <v>108.46080000000001</v>
      </c>
      <c r="CS81" s="176">
        <v>86.049600000000012</v>
      </c>
      <c r="CT81" s="176">
        <v>144.12720000000002</v>
      </c>
      <c r="CU81" s="176">
        <v>138.9024</v>
      </c>
      <c r="CV81" s="176">
        <v>58.648800000000001</v>
      </c>
      <c r="CW81" s="176">
        <v>104.9832</v>
      </c>
      <c r="CX81" s="176">
        <v>113.01360000000001</v>
      </c>
      <c r="CY81" s="176">
        <v>109.1328</v>
      </c>
      <c r="CZ81" s="176">
        <v>136.584</v>
      </c>
      <c r="DA81" s="176">
        <v>97.540800000000004</v>
      </c>
      <c r="DB81" s="176">
        <v>130.63679999999999</v>
      </c>
      <c r="DC81" s="176">
        <v>135.10560000000001</v>
      </c>
      <c r="DD81" s="176">
        <v>98.985600000000005</v>
      </c>
      <c r="DE81" s="4"/>
      <c r="DF81" s="113">
        <f t="shared" si="8"/>
        <v>39539</v>
      </c>
      <c r="DG81" s="133">
        <f t="shared" si="9"/>
        <v>88.11</v>
      </c>
      <c r="DH81" s="86">
        <f t="shared" ca="1" si="6"/>
        <v>0</v>
      </c>
      <c r="DI81" s="4"/>
      <c r="DO81" s="204">
        <v>0.8125</v>
      </c>
    </row>
    <row r="82" spans="1:119" customFormat="1" ht="12" customHeight="1" x14ac:dyDescent="0.2">
      <c r="A82" s="4"/>
      <c r="B82" s="188">
        <f t="shared" si="7"/>
        <v>39569</v>
      </c>
      <c r="C82" s="186">
        <v>88.47</v>
      </c>
      <c r="D82" s="186">
        <v>21.76</v>
      </c>
      <c r="E82" s="187">
        <v>0.9</v>
      </c>
      <c r="F82" s="187">
        <v>1.1000000000000001</v>
      </c>
      <c r="G82" s="4"/>
      <c r="H82" s="4"/>
      <c r="I82" s="4"/>
      <c r="J82" s="4"/>
      <c r="K82" s="4"/>
      <c r="L82" s="207">
        <v>37313</v>
      </c>
      <c r="M82" s="176">
        <v>4.7469999999999999</v>
      </c>
      <c r="N82" s="176">
        <v>4.641</v>
      </c>
      <c r="O82" s="176">
        <v>4.95</v>
      </c>
      <c r="P82" s="176">
        <v>6.3479999999999999</v>
      </c>
      <c r="Q82" s="176">
        <v>6.1539999999999999</v>
      </c>
      <c r="R82" s="176">
        <v>6.1589999999999998</v>
      </c>
      <c r="S82" s="176">
        <v>6.1849999999999996</v>
      </c>
      <c r="T82" s="176">
        <v>4.4379999999999997</v>
      </c>
      <c r="U82" s="176">
        <v>5.6130000000000004</v>
      </c>
      <c r="V82" s="176">
        <v>8.5000000000000006E-2</v>
      </c>
      <c r="W82" s="176">
        <v>4.4249999999999998</v>
      </c>
      <c r="X82" s="176">
        <v>6.3879999999999999</v>
      </c>
      <c r="Y82" s="176">
        <v>6.4749999999999996</v>
      </c>
      <c r="Z82" s="176">
        <v>6.532</v>
      </c>
      <c r="AA82" s="176">
        <v>6.657</v>
      </c>
      <c r="AB82" s="176">
        <v>6.6580000000000004</v>
      </c>
      <c r="AC82" s="176">
        <v>7.1159999999999997</v>
      </c>
      <c r="AD82" s="176">
        <v>8.1159999999999997</v>
      </c>
      <c r="AE82" s="176">
        <v>10.238</v>
      </c>
      <c r="AF82" s="176">
        <v>8.8789999999999996</v>
      </c>
      <c r="AG82" s="176">
        <v>6.468</v>
      </c>
      <c r="AH82" s="176">
        <v>6.476</v>
      </c>
      <c r="AI82" s="176">
        <v>9.0980000000000008</v>
      </c>
      <c r="AJ82" s="176">
        <v>9.5289999999999999</v>
      </c>
      <c r="AK82" s="176">
        <v>126.42</v>
      </c>
      <c r="AL82" s="176">
        <v>97.372799999999998</v>
      </c>
      <c r="AM82" s="176">
        <v>33.062400000000004</v>
      </c>
      <c r="AN82" s="176">
        <v>73.735199999999992</v>
      </c>
      <c r="AO82" s="176">
        <v>126.52080000000001</v>
      </c>
      <c r="AP82" s="176">
        <v>40.219199999999994</v>
      </c>
      <c r="AQ82" s="176">
        <v>60.715199999999996</v>
      </c>
      <c r="AR82" s="176">
        <v>114.91200000000001</v>
      </c>
      <c r="AS82" s="176">
        <v>130.63679999999999</v>
      </c>
      <c r="AT82" s="176">
        <v>91.660800000000009</v>
      </c>
      <c r="AU82" s="176">
        <v>104.42880000000001</v>
      </c>
      <c r="AV82" s="176">
        <v>85.091999999999999</v>
      </c>
      <c r="AW82" s="176">
        <v>135.50879999999998</v>
      </c>
      <c r="AX82" s="176">
        <v>102.4128</v>
      </c>
      <c r="AY82" s="176">
        <v>147.9744</v>
      </c>
      <c r="AZ82" s="176">
        <v>26.207999999999998</v>
      </c>
      <c r="BA82" s="176">
        <v>99.019199999999998</v>
      </c>
      <c r="BB82" s="176">
        <v>123.5976</v>
      </c>
      <c r="BC82" s="176">
        <v>148.7808</v>
      </c>
      <c r="BD82" s="176">
        <v>86.688000000000002</v>
      </c>
      <c r="BE82" s="176">
        <v>106.2432</v>
      </c>
      <c r="BF82" s="176">
        <v>83.731200000000001</v>
      </c>
      <c r="BG82" s="176">
        <v>101.0856</v>
      </c>
      <c r="BH82" s="176">
        <v>86.889600000000002</v>
      </c>
      <c r="BI82" s="176">
        <v>101.3712</v>
      </c>
      <c r="BJ82" s="176">
        <v>103.37039999999999</v>
      </c>
      <c r="BK82" s="176">
        <v>123.93360000000001</v>
      </c>
      <c r="BL82" s="176">
        <v>97.608000000000004</v>
      </c>
      <c r="BM82" s="176">
        <v>86.587199999999996</v>
      </c>
      <c r="BN82" s="176">
        <v>113.7192</v>
      </c>
      <c r="BO82" s="176">
        <v>130.70400000000001</v>
      </c>
      <c r="BP82" s="176">
        <v>127.41119999999999</v>
      </c>
      <c r="BQ82" s="176">
        <v>37.9512</v>
      </c>
      <c r="BR82" s="176">
        <v>96.852000000000004</v>
      </c>
      <c r="BS82" s="176">
        <v>136.38239999999999</v>
      </c>
      <c r="BT82" s="176">
        <v>139.3896</v>
      </c>
      <c r="BU82" s="176">
        <v>97.171199999999999</v>
      </c>
      <c r="BV82" s="176">
        <v>131.376</v>
      </c>
      <c r="BW82" s="176">
        <v>146.39520000000002</v>
      </c>
      <c r="BX82" s="176">
        <v>116.89439999999999</v>
      </c>
      <c r="BY82" s="176">
        <v>49.795199999999994</v>
      </c>
      <c r="BZ82" s="176">
        <v>90.871200000000002</v>
      </c>
      <c r="CA82" s="176">
        <v>76.97760000000001</v>
      </c>
      <c r="CB82" s="176">
        <v>124.0008</v>
      </c>
      <c r="CC82" s="176">
        <v>59.505600000000001</v>
      </c>
      <c r="CD82" s="176">
        <v>83.613600000000005</v>
      </c>
      <c r="CE82" s="176">
        <v>75.163200000000003</v>
      </c>
      <c r="CF82" s="176">
        <v>102.00960000000001</v>
      </c>
      <c r="CG82" s="176">
        <v>48.585599999999999</v>
      </c>
      <c r="CH82" s="176">
        <v>93.760800000000003</v>
      </c>
      <c r="CI82" s="176">
        <v>100.4472</v>
      </c>
      <c r="CJ82" s="176">
        <v>60.832800000000006</v>
      </c>
      <c r="CK82" s="176">
        <v>134.26560000000001</v>
      </c>
      <c r="CL82" s="176">
        <v>62.092800000000004</v>
      </c>
      <c r="CM82" s="176">
        <v>118.2384</v>
      </c>
      <c r="CN82" s="176">
        <v>80.035200000000003</v>
      </c>
      <c r="CO82" s="176">
        <v>73.164000000000001</v>
      </c>
      <c r="CP82" s="176">
        <v>100.09439999999999</v>
      </c>
      <c r="CQ82" s="176">
        <v>77.792400000000001</v>
      </c>
      <c r="CR82" s="176">
        <v>85.293599999999998</v>
      </c>
      <c r="CS82" s="176">
        <v>32.171999999999997</v>
      </c>
      <c r="CT82" s="176">
        <v>72.575999999999993</v>
      </c>
      <c r="CU82" s="176">
        <v>100.1952</v>
      </c>
      <c r="CV82" s="176">
        <v>144.34560000000002</v>
      </c>
      <c r="CW82" s="176">
        <v>95.356800000000007</v>
      </c>
      <c r="CX82" s="176">
        <v>127.7808</v>
      </c>
      <c r="CY82" s="176">
        <v>144.76560000000001</v>
      </c>
      <c r="CZ82" s="176">
        <v>88.720799999999997</v>
      </c>
      <c r="DA82" s="176">
        <v>62.714400000000005</v>
      </c>
      <c r="DB82" s="176">
        <v>69.064800000000005</v>
      </c>
      <c r="DC82" s="176">
        <v>26.812799999999999</v>
      </c>
      <c r="DD82" s="176">
        <v>86.503199999999993</v>
      </c>
      <c r="DE82" s="4"/>
      <c r="DF82" s="113">
        <f t="shared" si="8"/>
        <v>39569</v>
      </c>
      <c r="DG82" s="133">
        <f t="shared" si="9"/>
        <v>88.47</v>
      </c>
      <c r="DH82" s="86">
        <f t="shared" ca="1" si="6"/>
        <v>0</v>
      </c>
      <c r="DI82" s="4"/>
      <c r="DO82" s="204">
        <v>0.82291666666666663</v>
      </c>
    </row>
    <row r="83" spans="1:119" customFormat="1" ht="12" customHeight="1" x14ac:dyDescent="0.2">
      <c r="A83" s="4"/>
      <c r="B83" s="188">
        <f t="shared" si="7"/>
        <v>39600</v>
      </c>
      <c r="C83" s="186">
        <v>64.900000000000006</v>
      </c>
      <c r="D83" s="186">
        <v>46.71</v>
      </c>
      <c r="E83" s="187">
        <v>0.9</v>
      </c>
      <c r="F83" s="187">
        <v>1.1000000000000001</v>
      </c>
      <c r="G83" s="4"/>
      <c r="H83" s="4"/>
      <c r="I83" s="4"/>
      <c r="J83" s="4"/>
      <c r="K83" s="4"/>
      <c r="L83" s="207">
        <v>37314</v>
      </c>
      <c r="M83" s="176">
        <v>10.757999999999999</v>
      </c>
      <c r="N83" s="176">
        <v>10.682</v>
      </c>
      <c r="O83" s="176">
        <v>10.675000000000001</v>
      </c>
      <c r="P83" s="176">
        <v>10.65</v>
      </c>
      <c r="Q83" s="176">
        <v>10.6</v>
      </c>
      <c r="R83" s="176">
        <v>10.593999999999999</v>
      </c>
      <c r="S83" s="176">
        <v>10.667</v>
      </c>
      <c r="T83" s="176">
        <v>10.696</v>
      </c>
      <c r="U83" s="176">
        <v>10.859</v>
      </c>
      <c r="V83" s="176">
        <v>10.884</v>
      </c>
      <c r="W83" s="176">
        <v>10.875999999999999</v>
      </c>
      <c r="X83" s="176">
        <v>10.795</v>
      </c>
      <c r="Y83" s="176">
        <v>10.724</v>
      </c>
      <c r="Z83" s="176">
        <v>10.725</v>
      </c>
      <c r="AA83" s="176">
        <v>10.752000000000001</v>
      </c>
      <c r="AB83" s="176">
        <v>8.9220000000000006</v>
      </c>
      <c r="AC83" s="176">
        <v>10.71</v>
      </c>
      <c r="AD83" s="176">
        <v>10.647</v>
      </c>
      <c r="AE83" s="176">
        <v>10.622999999999999</v>
      </c>
      <c r="AF83" s="176">
        <v>10.632999999999999</v>
      </c>
      <c r="AG83" s="176">
        <v>10.635999999999999</v>
      </c>
      <c r="AH83" s="176">
        <v>10.387</v>
      </c>
      <c r="AI83" s="176">
        <v>10.622999999999999</v>
      </c>
      <c r="AJ83" s="176">
        <v>10.955</v>
      </c>
      <c r="AK83" s="176">
        <v>138.08760000000001</v>
      </c>
      <c r="AL83" s="176">
        <v>90.249599999999987</v>
      </c>
      <c r="AM83" s="176">
        <v>59.01</v>
      </c>
      <c r="AN83" s="176">
        <v>99.380400000000009</v>
      </c>
      <c r="AO83" s="176">
        <v>84.604800000000012</v>
      </c>
      <c r="AP83" s="176">
        <v>91.593599999999995</v>
      </c>
      <c r="AQ83" s="176">
        <v>74.138400000000004</v>
      </c>
      <c r="AR83" s="176">
        <v>97.591200000000001</v>
      </c>
      <c r="AS83" s="176">
        <v>127.2012</v>
      </c>
      <c r="AT83" s="176">
        <v>117.29759999999999</v>
      </c>
      <c r="AU83" s="176">
        <v>96.860399999999998</v>
      </c>
      <c r="AV83" s="176">
        <v>78.909599999999998</v>
      </c>
      <c r="AW83" s="176">
        <v>115.84439999999999</v>
      </c>
      <c r="AX83" s="176">
        <v>100.6992</v>
      </c>
      <c r="AY83" s="176">
        <v>137.49119999999999</v>
      </c>
      <c r="AZ83" s="176">
        <v>86.587199999999996</v>
      </c>
      <c r="BA83" s="176">
        <v>59.799599999999998</v>
      </c>
      <c r="BB83" s="176">
        <v>108.2004</v>
      </c>
      <c r="BC83" s="176">
        <v>119.24639999999999</v>
      </c>
      <c r="BD83" s="176">
        <v>117.2304</v>
      </c>
      <c r="BE83" s="176">
        <v>93.038399999999996</v>
      </c>
      <c r="BF83" s="176">
        <v>108.8724</v>
      </c>
      <c r="BG83" s="176">
        <v>125.0256</v>
      </c>
      <c r="BH83" s="176">
        <v>87.2928</v>
      </c>
      <c r="BI83" s="176">
        <v>85.881599999999992</v>
      </c>
      <c r="BJ83" s="176">
        <v>109.39319999999999</v>
      </c>
      <c r="BK83" s="176">
        <v>129.01560000000001</v>
      </c>
      <c r="BL83" s="176">
        <v>105.45359999999999</v>
      </c>
      <c r="BM83" s="176">
        <v>116.172</v>
      </c>
      <c r="BN83" s="176">
        <v>78.33</v>
      </c>
      <c r="BO83" s="176">
        <v>103.65600000000001</v>
      </c>
      <c r="BP83" s="176">
        <v>107.85599999999999</v>
      </c>
      <c r="BQ83" s="176">
        <v>37.102800000000002</v>
      </c>
      <c r="BR83" s="176">
        <v>58.6068</v>
      </c>
      <c r="BS83" s="176">
        <v>97.826399999999992</v>
      </c>
      <c r="BT83" s="176">
        <v>125.8404</v>
      </c>
      <c r="BU83" s="176">
        <v>63.907200000000003</v>
      </c>
      <c r="BV83" s="176">
        <v>122.64</v>
      </c>
      <c r="BW83" s="176">
        <v>123.94200000000001</v>
      </c>
      <c r="BX83" s="176">
        <v>74.188800000000001</v>
      </c>
      <c r="BY83" s="176">
        <v>71.567999999999998</v>
      </c>
      <c r="BZ83" s="176">
        <v>53.423999999999999</v>
      </c>
      <c r="CA83" s="176">
        <v>72.374399999999994</v>
      </c>
      <c r="CB83" s="176">
        <v>16.346399999999999</v>
      </c>
      <c r="CC83" s="176">
        <v>26.409599999999998</v>
      </c>
      <c r="CD83" s="176">
        <v>10.8864</v>
      </c>
      <c r="CE83" s="176">
        <v>2.8224</v>
      </c>
      <c r="CF83" s="176">
        <v>5.2416</v>
      </c>
      <c r="CG83" s="176">
        <v>64.377600000000001</v>
      </c>
      <c r="CH83" s="176">
        <v>77.330399999999997</v>
      </c>
      <c r="CI83" s="176">
        <v>65.688000000000002</v>
      </c>
      <c r="CJ83" s="176">
        <v>81.446399999999997</v>
      </c>
      <c r="CK83" s="176">
        <v>14.313600000000001</v>
      </c>
      <c r="CL83" s="176">
        <v>50.551199999999994</v>
      </c>
      <c r="CM83" s="176">
        <v>66.074399999999997</v>
      </c>
      <c r="CN83" s="176">
        <v>69.753600000000006</v>
      </c>
      <c r="CO83" s="176">
        <v>87.2928</v>
      </c>
      <c r="CP83" s="176">
        <v>36.287999999999997</v>
      </c>
      <c r="CQ83" s="176">
        <v>52.365600000000001</v>
      </c>
      <c r="CR83" s="176">
        <v>62.126400000000004</v>
      </c>
      <c r="CS83" s="176">
        <v>62.731199999999994</v>
      </c>
      <c r="CT83" s="176">
        <v>49.392000000000003</v>
      </c>
      <c r="CU83" s="176">
        <v>29.0304</v>
      </c>
      <c r="CV83" s="176">
        <v>17.942400000000003</v>
      </c>
      <c r="CW83" s="176">
        <v>23.3856</v>
      </c>
      <c r="CX83" s="176">
        <v>71.517600000000002</v>
      </c>
      <c r="CY83" s="176">
        <v>122.5896</v>
      </c>
      <c r="CZ83" s="176">
        <v>125.1936</v>
      </c>
      <c r="DA83" s="176">
        <v>143.33760000000001</v>
      </c>
      <c r="DB83" s="176">
        <v>96.566399999999987</v>
      </c>
      <c r="DC83" s="176">
        <v>109.032</v>
      </c>
      <c r="DD83" s="176">
        <v>115.26480000000001</v>
      </c>
      <c r="DE83" s="4"/>
      <c r="DF83" s="113">
        <f t="shared" si="8"/>
        <v>39600</v>
      </c>
      <c r="DG83" s="133">
        <f t="shared" si="9"/>
        <v>64.900000000000006</v>
      </c>
      <c r="DH83" s="86">
        <f t="shared" ca="1" si="6"/>
        <v>0</v>
      </c>
      <c r="DI83" s="4"/>
      <c r="DO83" s="204">
        <v>0.83333333333333337</v>
      </c>
    </row>
    <row r="84" spans="1:119" customFormat="1" ht="12" customHeight="1" x14ac:dyDescent="0.2">
      <c r="A84" s="4"/>
      <c r="B84" s="188">
        <f t="shared" si="7"/>
        <v>39630</v>
      </c>
      <c r="C84" s="186">
        <v>84.11</v>
      </c>
      <c r="D84" s="186">
        <v>21.03</v>
      </c>
      <c r="E84" s="187">
        <v>0.9</v>
      </c>
      <c r="F84" s="187">
        <v>1.1000000000000001</v>
      </c>
      <c r="G84" s="4"/>
      <c r="H84" s="4"/>
      <c r="I84" s="4"/>
      <c r="J84" s="4"/>
      <c r="K84" s="4"/>
      <c r="L84" s="207">
        <v>37315</v>
      </c>
      <c r="M84" s="176">
        <v>5.8819999999999997</v>
      </c>
      <c r="N84" s="176">
        <v>5.55</v>
      </c>
      <c r="O84" s="176">
        <v>5.375</v>
      </c>
      <c r="P84" s="176">
        <v>5.9050000000000002</v>
      </c>
      <c r="Q84" s="176">
        <v>5.8659999999999997</v>
      </c>
      <c r="R84" s="176">
        <v>5.9160000000000004</v>
      </c>
      <c r="S84" s="176">
        <v>5.9640000000000004</v>
      </c>
      <c r="T84" s="176">
        <v>4.5830000000000002</v>
      </c>
      <c r="U84" s="176">
        <v>7.06</v>
      </c>
      <c r="V84" s="176">
        <v>6.2990000000000004</v>
      </c>
      <c r="W84" s="176">
        <v>6.718</v>
      </c>
      <c r="X84" s="176">
        <v>6.681</v>
      </c>
      <c r="Y84" s="176">
        <v>6.524</v>
      </c>
      <c r="Z84" s="176">
        <v>7.8010000000000002</v>
      </c>
      <c r="AA84" s="176">
        <v>7.8239999999999998</v>
      </c>
      <c r="AB84" s="176">
        <v>7.8330000000000002</v>
      </c>
      <c r="AC84" s="176">
        <v>7.7</v>
      </c>
      <c r="AD84" s="176">
        <v>7.5890000000000004</v>
      </c>
      <c r="AE84" s="176">
        <v>7.5979999999999999</v>
      </c>
      <c r="AF84" s="176">
        <v>7.58</v>
      </c>
      <c r="AG84" s="176">
        <v>7.5730000000000004</v>
      </c>
      <c r="AH84" s="176">
        <v>7.7009999999999996</v>
      </c>
      <c r="AI84" s="176">
        <v>7.6970000000000001</v>
      </c>
      <c r="AJ84" s="176">
        <v>7.0510000000000002</v>
      </c>
      <c r="AK84" s="176">
        <v>149.7552</v>
      </c>
      <c r="AL84" s="176">
        <v>83.12639999999999</v>
      </c>
      <c r="AM84" s="176">
        <v>84.957599999999999</v>
      </c>
      <c r="AN84" s="176">
        <v>125.02560000000001</v>
      </c>
      <c r="AO84" s="176">
        <v>42.688800000000001</v>
      </c>
      <c r="AP84" s="176">
        <v>142.96799999999999</v>
      </c>
      <c r="AQ84" s="176">
        <v>87.561600000000013</v>
      </c>
      <c r="AR84" s="176">
        <v>80.270399999999995</v>
      </c>
      <c r="AS84" s="176">
        <v>123.76560000000001</v>
      </c>
      <c r="AT84" s="176">
        <v>142.93439999999998</v>
      </c>
      <c r="AU84" s="176">
        <v>89.292000000000002</v>
      </c>
      <c r="AV84" s="176">
        <v>72.727199999999996</v>
      </c>
      <c r="AW84" s="176">
        <v>96.18</v>
      </c>
      <c r="AX84" s="176">
        <v>98.985600000000005</v>
      </c>
      <c r="AY84" s="176">
        <v>127.008</v>
      </c>
      <c r="AZ84" s="176">
        <v>146.96639999999999</v>
      </c>
      <c r="BA84" s="176">
        <v>20.58</v>
      </c>
      <c r="BB84" s="176">
        <v>92.803200000000004</v>
      </c>
      <c r="BC84" s="176">
        <v>89.712000000000003</v>
      </c>
      <c r="BD84" s="176">
        <v>147.77279999999999</v>
      </c>
      <c r="BE84" s="176">
        <v>79.833600000000004</v>
      </c>
      <c r="BF84" s="176">
        <v>134.0136</v>
      </c>
      <c r="BG84" s="176">
        <v>148.96559999999999</v>
      </c>
      <c r="BH84" s="176">
        <v>87.695999999999998</v>
      </c>
      <c r="BI84" s="176">
        <v>70.391999999999996</v>
      </c>
      <c r="BJ84" s="176">
        <v>115.416</v>
      </c>
      <c r="BK84" s="176">
        <v>134.0976</v>
      </c>
      <c r="BL84" s="176">
        <v>113.2992</v>
      </c>
      <c r="BM84" s="176">
        <v>145.7568</v>
      </c>
      <c r="BN84" s="176">
        <v>42.940800000000003</v>
      </c>
      <c r="BO84" s="176">
        <v>76.608000000000004</v>
      </c>
      <c r="BP84" s="176">
        <v>88.30080000000001</v>
      </c>
      <c r="BQ84" s="176">
        <v>36.254400000000004</v>
      </c>
      <c r="BR84" s="176">
        <v>20.361599999999999</v>
      </c>
      <c r="BS84" s="176">
        <v>59.270400000000002</v>
      </c>
      <c r="BT84" s="176">
        <v>112.2912</v>
      </c>
      <c r="BU84" s="176">
        <v>30.6432</v>
      </c>
      <c r="BV84" s="176">
        <v>113.904</v>
      </c>
      <c r="BW84" s="176">
        <v>101.4888</v>
      </c>
      <c r="BX84" s="176">
        <v>141.32160000000002</v>
      </c>
      <c r="BY84" s="176">
        <v>64.293599999999998</v>
      </c>
      <c r="BZ84" s="176">
        <v>82.723199999999991</v>
      </c>
      <c r="CA84" s="176">
        <v>60.194400000000002</v>
      </c>
      <c r="CB84" s="176">
        <v>99.590399999999988</v>
      </c>
      <c r="CC84" s="176">
        <v>135.4752</v>
      </c>
      <c r="CD84" s="176">
        <v>129.4272</v>
      </c>
      <c r="CE84" s="176">
        <v>83.260800000000003</v>
      </c>
      <c r="CF84" s="176">
        <v>105.9072</v>
      </c>
      <c r="CG84" s="176">
        <v>62.462400000000002</v>
      </c>
      <c r="CH84" s="176">
        <v>78.338399999999993</v>
      </c>
      <c r="CI84" s="176">
        <v>96.516000000000005</v>
      </c>
      <c r="CJ84" s="176">
        <v>8.4672000000000001</v>
      </c>
      <c r="CK84" s="176">
        <v>128.55360000000002</v>
      </c>
      <c r="CL84" s="176">
        <v>135.02160000000001</v>
      </c>
      <c r="CM84" s="176">
        <v>145.7568</v>
      </c>
      <c r="CN84" s="176">
        <v>86.284800000000004</v>
      </c>
      <c r="CO84" s="176">
        <v>49.005600000000001</v>
      </c>
      <c r="CP84" s="176">
        <v>137.59200000000001</v>
      </c>
      <c r="CQ84" s="176">
        <v>130.55279999999999</v>
      </c>
      <c r="CR84" s="176">
        <v>142.12799999999999</v>
      </c>
      <c r="CS84" s="176">
        <v>113.5008</v>
      </c>
      <c r="CT84" s="176">
        <v>72.744</v>
      </c>
      <c r="CU84" s="176">
        <v>138.6336</v>
      </c>
      <c r="CV84" s="176">
        <v>125.83199999999999</v>
      </c>
      <c r="CW84" s="176">
        <v>141.12</v>
      </c>
      <c r="CX84" s="176">
        <v>93.744</v>
      </c>
      <c r="CY84" s="176">
        <v>116.02080000000001</v>
      </c>
      <c r="CZ84" s="176">
        <v>121.464</v>
      </c>
      <c r="DA84" s="176">
        <v>148.8648</v>
      </c>
      <c r="DB84" s="176">
        <v>67.905600000000007</v>
      </c>
      <c r="DC84" s="176">
        <v>60.261600000000001</v>
      </c>
      <c r="DD84" s="176">
        <v>142.93439999999998</v>
      </c>
      <c r="DE84" s="4"/>
      <c r="DF84" s="113">
        <f t="shared" si="8"/>
        <v>39630</v>
      </c>
      <c r="DG84" s="133">
        <f t="shared" si="9"/>
        <v>84.11</v>
      </c>
      <c r="DH84" s="86">
        <f t="shared" ca="1" si="6"/>
        <v>0</v>
      </c>
      <c r="DI84" s="4"/>
      <c r="DO84" s="204">
        <v>0.84375</v>
      </c>
    </row>
    <row r="85" spans="1:119" customFormat="1" ht="12" customHeight="1" x14ac:dyDescent="0.2">
      <c r="A85" s="4"/>
      <c r="B85" s="188">
        <f t="shared" si="7"/>
        <v>39661</v>
      </c>
      <c r="C85" s="186">
        <v>83.35</v>
      </c>
      <c r="D85" s="186">
        <v>19.29</v>
      </c>
      <c r="E85" s="187">
        <v>0.9</v>
      </c>
      <c r="F85" s="187">
        <v>1.1000000000000001</v>
      </c>
      <c r="G85" s="4"/>
      <c r="H85" s="4"/>
      <c r="I85" s="4"/>
      <c r="J85" s="4"/>
      <c r="K85" s="4"/>
      <c r="L85" s="207">
        <v>37316</v>
      </c>
      <c r="M85" s="176">
        <v>7.6230000000000002</v>
      </c>
      <c r="N85" s="176">
        <v>7.524</v>
      </c>
      <c r="O85" s="176">
        <v>7.298</v>
      </c>
      <c r="P85" s="176">
        <v>4.6890000000000001</v>
      </c>
      <c r="Q85" s="176">
        <v>1.7490000000000001</v>
      </c>
      <c r="R85" s="176">
        <v>5.5439999999999996</v>
      </c>
      <c r="S85" s="176">
        <v>6.6109999999999998</v>
      </c>
      <c r="T85" s="176">
        <v>6.4249999999999998</v>
      </c>
      <c r="U85" s="176">
        <v>6.4980000000000002</v>
      </c>
      <c r="V85" s="176">
        <v>6.476</v>
      </c>
      <c r="W85" s="176">
        <v>6.4109999999999996</v>
      </c>
      <c r="X85" s="176">
        <v>6.4160000000000004</v>
      </c>
      <c r="Y85" s="176">
        <v>6.3959999999999999</v>
      </c>
      <c r="Z85" s="176">
        <v>4.7610000000000001</v>
      </c>
      <c r="AA85" s="176">
        <v>6.3330000000000002</v>
      </c>
      <c r="AB85" s="176">
        <v>6.2969999999999997</v>
      </c>
      <c r="AC85" s="176">
        <v>6.2880000000000003</v>
      </c>
      <c r="AD85" s="176">
        <v>5.7050000000000001</v>
      </c>
      <c r="AE85" s="176">
        <v>5.5640000000000001</v>
      </c>
      <c r="AF85" s="176">
        <v>7.2309999999999999</v>
      </c>
      <c r="AG85" s="176">
        <v>7.5750000000000002</v>
      </c>
      <c r="AH85" s="176">
        <v>7.5549999999999997</v>
      </c>
      <c r="AI85" s="176">
        <v>7.5659999999999998</v>
      </c>
      <c r="AJ85" s="176">
        <v>6.2350000000000003</v>
      </c>
      <c r="AK85" s="176">
        <v>20.361599999999999</v>
      </c>
      <c r="AL85" s="176">
        <v>96.297600000000003</v>
      </c>
      <c r="AM85" s="176">
        <v>109.56960000000001</v>
      </c>
      <c r="AN85" s="176">
        <v>134.06399999999999</v>
      </c>
      <c r="AO85" s="176">
        <v>111.08160000000001</v>
      </c>
      <c r="AP85" s="176">
        <v>110.84639999999999</v>
      </c>
      <c r="AQ85" s="176">
        <v>74.726399999999998</v>
      </c>
      <c r="AR85" s="176">
        <v>128.70480000000001</v>
      </c>
      <c r="AS85" s="176">
        <v>118.944</v>
      </c>
      <c r="AT85" s="176">
        <v>95.558399999999992</v>
      </c>
      <c r="AU85" s="176">
        <v>61.101599999999998</v>
      </c>
      <c r="AV85" s="176">
        <v>92.114399999999989</v>
      </c>
      <c r="AW85" s="176">
        <v>90.635999999999996</v>
      </c>
      <c r="AX85" s="176">
        <v>107.48639999999999</v>
      </c>
      <c r="AY85" s="176">
        <v>94.953600000000009</v>
      </c>
      <c r="AZ85" s="176">
        <v>145.7568</v>
      </c>
      <c r="BA85" s="176">
        <v>23.94</v>
      </c>
      <c r="BB85" s="176">
        <v>123.1104</v>
      </c>
      <c r="BC85" s="176">
        <v>120.9936</v>
      </c>
      <c r="BD85" s="176">
        <v>117.12960000000001</v>
      </c>
      <c r="BE85" s="176">
        <v>113.2992</v>
      </c>
      <c r="BF85" s="176">
        <v>99.741600000000005</v>
      </c>
      <c r="BG85" s="176">
        <v>105.8904</v>
      </c>
      <c r="BH85" s="176">
        <v>104.63039999999999</v>
      </c>
      <c r="BI85" s="176">
        <v>113.82</v>
      </c>
      <c r="BJ85" s="176">
        <v>87.175200000000004</v>
      </c>
      <c r="BK85" s="176">
        <v>125.21039999999999</v>
      </c>
      <c r="BL85" s="176">
        <v>55.843199999999996</v>
      </c>
      <c r="BM85" s="176">
        <v>48.4848</v>
      </c>
      <c r="BN85" s="176">
        <v>110.44319999999999</v>
      </c>
      <c r="BO85" s="176">
        <v>84.8232</v>
      </c>
      <c r="BP85" s="176">
        <v>106.68</v>
      </c>
      <c r="BQ85" s="176">
        <v>144.5136</v>
      </c>
      <c r="BR85" s="176">
        <v>128.77199999999999</v>
      </c>
      <c r="BS85" s="176">
        <v>150.39359999999999</v>
      </c>
      <c r="BT85" s="176">
        <v>31.248000000000001</v>
      </c>
      <c r="BU85" s="176">
        <v>130.90559999999999</v>
      </c>
      <c r="BV85" s="176">
        <v>146.8152</v>
      </c>
      <c r="BW85" s="176">
        <v>151.5864</v>
      </c>
      <c r="BX85" s="176">
        <v>11.944799999999999</v>
      </c>
      <c r="BY85" s="176">
        <v>0.80640000000000001</v>
      </c>
      <c r="BZ85" s="176">
        <v>126.4032</v>
      </c>
      <c r="CA85" s="176">
        <v>71.131199999999993</v>
      </c>
      <c r="CB85" s="176">
        <v>118.9104</v>
      </c>
      <c r="CC85" s="176">
        <v>60.009599999999999</v>
      </c>
      <c r="CD85" s="176">
        <v>95.491199999999992</v>
      </c>
      <c r="CE85" s="176">
        <v>27.585599999999999</v>
      </c>
      <c r="CF85" s="176">
        <v>119.1456</v>
      </c>
      <c r="CG85" s="176">
        <v>78.414000000000001</v>
      </c>
      <c r="CH85" s="176">
        <v>86.688000000000002</v>
      </c>
      <c r="CI85" s="176">
        <v>61.488</v>
      </c>
      <c r="CJ85" s="176">
        <v>101.892</v>
      </c>
      <c r="CK85" s="176">
        <v>120.7248</v>
      </c>
      <c r="CL85" s="176">
        <v>104.47919999999999</v>
      </c>
      <c r="CM85" s="176">
        <v>103.72319999999999</v>
      </c>
      <c r="CN85" s="176">
        <v>68.712000000000003</v>
      </c>
      <c r="CO85" s="176">
        <v>68.980800000000002</v>
      </c>
      <c r="CP85" s="176">
        <v>23.553599999999999</v>
      </c>
      <c r="CQ85" s="176">
        <v>59.6736</v>
      </c>
      <c r="CR85" s="176">
        <v>145.7568</v>
      </c>
      <c r="CS85" s="176">
        <v>37.699199999999998</v>
      </c>
      <c r="CT85" s="176">
        <v>74.457599999999999</v>
      </c>
      <c r="CU85" s="176">
        <v>124.992</v>
      </c>
      <c r="CV85" s="176">
        <v>111.95519999999999</v>
      </c>
      <c r="CW85" s="176">
        <v>90.115200000000002</v>
      </c>
      <c r="CX85" s="176">
        <v>89.543999999999997</v>
      </c>
      <c r="CY85" s="176">
        <v>31.348800000000001</v>
      </c>
      <c r="CZ85" s="176">
        <v>132.33360000000002</v>
      </c>
      <c r="DA85" s="176">
        <v>104.63039999999999</v>
      </c>
      <c r="DB85" s="176">
        <v>139.50720000000001</v>
      </c>
      <c r="DC85" s="176">
        <v>97.97760000000001</v>
      </c>
      <c r="DD85" s="176">
        <v>102.312</v>
      </c>
      <c r="DE85" s="4"/>
      <c r="DF85" s="113">
        <f t="shared" si="8"/>
        <v>39661</v>
      </c>
      <c r="DG85" s="133">
        <f t="shared" si="9"/>
        <v>83.35</v>
      </c>
      <c r="DH85" s="86">
        <f t="shared" ca="1" si="6"/>
        <v>0</v>
      </c>
      <c r="DI85" s="4"/>
      <c r="DO85" s="204">
        <v>0.85416666666666663</v>
      </c>
    </row>
    <row r="86" spans="1:119" customFormat="1" ht="12" customHeight="1" x14ac:dyDescent="0.2">
      <c r="A86" s="4"/>
      <c r="B86" s="188">
        <f t="shared" si="7"/>
        <v>39692</v>
      </c>
      <c r="C86" s="186">
        <v>85.14</v>
      </c>
      <c r="D86" s="186">
        <v>18.75</v>
      </c>
      <c r="E86" s="187">
        <v>0.9</v>
      </c>
      <c r="F86" s="187">
        <v>1.1000000000000001</v>
      </c>
      <c r="G86" s="4"/>
      <c r="H86" s="4"/>
      <c r="I86" s="4"/>
      <c r="J86" s="4"/>
      <c r="K86" s="4"/>
      <c r="L86" s="207">
        <v>37317</v>
      </c>
      <c r="M86" s="176">
        <v>6.0750000000000002</v>
      </c>
      <c r="N86" s="176">
        <v>6.085</v>
      </c>
      <c r="O86" s="176">
        <v>6.0759999999999996</v>
      </c>
      <c r="P86" s="176">
        <v>6.0979999999999999</v>
      </c>
      <c r="Q86" s="176">
        <v>6.1059999999999999</v>
      </c>
      <c r="R86" s="176">
        <v>5.1059999999999999</v>
      </c>
      <c r="S86" s="176">
        <v>4.4160000000000004</v>
      </c>
      <c r="T86" s="176">
        <v>4.4000000000000004</v>
      </c>
      <c r="U86" s="176">
        <v>4.3769999999999998</v>
      </c>
      <c r="V86" s="176">
        <v>4.3490000000000002</v>
      </c>
      <c r="W86" s="176">
        <v>4.3650000000000002</v>
      </c>
      <c r="X86" s="176">
        <v>4.3819999999999997</v>
      </c>
      <c r="Y86" s="176">
        <v>3.41</v>
      </c>
      <c r="Z86" s="176">
        <v>5.7759999999999998</v>
      </c>
      <c r="AA86" s="176">
        <v>5.9269999999999996</v>
      </c>
      <c r="AB86" s="176">
        <v>5.9020000000000001</v>
      </c>
      <c r="AC86" s="176">
        <v>5.8949999999999996</v>
      </c>
      <c r="AD86" s="176">
        <v>5.9409999999999998</v>
      </c>
      <c r="AE86" s="176">
        <v>5.1630000000000003</v>
      </c>
      <c r="AF86" s="176">
        <v>4.7779999999999996</v>
      </c>
      <c r="AG86" s="176">
        <v>4.7679999999999998</v>
      </c>
      <c r="AH86" s="176">
        <v>4.7190000000000003</v>
      </c>
      <c r="AI86" s="176">
        <v>4.7880000000000003</v>
      </c>
      <c r="AJ86" s="176">
        <v>5.0960000000000001</v>
      </c>
      <c r="AK86" s="176">
        <v>137.28960000000001</v>
      </c>
      <c r="AL86" s="176">
        <v>57.456000000000003</v>
      </c>
      <c r="AM86" s="176">
        <v>135.32400000000001</v>
      </c>
      <c r="AN86" s="176">
        <v>99.271199999999993</v>
      </c>
      <c r="AO86" s="176">
        <v>126.336</v>
      </c>
      <c r="AP86" s="176">
        <v>124.80719999999999</v>
      </c>
      <c r="AQ86" s="176">
        <v>74.3904</v>
      </c>
      <c r="AR86" s="176">
        <v>136.24799999999999</v>
      </c>
      <c r="AS86" s="176">
        <v>54.700800000000001</v>
      </c>
      <c r="AT86" s="176">
        <v>130.0992</v>
      </c>
      <c r="AU86" s="176">
        <v>122.3712</v>
      </c>
      <c r="AV86" s="176">
        <v>50.904000000000003</v>
      </c>
      <c r="AW86" s="176">
        <v>122.52239999999999</v>
      </c>
      <c r="AX86" s="176">
        <v>132.38399999999999</v>
      </c>
      <c r="AY86" s="176">
        <v>110.81280000000001</v>
      </c>
      <c r="AZ86" s="176">
        <v>103.0008</v>
      </c>
      <c r="BA86" s="176">
        <v>76.524000000000001</v>
      </c>
      <c r="BB86" s="176">
        <v>116.22239999999999</v>
      </c>
      <c r="BC86" s="176">
        <v>143.53920000000002</v>
      </c>
      <c r="BD86" s="176">
        <v>112.4928</v>
      </c>
      <c r="BE86" s="176">
        <v>90.602399999999989</v>
      </c>
      <c r="BF86" s="176">
        <v>122.136</v>
      </c>
      <c r="BG86" s="176">
        <v>123.648</v>
      </c>
      <c r="BH86" s="176">
        <v>107.04960000000001</v>
      </c>
      <c r="BI86" s="176">
        <v>108.66239999999999</v>
      </c>
      <c r="BJ86" s="176">
        <v>100.69919999999999</v>
      </c>
      <c r="BK86" s="176">
        <v>135.3408</v>
      </c>
      <c r="BL86" s="176">
        <v>116.004</v>
      </c>
      <c r="BM86" s="176">
        <v>97.775999999999996</v>
      </c>
      <c r="BN86" s="176">
        <v>133.15679999999998</v>
      </c>
      <c r="BO86" s="176">
        <v>82.185600000000008</v>
      </c>
      <c r="BP86" s="176">
        <v>113.1648</v>
      </c>
      <c r="BQ86" s="176">
        <v>49.1736</v>
      </c>
      <c r="BR86" s="176">
        <v>84.084000000000003</v>
      </c>
      <c r="BS86" s="176">
        <v>102.816</v>
      </c>
      <c r="BT86" s="176">
        <v>87.897600000000011</v>
      </c>
      <c r="BU86" s="176">
        <v>91.929600000000008</v>
      </c>
      <c r="BV86" s="176">
        <v>101.60639999999999</v>
      </c>
      <c r="BW86" s="176">
        <v>101.1696</v>
      </c>
      <c r="BX86" s="176">
        <v>121.5312</v>
      </c>
      <c r="BY86" s="176">
        <v>118.6584</v>
      </c>
      <c r="BZ86" s="176">
        <v>122.3712</v>
      </c>
      <c r="CA86" s="176">
        <v>73.651200000000003</v>
      </c>
      <c r="CB86" s="176">
        <v>130.46880000000002</v>
      </c>
      <c r="CC86" s="176">
        <v>89.476799999999997</v>
      </c>
      <c r="CD86" s="176">
        <v>95.676000000000002</v>
      </c>
      <c r="CE86" s="176">
        <v>41.411999999999999</v>
      </c>
      <c r="CF86" s="176">
        <v>132.38399999999999</v>
      </c>
      <c r="CG86" s="176">
        <v>94.365600000000001</v>
      </c>
      <c r="CH86" s="176">
        <v>131.04</v>
      </c>
      <c r="CI86" s="176">
        <v>84.0672</v>
      </c>
      <c r="CJ86" s="176">
        <v>137.72639999999998</v>
      </c>
      <c r="CK86" s="176">
        <v>47.375999999999998</v>
      </c>
      <c r="CL86" s="176">
        <v>66.259199999999993</v>
      </c>
      <c r="CM86" s="176">
        <v>60.698399999999999</v>
      </c>
      <c r="CN86" s="176">
        <v>57.926400000000001</v>
      </c>
      <c r="CO86" s="176">
        <v>71.1648</v>
      </c>
      <c r="CP86" s="176">
        <v>19.756799999999998</v>
      </c>
      <c r="CQ86" s="176">
        <v>48.686399999999999</v>
      </c>
      <c r="CR86" s="176">
        <v>63.285599999999995</v>
      </c>
      <c r="CS86" s="176">
        <v>71.366399999999999</v>
      </c>
      <c r="CT86" s="176">
        <v>141.5232</v>
      </c>
      <c r="CU86" s="176">
        <v>55.742400000000004</v>
      </c>
      <c r="CV86" s="176">
        <v>46.233599999999996</v>
      </c>
      <c r="CW86" s="176">
        <v>98.582399999999993</v>
      </c>
      <c r="CX86" s="176">
        <v>123.17760000000001</v>
      </c>
      <c r="CY86" s="176">
        <v>159.66720000000001</v>
      </c>
      <c r="CZ86" s="176">
        <v>56.683199999999999</v>
      </c>
      <c r="DA86" s="176">
        <v>120.9936</v>
      </c>
      <c r="DB86" s="176">
        <v>126.0504</v>
      </c>
      <c r="DC86" s="176">
        <v>84.671999999999997</v>
      </c>
      <c r="DD86" s="176">
        <v>148.57920000000001</v>
      </c>
      <c r="DE86" s="4"/>
      <c r="DF86" s="113">
        <f t="shared" si="8"/>
        <v>39692</v>
      </c>
      <c r="DG86" s="133">
        <f t="shared" si="9"/>
        <v>85.14</v>
      </c>
      <c r="DH86" s="86">
        <f t="shared" ca="1" si="6"/>
        <v>0</v>
      </c>
      <c r="DI86" s="4"/>
      <c r="DO86" s="204">
        <v>0.86458333333333337</v>
      </c>
    </row>
    <row r="87" spans="1:119" customFormat="1" ht="12" customHeight="1" x14ac:dyDescent="0.2">
      <c r="A87" s="4"/>
      <c r="B87" s="188">
        <f t="shared" si="7"/>
        <v>39722</v>
      </c>
      <c r="C87" s="186">
        <v>88.11</v>
      </c>
      <c r="D87" s="186">
        <v>20.22</v>
      </c>
      <c r="E87" s="187">
        <v>0.9</v>
      </c>
      <c r="F87" s="187">
        <v>1.1000000000000001</v>
      </c>
      <c r="G87" s="4"/>
      <c r="H87" s="4"/>
      <c r="I87" s="4"/>
      <c r="J87" s="4"/>
      <c r="K87" s="4"/>
      <c r="L87" s="207">
        <v>37318</v>
      </c>
      <c r="M87" s="176">
        <v>4.7300000000000004</v>
      </c>
      <c r="N87" s="176">
        <v>4.6429999999999998</v>
      </c>
      <c r="O87" s="176">
        <v>4.6550000000000002</v>
      </c>
      <c r="P87" s="176">
        <v>4.6619999999999999</v>
      </c>
      <c r="Q87" s="176">
        <v>4.6840000000000002</v>
      </c>
      <c r="R87" s="176">
        <v>4.6870000000000003</v>
      </c>
      <c r="S87" s="176">
        <v>5.8710000000000004</v>
      </c>
      <c r="T87" s="176">
        <v>8.6590000000000007</v>
      </c>
      <c r="U87" s="176">
        <v>8.4640000000000004</v>
      </c>
      <c r="V87" s="176">
        <v>7.7910000000000004</v>
      </c>
      <c r="W87" s="176">
        <v>8.0709999999999997</v>
      </c>
      <c r="X87" s="176">
        <v>5.266</v>
      </c>
      <c r="Y87" s="176">
        <v>7.258</v>
      </c>
      <c r="Z87" s="176">
        <v>8.4930000000000003</v>
      </c>
      <c r="AA87" s="176">
        <v>8.5839999999999996</v>
      </c>
      <c r="AB87" s="176">
        <v>8.4369999999999994</v>
      </c>
      <c r="AC87" s="176">
        <v>8.5299999999999994</v>
      </c>
      <c r="AD87" s="176">
        <v>5.3559999999999999</v>
      </c>
      <c r="AE87" s="176">
        <v>4.8890000000000002</v>
      </c>
      <c r="AF87" s="176">
        <v>3.5150000000000001</v>
      </c>
      <c r="AG87" s="176">
        <v>4.7089999999999996</v>
      </c>
      <c r="AH87" s="176">
        <v>4.7789999999999999</v>
      </c>
      <c r="AI87" s="176">
        <v>4.8460000000000001</v>
      </c>
      <c r="AJ87" s="176">
        <v>7.54</v>
      </c>
      <c r="AK87" s="176">
        <v>130.30080000000001</v>
      </c>
      <c r="AL87" s="176">
        <v>131.25839999999999</v>
      </c>
      <c r="AM87" s="176">
        <v>142.12799999999999</v>
      </c>
      <c r="AN87" s="176">
        <v>70.896000000000001</v>
      </c>
      <c r="AO87" s="176">
        <v>138.83520000000001</v>
      </c>
      <c r="AP87" s="176">
        <v>119.78400000000001</v>
      </c>
      <c r="AQ87" s="176">
        <v>151.60320000000002</v>
      </c>
      <c r="AR87" s="176">
        <v>25.989599999999999</v>
      </c>
      <c r="AS87" s="176">
        <v>88.0488</v>
      </c>
      <c r="AT87" s="176">
        <v>121.9344</v>
      </c>
      <c r="AU87" s="176">
        <v>89.779200000000003</v>
      </c>
      <c r="AV87" s="176">
        <v>88.502399999999994</v>
      </c>
      <c r="AW87" s="176">
        <v>83.462399999999988</v>
      </c>
      <c r="AX87" s="176">
        <v>138.2304</v>
      </c>
      <c r="AY87" s="176">
        <v>103.6224</v>
      </c>
      <c r="AZ87" s="176">
        <v>145.11840000000001</v>
      </c>
      <c r="BA87" s="176">
        <v>83.596800000000002</v>
      </c>
      <c r="BB87" s="176">
        <v>133.50960000000001</v>
      </c>
      <c r="BC87" s="176">
        <v>73.331999999999994</v>
      </c>
      <c r="BD87" s="176">
        <v>137.89439999999999</v>
      </c>
      <c r="BE87" s="176">
        <v>97.691999999999993</v>
      </c>
      <c r="BF87" s="176">
        <v>106.5624</v>
      </c>
      <c r="BG87" s="176">
        <v>121.38</v>
      </c>
      <c r="BH87" s="176">
        <v>122.1696</v>
      </c>
      <c r="BI87" s="176">
        <v>133.2576</v>
      </c>
      <c r="BJ87" s="176">
        <v>110.208</v>
      </c>
      <c r="BK87" s="176">
        <v>80.808000000000007</v>
      </c>
      <c r="BL87" s="176">
        <v>133.62720000000002</v>
      </c>
      <c r="BM87" s="176">
        <v>112.476</v>
      </c>
      <c r="BN87" s="176">
        <v>77.246399999999994</v>
      </c>
      <c r="BO87" s="176">
        <v>64.394400000000005</v>
      </c>
      <c r="BP87" s="176">
        <v>130.43520000000001</v>
      </c>
      <c r="BQ87" s="176">
        <v>105.63839999999999</v>
      </c>
      <c r="BR87" s="176">
        <v>99.12</v>
      </c>
      <c r="BS87" s="176">
        <v>63.604800000000004</v>
      </c>
      <c r="BT87" s="176">
        <v>57.674399999999999</v>
      </c>
      <c r="BU87" s="176">
        <v>71.601600000000005</v>
      </c>
      <c r="BV87" s="176">
        <v>27.014400000000002</v>
      </c>
      <c r="BW87" s="176">
        <v>77.80080000000001</v>
      </c>
      <c r="BX87" s="176">
        <v>29.8032</v>
      </c>
      <c r="BY87" s="176">
        <v>128.4024</v>
      </c>
      <c r="BZ87" s="176">
        <v>104.83199999999999</v>
      </c>
      <c r="CA87" s="176">
        <v>81.396000000000001</v>
      </c>
      <c r="CB87" s="176">
        <v>91.963200000000001</v>
      </c>
      <c r="CC87" s="176">
        <v>51.878399999999999</v>
      </c>
      <c r="CD87" s="176">
        <v>83.680800000000005</v>
      </c>
      <c r="CE87" s="176">
        <v>132.804</v>
      </c>
      <c r="CF87" s="176">
        <v>115.11360000000001</v>
      </c>
      <c r="CG87" s="176">
        <v>43.747199999999999</v>
      </c>
      <c r="CH87" s="176">
        <v>76.036799999999999</v>
      </c>
      <c r="CI87" s="176">
        <v>105.3192</v>
      </c>
      <c r="CJ87" s="176">
        <v>136.48320000000001</v>
      </c>
      <c r="CK87" s="176">
        <v>66.460800000000006</v>
      </c>
      <c r="CL87" s="176">
        <v>16.884</v>
      </c>
      <c r="CM87" s="176">
        <v>53.575199999999995</v>
      </c>
      <c r="CN87" s="176">
        <v>77.011200000000002</v>
      </c>
      <c r="CO87" s="176">
        <v>74.827199999999991</v>
      </c>
      <c r="CP87" s="176">
        <v>74.676000000000002</v>
      </c>
      <c r="CQ87" s="176">
        <v>111.55200000000001</v>
      </c>
      <c r="CR87" s="176">
        <v>146.09279999999998</v>
      </c>
      <c r="CS87" s="176">
        <v>73.449600000000004</v>
      </c>
      <c r="CT87" s="176">
        <v>144.12720000000002</v>
      </c>
      <c r="CU87" s="176">
        <v>112.8792</v>
      </c>
      <c r="CV87" s="176">
        <v>100.8672</v>
      </c>
      <c r="CW87" s="176">
        <v>72.357600000000005</v>
      </c>
      <c r="CX87" s="176">
        <v>142.464</v>
      </c>
      <c r="CY87" s="176">
        <v>103.0176</v>
      </c>
      <c r="CZ87" s="176">
        <v>137.28960000000001</v>
      </c>
      <c r="DA87" s="176">
        <v>102.00960000000001</v>
      </c>
      <c r="DB87" s="176">
        <v>16.531200000000002</v>
      </c>
      <c r="DC87" s="176">
        <v>47.124000000000002</v>
      </c>
      <c r="DD87" s="176">
        <v>82.807199999999995</v>
      </c>
      <c r="DE87" s="4"/>
      <c r="DF87" s="113">
        <f t="shared" si="8"/>
        <v>39722</v>
      </c>
      <c r="DG87" s="133">
        <f t="shared" si="9"/>
        <v>88.11</v>
      </c>
      <c r="DH87" s="86">
        <f t="shared" ca="1" si="6"/>
        <v>0</v>
      </c>
      <c r="DI87" s="4"/>
      <c r="DO87" s="204">
        <v>0.875</v>
      </c>
    </row>
    <row r="88" spans="1:119" customFormat="1" ht="12" customHeight="1" x14ac:dyDescent="0.2">
      <c r="A88" s="4"/>
      <c r="B88" s="188">
        <f t="shared" si="7"/>
        <v>39753</v>
      </c>
      <c r="C88" s="186">
        <v>89.96</v>
      </c>
      <c r="D88" s="186">
        <v>17.91</v>
      </c>
      <c r="E88" s="187">
        <v>0.9</v>
      </c>
      <c r="F88" s="187">
        <v>1.1000000000000001</v>
      </c>
      <c r="G88" s="4"/>
      <c r="H88" s="4"/>
      <c r="I88" s="4"/>
      <c r="J88" s="4"/>
      <c r="K88" s="4"/>
      <c r="L88" s="207">
        <v>37319</v>
      </c>
      <c r="M88" s="176">
        <v>7.3949999999999996</v>
      </c>
      <c r="N88" s="176">
        <v>7.0490000000000004</v>
      </c>
      <c r="O88" s="176">
        <v>7.359</v>
      </c>
      <c r="P88" s="176">
        <v>7.2690000000000001</v>
      </c>
      <c r="Q88" s="176">
        <v>7.3419999999999996</v>
      </c>
      <c r="R88" s="176">
        <v>5.9809999999999999</v>
      </c>
      <c r="S88" s="176">
        <v>0.35299999999999998</v>
      </c>
      <c r="T88" s="176">
        <v>8.6999999999999994E-2</v>
      </c>
      <c r="U88" s="176">
        <v>7.5999999999999998E-2</v>
      </c>
      <c r="V88" s="176">
        <v>6.9000000000000006E-2</v>
      </c>
      <c r="W88" s="176">
        <v>7.0000000000000007E-2</v>
      </c>
      <c r="X88" s="176">
        <v>6.9000000000000006E-2</v>
      </c>
      <c r="Y88" s="176">
        <v>7.0000000000000007E-2</v>
      </c>
      <c r="Z88" s="176">
        <v>6.9000000000000006E-2</v>
      </c>
      <c r="AA88" s="176">
        <v>6.9000000000000006E-2</v>
      </c>
      <c r="AB88" s="176">
        <v>6.9000000000000006E-2</v>
      </c>
      <c r="AC88" s="176">
        <v>7.0000000000000007E-2</v>
      </c>
      <c r="AD88" s="176">
        <v>7.0000000000000007E-2</v>
      </c>
      <c r="AE88" s="176">
        <v>7.1999999999999995E-2</v>
      </c>
      <c r="AF88" s="176">
        <v>9.1999999999999998E-2</v>
      </c>
      <c r="AG88" s="176">
        <v>0.107</v>
      </c>
      <c r="AH88" s="176">
        <v>0.10299999999999999</v>
      </c>
      <c r="AI88" s="176">
        <v>0.106</v>
      </c>
      <c r="AJ88" s="176">
        <v>6.3239999999999998</v>
      </c>
      <c r="AK88" s="176">
        <v>106.848</v>
      </c>
      <c r="AL88" s="176">
        <v>125.5968</v>
      </c>
      <c r="AM88" s="176">
        <v>77.951999999999998</v>
      </c>
      <c r="AN88" s="176">
        <v>72.828000000000003</v>
      </c>
      <c r="AO88" s="176">
        <v>135.072</v>
      </c>
      <c r="AP88" s="176">
        <v>129.9648</v>
      </c>
      <c r="AQ88" s="176">
        <v>135.67679999999999</v>
      </c>
      <c r="AR88" s="176">
        <v>105.87360000000001</v>
      </c>
      <c r="AS88" s="176">
        <v>140.64959999999999</v>
      </c>
      <c r="AT88" s="176">
        <v>91.257600000000011</v>
      </c>
      <c r="AU88" s="176">
        <v>158.0712</v>
      </c>
      <c r="AV88" s="176">
        <v>100.34639999999999</v>
      </c>
      <c r="AW88" s="176">
        <v>121.6824</v>
      </c>
      <c r="AX88" s="176">
        <v>142.74960000000002</v>
      </c>
      <c r="AY88" s="176">
        <v>126.3192</v>
      </c>
      <c r="AZ88" s="176">
        <v>39.06</v>
      </c>
      <c r="BA88" s="176">
        <v>52.785599999999995</v>
      </c>
      <c r="BB88" s="176">
        <v>128.4024</v>
      </c>
      <c r="BC88" s="176">
        <v>123.98399999999999</v>
      </c>
      <c r="BD88" s="176">
        <v>137.89439999999999</v>
      </c>
      <c r="BE88" s="176">
        <v>108.05760000000001</v>
      </c>
      <c r="BF88" s="176">
        <v>89.174399999999991</v>
      </c>
      <c r="BG88" s="176">
        <v>121.51439999999999</v>
      </c>
      <c r="BH88" s="176">
        <v>124.152</v>
      </c>
      <c r="BI88" s="176">
        <v>114.71039999999999</v>
      </c>
      <c r="BJ88" s="176">
        <v>133.4256</v>
      </c>
      <c r="BK88" s="176">
        <v>105.8232</v>
      </c>
      <c r="BL88" s="176">
        <v>96.398399999999995</v>
      </c>
      <c r="BM88" s="176">
        <v>133.64400000000001</v>
      </c>
      <c r="BN88" s="176">
        <v>95.76</v>
      </c>
      <c r="BO88" s="176">
        <v>129.49439999999998</v>
      </c>
      <c r="BP88" s="176">
        <v>127.19280000000001</v>
      </c>
      <c r="BQ88" s="176">
        <v>129.4272</v>
      </c>
      <c r="BR88" s="176">
        <v>67.485600000000005</v>
      </c>
      <c r="BS88" s="176">
        <v>84.033600000000007</v>
      </c>
      <c r="BT88" s="176">
        <v>135.02160000000001</v>
      </c>
      <c r="BU88" s="176">
        <v>115.61760000000001</v>
      </c>
      <c r="BV88" s="176">
        <v>129.024</v>
      </c>
      <c r="BW88" s="176">
        <v>105.43680000000001</v>
      </c>
      <c r="BX88" s="176">
        <v>20.1936</v>
      </c>
      <c r="BY88" s="176">
        <v>53.491199999999999</v>
      </c>
      <c r="BZ88" s="176">
        <v>77.968800000000002</v>
      </c>
      <c r="CA88" s="176">
        <v>134.0472</v>
      </c>
      <c r="CB88" s="176">
        <v>133.5264</v>
      </c>
      <c r="CC88" s="176">
        <v>75.196799999999996</v>
      </c>
      <c r="CD88" s="176">
        <v>138.0624</v>
      </c>
      <c r="CE88" s="176">
        <v>89.88</v>
      </c>
      <c r="CF88" s="176">
        <v>98.061600000000013</v>
      </c>
      <c r="CG88" s="176">
        <v>8.0304000000000002</v>
      </c>
      <c r="CH88" s="176">
        <v>116.55839999999999</v>
      </c>
      <c r="CI88" s="176">
        <v>82.891199999999998</v>
      </c>
      <c r="CJ88" s="176">
        <v>79.8</v>
      </c>
      <c r="CK88" s="176">
        <v>128.77199999999999</v>
      </c>
      <c r="CL88" s="176">
        <v>102.56399999999999</v>
      </c>
      <c r="CM88" s="176">
        <v>106.68</v>
      </c>
      <c r="CN88" s="176">
        <v>123.36239999999999</v>
      </c>
      <c r="CO88" s="176">
        <v>149.78879999999998</v>
      </c>
      <c r="CP88" s="176">
        <v>53.776800000000001</v>
      </c>
      <c r="CQ88" s="176">
        <v>99.94319999999999</v>
      </c>
      <c r="CR88" s="176">
        <v>102.5472</v>
      </c>
      <c r="CS88" s="176">
        <v>155.83679999999998</v>
      </c>
      <c r="CT88" s="176">
        <v>61.655999999999999</v>
      </c>
      <c r="CU88" s="176">
        <v>84.100800000000007</v>
      </c>
      <c r="CV88" s="176">
        <v>124.824</v>
      </c>
      <c r="CW88" s="176">
        <v>85.377600000000001</v>
      </c>
      <c r="CX88" s="176">
        <v>140.1456</v>
      </c>
      <c r="CY88" s="176">
        <v>78.220799999999997</v>
      </c>
      <c r="CZ88" s="176">
        <v>95.659199999999998</v>
      </c>
      <c r="DA88" s="176">
        <v>104.16</v>
      </c>
      <c r="DB88" s="176">
        <v>152.61120000000003</v>
      </c>
      <c r="DC88" s="176">
        <v>59.068800000000003</v>
      </c>
      <c r="DD88" s="176">
        <v>86.906399999999991</v>
      </c>
      <c r="DE88" s="4"/>
      <c r="DF88" s="113">
        <f t="shared" si="8"/>
        <v>39753</v>
      </c>
      <c r="DG88" s="133">
        <f t="shared" si="9"/>
        <v>89.96</v>
      </c>
      <c r="DH88" s="86">
        <f t="shared" ca="1" si="6"/>
        <v>0</v>
      </c>
      <c r="DI88" s="4"/>
      <c r="DO88" s="204">
        <v>0.88541666666666663</v>
      </c>
    </row>
    <row r="89" spans="1:119" customFormat="1" ht="12" customHeight="1" x14ac:dyDescent="0.2">
      <c r="A89" s="4"/>
      <c r="B89" s="188">
        <f t="shared" si="7"/>
        <v>39783</v>
      </c>
      <c r="C89" s="186">
        <v>81.8</v>
      </c>
      <c r="D89" s="186">
        <v>18.829999999999998</v>
      </c>
      <c r="E89" s="187">
        <v>0.9</v>
      </c>
      <c r="F89" s="187">
        <v>1.1000000000000001</v>
      </c>
      <c r="G89" s="4"/>
      <c r="H89" s="4"/>
      <c r="I89" s="4"/>
      <c r="J89" s="4"/>
      <c r="K89" s="4"/>
      <c r="L89" s="207">
        <v>37320</v>
      </c>
      <c r="M89" s="176">
        <v>6.0810000000000004</v>
      </c>
      <c r="N89" s="176">
        <v>5.766</v>
      </c>
      <c r="O89" s="176">
        <v>5.8719999999999999</v>
      </c>
      <c r="P89" s="176">
        <v>5.8659999999999997</v>
      </c>
      <c r="Q89" s="176">
        <v>5.6260000000000003</v>
      </c>
      <c r="R89" s="176">
        <v>5.7569999999999997</v>
      </c>
      <c r="S89" s="176">
        <v>5.923</v>
      </c>
      <c r="T89" s="176">
        <v>0.76400000000000001</v>
      </c>
      <c r="U89" s="176">
        <v>5.09</v>
      </c>
      <c r="V89" s="176">
        <v>5.8630000000000004</v>
      </c>
      <c r="W89" s="176">
        <v>5.8090000000000002</v>
      </c>
      <c r="X89" s="176">
        <v>5.8159999999999998</v>
      </c>
      <c r="Y89" s="176">
        <v>5.8419999999999996</v>
      </c>
      <c r="Z89" s="176">
        <v>5.8460000000000001</v>
      </c>
      <c r="AA89" s="176">
        <v>5.9029999999999996</v>
      </c>
      <c r="AB89" s="176">
        <v>5.9180000000000001</v>
      </c>
      <c r="AC89" s="176">
        <v>5.9089999999999998</v>
      </c>
      <c r="AD89" s="176">
        <v>5.8390000000000004</v>
      </c>
      <c r="AE89" s="176">
        <v>5.8410000000000002</v>
      </c>
      <c r="AF89" s="176">
        <v>5.8230000000000004</v>
      </c>
      <c r="AG89" s="176">
        <v>5.36</v>
      </c>
      <c r="AH89" s="176">
        <v>6.7619999999999996</v>
      </c>
      <c r="AI89" s="176">
        <v>6.72</v>
      </c>
      <c r="AJ89" s="176">
        <v>6.5759999999999996</v>
      </c>
      <c r="AK89" s="176">
        <v>112.67760000000001</v>
      </c>
      <c r="AL89" s="176">
        <v>84.688800000000001</v>
      </c>
      <c r="AM89" s="176">
        <v>124.18560000000001</v>
      </c>
      <c r="AN89" s="176">
        <v>119.39760000000001</v>
      </c>
      <c r="AO89" s="176">
        <v>117.98639999999999</v>
      </c>
      <c r="AP89" s="176">
        <v>113.48399999999999</v>
      </c>
      <c r="AQ89" s="176">
        <v>94.701599999999999</v>
      </c>
      <c r="AR89" s="176">
        <v>128.36879999999999</v>
      </c>
      <c r="AS89" s="176">
        <v>134.148</v>
      </c>
      <c r="AT89" s="176">
        <v>80.8416</v>
      </c>
      <c r="AU89" s="176">
        <v>113.2992</v>
      </c>
      <c r="AV89" s="176">
        <v>129.00719999999998</v>
      </c>
      <c r="AW89" s="176">
        <v>95.978399999999993</v>
      </c>
      <c r="AX89" s="176">
        <v>96.516000000000005</v>
      </c>
      <c r="AY89" s="176">
        <v>143.82479999999998</v>
      </c>
      <c r="AZ89" s="176">
        <v>111.21599999999999</v>
      </c>
      <c r="BA89" s="176">
        <v>130.536</v>
      </c>
      <c r="BB89" s="176">
        <v>107.03280000000001</v>
      </c>
      <c r="BC89" s="176">
        <v>108.2256</v>
      </c>
      <c r="BD89" s="176">
        <v>96.499200000000002</v>
      </c>
      <c r="BE89" s="176">
        <v>130.6704</v>
      </c>
      <c r="BF89" s="176">
        <v>92.769600000000011</v>
      </c>
      <c r="BG89" s="176">
        <v>94.348799999999997</v>
      </c>
      <c r="BH89" s="176">
        <v>104.1096</v>
      </c>
      <c r="BI89" s="176">
        <v>135.6936</v>
      </c>
      <c r="BJ89" s="176">
        <v>122.976</v>
      </c>
      <c r="BK89" s="176">
        <v>100.5984</v>
      </c>
      <c r="BL89" s="176">
        <v>118.5072</v>
      </c>
      <c r="BM89" s="176">
        <v>133.87920000000003</v>
      </c>
      <c r="BN89" s="176">
        <v>81.866399999999999</v>
      </c>
      <c r="BO89" s="176">
        <v>100.76639999999999</v>
      </c>
      <c r="BP89" s="176">
        <v>123.91680000000001</v>
      </c>
      <c r="BQ89" s="176">
        <v>124.6392</v>
      </c>
      <c r="BR89" s="176">
        <v>152.0736</v>
      </c>
      <c r="BS89" s="176">
        <v>46.7712</v>
      </c>
      <c r="BT89" s="176">
        <v>31.852799999999998</v>
      </c>
      <c r="BU89" s="176">
        <v>26.628</v>
      </c>
      <c r="BV89" s="176">
        <v>102.816</v>
      </c>
      <c r="BW89" s="176">
        <v>119.952</v>
      </c>
      <c r="BX89" s="176">
        <v>103.4208</v>
      </c>
      <c r="BY89" s="176">
        <v>135.8784</v>
      </c>
      <c r="BZ89" s="176">
        <v>44.4024</v>
      </c>
      <c r="CA89" s="176">
        <v>112.50960000000001</v>
      </c>
      <c r="CB89" s="176">
        <v>124.3368</v>
      </c>
      <c r="CC89" s="176">
        <v>145.3536</v>
      </c>
      <c r="CD89" s="176">
        <v>107.2512</v>
      </c>
      <c r="CE89" s="176">
        <v>88.468800000000002</v>
      </c>
      <c r="CF89" s="176">
        <v>82.4208</v>
      </c>
      <c r="CG89" s="176">
        <v>99.036000000000001</v>
      </c>
      <c r="CH89" s="176">
        <v>130.56960000000001</v>
      </c>
      <c r="CI89" s="176">
        <v>99.18719999999999</v>
      </c>
      <c r="CJ89" s="176">
        <v>102.0432</v>
      </c>
      <c r="CK89" s="176">
        <v>132.4512</v>
      </c>
      <c r="CL89" s="176">
        <v>85.478399999999993</v>
      </c>
      <c r="CM89" s="176">
        <v>88.401600000000002</v>
      </c>
      <c r="CN89" s="176">
        <v>43.915199999999999</v>
      </c>
      <c r="CO89" s="176">
        <v>137.02079999999998</v>
      </c>
      <c r="CP89" s="176">
        <v>118.30560000000001</v>
      </c>
      <c r="CQ89" s="176">
        <v>119.1456</v>
      </c>
      <c r="CR89" s="176">
        <v>106.2432</v>
      </c>
      <c r="CS89" s="176">
        <v>113.06399999999999</v>
      </c>
      <c r="CT89" s="176">
        <v>91.912800000000004</v>
      </c>
      <c r="CU89" s="176">
        <v>134.66879999999998</v>
      </c>
      <c r="CV89" s="176">
        <v>118.5408</v>
      </c>
      <c r="CW89" s="176">
        <v>83.378399999999999</v>
      </c>
      <c r="CX89" s="176">
        <v>137.67599999999999</v>
      </c>
      <c r="CY89" s="176">
        <v>84.251999999999995</v>
      </c>
      <c r="CZ89" s="176">
        <v>121.8336</v>
      </c>
      <c r="DA89" s="176">
        <v>62.8992</v>
      </c>
      <c r="DB89" s="176">
        <v>72.542400000000001</v>
      </c>
      <c r="DC89" s="176">
        <v>114.50880000000001</v>
      </c>
      <c r="DD89" s="176">
        <v>120.89280000000001</v>
      </c>
      <c r="DE89" s="4"/>
      <c r="DF89" s="113">
        <f t="shared" si="8"/>
        <v>39783</v>
      </c>
      <c r="DG89" s="133">
        <f t="shared" si="9"/>
        <v>81.8</v>
      </c>
      <c r="DH89" s="86">
        <f t="shared" ca="1" si="6"/>
        <v>0</v>
      </c>
      <c r="DI89" s="4"/>
      <c r="DO89" s="204">
        <v>0.89583333333333337</v>
      </c>
    </row>
    <row r="90" spans="1:119" customFormat="1" ht="12" customHeight="1" x14ac:dyDescent="0.2">
      <c r="A90" s="4"/>
      <c r="B90" s="188">
        <f t="shared" si="7"/>
        <v>39814</v>
      </c>
      <c r="C90" s="186">
        <v>87.95</v>
      </c>
      <c r="D90" s="186">
        <v>20.149999999999999</v>
      </c>
      <c r="E90" s="187">
        <v>0.9</v>
      </c>
      <c r="F90" s="187">
        <v>1.1000000000000001</v>
      </c>
      <c r="G90" s="4"/>
      <c r="H90" s="4"/>
      <c r="I90" s="4"/>
      <c r="J90" s="4"/>
      <c r="K90" s="4"/>
      <c r="L90" s="207">
        <v>37321</v>
      </c>
      <c r="M90" s="176">
        <v>4.7389999999999999</v>
      </c>
      <c r="N90" s="176">
        <v>5.5460000000000003</v>
      </c>
      <c r="O90" s="176">
        <v>5.53</v>
      </c>
      <c r="P90" s="176">
        <v>5.4880000000000004</v>
      </c>
      <c r="Q90" s="176">
        <v>5.5369999999999999</v>
      </c>
      <c r="R90" s="176">
        <v>5.5540000000000003</v>
      </c>
      <c r="S90" s="176">
        <v>5.5380000000000003</v>
      </c>
      <c r="T90" s="176">
        <v>5.5419999999999998</v>
      </c>
      <c r="U90" s="176">
        <v>5.524</v>
      </c>
      <c r="V90" s="176">
        <v>5.5309999999999997</v>
      </c>
      <c r="W90" s="176">
        <v>4.8140000000000001</v>
      </c>
      <c r="X90" s="176">
        <v>6.0540000000000003</v>
      </c>
      <c r="Y90" s="176">
        <v>6.0419999999999998</v>
      </c>
      <c r="Z90" s="176">
        <v>5.9809999999999999</v>
      </c>
      <c r="AA90" s="176">
        <v>5.9740000000000002</v>
      </c>
      <c r="AB90" s="176">
        <v>5.9710000000000001</v>
      </c>
      <c r="AC90" s="176">
        <v>5.9619999999999997</v>
      </c>
      <c r="AD90" s="176">
        <v>5.976</v>
      </c>
      <c r="AE90" s="176">
        <v>6.0049999999999999</v>
      </c>
      <c r="AF90" s="176">
        <v>6.0270000000000001</v>
      </c>
      <c r="AG90" s="176">
        <v>6.117</v>
      </c>
      <c r="AH90" s="176">
        <v>6.1440000000000001</v>
      </c>
      <c r="AI90" s="176">
        <v>6.2569999999999997</v>
      </c>
      <c r="AJ90" s="176">
        <v>6.3109999999999999</v>
      </c>
      <c r="AK90" s="176">
        <v>114.324</v>
      </c>
      <c r="AL90" s="176">
        <v>127.20960000000001</v>
      </c>
      <c r="AM90" s="176">
        <v>52.214400000000005</v>
      </c>
      <c r="AN90" s="176">
        <v>65.52</v>
      </c>
      <c r="AO90" s="176">
        <v>62.882400000000004</v>
      </c>
      <c r="AP90" s="176">
        <v>87.376800000000003</v>
      </c>
      <c r="AQ90" s="176">
        <v>107.4528</v>
      </c>
      <c r="AR90" s="176">
        <v>135.27360000000002</v>
      </c>
      <c r="AS90" s="176">
        <v>56.851199999999999</v>
      </c>
      <c r="AT90" s="176">
        <v>126.7392</v>
      </c>
      <c r="AU90" s="176">
        <v>96.112800000000007</v>
      </c>
      <c r="AV90" s="176">
        <v>127.176</v>
      </c>
      <c r="AW90" s="176">
        <v>114.71039999999999</v>
      </c>
      <c r="AX90" s="176">
        <v>57.657599999999995</v>
      </c>
      <c r="AY90" s="176">
        <v>119.7672</v>
      </c>
      <c r="AZ90" s="176">
        <v>115.2144</v>
      </c>
      <c r="BA90" s="176">
        <v>101.25360000000001</v>
      </c>
      <c r="BB90" s="176">
        <v>41.2776</v>
      </c>
      <c r="BC90" s="176">
        <v>88.855199999999996</v>
      </c>
      <c r="BD90" s="176">
        <v>129.79679999999999</v>
      </c>
      <c r="BE90" s="176">
        <v>143.136</v>
      </c>
      <c r="BF90" s="176">
        <v>74.591999999999999</v>
      </c>
      <c r="BG90" s="176">
        <v>65.94</v>
      </c>
      <c r="BH90" s="176">
        <v>119.64960000000001</v>
      </c>
      <c r="BI90" s="176">
        <v>93.24</v>
      </c>
      <c r="BJ90" s="176">
        <v>77.985600000000005</v>
      </c>
      <c r="BK90" s="176">
        <v>2.0327999999999999</v>
      </c>
      <c r="BL90" s="176">
        <v>53.272800000000004</v>
      </c>
      <c r="BM90" s="176">
        <v>56.044800000000002</v>
      </c>
      <c r="BN90" s="176">
        <v>87.897600000000011</v>
      </c>
      <c r="BO90" s="176">
        <v>107.85599999999999</v>
      </c>
      <c r="BP90" s="176">
        <v>118.33919999999999</v>
      </c>
      <c r="BQ90" s="176">
        <v>113.5008</v>
      </c>
      <c r="BR90" s="176">
        <v>59.136000000000003</v>
      </c>
      <c r="BS90" s="176">
        <v>89.05680000000001</v>
      </c>
      <c r="BT90" s="176">
        <v>36.792000000000002</v>
      </c>
      <c r="BU90" s="176">
        <v>74.34</v>
      </c>
      <c r="BV90" s="176">
        <v>123.5808</v>
      </c>
      <c r="BW90" s="176">
        <v>69.568799999999996</v>
      </c>
      <c r="BX90" s="176">
        <v>110.04</v>
      </c>
      <c r="BY90" s="176">
        <v>139.45679999999999</v>
      </c>
      <c r="BZ90" s="176">
        <v>157.34879999999998</v>
      </c>
      <c r="CA90" s="176">
        <v>91.526399999999995</v>
      </c>
      <c r="CB90" s="176">
        <v>120.59039999999999</v>
      </c>
      <c r="CC90" s="176">
        <v>85.058399999999992</v>
      </c>
      <c r="CD90" s="176">
        <v>108.7968</v>
      </c>
      <c r="CE90" s="176">
        <v>98.515199999999993</v>
      </c>
      <c r="CF90" s="176">
        <v>134.5008</v>
      </c>
      <c r="CG90" s="176">
        <v>132.24960000000002</v>
      </c>
      <c r="CH90" s="176">
        <v>146.36160000000001</v>
      </c>
      <c r="CI90" s="176">
        <v>24.78</v>
      </c>
      <c r="CJ90" s="176">
        <v>112.44239999999999</v>
      </c>
      <c r="CK90" s="176">
        <v>86.839199999999991</v>
      </c>
      <c r="CL90" s="176">
        <v>147.31920000000002</v>
      </c>
      <c r="CM90" s="176">
        <v>91.727999999999994</v>
      </c>
      <c r="CN90" s="176">
        <v>77.515199999999993</v>
      </c>
      <c r="CO90" s="176">
        <v>120.3552</v>
      </c>
      <c r="CP90" s="176">
        <v>61.756800000000005</v>
      </c>
      <c r="CQ90" s="176">
        <v>103.5552</v>
      </c>
      <c r="CR90" s="176">
        <v>49.055999999999997</v>
      </c>
      <c r="CS90" s="176">
        <v>132.65279999999998</v>
      </c>
      <c r="CT90" s="176">
        <v>55.423199999999994</v>
      </c>
      <c r="CU90" s="176">
        <v>114.24</v>
      </c>
      <c r="CV90" s="176">
        <v>89.7624</v>
      </c>
      <c r="CW90" s="176">
        <v>121.1784</v>
      </c>
      <c r="CX90" s="176">
        <v>88.099199999999996</v>
      </c>
      <c r="CY90" s="176">
        <v>89.476799999999997</v>
      </c>
      <c r="CZ90" s="176">
        <v>128.7552</v>
      </c>
      <c r="DA90" s="176">
        <v>115.71839999999999</v>
      </c>
      <c r="DB90" s="176">
        <v>87.914400000000001</v>
      </c>
      <c r="DC90" s="176">
        <v>29.383200000000002</v>
      </c>
      <c r="DD90" s="176">
        <v>63.453600000000002</v>
      </c>
      <c r="DE90" s="4"/>
      <c r="DF90" s="113">
        <f t="shared" si="8"/>
        <v>39814</v>
      </c>
      <c r="DG90" s="133">
        <f t="shared" si="9"/>
        <v>87.95</v>
      </c>
      <c r="DH90" s="86">
        <f t="shared" ca="1" si="6"/>
        <v>0</v>
      </c>
      <c r="DI90" s="4"/>
      <c r="DO90" s="204">
        <v>0.90625</v>
      </c>
    </row>
    <row r="91" spans="1:119" customFormat="1" ht="12" customHeight="1" x14ac:dyDescent="0.2">
      <c r="A91" s="4"/>
      <c r="B91" s="188">
        <f t="shared" si="7"/>
        <v>39845</v>
      </c>
      <c r="C91" s="186">
        <v>82.2</v>
      </c>
      <c r="D91" s="186">
        <v>20.56</v>
      </c>
      <c r="E91" s="187">
        <v>0.9</v>
      </c>
      <c r="F91" s="187">
        <v>1.1000000000000001</v>
      </c>
      <c r="G91" s="4"/>
      <c r="H91" s="4"/>
      <c r="I91" s="4"/>
      <c r="J91" s="4"/>
      <c r="K91" s="4"/>
      <c r="L91" s="207">
        <v>37322</v>
      </c>
      <c r="M91" s="176">
        <v>6.4029999999999996</v>
      </c>
      <c r="N91" s="176">
        <v>6.3630000000000004</v>
      </c>
      <c r="O91" s="176">
        <v>6.15</v>
      </c>
      <c r="P91" s="176">
        <v>6.306</v>
      </c>
      <c r="Q91" s="176">
        <v>6.2119999999999997</v>
      </c>
      <c r="R91" s="176">
        <v>6.2489999999999997</v>
      </c>
      <c r="S91" s="176">
        <v>6.1470000000000002</v>
      </c>
      <c r="T91" s="176">
        <v>6.3540000000000001</v>
      </c>
      <c r="U91" s="176">
        <v>6.6559999999999997</v>
      </c>
      <c r="V91" s="176">
        <v>7.66</v>
      </c>
      <c r="W91" s="176">
        <v>7.7569999999999997</v>
      </c>
      <c r="X91" s="176">
        <v>7.7670000000000003</v>
      </c>
      <c r="Y91" s="176">
        <v>7.6159999999999997</v>
      </c>
      <c r="Z91" s="176">
        <v>7.6369999999999996</v>
      </c>
      <c r="AA91" s="176">
        <v>7.7949999999999999</v>
      </c>
      <c r="AB91" s="176">
        <v>7.9340000000000002</v>
      </c>
      <c r="AC91" s="176">
        <v>8.1790000000000003</v>
      </c>
      <c r="AD91" s="176">
        <v>8.077</v>
      </c>
      <c r="AE91" s="176">
        <v>5.093</v>
      </c>
      <c r="AF91" s="176">
        <v>5.1159999999999997</v>
      </c>
      <c r="AG91" s="176">
        <v>5.0940000000000003</v>
      </c>
      <c r="AH91" s="176">
        <v>5.0190000000000001</v>
      </c>
      <c r="AI91" s="176">
        <v>5.0460000000000003</v>
      </c>
      <c r="AJ91" s="176">
        <v>5.0960000000000001</v>
      </c>
      <c r="AK91" s="176">
        <v>78.422399999999996</v>
      </c>
      <c r="AL91" s="176">
        <v>34.6248</v>
      </c>
      <c r="AM91" s="176">
        <v>70.2072</v>
      </c>
      <c r="AN91" s="176">
        <v>73.953600000000009</v>
      </c>
      <c r="AO91" s="176">
        <v>105.23519999999999</v>
      </c>
      <c r="AP91" s="176">
        <v>38.0184</v>
      </c>
      <c r="AQ91" s="176">
        <v>70.291200000000003</v>
      </c>
      <c r="AR91" s="176">
        <v>99.036000000000001</v>
      </c>
      <c r="AS91" s="176">
        <v>96.196799999999996</v>
      </c>
      <c r="AT91" s="176">
        <v>150.00720000000001</v>
      </c>
      <c r="AU91" s="176">
        <v>95.877600000000001</v>
      </c>
      <c r="AV91" s="176">
        <v>129.44399999999999</v>
      </c>
      <c r="AW91" s="176">
        <v>70.862399999999994</v>
      </c>
      <c r="AX91" s="176">
        <v>142.0608</v>
      </c>
      <c r="AY91" s="176">
        <v>67.401600000000002</v>
      </c>
      <c r="AZ91" s="176">
        <v>138.1968</v>
      </c>
      <c r="BA91" s="176">
        <v>103.2192</v>
      </c>
      <c r="BB91" s="176">
        <v>151.8048</v>
      </c>
      <c r="BC91" s="176">
        <v>51.206400000000002</v>
      </c>
      <c r="BD91" s="176">
        <v>93.912000000000006</v>
      </c>
      <c r="BE91" s="176">
        <v>105</v>
      </c>
      <c r="BF91" s="176">
        <v>118.74239999999999</v>
      </c>
      <c r="BG91" s="176">
        <v>109.2672</v>
      </c>
      <c r="BH91" s="176">
        <v>102.42960000000001</v>
      </c>
      <c r="BI91" s="176">
        <v>119.64960000000001</v>
      </c>
      <c r="BJ91" s="176">
        <v>61.404000000000003</v>
      </c>
      <c r="BK91" s="176">
        <v>130.6704</v>
      </c>
      <c r="BL91" s="176">
        <v>117.6</v>
      </c>
      <c r="BM91" s="176">
        <v>79.228800000000007</v>
      </c>
      <c r="BN91" s="176">
        <v>121.5984</v>
      </c>
      <c r="BO91" s="176">
        <v>75.415199999999999</v>
      </c>
      <c r="BP91" s="176">
        <v>158.84399999999999</v>
      </c>
      <c r="BQ91" s="176">
        <v>80.438399999999987</v>
      </c>
      <c r="BR91" s="176">
        <v>125.27760000000001</v>
      </c>
      <c r="BS91" s="176">
        <v>141.32160000000002</v>
      </c>
      <c r="BT91" s="176">
        <v>100.98480000000001</v>
      </c>
      <c r="BU91" s="176">
        <v>93.744</v>
      </c>
      <c r="BV91" s="176">
        <v>128.25119999999998</v>
      </c>
      <c r="BW91" s="176">
        <v>136.48320000000001</v>
      </c>
      <c r="BX91" s="176">
        <v>134.06399999999999</v>
      </c>
      <c r="BY91" s="176">
        <v>56.918399999999998</v>
      </c>
      <c r="BZ91" s="176">
        <v>96.717600000000004</v>
      </c>
      <c r="CA91" s="176">
        <v>130.6704</v>
      </c>
      <c r="CB91" s="176">
        <v>145.3536</v>
      </c>
      <c r="CC91" s="176">
        <v>95.709600000000009</v>
      </c>
      <c r="CD91" s="176">
        <v>111.4344</v>
      </c>
      <c r="CE91" s="176">
        <v>100.2624</v>
      </c>
      <c r="CF91" s="176">
        <v>158.45760000000001</v>
      </c>
      <c r="CG91" s="176">
        <v>64.310400000000001</v>
      </c>
      <c r="CH91" s="176">
        <v>98.212800000000001</v>
      </c>
      <c r="CI91" s="176">
        <v>142.85040000000001</v>
      </c>
      <c r="CJ91" s="176">
        <v>99.388800000000003</v>
      </c>
      <c r="CK91" s="176">
        <v>33.314399999999999</v>
      </c>
      <c r="CL91" s="176">
        <v>82.034399999999991</v>
      </c>
      <c r="CM91" s="176">
        <v>96.583199999999991</v>
      </c>
      <c r="CN91" s="176">
        <v>125.244</v>
      </c>
      <c r="CO91" s="176">
        <v>116.3232</v>
      </c>
      <c r="CP91" s="176">
        <v>111.6528</v>
      </c>
      <c r="CQ91" s="176">
        <v>64.276800000000009</v>
      </c>
      <c r="CR91" s="176">
        <v>104.3112</v>
      </c>
      <c r="CS91" s="176">
        <v>143.33760000000001</v>
      </c>
      <c r="CT91" s="176">
        <v>116.5248</v>
      </c>
      <c r="CU91" s="176">
        <v>81.849600000000009</v>
      </c>
      <c r="CV91" s="176">
        <v>57.506399999999999</v>
      </c>
      <c r="CW91" s="176">
        <v>109.63680000000001</v>
      </c>
      <c r="CX91" s="176">
        <v>130.60319999999999</v>
      </c>
      <c r="CY91" s="176">
        <v>151.09920000000002</v>
      </c>
      <c r="CZ91" s="176">
        <v>110.0064</v>
      </c>
      <c r="DA91" s="176">
        <v>85.343999999999994</v>
      </c>
      <c r="DB91" s="176">
        <v>70.224000000000004</v>
      </c>
      <c r="DC91" s="176">
        <v>84.0672</v>
      </c>
      <c r="DD91" s="176">
        <v>41.882400000000004</v>
      </c>
      <c r="DE91" s="4"/>
      <c r="DF91" s="113">
        <f t="shared" si="8"/>
        <v>39845</v>
      </c>
      <c r="DG91" s="133">
        <f t="shared" si="9"/>
        <v>82.2</v>
      </c>
      <c r="DH91" s="86">
        <f t="shared" ca="1" si="6"/>
        <v>0</v>
      </c>
      <c r="DI91" s="4"/>
      <c r="DO91" s="204">
        <v>0.91666666666666663</v>
      </c>
    </row>
    <row r="92" spans="1:119" customFormat="1" ht="12" customHeight="1" x14ac:dyDescent="0.2">
      <c r="A92" s="4"/>
      <c r="B92" s="188">
        <f t="shared" si="7"/>
        <v>39873</v>
      </c>
      <c r="C92" s="186">
        <v>78.849999999999994</v>
      </c>
      <c r="D92" s="186">
        <v>24.97</v>
      </c>
      <c r="E92" s="187">
        <v>0.9</v>
      </c>
      <c r="F92" s="187">
        <v>1.1000000000000001</v>
      </c>
      <c r="G92" s="4"/>
      <c r="H92" s="4"/>
      <c r="I92" s="4"/>
      <c r="J92" s="4"/>
      <c r="K92" s="4"/>
      <c r="L92" s="207">
        <v>37323</v>
      </c>
      <c r="M92" s="176">
        <v>11.272</v>
      </c>
      <c r="N92" s="176">
        <v>11.315</v>
      </c>
      <c r="O92" s="176">
        <v>11.191000000000001</v>
      </c>
      <c r="P92" s="176">
        <v>9.3789999999999996</v>
      </c>
      <c r="Q92" s="176">
        <v>4.6920000000000002</v>
      </c>
      <c r="R92" s="176">
        <v>10.35</v>
      </c>
      <c r="S92" s="176">
        <v>10.566000000000001</v>
      </c>
      <c r="T92" s="176">
        <v>6.4409999999999998</v>
      </c>
      <c r="U92" s="176">
        <v>7.66</v>
      </c>
      <c r="V92" s="176">
        <v>5.0170000000000003</v>
      </c>
      <c r="W92" s="176">
        <v>4.9669999999999996</v>
      </c>
      <c r="X92" s="176">
        <v>4.8979999999999997</v>
      </c>
      <c r="Y92" s="176">
        <v>4.8559999999999999</v>
      </c>
      <c r="Z92" s="176">
        <v>4.8499999999999996</v>
      </c>
      <c r="AA92" s="176">
        <v>6.806</v>
      </c>
      <c r="AB92" s="176">
        <v>10.725</v>
      </c>
      <c r="AC92" s="176">
        <v>10.791</v>
      </c>
      <c r="AD92" s="176">
        <v>9.8330000000000002</v>
      </c>
      <c r="AE92" s="176">
        <v>4.2080000000000002</v>
      </c>
      <c r="AF92" s="176">
        <v>4.4050000000000002</v>
      </c>
      <c r="AG92" s="176">
        <v>4.4320000000000004</v>
      </c>
      <c r="AH92" s="176">
        <v>4.4219999999999997</v>
      </c>
      <c r="AI92" s="176">
        <v>2.5680000000000001</v>
      </c>
      <c r="AJ92" s="176">
        <v>1.956</v>
      </c>
      <c r="AK92" s="176">
        <v>114.37439999999999</v>
      </c>
      <c r="AL92" s="176">
        <v>147.9744</v>
      </c>
      <c r="AM92" s="176">
        <v>57.036000000000001</v>
      </c>
      <c r="AN92" s="176">
        <v>73.768799999999999</v>
      </c>
      <c r="AO92" s="176">
        <v>95.558399999999992</v>
      </c>
      <c r="AP92" s="176">
        <v>99.590399999999988</v>
      </c>
      <c r="AQ92" s="176">
        <v>55.473599999999998</v>
      </c>
      <c r="AR92" s="176">
        <v>94.802399999999992</v>
      </c>
      <c r="AS92" s="176">
        <v>113.6016</v>
      </c>
      <c r="AT92" s="176">
        <v>118.74239999999999</v>
      </c>
      <c r="AU92" s="176">
        <v>153.82079999999999</v>
      </c>
      <c r="AV92" s="176">
        <v>32.256</v>
      </c>
      <c r="AW92" s="176">
        <v>13.86</v>
      </c>
      <c r="AX92" s="176">
        <v>49.475999999999999</v>
      </c>
      <c r="AY92" s="176">
        <v>59.992800000000003</v>
      </c>
      <c r="AZ92" s="176">
        <v>98.985600000000005</v>
      </c>
      <c r="BA92" s="176">
        <v>138.70079999999999</v>
      </c>
      <c r="BB92" s="176">
        <v>65.318399999999997</v>
      </c>
      <c r="BC92" s="176">
        <v>102.648</v>
      </c>
      <c r="BD92" s="176">
        <v>57.422400000000003</v>
      </c>
      <c r="BE92" s="176">
        <v>113.7192</v>
      </c>
      <c r="BF92" s="176">
        <v>116.928</v>
      </c>
      <c r="BG92" s="176">
        <v>137.69279999999998</v>
      </c>
      <c r="BH92" s="176">
        <v>95.356800000000007</v>
      </c>
      <c r="BI92" s="176">
        <v>62.227199999999996</v>
      </c>
      <c r="BJ92" s="176">
        <v>131.4264</v>
      </c>
      <c r="BK92" s="176">
        <v>126.92400000000001</v>
      </c>
      <c r="BL92" s="176">
        <v>130.2336</v>
      </c>
      <c r="BM92" s="176">
        <v>77.817599999999999</v>
      </c>
      <c r="BN92" s="176">
        <v>88.082399999999993</v>
      </c>
      <c r="BO92" s="176">
        <v>88.888800000000003</v>
      </c>
      <c r="BP92" s="176">
        <v>14.2128</v>
      </c>
      <c r="BQ92" s="176">
        <v>45.813600000000001</v>
      </c>
      <c r="BR92" s="176">
        <v>24.847200000000001</v>
      </c>
      <c r="BS92" s="176">
        <v>30.542400000000001</v>
      </c>
      <c r="BT92" s="176">
        <v>14.263200000000001</v>
      </c>
      <c r="BU92" s="176">
        <v>52.332000000000001</v>
      </c>
      <c r="BV92" s="176">
        <v>94.550399999999996</v>
      </c>
      <c r="BW92" s="176">
        <v>142.34639999999999</v>
      </c>
      <c r="BX92" s="176">
        <v>71.366399999999999</v>
      </c>
      <c r="BY92" s="176">
        <v>128.50319999999999</v>
      </c>
      <c r="BZ92" s="176">
        <v>79.9512</v>
      </c>
      <c r="CA92" s="176">
        <v>106.14239999999999</v>
      </c>
      <c r="CB92" s="176">
        <v>135.89520000000002</v>
      </c>
      <c r="CC92" s="176">
        <v>52.684800000000003</v>
      </c>
      <c r="CD92" s="176">
        <v>62.496000000000002</v>
      </c>
      <c r="CE92" s="176">
        <v>107.6544</v>
      </c>
      <c r="CF92" s="176">
        <v>132.048</v>
      </c>
      <c r="CG92" s="176">
        <v>99.388800000000003</v>
      </c>
      <c r="CH92" s="176">
        <v>80.421600000000012</v>
      </c>
      <c r="CI92" s="176">
        <v>92.265600000000006</v>
      </c>
      <c r="CJ92" s="176">
        <v>139.13759999999999</v>
      </c>
      <c r="CK92" s="176">
        <v>101.00160000000001</v>
      </c>
      <c r="CL92" s="176">
        <v>114.71039999999999</v>
      </c>
      <c r="CM92" s="176">
        <v>139.3896</v>
      </c>
      <c r="CN92" s="176">
        <v>82.588800000000006</v>
      </c>
      <c r="CO92" s="176">
        <v>93.643199999999993</v>
      </c>
      <c r="CP92" s="176">
        <v>111.6696</v>
      </c>
      <c r="CQ92" s="176">
        <v>130.90559999999999</v>
      </c>
      <c r="CR92" s="176">
        <v>112.57680000000001</v>
      </c>
      <c r="CS92" s="176">
        <v>121.16160000000001</v>
      </c>
      <c r="CT92" s="176">
        <v>35.28</v>
      </c>
      <c r="CU92" s="176">
        <v>100.7496</v>
      </c>
      <c r="CV92" s="176">
        <v>130.7208</v>
      </c>
      <c r="CW92" s="176">
        <v>149.95679999999999</v>
      </c>
      <c r="CX92" s="176">
        <v>54.230400000000003</v>
      </c>
      <c r="CY92" s="176">
        <v>86.889600000000002</v>
      </c>
      <c r="CZ92" s="176">
        <v>97.120800000000003</v>
      </c>
      <c r="DA92" s="176">
        <v>108.0072</v>
      </c>
      <c r="DB92" s="176">
        <v>160.69200000000001</v>
      </c>
      <c r="DC92" s="176">
        <v>90.115200000000002</v>
      </c>
      <c r="DD92" s="176">
        <v>81.06</v>
      </c>
      <c r="DE92" s="4"/>
      <c r="DF92" s="113">
        <f t="shared" si="8"/>
        <v>39873</v>
      </c>
      <c r="DG92" s="133">
        <f t="shared" si="9"/>
        <v>78.849999999999994</v>
      </c>
      <c r="DH92" s="86">
        <f t="shared" ca="1" si="6"/>
        <v>0</v>
      </c>
      <c r="DI92" s="4"/>
      <c r="DO92" s="204">
        <v>0.92708333333333337</v>
      </c>
    </row>
    <row r="93" spans="1:119" customFormat="1" ht="12" customHeight="1" x14ac:dyDescent="0.2">
      <c r="A93" s="4"/>
      <c r="B93" s="188">
        <f t="shared" si="7"/>
        <v>39904</v>
      </c>
      <c r="C93" s="186">
        <v>88.11</v>
      </c>
      <c r="D93" s="186">
        <v>20.239999999999998</v>
      </c>
      <c r="E93" s="187">
        <v>0.9</v>
      </c>
      <c r="F93" s="187">
        <v>1.1000000000000001</v>
      </c>
      <c r="G93" s="4"/>
      <c r="H93" s="4"/>
      <c r="I93" s="4"/>
      <c r="J93" s="4"/>
      <c r="K93" s="4">
        <v>11</v>
      </c>
      <c r="L93" s="207">
        <v>37324</v>
      </c>
      <c r="M93" s="176">
        <v>0.99</v>
      </c>
      <c r="N93" s="176">
        <v>0.61499999999999999</v>
      </c>
      <c r="O93" s="176">
        <v>9.6000000000000002E-2</v>
      </c>
      <c r="P93" s="176">
        <v>9.6000000000000002E-2</v>
      </c>
      <c r="Q93" s="176">
        <v>9.7000000000000003E-2</v>
      </c>
      <c r="R93" s="176">
        <v>9.9000000000000005E-2</v>
      </c>
      <c r="S93" s="176">
        <v>0.09</v>
      </c>
      <c r="T93" s="176">
        <v>8.5999999999999993E-2</v>
      </c>
      <c r="U93" s="176">
        <v>8.4000000000000005E-2</v>
      </c>
      <c r="V93" s="176">
        <v>8.7999999999999995E-2</v>
      </c>
      <c r="W93" s="176">
        <v>8.1000000000000003E-2</v>
      </c>
      <c r="X93" s="176">
        <v>8.7999999999999995E-2</v>
      </c>
      <c r="Y93" s="176">
        <v>8.5000000000000006E-2</v>
      </c>
      <c r="Z93" s="176">
        <v>8.7999999999999995E-2</v>
      </c>
      <c r="AA93" s="176">
        <v>8.5000000000000006E-2</v>
      </c>
      <c r="AB93" s="176">
        <v>9.2999999999999999E-2</v>
      </c>
      <c r="AC93" s="176">
        <v>9.1999999999999998E-2</v>
      </c>
      <c r="AD93" s="176">
        <v>9.0999999999999998E-2</v>
      </c>
      <c r="AE93" s="176">
        <v>9.9000000000000005E-2</v>
      </c>
      <c r="AF93" s="176">
        <v>6.585</v>
      </c>
      <c r="AG93" s="176">
        <v>7.4770000000000003</v>
      </c>
      <c r="AH93" s="176">
        <v>5.7569999999999997</v>
      </c>
      <c r="AI93" s="176">
        <v>4.3659999999999997</v>
      </c>
      <c r="AJ93" s="176">
        <v>4.0199999999999996</v>
      </c>
      <c r="AK93" s="176">
        <v>112.01018181818181</v>
      </c>
      <c r="AL93" s="176">
        <v>147.13287272727274</v>
      </c>
      <c r="AM93" s="176">
        <v>63.617018181818182</v>
      </c>
      <c r="AN93" s="176">
        <v>79.011927272727277</v>
      </c>
      <c r="AO93" s="176">
        <v>94.229672727272728</v>
      </c>
      <c r="AP93" s="176">
        <v>102.46625454545455</v>
      </c>
      <c r="AQ93" s="176">
        <v>62.295927272727269</v>
      </c>
      <c r="AR93" s="176">
        <v>96.074618181818181</v>
      </c>
      <c r="AS93" s="176">
        <v>111.67265454545455</v>
      </c>
      <c r="AT93" s="176">
        <v>115.00974545454545</v>
      </c>
      <c r="AU93" s="176">
        <v>151.65207272727272</v>
      </c>
      <c r="AV93" s="176">
        <v>42.500945454545452</v>
      </c>
      <c r="AW93" s="176">
        <v>19.362763636363635</v>
      </c>
      <c r="AX93" s="176">
        <v>58.014981818181816</v>
      </c>
      <c r="AY93" s="176">
        <v>62.074472727272727</v>
      </c>
      <c r="AZ93" s="176">
        <v>103.39636363636363</v>
      </c>
      <c r="BA93" s="176">
        <v>133.7157818181818</v>
      </c>
      <c r="BB93" s="176">
        <v>70.827272727272714</v>
      </c>
      <c r="BC93" s="176">
        <v>103.26807272727274</v>
      </c>
      <c r="BD93" s="176">
        <v>63.070254545454553</v>
      </c>
      <c r="BE93" s="176">
        <v>108.98770909090909</v>
      </c>
      <c r="BF93" s="176">
        <v>117.00741818181818</v>
      </c>
      <c r="BG93" s="176">
        <v>136.92458181818182</v>
      </c>
      <c r="BH93" s="176">
        <v>97.207854545454566</v>
      </c>
      <c r="BI93" s="176">
        <v>66.760145454545452</v>
      </c>
      <c r="BJ93" s="176">
        <v>127.14392727272728</v>
      </c>
      <c r="BK93" s="176">
        <v>127.83730909090909</v>
      </c>
      <c r="BL93" s="176">
        <v>129.49134545454547</v>
      </c>
      <c r="BM93" s="176">
        <v>81.098181818181814</v>
      </c>
      <c r="BN93" s="176">
        <v>91.379781818181812</v>
      </c>
      <c r="BO93" s="176">
        <v>85.793018181818184</v>
      </c>
      <c r="BP93" s="176">
        <v>15.06501818181818</v>
      </c>
      <c r="BQ93" s="176">
        <v>49.500436363636368</v>
      </c>
      <c r="BR93" s="176">
        <v>31.200654545454544</v>
      </c>
      <c r="BS93" s="176">
        <v>31.614545454545453</v>
      </c>
      <c r="BT93" s="176">
        <v>15.283418181818183</v>
      </c>
      <c r="BU93" s="176">
        <v>56.206690909090916</v>
      </c>
      <c r="BV93" s="176">
        <v>91.15679999999999</v>
      </c>
      <c r="BW93" s="176">
        <v>142.98327272727272</v>
      </c>
      <c r="BX93" s="176">
        <v>70.775345454545459</v>
      </c>
      <c r="BY93" s="176">
        <v>127.65556363636364</v>
      </c>
      <c r="BZ93" s="176">
        <v>83.796872727272728</v>
      </c>
      <c r="CA93" s="176">
        <v>105.03359999999999</v>
      </c>
      <c r="CB93" s="176">
        <v>137.06203636363637</v>
      </c>
      <c r="CC93" s="176">
        <v>58.818327272727281</v>
      </c>
      <c r="CD93" s="176">
        <v>65.329090909090908</v>
      </c>
      <c r="CE93" s="176">
        <v>105.37876363636362</v>
      </c>
      <c r="CF93" s="176">
        <v>131.50123636363637</v>
      </c>
      <c r="CG93" s="176">
        <v>101.68887272727274</v>
      </c>
      <c r="CH93" s="176">
        <v>83.372290909090921</v>
      </c>
      <c r="CI93" s="176">
        <v>89.438618181818185</v>
      </c>
      <c r="CJ93" s="176">
        <v>137.51716363636362</v>
      </c>
      <c r="CK93" s="176">
        <v>99.695781818181828</v>
      </c>
      <c r="CL93" s="176">
        <v>115.89709090909088</v>
      </c>
      <c r="CM93" s="176">
        <v>135.97156363636361</v>
      </c>
      <c r="CN93" s="176">
        <v>83.008800000000008</v>
      </c>
      <c r="CO93" s="176">
        <v>97.721018181818181</v>
      </c>
      <c r="CP93" s="176">
        <v>109.92698181818182</v>
      </c>
      <c r="CQ93" s="176">
        <v>133.45614545454546</v>
      </c>
      <c r="CR93" s="176">
        <v>112.08043636363637</v>
      </c>
      <c r="CS93" s="176">
        <v>118.30712727272727</v>
      </c>
      <c r="CT93" s="176">
        <v>41.618181818181817</v>
      </c>
      <c r="CU93" s="176">
        <v>104.74952727272726</v>
      </c>
      <c r="CV93" s="176">
        <v>125.34632727272728</v>
      </c>
      <c r="CW93" s="176">
        <v>147.6658909090909</v>
      </c>
      <c r="CX93" s="176">
        <v>61.179490909090916</v>
      </c>
      <c r="CY93" s="176">
        <v>91.292727272727276</v>
      </c>
      <c r="CZ93" s="176">
        <v>90.622254545454552</v>
      </c>
      <c r="DA93" s="176">
        <v>106.35316363636362</v>
      </c>
      <c r="DB93" s="176">
        <v>153.81927272727273</v>
      </c>
      <c r="DC93" s="176">
        <v>89.686036363636376</v>
      </c>
      <c r="DD93" s="176">
        <v>83.91752727272727</v>
      </c>
      <c r="DE93" s="4"/>
      <c r="DF93" s="113">
        <f t="shared" si="8"/>
        <v>39904</v>
      </c>
      <c r="DG93" s="133">
        <f t="shared" si="9"/>
        <v>88.11</v>
      </c>
      <c r="DH93" s="86">
        <f t="shared" ca="1" si="6"/>
        <v>0</v>
      </c>
      <c r="DI93" s="4"/>
      <c r="DO93" s="204">
        <v>0.9375</v>
      </c>
    </row>
    <row r="94" spans="1:119" customFormat="1" ht="12" customHeight="1" x14ac:dyDescent="0.2">
      <c r="A94" s="4"/>
      <c r="B94" s="188">
        <f t="shared" si="7"/>
        <v>39934</v>
      </c>
      <c r="C94" s="186">
        <v>88.47</v>
      </c>
      <c r="D94" s="186">
        <v>21.76</v>
      </c>
      <c r="E94" s="187">
        <v>0.9</v>
      </c>
      <c r="F94" s="187">
        <v>1.1000000000000001</v>
      </c>
      <c r="G94" s="4"/>
      <c r="H94" s="4"/>
      <c r="I94" s="4"/>
      <c r="J94" s="4"/>
      <c r="K94" s="4">
        <v>10</v>
      </c>
      <c r="L94" s="207">
        <v>37325</v>
      </c>
      <c r="M94" s="176">
        <v>5.0309999999999997</v>
      </c>
      <c r="N94" s="176">
        <v>5.1040000000000001</v>
      </c>
      <c r="O94" s="176">
        <v>5.2439999999999998</v>
      </c>
      <c r="P94" s="176">
        <v>5.2409999999999997</v>
      </c>
      <c r="Q94" s="176">
        <v>5.0869999999999997</v>
      </c>
      <c r="R94" s="176">
        <v>5.258</v>
      </c>
      <c r="S94" s="176">
        <v>7.944</v>
      </c>
      <c r="T94" s="176">
        <v>8.5559999999999992</v>
      </c>
      <c r="U94" s="176">
        <v>7.9320000000000004</v>
      </c>
      <c r="V94" s="176">
        <v>4.8730000000000002</v>
      </c>
      <c r="W94" s="176">
        <v>6.07</v>
      </c>
      <c r="X94" s="176">
        <v>6.08</v>
      </c>
      <c r="Y94" s="176">
        <v>6.0739999999999998</v>
      </c>
      <c r="Z94" s="176">
        <v>6.0590000000000002</v>
      </c>
      <c r="AA94" s="176">
        <v>5.5049999999999999</v>
      </c>
      <c r="AB94" s="176">
        <v>6.9450000000000003</v>
      </c>
      <c r="AC94" s="176">
        <v>6.9489999999999998</v>
      </c>
      <c r="AD94" s="176">
        <v>4.649</v>
      </c>
      <c r="AE94" s="176">
        <v>4.4669999999999996</v>
      </c>
      <c r="AF94" s="176">
        <v>6.7060000000000004</v>
      </c>
      <c r="AG94" s="176">
        <v>6.7869999999999999</v>
      </c>
      <c r="AH94" s="176">
        <v>6.7560000000000002</v>
      </c>
      <c r="AI94" s="176">
        <v>6.7679999999999998</v>
      </c>
      <c r="AJ94" s="176">
        <v>1.468</v>
      </c>
      <c r="AK94" s="176">
        <v>109.64596363636362</v>
      </c>
      <c r="AL94" s="176">
        <v>146.29134545454545</v>
      </c>
      <c r="AM94" s="176">
        <v>70.198036363636362</v>
      </c>
      <c r="AN94" s="176">
        <v>84.255054545454556</v>
      </c>
      <c r="AO94" s="176">
        <v>92.90094545454545</v>
      </c>
      <c r="AP94" s="176">
        <v>105.34210909090908</v>
      </c>
      <c r="AQ94" s="176">
        <v>69.118254545454548</v>
      </c>
      <c r="AR94" s="176">
        <v>97.34683636363637</v>
      </c>
      <c r="AS94" s="176">
        <v>109.74370909090909</v>
      </c>
      <c r="AT94" s="176">
        <v>111.27709090909089</v>
      </c>
      <c r="AU94" s="176">
        <v>149.48334545454543</v>
      </c>
      <c r="AV94" s="176">
        <v>52.74589090909091</v>
      </c>
      <c r="AW94" s="176">
        <v>24.865527272727274</v>
      </c>
      <c r="AX94" s="176">
        <v>66.553963636363633</v>
      </c>
      <c r="AY94" s="176">
        <v>64.156145454545452</v>
      </c>
      <c r="AZ94" s="176">
        <v>107.80712727272727</v>
      </c>
      <c r="BA94" s="176">
        <v>128.73076363636363</v>
      </c>
      <c r="BB94" s="176">
        <v>76.336145454545445</v>
      </c>
      <c r="BC94" s="176">
        <v>103.88814545454547</v>
      </c>
      <c r="BD94" s="176">
        <v>68.718109090909095</v>
      </c>
      <c r="BE94" s="176">
        <v>104.2562181818182</v>
      </c>
      <c r="BF94" s="176">
        <v>117.08683636363635</v>
      </c>
      <c r="BG94" s="176">
        <v>136.15636363636361</v>
      </c>
      <c r="BH94" s="176">
        <v>99.058909090909097</v>
      </c>
      <c r="BI94" s="176">
        <v>71.293090909090907</v>
      </c>
      <c r="BJ94" s="176">
        <v>122.86145454545455</v>
      </c>
      <c r="BK94" s="176">
        <v>128.7506181818182</v>
      </c>
      <c r="BL94" s="176">
        <v>128.74909090909091</v>
      </c>
      <c r="BM94" s="176">
        <v>84.37876363636363</v>
      </c>
      <c r="BN94" s="176">
        <v>94.67716363636363</v>
      </c>
      <c r="BO94" s="176">
        <v>82.697236363636364</v>
      </c>
      <c r="BP94" s="176">
        <v>15.917236363636363</v>
      </c>
      <c r="BQ94" s="176">
        <v>53.187272727272735</v>
      </c>
      <c r="BR94" s="176">
        <v>37.554109090909087</v>
      </c>
      <c r="BS94" s="176">
        <v>32.686690909090906</v>
      </c>
      <c r="BT94" s="176">
        <v>16.303636363636368</v>
      </c>
      <c r="BU94" s="176">
        <v>60.081381818181825</v>
      </c>
      <c r="BV94" s="176">
        <v>87.763199999999998</v>
      </c>
      <c r="BW94" s="176">
        <v>143.62014545454542</v>
      </c>
      <c r="BX94" s="176">
        <v>70.184290909090905</v>
      </c>
      <c r="BY94" s="176">
        <v>126.80792727272728</v>
      </c>
      <c r="BZ94" s="176">
        <v>87.642545454545456</v>
      </c>
      <c r="CA94" s="176">
        <v>103.92479999999999</v>
      </c>
      <c r="CB94" s="176">
        <v>138.22887272727274</v>
      </c>
      <c r="CC94" s="176">
        <v>64.951854545454552</v>
      </c>
      <c r="CD94" s="176">
        <v>68.162181818181821</v>
      </c>
      <c r="CE94" s="176">
        <v>103.10312727272726</v>
      </c>
      <c r="CF94" s="176">
        <v>130.95447272727273</v>
      </c>
      <c r="CG94" s="176">
        <v>103.98894545454546</v>
      </c>
      <c r="CH94" s="176">
        <v>86.32298181818183</v>
      </c>
      <c r="CI94" s="176">
        <v>86.611636363636364</v>
      </c>
      <c r="CJ94" s="176">
        <v>135.89672727272728</v>
      </c>
      <c r="CK94" s="176">
        <v>98.389963636363646</v>
      </c>
      <c r="CL94" s="176">
        <v>117.08378181818181</v>
      </c>
      <c r="CM94" s="176">
        <v>132.55352727272728</v>
      </c>
      <c r="CN94" s="176">
        <v>83.42880000000001</v>
      </c>
      <c r="CO94" s="176">
        <v>101.79883636363637</v>
      </c>
      <c r="CP94" s="176">
        <v>108.18436363636364</v>
      </c>
      <c r="CQ94" s="176">
        <v>136.00669090909091</v>
      </c>
      <c r="CR94" s="176">
        <v>111.58407272727273</v>
      </c>
      <c r="CS94" s="176">
        <v>115.45265454545455</v>
      </c>
      <c r="CT94" s="176">
        <v>47.956363636363633</v>
      </c>
      <c r="CU94" s="176">
        <v>108.74945454545454</v>
      </c>
      <c r="CV94" s="176">
        <v>119.97185454545455</v>
      </c>
      <c r="CW94" s="176">
        <v>145.37498181818179</v>
      </c>
      <c r="CX94" s="176">
        <v>68.128581818181829</v>
      </c>
      <c r="CY94" s="176">
        <v>95.695854545454537</v>
      </c>
      <c r="CZ94" s="176">
        <v>84.123709090909088</v>
      </c>
      <c r="DA94" s="176">
        <v>104.69912727272727</v>
      </c>
      <c r="DB94" s="176">
        <v>146.94654545454546</v>
      </c>
      <c r="DC94" s="176">
        <v>89.256872727272722</v>
      </c>
      <c r="DD94" s="176">
        <v>86.775054545454537</v>
      </c>
      <c r="DE94" s="4"/>
      <c r="DF94" s="113">
        <f t="shared" si="8"/>
        <v>39934</v>
      </c>
      <c r="DG94" s="133">
        <f t="shared" si="9"/>
        <v>88.47</v>
      </c>
      <c r="DH94" s="86">
        <f t="shared" ca="1" si="6"/>
        <v>0</v>
      </c>
      <c r="DI94" s="4"/>
      <c r="DO94" s="204">
        <v>0.94791666666666663</v>
      </c>
    </row>
    <row r="95" spans="1:119" customFormat="1" ht="12" customHeight="1" x14ac:dyDescent="0.2">
      <c r="A95" s="4"/>
      <c r="B95" s="188">
        <f t="shared" si="7"/>
        <v>39965</v>
      </c>
      <c r="C95" s="186">
        <v>64.900000000000006</v>
      </c>
      <c r="D95" s="186">
        <v>46.71</v>
      </c>
      <c r="E95" s="187">
        <v>0.9</v>
      </c>
      <c r="F95" s="187">
        <v>1.1000000000000001</v>
      </c>
      <c r="G95" s="4"/>
      <c r="H95" s="4"/>
      <c r="I95" s="4"/>
      <c r="J95" s="4"/>
      <c r="K95" s="4"/>
      <c r="L95" s="207">
        <v>37326</v>
      </c>
      <c r="M95" s="176">
        <v>0.11</v>
      </c>
      <c r="N95" s="176">
        <v>0.107</v>
      </c>
      <c r="O95" s="176">
        <v>0.109</v>
      </c>
      <c r="P95" s="176">
        <v>0.107</v>
      </c>
      <c r="Q95" s="176">
        <v>0.11</v>
      </c>
      <c r="R95" s="176">
        <v>0.11</v>
      </c>
      <c r="S95" s="176">
        <v>0.109</v>
      </c>
      <c r="T95" s="176">
        <v>9.9000000000000005E-2</v>
      </c>
      <c r="U95" s="176">
        <v>9.6000000000000002E-2</v>
      </c>
      <c r="V95" s="176">
        <v>9.7000000000000003E-2</v>
      </c>
      <c r="W95" s="176">
        <v>0.11700000000000001</v>
      </c>
      <c r="X95" s="176">
        <v>0.114</v>
      </c>
      <c r="Y95" s="176">
        <v>8.4000000000000005E-2</v>
      </c>
      <c r="Z95" s="176">
        <v>7.1999999999999995E-2</v>
      </c>
      <c r="AA95" s="176">
        <v>7.1999999999999995E-2</v>
      </c>
      <c r="AB95" s="176">
        <v>8.1000000000000003E-2</v>
      </c>
      <c r="AC95" s="176">
        <v>9.9000000000000005E-2</v>
      </c>
      <c r="AD95" s="176">
        <v>9.2999999999999999E-2</v>
      </c>
      <c r="AE95" s="176">
        <v>0.104</v>
      </c>
      <c r="AF95" s="176">
        <v>0.108</v>
      </c>
      <c r="AG95" s="176">
        <v>0.109</v>
      </c>
      <c r="AH95" s="176">
        <v>0.107</v>
      </c>
      <c r="AI95" s="176">
        <v>0.108</v>
      </c>
      <c r="AJ95" s="176">
        <v>0.10199999999999999</v>
      </c>
      <c r="AK95" s="176">
        <v>96.563345454545455</v>
      </c>
      <c r="AL95" s="176">
        <v>96.563345454545455</v>
      </c>
      <c r="AM95" s="176">
        <v>96.563345454545455</v>
      </c>
      <c r="AN95" s="176">
        <v>96.563345454545455</v>
      </c>
      <c r="AO95" s="176">
        <v>96.563345454545455</v>
      </c>
      <c r="AP95" s="176">
        <v>96.563345454545455</v>
      </c>
      <c r="AQ95" s="176">
        <v>96.563345454545455</v>
      </c>
      <c r="AR95" s="176">
        <v>96.563345454545455</v>
      </c>
      <c r="AS95" s="176">
        <v>96.563345454545455</v>
      </c>
      <c r="AT95" s="176">
        <v>96.563345454545455</v>
      </c>
      <c r="AU95" s="176">
        <v>96.563345454545455</v>
      </c>
      <c r="AV95" s="176">
        <v>96.563345454545455</v>
      </c>
      <c r="AW95" s="176">
        <v>96.563345454545455</v>
      </c>
      <c r="AX95" s="176">
        <v>96.563345454545455</v>
      </c>
      <c r="AY95" s="176">
        <v>96.563345454545455</v>
      </c>
      <c r="AZ95" s="176">
        <v>96.563345454545455</v>
      </c>
      <c r="BA95" s="176">
        <v>96.563345454545455</v>
      </c>
      <c r="BB95" s="176">
        <v>96.563345454545455</v>
      </c>
      <c r="BC95" s="176">
        <v>96.563345454545455</v>
      </c>
      <c r="BD95" s="176">
        <v>96.563345454545455</v>
      </c>
      <c r="BE95" s="176">
        <v>96.563345454545455</v>
      </c>
      <c r="BF95" s="176">
        <v>96.563345454545455</v>
      </c>
      <c r="BG95" s="176">
        <v>96.563345454545455</v>
      </c>
      <c r="BH95" s="176">
        <v>96.563345454545455</v>
      </c>
      <c r="BI95" s="176">
        <v>96.563345454545455</v>
      </c>
      <c r="BJ95" s="176">
        <v>96.563345454545455</v>
      </c>
      <c r="BK95" s="176">
        <v>96.563345454545455</v>
      </c>
      <c r="BL95" s="176">
        <v>96.563345454545455</v>
      </c>
      <c r="BM95" s="176">
        <v>96.563345454545455</v>
      </c>
      <c r="BN95" s="176">
        <v>96.563345454545455</v>
      </c>
      <c r="BO95" s="176">
        <v>96.563345454545455</v>
      </c>
      <c r="BP95" s="176">
        <v>96.563345454545455</v>
      </c>
      <c r="BQ95" s="176">
        <v>96.563345454545455</v>
      </c>
      <c r="BR95" s="176">
        <v>96.563345454545455</v>
      </c>
      <c r="BS95" s="176">
        <v>96.563345454545455</v>
      </c>
      <c r="BT95" s="176">
        <v>96.563345454545455</v>
      </c>
      <c r="BU95" s="176">
        <v>96.563345454545455</v>
      </c>
      <c r="BV95" s="176">
        <v>96.563345454545455</v>
      </c>
      <c r="BW95" s="176">
        <v>96.563345454545455</v>
      </c>
      <c r="BX95" s="176">
        <v>96.563345454545455</v>
      </c>
      <c r="BY95" s="176">
        <v>96.563345454545455</v>
      </c>
      <c r="BZ95" s="176">
        <v>96.563345454545455</v>
      </c>
      <c r="CA95" s="176">
        <v>96.563345454545455</v>
      </c>
      <c r="CB95" s="176">
        <v>96.563345454545455</v>
      </c>
      <c r="CC95" s="176">
        <v>96.563345454545455</v>
      </c>
      <c r="CD95" s="176">
        <v>96.563345454545455</v>
      </c>
      <c r="CE95" s="176">
        <v>96.563345454545455</v>
      </c>
      <c r="CF95" s="176">
        <v>96.563345454545455</v>
      </c>
      <c r="CG95" s="176">
        <v>96.563345454545455</v>
      </c>
      <c r="CH95" s="176">
        <v>96.563345454545455</v>
      </c>
      <c r="CI95" s="176">
        <v>96.563345454545455</v>
      </c>
      <c r="CJ95" s="176">
        <v>96.563345454545455</v>
      </c>
      <c r="CK95" s="176">
        <v>96.563345454545455</v>
      </c>
      <c r="CL95" s="176">
        <v>96.563345454545455</v>
      </c>
      <c r="CM95" s="176">
        <v>96.563345454545455</v>
      </c>
      <c r="CN95" s="176">
        <v>96.563345454545455</v>
      </c>
      <c r="CO95" s="176">
        <v>96.563345454545455</v>
      </c>
      <c r="CP95" s="176">
        <v>96.563345454545455</v>
      </c>
      <c r="CQ95" s="176">
        <v>96.563345454545455</v>
      </c>
      <c r="CR95" s="176">
        <v>96.563345454545455</v>
      </c>
      <c r="CS95" s="176">
        <v>96.563345454545455</v>
      </c>
      <c r="CT95" s="176">
        <v>96.563345454545455</v>
      </c>
      <c r="CU95" s="176">
        <v>96.563345454545455</v>
      </c>
      <c r="CV95" s="176">
        <v>96.563345454545455</v>
      </c>
      <c r="CW95" s="176">
        <v>96.563345454545455</v>
      </c>
      <c r="CX95" s="176">
        <v>96.563345454545455</v>
      </c>
      <c r="CY95" s="176">
        <v>96.563345454545455</v>
      </c>
      <c r="CZ95" s="176">
        <v>96.563345454545455</v>
      </c>
      <c r="DA95" s="176">
        <v>96.563345454545455</v>
      </c>
      <c r="DB95" s="176">
        <v>96.563345454545455</v>
      </c>
      <c r="DC95" s="176">
        <v>96.563345454545455</v>
      </c>
      <c r="DD95" s="176">
        <v>96.563345454545455</v>
      </c>
      <c r="DE95" s="4"/>
      <c r="DF95" s="113">
        <f t="shared" si="8"/>
        <v>39965</v>
      </c>
      <c r="DG95" s="133">
        <f t="shared" si="9"/>
        <v>64.900000000000006</v>
      </c>
      <c r="DH95" s="86">
        <f t="shared" ca="1" si="6"/>
        <v>0</v>
      </c>
      <c r="DI95" s="4"/>
      <c r="DO95" s="204">
        <v>0.95833333333333337</v>
      </c>
    </row>
    <row r="96" spans="1:119" customFormat="1" ht="12" customHeight="1" x14ac:dyDescent="0.2">
      <c r="A96" s="4"/>
      <c r="B96" s="188">
        <f t="shared" si="7"/>
        <v>39995</v>
      </c>
      <c r="C96" s="186">
        <v>84.11</v>
      </c>
      <c r="D96" s="186">
        <v>21.03</v>
      </c>
      <c r="E96" s="187">
        <v>0.9</v>
      </c>
      <c r="F96" s="187">
        <v>1.1000000000000001</v>
      </c>
      <c r="G96" s="4"/>
      <c r="H96" s="4"/>
      <c r="I96" s="4"/>
      <c r="J96" s="4"/>
      <c r="K96" s="4"/>
      <c r="L96" s="207">
        <v>37327</v>
      </c>
      <c r="M96" s="176">
        <v>0.105</v>
      </c>
      <c r="N96" s="176">
        <v>0.10199999999999999</v>
      </c>
      <c r="O96" s="176">
        <v>0.105</v>
      </c>
      <c r="P96" s="176">
        <v>0.105</v>
      </c>
      <c r="Q96" s="176">
        <v>0.10199999999999999</v>
      </c>
      <c r="R96" s="176">
        <v>0.105</v>
      </c>
      <c r="S96" s="176">
        <v>0.104</v>
      </c>
      <c r="T96" s="176">
        <v>9.0999999999999998E-2</v>
      </c>
      <c r="U96" s="176">
        <v>9.0999999999999998E-2</v>
      </c>
      <c r="V96" s="176">
        <v>9.0999999999999998E-2</v>
      </c>
      <c r="W96" s="176">
        <v>9.1999999999999998E-2</v>
      </c>
      <c r="X96" s="176">
        <v>0.09</v>
      </c>
      <c r="Y96" s="176">
        <v>9.0999999999999998E-2</v>
      </c>
      <c r="Z96" s="176">
        <v>9.0999999999999998E-2</v>
      </c>
      <c r="AA96" s="176">
        <v>9.4E-2</v>
      </c>
      <c r="AB96" s="176">
        <v>9.0999999999999998E-2</v>
      </c>
      <c r="AC96" s="176">
        <v>8.5999999999999993E-2</v>
      </c>
      <c r="AD96" s="176">
        <v>8.2000000000000003E-2</v>
      </c>
      <c r="AE96" s="176">
        <v>9.1999999999999998E-2</v>
      </c>
      <c r="AF96" s="176">
        <v>9.9000000000000005E-2</v>
      </c>
      <c r="AG96" s="176">
        <v>0.1</v>
      </c>
      <c r="AH96" s="176">
        <v>9.6000000000000002E-2</v>
      </c>
      <c r="AI96" s="176">
        <v>9.6000000000000002E-2</v>
      </c>
      <c r="AJ96" s="176">
        <v>9.9000000000000005E-2</v>
      </c>
      <c r="AK96" s="176">
        <v>91.292727272727276</v>
      </c>
      <c r="AL96" s="176">
        <v>91.292727272727276</v>
      </c>
      <c r="AM96" s="176">
        <v>91.292727272727276</v>
      </c>
      <c r="AN96" s="176">
        <v>91.292727272727276</v>
      </c>
      <c r="AO96" s="176">
        <v>91.292727272727276</v>
      </c>
      <c r="AP96" s="176">
        <v>91.292727272727276</v>
      </c>
      <c r="AQ96" s="176">
        <v>91.292727272727276</v>
      </c>
      <c r="AR96" s="176">
        <v>91.292727272727276</v>
      </c>
      <c r="AS96" s="176">
        <v>91.292727272727276</v>
      </c>
      <c r="AT96" s="176">
        <v>91.292727272727276</v>
      </c>
      <c r="AU96" s="176">
        <v>91.292727272727276</v>
      </c>
      <c r="AV96" s="176">
        <v>91.292727272727276</v>
      </c>
      <c r="AW96" s="176">
        <v>91.292727272727276</v>
      </c>
      <c r="AX96" s="176">
        <v>91.292727272727276</v>
      </c>
      <c r="AY96" s="176">
        <v>91.292727272727276</v>
      </c>
      <c r="AZ96" s="176">
        <v>91.292727272727276</v>
      </c>
      <c r="BA96" s="176">
        <v>91.292727272727276</v>
      </c>
      <c r="BB96" s="176">
        <v>91.292727272727276</v>
      </c>
      <c r="BC96" s="176">
        <v>91.292727272727276</v>
      </c>
      <c r="BD96" s="176">
        <v>91.292727272727276</v>
      </c>
      <c r="BE96" s="176">
        <v>91.292727272727276</v>
      </c>
      <c r="BF96" s="176">
        <v>91.292727272727276</v>
      </c>
      <c r="BG96" s="176">
        <v>91.292727272727276</v>
      </c>
      <c r="BH96" s="176">
        <v>91.292727272727276</v>
      </c>
      <c r="BI96" s="176">
        <v>91.292727272727276</v>
      </c>
      <c r="BJ96" s="176">
        <v>91.292727272727276</v>
      </c>
      <c r="BK96" s="176">
        <v>91.292727272727276</v>
      </c>
      <c r="BL96" s="176">
        <v>91.292727272727276</v>
      </c>
      <c r="BM96" s="176">
        <v>91.292727272727276</v>
      </c>
      <c r="BN96" s="176">
        <v>91.292727272727276</v>
      </c>
      <c r="BO96" s="176">
        <v>91.292727272727276</v>
      </c>
      <c r="BP96" s="176">
        <v>91.292727272727276</v>
      </c>
      <c r="BQ96" s="176">
        <v>91.292727272727276</v>
      </c>
      <c r="BR96" s="176">
        <v>91.292727272727276</v>
      </c>
      <c r="BS96" s="176">
        <v>91.292727272727276</v>
      </c>
      <c r="BT96" s="176">
        <v>91.292727272727276</v>
      </c>
      <c r="BU96" s="176">
        <v>91.292727272727276</v>
      </c>
      <c r="BV96" s="176">
        <v>91.292727272727276</v>
      </c>
      <c r="BW96" s="176">
        <v>91.292727272727276</v>
      </c>
      <c r="BX96" s="176">
        <v>91.292727272727276</v>
      </c>
      <c r="BY96" s="176">
        <v>91.292727272727276</v>
      </c>
      <c r="BZ96" s="176">
        <v>91.292727272727276</v>
      </c>
      <c r="CA96" s="176">
        <v>91.292727272727276</v>
      </c>
      <c r="CB96" s="176">
        <v>91.292727272727276</v>
      </c>
      <c r="CC96" s="176">
        <v>91.292727272727276</v>
      </c>
      <c r="CD96" s="176">
        <v>91.292727272727276</v>
      </c>
      <c r="CE96" s="176">
        <v>91.292727272727276</v>
      </c>
      <c r="CF96" s="176">
        <v>91.292727272727276</v>
      </c>
      <c r="CG96" s="176">
        <v>91.292727272727276</v>
      </c>
      <c r="CH96" s="176">
        <v>91.292727272727276</v>
      </c>
      <c r="CI96" s="176">
        <v>91.292727272727276</v>
      </c>
      <c r="CJ96" s="176">
        <v>91.292727272727276</v>
      </c>
      <c r="CK96" s="176">
        <v>91.292727272727276</v>
      </c>
      <c r="CL96" s="176">
        <v>91.292727272727276</v>
      </c>
      <c r="CM96" s="176">
        <v>91.292727272727276</v>
      </c>
      <c r="CN96" s="176">
        <v>91.292727272727276</v>
      </c>
      <c r="CO96" s="176">
        <v>91.292727272727276</v>
      </c>
      <c r="CP96" s="176">
        <v>91.292727272727276</v>
      </c>
      <c r="CQ96" s="176">
        <v>91.292727272727276</v>
      </c>
      <c r="CR96" s="176">
        <v>91.292727272727276</v>
      </c>
      <c r="CS96" s="176">
        <v>91.292727272727276</v>
      </c>
      <c r="CT96" s="176">
        <v>91.292727272727276</v>
      </c>
      <c r="CU96" s="176">
        <v>91.292727272727276</v>
      </c>
      <c r="CV96" s="176">
        <v>91.292727272727276</v>
      </c>
      <c r="CW96" s="176">
        <v>91.292727272727276</v>
      </c>
      <c r="CX96" s="176">
        <v>91.292727272727276</v>
      </c>
      <c r="CY96" s="176">
        <v>91.292727272727276</v>
      </c>
      <c r="CZ96" s="176">
        <v>91.292727272727276</v>
      </c>
      <c r="DA96" s="176">
        <v>91.292727272727276</v>
      </c>
      <c r="DB96" s="176">
        <v>91.292727272727276</v>
      </c>
      <c r="DC96" s="176">
        <v>91.292727272727276</v>
      </c>
      <c r="DD96" s="176">
        <v>91.292727272727276</v>
      </c>
      <c r="DE96" s="4"/>
      <c r="DF96" s="113">
        <f t="shared" si="8"/>
        <v>39995</v>
      </c>
      <c r="DG96" s="133">
        <f t="shared" si="9"/>
        <v>84.11</v>
      </c>
      <c r="DH96" s="86">
        <f t="shared" ca="1" si="6"/>
        <v>0</v>
      </c>
      <c r="DI96" s="4"/>
      <c r="DO96" s="204">
        <v>0.96875</v>
      </c>
    </row>
    <row r="97" spans="1:119" customFormat="1" ht="12" customHeight="1" x14ac:dyDescent="0.2">
      <c r="A97" s="4"/>
      <c r="B97" s="188">
        <f t="shared" si="7"/>
        <v>40026</v>
      </c>
      <c r="C97" s="186">
        <v>83.35</v>
      </c>
      <c r="D97" s="186">
        <v>19.29</v>
      </c>
      <c r="E97" s="187">
        <v>0.9</v>
      </c>
      <c r="F97" s="187">
        <v>1.1000000000000001</v>
      </c>
      <c r="G97" s="4"/>
      <c r="H97" s="4"/>
      <c r="I97" s="4"/>
      <c r="J97" s="4"/>
      <c r="K97" s="4"/>
      <c r="L97" s="207">
        <v>37328</v>
      </c>
      <c r="M97" s="176">
        <v>9.6000000000000002E-2</v>
      </c>
      <c r="N97" s="176">
        <v>9.9000000000000005E-2</v>
      </c>
      <c r="O97" s="176">
        <v>9.9000000000000005E-2</v>
      </c>
      <c r="P97" s="176">
        <v>9.9000000000000005E-2</v>
      </c>
      <c r="Q97" s="176">
        <v>9.6000000000000002E-2</v>
      </c>
      <c r="R97" s="176">
        <v>9.9000000000000005E-2</v>
      </c>
      <c r="S97" s="176">
        <v>9.9000000000000005E-2</v>
      </c>
      <c r="T97" s="176">
        <v>8.7999999999999995E-2</v>
      </c>
      <c r="U97" s="176">
        <v>0.09</v>
      </c>
      <c r="V97" s="176">
        <v>9.0999999999999998E-2</v>
      </c>
      <c r="W97" s="176">
        <v>9.2999999999999999E-2</v>
      </c>
      <c r="X97" s="176">
        <v>9.4E-2</v>
      </c>
      <c r="Y97" s="176">
        <v>9.4E-2</v>
      </c>
      <c r="Z97" s="176">
        <v>9.7000000000000003E-2</v>
      </c>
      <c r="AA97" s="176">
        <v>9.0999999999999998E-2</v>
      </c>
      <c r="AB97" s="176">
        <v>0.09</v>
      </c>
      <c r="AC97" s="176">
        <v>8.7999999999999995E-2</v>
      </c>
      <c r="AD97" s="176">
        <v>8.7999999999999995E-2</v>
      </c>
      <c r="AE97" s="176">
        <v>0.10100000000000001</v>
      </c>
      <c r="AF97" s="176">
        <v>0.10199999999999999</v>
      </c>
      <c r="AG97" s="176">
        <v>0.10100000000000001</v>
      </c>
      <c r="AH97" s="176">
        <v>9.8000000000000004E-2</v>
      </c>
      <c r="AI97" s="176">
        <v>0.1</v>
      </c>
      <c r="AJ97" s="176">
        <v>9.7000000000000003E-2</v>
      </c>
      <c r="AK97" s="176">
        <v>86.022109090909083</v>
      </c>
      <c r="AL97" s="176">
        <v>86.022109090909083</v>
      </c>
      <c r="AM97" s="176">
        <v>86.022109090909083</v>
      </c>
      <c r="AN97" s="176">
        <v>86.022109090909083</v>
      </c>
      <c r="AO97" s="176">
        <v>86.022109090909083</v>
      </c>
      <c r="AP97" s="176">
        <v>86.022109090909083</v>
      </c>
      <c r="AQ97" s="176">
        <v>86.022109090909083</v>
      </c>
      <c r="AR97" s="176">
        <v>86.022109090909083</v>
      </c>
      <c r="AS97" s="176">
        <v>86.022109090909083</v>
      </c>
      <c r="AT97" s="176">
        <v>86.022109090909083</v>
      </c>
      <c r="AU97" s="176">
        <v>86.022109090909083</v>
      </c>
      <c r="AV97" s="176">
        <v>86.022109090909083</v>
      </c>
      <c r="AW97" s="176">
        <v>86.022109090909083</v>
      </c>
      <c r="AX97" s="176">
        <v>86.022109090909083</v>
      </c>
      <c r="AY97" s="176">
        <v>86.022109090909083</v>
      </c>
      <c r="AZ97" s="176">
        <v>86.022109090909083</v>
      </c>
      <c r="BA97" s="176">
        <v>86.022109090909083</v>
      </c>
      <c r="BB97" s="176">
        <v>86.022109090909083</v>
      </c>
      <c r="BC97" s="176">
        <v>86.022109090909083</v>
      </c>
      <c r="BD97" s="176">
        <v>86.022109090909083</v>
      </c>
      <c r="BE97" s="176">
        <v>86.022109090909083</v>
      </c>
      <c r="BF97" s="176">
        <v>86.022109090909083</v>
      </c>
      <c r="BG97" s="176">
        <v>86.022109090909083</v>
      </c>
      <c r="BH97" s="176">
        <v>86.022109090909083</v>
      </c>
      <c r="BI97" s="176">
        <v>86.022109090909083</v>
      </c>
      <c r="BJ97" s="176">
        <v>86.022109090909083</v>
      </c>
      <c r="BK97" s="176">
        <v>86.022109090909083</v>
      </c>
      <c r="BL97" s="176">
        <v>86.022109090909083</v>
      </c>
      <c r="BM97" s="176">
        <v>86.022109090909083</v>
      </c>
      <c r="BN97" s="176">
        <v>86.022109090909083</v>
      </c>
      <c r="BO97" s="176">
        <v>86.022109090909083</v>
      </c>
      <c r="BP97" s="176">
        <v>86.022109090909083</v>
      </c>
      <c r="BQ97" s="176">
        <v>86.022109090909083</v>
      </c>
      <c r="BR97" s="176">
        <v>86.022109090909083</v>
      </c>
      <c r="BS97" s="176">
        <v>86.022109090909083</v>
      </c>
      <c r="BT97" s="176">
        <v>86.022109090909083</v>
      </c>
      <c r="BU97" s="176">
        <v>86.022109090909083</v>
      </c>
      <c r="BV97" s="176">
        <v>86.022109090909083</v>
      </c>
      <c r="BW97" s="176">
        <v>86.022109090909083</v>
      </c>
      <c r="BX97" s="176">
        <v>86.022109090909083</v>
      </c>
      <c r="BY97" s="176">
        <v>86.022109090909083</v>
      </c>
      <c r="BZ97" s="176">
        <v>86.022109090909083</v>
      </c>
      <c r="CA97" s="176">
        <v>86.022109090909083</v>
      </c>
      <c r="CB97" s="176">
        <v>86.022109090909083</v>
      </c>
      <c r="CC97" s="176">
        <v>86.022109090909083</v>
      </c>
      <c r="CD97" s="176">
        <v>86.022109090909083</v>
      </c>
      <c r="CE97" s="176">
        <v>86.022109090909083</v>
      </c>
      <c r="CF97" s="176">
        <v>86.022109090909083</v>
      </c>
      <c r="CG97" s="176">
        <v>86.022109090909083</v>
      </c>
      <c r="CH97" s="176">
        <v>86.022109090909083</v>
      </c>
      <c r="CI97" s="176">
        <v>86.022109090909083</v>
      </c>
      <c r="CJ97" s="176">
        <v>86.022109090909083</v>
      </c>
      <c r="CK97" s="176">
        <v>86.022109090909083</v>
      </c>
      <c r="CL97" s="176">
        <v>86.022109090909083</v>
      </c>
      <c r="CM97" s="176">
        <v>86.022109090909083</v>
      </c>
      <c r="CN97" s="176">
        <v>86.022109090909083</v>
      </c>
      <c r="CO97" s="176">
        <v>86.022109090909083</v>
      </c>
      <c r="CP97" s="176">
        <v>86.022109090909083</v>
      </c>
      <c r="CQ97" s="176">
        <v>86.022109090909083</v>
      </c>
      <c r="CR97" s="176">
        <v>86.022109090909083</v>
      </c>
      <c r="CS97" s="176">
        <v>86.022109090909083</v>
      </c>
      <c r="CT97" s="176">
        <v>86.022109090909083</v>
      </c>
      <c r="CU97" s="176">
        <v>86.022109090909083</v>
      </c>
      <c r="CV97" s="176">
        <v>86.022109090909083</v>
      </c>
      <c r="CW97" s="176">
        <v>86.022109090909083</v>
      </c>
      <c r="CX97" s="176">
        <v>86.022109090909083</v>
      </c>
      <c r="CY97" s="176">
        <v>86.022109090909083</v>
      </c>
      <c r="CZ97" s="176">
        <v>86.022109090909083</v>
      </c>
      <c r="DA97" s="176">
        <v>86.022109090909083</v>
      </c>
      <c r="DB97" s="176">
        <v>86.022109090909083</v>
      </c>
      <c r="DC97" s="176">
        <v>86.022109090909083</v>
      </c>
      <c r="DD97" s="176">
        <v>86.022109090909083</v>
      </c>
      <c r="DE97" s="4"/>
      <c r="DF97" s="113">
        <f t="shared" si="8"/>
        <v>40026</v>
      </c>
      <c r="DG97" s="133">
        <f t="shared" si="9"/>
        <v>83.35</v>
      </c>
      <c r="DH97" s="86">
        <f t="shared" ca="1" si="6"/>
        <v>0</v>
      </c>
      <c r="DI97" s="4"/>
      <c r="DO97" s="204">
        <v>0.97916666666666663</v>
      </c>
    </row>
    <row r="98" spans="1:119" customFormat="1" ht="12" customHeight="1" x14ac:dyDescent="0.2">
      <c r="A98" s="4"/>
      <c r="B98" s="188">
        <f t="shared" si="7"/>
        <v>40057</v>
      </c>
      <c r="C98" s="186">
        <v>85.14</v>
      </c>
      <c r="D98" s="186">
        <v>18.75</v>
      </c>
      <c r="E98" s="187">
        <v>0.9</v>
      </c>
      <c r="F98" s="187">
        <v>1.1000000000000001</v>
      </c>
      <c r="G98" s="4"/>
      <c r="H98" s="4"/>
      <c r="I98" s="4"/>
      <c r="J98" s="4"/>
      <c r="K98" s="4"/>
      <c r="L98" s="207">
        <v>37329</v>
      </c>
      <c r="M98" s="176">
        <v>0.1</v>
      </c>
      <c r="N98" s="176">
        <v>9.7000000000000003E-2</v>
      </c>
      <c r="O98" s="176">
        <v>0.10100000000000001</v>
      </c>
      <c r="P98" s="176">
        <v>0.123</v>
      </c>
      <c r="Q98" s="176">
        <v>0.16900000000000001</v>
      </c>
      <c r="R98" s="176">
        <v>0.1</v>
      </c>
      <c r="S98" s="176">
        <v>0.104</v>
      </c>
      <c r="T98" s="176">
        <v>9.6000000000000002E-2</v>
      </c>
      <c r="U98" s="176">
        <v>9.0999999999999998E-2</v>
      </c>
      <c r="V98" s="176">
        <v>9.0999999999999998E-2</v>
      </c>
      <c r="W98" s="176">
        <v>9.2999999999999999E-2</v>
      </c>
      <c r="X98" s="176">
        <v>9.0999999999999998E-2</v>
      </c>
      <c r="Y98" s="176">
        <v>9.0999999999999998E-2</v>
      </c>
      <c r="Z98" s="176">
        <v>9.0999999999999998E-2</v>
      </c>
      <c r="AA98" s="176">
        <v>9.0999999999999998E-2</v>
      </c>
      <c r="AB98" s="176">
        <v>9.5000000000000001E-2</v>
      </c>
      <c r="AC98" s="176">
        <v>0.84399999999999997</v>
      </c>
      <c r="AD98" s="176">
        <v>2.4700000000000002</v>
      </c>
      <c r="AE98" s="176">
        <v>2.3239999999999998</v>
      </c>
      <c r="AF98" s="176">
        <v>2.3170000000000002</v>
      </c>
      <c r="AG98" s="176">
        <v>2.3220000000000001</v>
      </c>
      <c r="AH98" s="176">
        <v>2.3130000000000002</v>
      </c>
      <c r="AI98" s="176">
        <v>2.3140000000000001</v>
      </c>
      <c r="AJ98" s="176">
        <v>2.5310000000000001</v>
      </c>
      <c r="AK98" s="176">
        <v>80.751490909090904</v>
      </c>
      <c r="AL98" s="176">
        <v>80.751490909090904</v>
      </c>
      <c r="AM98" s="176">
        <v>80.751490909090904</v>
      </c>
      <c r="AN98" s="176">
        <v>80.751490909090904</v>
      </c>
      <c r="AO98" s="176">
        <v>80.751490909090904</v>
      </c>
      <c r="AP98" s="176">
        <v>80.751490909090904</v>
      </c>
      <c r="AQ98" s="176">
        <v>80.751490909090904</v>
      </c>
      <c r="AR98" s="176">
        <v>80.751490909090904</v>
      </c>
      <c r="AS98" s="176">
        <v>80.751490909090904</v>
      </c>
      <c r="AT98" s="176">
        <v>80.751490909090904</v>
      </c>
      <c r="AU98" s="176">
        <v>80.751490909090904</v>
      </c>
      <c r="AV98" s="176">
        <v>80.751490909090904</v>
      </c>
      <c r="AW98" s="176">
        <v>80.751490909090904</v>
      </c>
      <c r="AX98" s="176">
        <v>80.751490909090904</v>
      </c>
      <c r="AY98" s="176">
        <v>80.751490909090904</v>
      </c>
      <c r="AZ98" s="176">
        <v>80.751490909090904</v>
      </c>
      <c r="BA98" s="176">
        <v>80.751490909090904</v>
      </c>
      <c r="BB98" s="176">
        <v>80.751490909090904</v>
      </c>
      <c r="BC98" s="176">
        <v>80.751490909090904</v>
      </c>
      <c r="BD98" s="176">
        <v>80.751490909090904</v>
      </c>
      <c r="BE98" s="176">
        <v>80.751490909090904</v>
      </c>
      <c r="BF98" s="176">
        <v>80.751490909090904</v>
      </c>
      <c r="BG98" s="176">
        <v>80.751490909090904</v>
      </c>
      <c r="BH98" s="176">
        <v>80.751490909090904</v>
      </c>
      <c r="BI98" s="176">
        <v>80.751490909090904</v>
      </c>
      <c r="BJ98" s="176">
        <v>80.751490909090904</v>
      </c>
      <c r="BK98" s="176">
        <v>80.751490909090904</v>
      </c>
      <c r="BL98" s="176">
        <v>80.751490909090904</v>
      </c>
      <c r="BM98" s="176">
        <v>80.751490909090904</v>
      </c>
      <c r="BN98" s="176">
        <v>80.751490909090904</v>
      </c>
      <c r="BO98" s="176">
        <v>80.751490909090904</v>
      </c>
      <c r="BP98" s="176">
        <v>80.751490909090904</v>
      </c>
      <c r="BQ98" s="176">
        <v>80.751490909090904</v>
      </c>
      <c r="BR98" s="176">
        <v>80.751490909090904</v>
      </c>
      <c r="BS98" s="176">
        <v>80.751490909090904</v>
      </c>
      <c r="BT98" s="176">
        <v>80.751490909090904</v>
      </c>
      <c r="BU98" s="176">
        <v>80.751490909090904</v>
      </c>
      <c r="BV98" s="176">
        <v>80.751490909090904</v>
      </c>
      <c r="BW98" s="176">
        <v>80.751490909090904</v>
      </c>
      <c r="BX98" s="176">
        <v>80.751490909090904</v>
      </c>
      <c r="BY98" s="176">
        <v>80.751490909090904</v>
      </c>
      <c r="BZ98" s="176">
        <v>80.751490909090904</v>
      </c>
      <c r="CA98" s="176">
        <v>80.751490909090904</v>
      </c>
      <c r="CB98" s="176">
        <v>80.751490909090904</v>
      </c>
      <c r="CC98" s="176">
        <v>80.751490909090904</v>
      </c>
      <c r="CD98" s="176">
        <v>80.751490909090904</v>
      </c>
      <c r="CE98" s="176">
        <v>80.751490909090904</v>
      </c>
      <c r="CF98" s="176">
        <v>80.751490909090904</v>
      </c>
      <c r="CG98" s="176">
        <v>80.751490909090904</v>
      </c>
      <c r="CH98" s="176">
        <v>80.751490909090904</v>
      </c>
      <c r="CI98" s="176">
        <v>80.751490909090904</v>
      </c>
      <c r="CJ98" s="176">
        <v>80.751490909090904</v>
      </c>
      <c r="CK98" s="176">
        <v>80.751490909090904</v>
      </c>
      <c r="CL98" s="176">
        <v>80.751490909090904</v>
      </c>
      <c r="CM98" s="176">
        <v>80.751490909090904</v>
      </c>
      <c r="CN98" s="176">
        <v>80.751490909090904</v>
      </c>
      <c r="CO98" s="176">
        <v>80.751490909090904</v>
      </c>
      <c r="CP98" s="176">
        <v>80.751490909090904</v>
      </c>
      <c r="CQ98" s="176">
        <v>80.751490909090904</v>
      </c>
      <c r="CR98" s="176">
        <v>80.751490909090904</v>
      </c>
      <c r="CS98" s="176">
        <v>80.751490909090904</v>
      </c>
      <c r="CT98" s="176">
        <v>80.751490909090904</v>
      </c>
      <c r="CU98" s="176">
        <v>80.751490909090904</v>
      </c>
      <c r="CV98" s="176">
        <v>80.751490909090904</v>
      </c>
      <c r="CW98" s="176">
        <v>80.751490909090904</v>
      </c>
      <c r="CX98" s="176">
        <v>80.751490909090904</v>
      </c>
      <c r="CY98" s="176">
        <v>80.751490909090904</v>
      </c>
      <c r="CZ98" s="176">
        <v>80.751490909090904</v>
      </c>
      <c r="DA98" s="176">
        <v>80.751490909090904</v>
      </c>
      <c r="DB98" s="176">
        <v>80.751490909090904</v>
      </c>
      <c r="DC98" s="176">
        <v>80.751490909090904</v>
      </c>
      <c r="DD98" s="176">
        <v>80.751490909090904</v>
      </c>
      <c r="DE98" s="4"/>
      <c r="DF98" s="113">
        <f t="shared" si="8"/>
        <v>40057</v>
      </c>
      <c r="DG98" s="133">
        <f t="shared" si="9"/>
        <v>85.14</v>
      </c>
      <c r="DH98" s="86">
        <f t="shared" ca="1" si="6"/>
        <v>0</v>
      </c>
      <c r="DI98" s="4"/>
      <c r="DO98" s="204">
        <v>0.98958333333333337</v>
      </c>
    </row>
    <row r="99" spans="1:119" customFormat="1" ht="12" customHeight="1" x14ac:dyDescent="0.2">
      <c r="A99" s="4"/>
      <c r="B99" s="188">
        <f t="shared" si="7"/>
        <v>40087</v>
      </c>
      <c r="C99" s="186">
        <v>88.11</v>
      </c>
      <c r="D99" s="186">
        <v>20.22</v>
      </c>
      <c r="E99" s="187">
        <v>0.9</v>
      </c>
      <c r="F99" s="187">
        <v>1.1000000000000001</v>
      </c>
      <c r="G99" s="4"/>
      <c r="H99" s="4"/>
      <c r="I99" s="4"/>
      <c r="J99" s="4"/>
      <c r="K99" s="4"/>
      <c r="L99" s="207">
        <v>37330</v>
      </c>
      <c r="M99" s="176">
        <v>3.9369999999999998</v>
      </c>
      <c r="N99" s="176">
        <v>3.927</v>
      </c>
      <c r="O99" s="176">
        <v>3.1269999999999998</v>
      </c>
      <c r="P99" s="176">
        <v>3.7320000000000002</v>
      </c>
      <c r="Q99" s="176">
        <v>4.0490000000000004</v>
      </c>
      <c r="R99" s="176">
        <v>4.0999999999999996</v>
      </c>
      <c r="S99" s="176">
        <v>4.28</v>
      </c>
      <c r="T99" s="176">
        <v>4.4320000000000004</v>
      </c>
      <c r="U99" s="176">
        <v>6.149</v>
      </c>
      <c r="V99" s="176">
        <v>6.391</v>
      </c>
      <c r="W99" s="176">
        <v>6.3550000000000004</v>
      </c>
      <c r="X99" s="176">
        <v>6.282</v>
      </c>
      <c r="Y99" s="176">
        <v>6.0490000000000004</v>
      </c>
      <c r="Z99" s="176">
        <v>6.0620000000000003</v>
      </c>
      <c r="AA99" s="176">
        <v>6.0609999999999999</v>
      </c>
      <c r="AB99" s="176">
        <v>4.8280000000000003</v>
      </c>
      <c r="AC99" s="176">
        <v>4.7110000000000003</v>
      </c>
      <c r="AD99" s="176">
        <v>4.7450000000000001</v>
      </c>
      <c r="AE99" s="176">
        <v>4.8449999999999998</v>
      </c>
      <c r="AF99" s="176">
        <v>4.9290000000000003</v>
      </c>
      <c r="AG99" s="176">
        <v>4.9669999999999996</v>
      </c>
      <c r="AH99" s="176">
        <v>5.173</v>
      </c>
      <c r="AI99" s="176">
        <v>5.15</v>
      </c>
      <c r="AJ99" s="176">
        <v>0.106</v>
      </c>
      <c r="AK99" s="176">
        <v>75.48087272727274</v>
      </c>
      <c r="AL99" s="176">
        <v>75.48087272727274</v>
      </c>
      <c r="AM99" s="176">
        <v>75.48087272727274</v>
      </c>
      <c r="AN99" s="176">
        <v>75.48087272727274</v>
      </c>
      <c r="AO99" s="176">
        <v>75.48087272727274</v>
      </c>
      <c r="AP99" s="176">
        <v>75.48087272727274</v>
      </c>
      <c r="AQ99" s="176">
        <v>75.48087272727274</v>
      </c>
      <c r="AR99" s="176">
        <v>75.48087272727274</v>
      </c>
      <c r="AS99" s="176">
        <v>75.48087272727274</v>
      </c>
      <c r="AT99" s="176">
        <v>75.48087272727274</v>
      </c>
      <c r="AU99" s="176">
        <v>75.48087272727274</v>
      </c>
      <c r="AV99" s="176">
        <v>75.48087272727274</v>
      </c>
      <c r="AW99" s="176">
        <v>75.48087272727274</v>
      </c>
      <c r="AX99" s="176">
        <v>75.48087272727274</v>
      </c>
      <c r="AY99" s="176">
        <v>75.48087272727274</v>
      </c>
      <c r="AZ99" s="176">
        <v>75.48087272727274</v>
      </c>
      <c r="BA99" s="176">
        <v>75.48087272727274</v>
      </c>
      <c r="BB99" s="176">
        <v>75.48087272727274</v>
      </c>
      <c r="BC99" s="176">
        <v>75.48087272727274</v>
      </c>
      <c r="BD99" s="176">
        <v>75.48087272727274</v>
      </c>
      <c r="BE99" s="176">
        <v>75.48087272727274</v>
      </c>
      <c r="BF99" s="176">
        <v>75.48087272727274</v>
      </c>
      <c r="BG99" s="176">
        <v>75.48087272727274</v>
      </c>
      <c r="BH99" s="176">
        <v>75.48087272727274</v>
      </c>
      <c r="BI99" s="176">
        <v>75.48087272727274</v>
      </c>
      <c r="BJ99" s="176">
        <v>75.48087272727274</v>
      </c>
      <c r="BK99" s="176">
        <v>75.48087272727274</v>
      </c>
      <c r="BL99" s="176">
        <v>75.48087272727274</v>
      </c>
      <c r="BM99" s="176">
        <v>75.48087272727274</v>
      </c>
      <c r="BN99" s="176">
        <v>75.48087272727274</v>
      </c>
      <c r="BO99" s="176">
        <v>75.48087272727274</v>
      </c>
      <c r="BP99" s="176">
        <v>75.48087272727274</v>
      </c>
      <c r="BQ99" s="176">
        <v>75.48087272727274</v>
      </c>
      <c r="BR99" s="176">
        <v>75.48087272727274</v>
      </c>
      <c r="BS99" s="176">
        <v>75.48087272727274</v>
      </c>
      <c r="BT99" s="176">
        <v>75.48087272727274</v>
      </c>
      <c r="BU99" s="176">
        <v>75.48087272727274</v>
      </c>
      <c r="BV99" s="176">
        <v>75.48087272727274</v>
      </c>
      <c r="BW99" s="176">
        <v>75.48087272727274</v>
      </c>
      <c r="BX99" s="176">
        <v>75.48087272727274</v>
      </c>
      <c r="BY99" s="176">
        <v>75.48087272727274</v>
      </c>
      <c r="BZ99" s="176">
        <v>75.48087272727274</v>
      </c>
      <c r="CA99" s="176">
        <v>75.48087272727274</v>
      </c>
      <c r="CB99" s="176">
        <v>75.48087272727274</v>
      </c>
      <c r="CC99" s="176">
        <v>75.48087272727274</v>
      </c>
      <c r="CD99" s="176">
        <v>75.48087272727274</v>
      </c>
      <c r="CE99" s="176">
        <v>75.48087272727274</v>
      </c>
      <c r="CF99" s="176">
        <v>75.48087272727274</v>
      </c>
      <c r="CG99" s="176">
        <v>75.48087272727274</v>
      </c>
      <c r="CH99" s="176">
        <v>75.48087272727274</v>
      </c>
      <c r="CI99" s="176">
        <v>75.48087272727274</v>
      </c>
      <c r="CJ99" s="176">
        <v>75.48087272727274</v>
      </c>
      <c r="CK99" s="176">
        <v>75.48087272727274</v>
      </c>
      <c r="CL99" s="176">
        <v>75.48087272727274</v>
      </c>
      <c r="CM99" s="176">
        <v>75.48087272727274</v>
      </c>
      <c r="CN99" s="176">
        <v>75.48087272727274</v>
      </c>
      <c r="CO99" s="176">
        <v>75.48087272727274</v>
      </c>
      <c r="CP99" s="176">
        <v>75.48087272727274</v>
      </c>
      <c r="CQ99" s="176">
        <v>75.48087272727274</v>
      </c>
      <c r="CR99" s="176">
        <v>75.48087272727274</v>
      </c>
      <c r="CS99" s="176">
        <v>75.48087272727274</v>
      </c>
      <c r="CT99" s="176">
        <v>75.48087272727274</v>
      </c>
      <c r="CU99" s="176">
        <v>75.48087272727274</v>
      </c>
      <c r="CV99" s="176">
        <v>75.48087272727274</v>
      </c>
      <c r="CW99" s="176">
        <v>75.48087272727274</v>
      </c>
      <c r="CX99" s="176">
        <v>75.48087272727274</v>
      </c>
      <c r="CY99" s="176">
        <v>75.48087272727274</v>
      </c>
      <c r="CZ99" s="176">
        <v>75.48087272727274</v>
      </c>
      <c r="DA99" s="176">
        <v>75.48087272727274</v>
      </c>
      <c r="DB99" s="176">
        <v>75.48087272727274</v>
      </c>
      <c r="DC99" s="176">
        <v>75.48087272727274</v>
      </c>
      <c r="DD99" s="176">
        <v>75.48087272727274</v>
      </c>
      <c r="DE99" s="4"/>
      <c r="DF99" s="113">
        <f t="shared" si="8"/>
        <v>40087</v>
      </c>
      <c r="DG99" s="133">
        <f t="shared" si="9"/>
        <v>88.11</v>
      </c>
      <c r="DH99" s="86">
        <f t="shared" ca="1" si="6"/>
        <v>0</v>
      </c>
      <c r="DI99" s="4"/>
      <c r="DO99" s="204">
        <v>1</v>
      </c>
    </row>
    <row r="100" spans="1:119" customFormat="1" ht="12" customHeight="1" x14ac:dyDescent="0.2">
      <c r="A100" s="4"/>
      <c r="B100" s="188">
        <f t="shared" si="7"/>
        <v>40118</v>
      </c>
      <c r="C100" s="186">
        <v>89.96</v>
      </c>
      <c r="D100" s="186">
        <v>17.91</v>
      </c>
      <c r="E100" s="187">
        <v>0.9</v>
      </c>
      <c r="F100" s="187">
        <v>1.1000000000000001</v>
      </c>
      <c r="G100" s="4"/>
      <c r="H100" s="4"/>
      <c r="I100" s="4"/>
      <c r="J100" s="4"/>
      <c r="K100" s="4"/>
      <c r="L100" s="207">
        <v>37331</v>
      </c>
      <c r="M100" s="176">
        <v>0.107</v>
      </c>
      <c r="N100" s="176">
        <v>0.104</v>
      </c>
      <c r="O100" s="176">
        <v>0.10100000000000001</v>
      </c>
      <c r="P100" s="176">
        <v>9.7000000000000003E-2</v>
      </c>
      <c r="Q100" s="176">
        <v>0.1</v>
      </c>
      <c r="R100" s="176">
        <v>9.7000000000000003E-2</v>
      </c>
      <c r="S100" s="176">
        <v>9.2999999999999999E-2</v>
      </c>
      <c r="T100" s="176">
        <v>8.3000000000000004E-2</v>
      </c>
      <c r="U100" s="176">
        <v>8.2000000000000003E-2</v>
      </c>
      <c r="V100" s="176">
        <v>8.3000000000000004E-2</v>
      </c>
      <c r="W100" s="176">
        <v>7.9000000000000001E-2</v>
      </c>
      <c r="X100" s="176">
        <v>8.3000000000000004E-2</v>
      </c>
      <c r="Y100" s="176">
        <v>7.9000000000000001E-2</v>
      </c>
      <c r="Z100" s="176">
        <v>8.3000000000000004E-2</v>
      </c>
      <c r="AA100" s="176">
        <v>8.3000000000000004E-2</v>
      </c>
      <c r="AB100" s="176">
        <v>8.3000000000000004E-2</v>
      </c>
      <c r="AC100" s="176">
        <v>8.2000000000000003E-2</v>
      </c>
      <c r="AD100" s="176">
        <v>8.2000000000000003E-2</v>
      </c>
      <c r="AE100" s="176">
        <v>9.1999999999999998E-2</v>
      </c>
      <c r="AF100" s="176">
        <v>9.6000000000000002E-2</v>
      </c>
      <c r="AG100" s="176">
        <v>9.6000000000000002E-2</v>
      </c>
      <c r="AH100" s="176">
        <v>9.6000000000000002E-2</v>
      </c>
      <c r="AI100" s="176">
        <v>9.9000000000000005E-2</v>
      </c>
      <c r="AJ100" s="176">
        <v>0.1</v>
      </c>
      <c r="AK100" s="176">
        <v>70.210254545454532</v>
      </c>
      <c r="AL100" s="176">
        <v>70.210254545454532</v>
      </c>
      <c r="AM100" s="176">
        <v>70.210254545454532</v>
      </c>
      <c r="AN100" s="176">
        <v>70.210254545454532</v>
      </c>
      <c r="AO100" s="176">
        <v>70.210254545454532</v>
      </c>
      <c r="AP100" s="176">
        <v>70.210254545454532</v>
      </c>
      <c r="AQ100" s="176">
        <v>70.210254545454532</v>
      </c>
      <c r="AR100" s="176">
        <v>70.210254545454532</v>
      </c>
      <c r="AS100" s="176">
        <v>70.210254545454532</v>
      </c>
      <c r="AT100" s="176">
        <v>70.210254545454532</v>
      </c>
      <c r="AU100" s="176">
        <v>70.210254545454532</v>
      </c>
      <c r="AV100" s="176">
        <v>70.210254545454532</v>
      </c>
      <c r="AW100" s="176">
        <v>70.210254545454532</v>
      </c>
      <c r="AX100" s="176">
        <v>70.210254545454532</v>
      </c>
      <c r="AY100" s="176">
        <v>70.210254545454532</v>
      </c>
      <c r="AZ100" s="176">
        <v>70.210254545454532</v>
      </c>
      <c r="BA100" s="176">
        <v>70.210254545454532</v>
      </c>
      <c r="BB100" s="176">
        <v>70.210254545454532</v>
      </c>
      <c r="BC100" s="176">
        <v>70.210254545454532</v>
      </c>
      <c r="BD100" s="176">
        <v>70.210254545454532</v>
      </c>
      <c r="BE100" s="176">
        <v>70.210254545454532</v>
      </c>
      <c r="BF100" s="176">
        <v>70.210254545454532</v>
      </c>
      <c r="BG100" s="176">
        <v>70.210254545454532</v>
      </c>
      <c r="BH100" s="176">
        <v>70.210254545454532</v>
      </c>
      <c r="BI100" s="176">
        <v>70.210254545454532</v>
      </c>
      <c r="BJ100" s="176">
        <v>70.210254545454532</v>
      </c>
      <c r="BK100" s="176">
        <v>70.210254545454532</v>
      </c>
      <c r="BL100" s="176">
        <v>70.210254545454532</v>
      </c>
      <c r="BM100" s="176">
        <v>70.210254545454532</v>
      </c>
      <c r="BN100" s="176">
        <v>70.210254545454532</v>
      </c>
      <c r="BO100" s="176">
        <v>70.210254545454532</v>
      </c>
      <c r="BP100" s="176">
        <v>70.210254545454532</v>
      </c>
      <c r="BQ100" s="176">
        <v>70.210254545454532</v>
      </c>
      <c r="BR100" s="176">
        <v>70.210254545454532</v>
      </c>
      <c r="BS100" s="176">
        <v>70.210254545454532</v>
      </c>
      <c r="BT100" s="176">
        <v>70.210254545454532</v>
      </c>
      <c r="BU100" s="176">
        <v>70.210254545454532</v>
      </c>
      <c r="BV100" s="176">
        <v>70.210254545454532</v>
      </c>
      <c r="BW100" s="176">
        <v>70.210254545454532</v>
      </c>
      <c r="BX100" s="176">
        <v>70.210254545454532</v>
      </c>
      <c r="BY100" s="176">
        <v>70.210254545454532</v>
      </c>
      <c r="BZ100" s="176">
        <v>70.210254545454532</v>
      </c>
      <c r="CA100" s="176">
        <v>70.210254545454532</v>
      </c>
      <c r="CB100" s="176">
        <v>70.210254545454532</v>
      </c>
      <c r="CC100" s="176">
        <v>70.210254545454532</v>
      </c>
      <c r="CD100" s="176">
        <v>70.210254545454532</v>
      </c>
      <c r="CE100" s="176">
        <v>70.210254545454532</v>
      </c>
      <c r="CF100" s="176">
        <v>70.210254545454532</v>
      </c>
      <c r="CG100" s="176">
        <v>70.210254545454532</v>
      </c>
      <c r="CH100" s="176">
        <v>70.210254545454532</v>
      </c>
      <c r="CI100" s="176">
        <v>70.210254545454532</v>
      </c>
      <c r="CJ100" s="176">
        <v>70.210254545454532</v>
      </c>
      <c r="CK100" s="176">
        <v>70.210254545454532</v>
      </c>
      <c r="CL100" s="176">
        <v>70.210254545454532</v>
      </c>
      <c r="CM100" s="176">
        <v>70.210254545454532</v>
      </c>
      <c r="CN100" s="176">
        <v>70.210254545454532</v>
      </c>
      <c r="CO100" s="176">
        <v>70.210254545454532</v>
      </c>
      <c r="CP100" s="176">
        <v>70.210254545454532</v>
      </c>
      <c r="CQ100" s="176">
        <v>70.210254545454532</v>
      </c>
      <c r="CR100" s="176">
        <v>70.210254545454532</v>
      </c>
      <c r="CS100" s="176">
        <v>70.210254545454532</v>
      </c>
      <c r="CT100" s="176">
        <v>70.210254545454532</v>
      </c>
      <c r="CU100" s="176">
        <v>70.210254545454532</v>
      </c>
      <c r="CV100" s="176">
        <v>70.210254545454532</v>
      </c>
      <c r="CW100" s="176">
        <v>70.210254545454532</v>
      </c>
      <c r="CX100" s="176">
        <v>70.210254545454532</v>
      </c>
      <c r="CY100" s="176">
        <v>70.210254545454532</v>
      </c>
      <c r="CZ100" s="176">
        <v>70.210254545454532</v>
      </c>
      <c r="DA100" s="176">
        <v>70.210254545454532</v>
      </c>
      <c r="DB100" s="176">
        <v>70.210254545454532</v>
      </c>
      <c r="DC100" s="176">
        <v>70.210254545454532</v>
      </c>
      <c r="DD100" s="176">
        <v>70.210254545454532</v>
      </c>
      <c r="DE100" s="4"/>
      <c r="DF100" s="113">
        <f t="shared" si="8"/>
        <v>40118</v>
      </c>
      <c r="DG100" s="133">
        <f t="shared" si="9"/>
        <v>89.96</v>
      </c>
      <c r="DH100" s="86">
        <f t="shared" ca="1" si="6"/>
        <v>0</v>
      </c>
      <c r="DI100" s="4"/>
      <c r="DO100" s="178"/>
    </row>
    <row r="101" spans="1:119" customFormat="1" ht="12" customHeight="1" x14ac:dyDescent="0.2">
      <c r="A101" s="4"/>
      <c r="B101" s="188">
        <f t="shared" si="7"/>
        <v>40148</v>
      </c>
      <c r="C101" s="186">
        <v>81.8</v>
      </c>
      <c r="D101" s="186">
        <v>18.829999999999998</v>
      </c>
      <c r="E101" s="187">
        <v>0.9</v>
      </c>
      <c r="F101" s="187">
        <v>1.1000000000000001</v>
      </c>
      <c r="G101" s="4"/>
      <c r="H101" s="4"/>
      <c r="I101" s="4"/>
      <c r="J101" s="4"/>
      <c r="K101" s="4"/>
      <c r="L101" s="207">
        <v>37332</v>
      </c>
      <c r="M101" s="176">
        <v>9.9000000000000005E-2</v>
      </c>
      <c r="N101" s="176">
        <v>9.9000000000000005E-2</v>
      </c>
      <c r="O101" s="176">
        <v>0.10199999999999999</v>
      </c>
      <c r="P101" s="176">
        <v>9.9000000000000005E-2</v>
      </c>
      <c r="Q101" s="176">
        <v>0.114</v>
      </c>
      <c r="R101" s="176">
        <v>0.114</v>
      </c>
      <c r="S101" s="176">
        <v>0.106</v>
      </c>
      <c r="T101" s="176">
        <v>9.2999999999999999E-2</v>
      </c>
      <c r="U101" s="176">
        <v>8.5000000000000006E-2</v>
      </c>
      <c r="V101" s="176">
        <v>8.6999999999999994E-2</v>
      </c>
      <c r="W101" s="176">
        <v>8.5000000000000006E-2</v>
      </c>
      <c r="X101" s="176">
        <v>8.5000000000000006E-2</v>
      </c>
      <c r="Y101" s="176">
        <v>8.5000000000000006E-2</v>
      </c>
      <c r="Z101" s="176">
        <v>8.5999999999999993E-2</v>
      </c>
      <c r="AA101" s="176">
        <v>8.6999999999999994E-2</v>
      </c>
      <c r="AB101" s="176">
        <v>8.6999999999999994E-2</v>
      </c>
      <c r="AC101" s="176">
        <v>8.4000000000000005E-2</v>
      </c>
      <c r="AD101" s="176">
        <v>8.5999999999999993E-2</v>
      </c>
      <c r="AE101" s="176">
        <v>9.5000000000000001E-2</v>
      </c>
      <c r="AF101" s="176">
        <v>9.9000000000000005E-2</v>
      </c>
      <c r="AG101" s="176">
        <v>0.104</v>
      </c>
      <c r="AH101" s="176">
        <v>0.10199999999999999</v>
      </c>
      <c r="AI101" s="176">
        <v>9.9000000000000005E-2</v>
      </c>
      <c r="AJ101" s="176">
        <v>3.3029999999999999</v>
      </c>
      <c r="AK101" s="176">
        <v>64.939636363636367</v>
      </c>
      <c r="AL101" s="176">
        <v>64.939636363636367</v>
      </c>
      <c r="AM101" s="176">
        <v>64.939636363636367</v>
      </c>
      <c r="AN101" s="176">
        <v>64.939636363636367</v>
      </c>
      <c r="AO101" s="176">
        <v>64.939636363636367</v>
      </c>
      <c r="AP101" s="176">
        <v>64.939636363636367</v>
      </c>
      <c r="AQ101" s="176">
        <v>64.939636363636367</v>
      </c>
      <c r="AR101" s="176">
        <v>64.939636363636367</v>
      </c>
      <c r="AS101" s="176">
        <v>64.939636363636367</v>
      </c>
      <c r="AT101" s="176">
        <v>64.939636363636367</v>
      </c>
      <c r="AU101" s="176">
        <v>64.939636363636367</v>
      </c>
      <c r="AV101" s="176">
        <v>64.939636363636367</v>
      </c>
      <c r="AW101" s="176">
        <v>64.939636363636367</v>
      </c>
      <c r="AX101" s="176">
        <v>64.939636363636367</v>
      </c>
      <c r="AY101" s="176">
        <v>64.939636363636367</v>
      </c>
      <c r="AZ101" s="176">
        <v>64.939636363636367</v>
      </c>
      <c r="BA101" s="176">
        <v>64.939636363636367</v>
      </c>
      <c r="BB101" s="176">
        <v>64.939636363636367</v>
      </c>
      <c r="BC101" s="176">
        <v>64.939636363636367</v>
      </c>
      <c r="BD101" s="176">
        <v>64.939636363636367</v>
      </c>
      <c r="BE101" s="176">
        <v>64.939636363636367</v>
      </c>
      <c r="BF101" s="176">
        <v>64.939636363636367</v>
      </c>
      <c r="BG101" s="176">
        <v>64.939636363636367</v>
      </c>
      <c r="BH101" s="176">
        <v>64.939636363636367</v>
      </c>
      <c r="BI101" s="176">
        <v>64.939636363636367</v>
      </c>
      <c r="BJ101" s="176">
        <v>64.939636363636367</v>
      </c>
      <c r="BK101" s="176">
        <v>64.939636363636367</v>
      </c>
      <c r="BL101" s="176">
        <v>64.939636363636367</v>
      </c>
      <c r="BM101" s="176">
        <v>64.939636363636367</v>
      </c>
      <c r="BN101" s="176">
        <v>64.939636363636367</v>
      </c>
      <c r="BO101" s="176">
        <v>64.939636363636367</v>
      </c>
      <c r="BP101" s="176">
        <v>64.939636363636367</v>
      </c>
      <c r="BQ101" s="176">
        <v>64.939636363636367</v>
      </c>
      <c r="BR101" s="176">
        <v>64.939636363636367</v>
      </c>
      <c r="BS101" s="176">
        <v>64.939636363636367</v>
      </c>
      <c r="BT101" s="176">
        <v>64.939636363636367</v>
      </c>
      <c r="BU101" s="176">
        <v>64.939636363636367</v>
      </c>
      <c r="BV101" s="176">
        <v>64.939636363636367</v>
      </c>
      <c r="BW101" s="176">
        <v>64.939636363636367</v>
      </c>
      <c r="BX101" s="176">
        <v>64.939636363636367</v>
      </c>
      <c r="BY101" s="176">
        <v>64.939636363636367</v>
      </c>
      <c r="BZ101" s="176">
        <v>64.939636363636367</v>
      </c>
      <c r="CA101" s="176">
        <v>64.939636363636367</v>
      </c>
      <c r="CB101" s="176">
        <v>64.939636363636367</v>
      </c>
      <c r="CC101" s="176">
        <v>64.939636363636367</v>
      </c>
      <c r="CD101" s="176">
        <v>64.939636363636367</v>
      </c>
      <c r="CE101" s="176">
        <v>64.939636363636367</v>
      </c>
      <c r="CF101" s="176">
        <v>64.939636363636367</v>
      </c>
      <c r="CG101" s="176">
        <v>64.939636363636367</v>
      </c>
      <c r="CH101" s="176">
        <v>64.939636363636367</v>
      </c>
      <c r="CI101" s="176">
        <v>64.939636363636367</v>
      </c>
      <c r="CJ101" s="176">
        <v>64.939636363636367</v>
      </c>
      <c r="CK101" s="176">
        <v>64.939636363636367</v>
      </c>
      <c r="CL101" s="176">
        <v>64.939636363636367</v>
      </c>
      <c r="CM101" s="176">
        <v>64.939636363636367</v>
      </c>
      <c r="CN101" s="176">
        <v>64.939636363636367</v>
      </c>
      <c r="CO101" s="176">
        <v>64.939636363636367</v>
      </c>
      <c r="CP101" s="176">
        <v>64.939636363636367</v>
      </c>
      <c r="CQ101" s="176">
        <v>64.939636363636367</v>
      </c>
      <c r="CR101" s="176">
        <v>64.939636363636367</v>
      </c>
      <c r="CS101" s="176">
        <v>64.939636363636367</v>
      </c>
      <c r="CT101" s="176">
        <v>64.939636363636367</v>
      </c>
      <c r="CU101" s="176">
        <v>64.939636363636367</v>
      </c>
      <c r="CV101" s="176">
        <v>64.939636363636367</v>
      </c>
      <c r="CW101" s="176">
        <v>64.939636363636367</v>
      </c>
      <c r="CX101" s="176">
        <v>64.939636363636367</v>
      </c>
      <c r="CY101" s="176">
        <v>64.939636363636367</v>
      </c>
      <c r="CZ101" s="176">
        <v>64.939636363636367</v>
      </c>
      <c r="DA101" s="176">
        <v>64.939636363636367</v>
      </c>
      <c r="DB101" s="176">
        <v>64.939636363636367</v>
      </c>
      <c r="DC101" s="176">
        <v>64.939636363636367</v>
      </c>
      <c r="DD101" s="176">
        <v>64.939636363636367</v>
      </c>
      <c r="DE101" s="4"/>
      <c r="DF101" s="113">
        <f t="shared" si="8"/>
        <v>40148</v>
      </c>
      <c r="DG101" s="133">
        <f t="shared" si="9"/>
        <v>81.8</v>
      </c>
      <c r="DH101" s="86">
        <f t="shared" ca="1" si="6"/>
        <v>0</v>
      </c>
      <c r="DI101" s="4"/>
      <c r="DO101" s="178"/>
    </row>
    <row r="102" spans="1:119" customFormat="1" ht="12" customHeight="1" x14ac:dyDescent="0.2">
      <c r="A102" s="4"/>
      <c r="B102" s="188">
        <f t="shared" si="7"/>
        <v>40179</v>
      </c>
      <c r="C102" s="186">
        <v>87.95</v>
      </c>
      <c r="D102" s="186">
        <v>20.149999999999999</v>
      </c>
      <c r="E102" s="187">
        <v>0.9</v>
      </c>
      <c r="F102" s="187">
        <v>1.1000000000000001</v>
      </c>
      <c r="G102" s="4"/>
      <c r="H102" s="4"/>
      <c r="I102" s="4"/>
      <c r="J102" s="4"/>
      <c r="K102" s="4"/>
      <c r="L102" s="207">
        <v>37333</v>
      </c>
      <c r="M102" s="176">
        <v>3.4929999999999999</v>
      </c>
      <c r="N102" s="176">
        <v>3.472</v>
      </c>
      <c r="O102" s="176">
        <v>4.1630000000000003</v>
      </c>
      <c r="P102" s="176">
        <v>5.3209999999999997</v>
      </c>
      <c r="Q102" s="176">
        <v>7.8280000000000003</v>
      </c>
      <c r="R102" s="176">
        <v>7.8520000000000003</v>
      </c>
      <c r="S102" s="176">
        <v>7.8650000000000002</v>
      </c>
      <c r="T102" s="176">
        <v>7.8310000000000004</v>
      </c>
      <c r="U102" s="176">
        <v>7.79</v>
      </c>
      <c r="V102" s="176">
        <v>7.0149999999999997</v>
      </c>
      <c r="W102" s="176">
        <v>7.3959999999999999</v>
      </c>
      <c r="X102" s="176">
        <v>7.5460000000000003</v>
      </c>
      <c r="Y102" s="176">
        <v>5.1449999999999996</v>
      </c>
      <c r="Z102" s="176">
        <v>7.383</v>
      </c>
      <c r="AA102" s="176">
        <v>7.149</v>
      </c>
      <c r="AB102" s="176">
        <v>5.423</v>
      </c>
      <c r="AC102" s="176">
        <v>7.0780000000000003</v>
      </c>
      <c r="AD102" s="176">
        <v>6.51</v>
      </c>
      <c r="AE102" s="176">
        <v>5.07</v>
      </c>
      <c r="AF102" s="176">
        <v>5.335</v>
      </c>
      <c r="AG102" s="176">
        <v>6.5460000000000003</v>
      </c>
      <c r="AH102" s="176">
        <v>6.4409999999999998</v>
      </c>
      <c r="AI102" s="176">
        <v>6.2370000000000001</v>
      </c>
      <c r="AJ102" s="176">
        <v>6.7750000000000004</v>
      </c>
      <c r="AK102" s="176">
        <v>59.669018181818181</v>
      </c>
      <c r="AL102" s="176">
        <v>59.669018181818181</v>
      </c>
      <c r="AM102" s="176">
        <v>59.669018181818181</v>
      </c>
      <c r="AN102" s="176">
        <v>59.669018181818181</v>
      </c>
      <c r="AO102" s="176">
        <v>59.669018181818181</v>
      </c>
      <c r="AP102" s="176">
        <v>59.669018181818181</v>
      </c>
      <c r="AQ102" s="176">
        <v>59.669018181818181</v>
      </c>
      <c r="AR102" s="176">
        <v>59.669018181818181</v>
      </c>
      <c r="AS102" s="176">
        <v>59.669018181818181</v>
      </c>
      <c r="AT102" s="176">
        <v>59.669018181818181</v>
      </c>
      <c r="AU102" s="176">
        <v>59.669018181818181</v>
      </c>
      <c r="AV102" s="176">
        <v>59.669018181818181</v>
      </c>
      <c r="AW102" s="176">
        <v>59.669018181818181</v>
      </c>
      <c r="AX102" s="176">
        <v>59.669018181818181</v>
      </c>
      <c r="AY102" s="176">
        <v>59.669018181818181</v>
      </c>
      <c r="AZ102" s="176">
        <v>59.669018181818181</v>
      </c>
      <c r="BA102" s="176">
        <v>59.669018181818181</v>
      </c>
      <c r="BB102" s="176">
        <v>59.669018181818181</v>
      </c>
      <c r="BC102" s="176">
        <v>59.669018181818181</v>
      </c>
      <c r="BD102" s="176">
        <v>59.669018181818181</v>
      </c>
      <c r="BE102" s="176">
        <v>59.669018181818181</v>
      </c>
      <c r="BF102" s="176">
        <v>59.669018181818181</v>
      </c>
      <c r="BG102" s="176">
        <v>59.669018181818181</v>
      </c>
      <c r="BH102" s="176">
        <v>59.669018181818181</v>
      </c>
      <c r="BI102" s="176">
        <v>59.669018181818181</v>
      </c>
      <c r="BJ102" s="176">
        <v>59.669018181818181</v>
      </c>
      <c r="BK102" s="176">
        <v>59.669018181818181</v>
      </c>
      <c r="BL102" s="176">
        <v>59.669018181818181</v>
      </c>
      <c r="BM102" s="176">
        <v>59.669018181818181</v>
      </c>
      <c r="BN102" s="176">
        <v>59.669018181818181</v>
      </c>
      <c r="BO102" s="176">
        <v>59.669018181818181</v>
      </c>
      <c r="BP102" s="176">
        <v>59.669018181818181</v>
      </c>
      <c r="BQ102" s="176">
        <v>59.669018181818181</v>
      </c>
      <c r="BR102" s="176">
        <v>59.669018181818181</v>
      </c>
      <c r="BS102" s="176">
        <v>59.669018181818181</v>
      </c>
      <c r="BT102" s="176">
        <v>59.669018181818181</v>
      </c>
      <c r="BU102" s="176">
        <v>59.669018181818181</v>
      </c>
      <c r="BV102" s="176">
        <v>59.669018181818181</v>
      </c>
      <c r="BW102" s="176">
        <v>59.669018181818181</v>
      </c>
      <c r="BX102" s="176">
        <v>59.669018181818181</v>
      </c>
      <c r="BY102" s="176">
        <v>59.669018181818181</v>
      </c>
      <c r="BZ102" s="176">
        <v>59.669018181818181</v>
      </c>
      <c r="CA102" s="176">
        <v>59.669018181818181</v>
      </c>
      <c r="CB102" s="176">
        <v>59.669018181818181</v>
      </c>
      <c r="CC102" s="176">
        <v>59.669018181818181</v>
      </c>
      <c r="CD102" s="176">
        <v>59.669018181818181</v>
      </c>
      <c r="CE102" s="176">
        <v>59.669018181818181</v>
      </c>
      <c r="CF102" s="176">
        <v>59.669018181818181</v>
      </c>
      <c r="CG102" s="176">
        <v>59.669018181818181</v>
      </c>
      <c r="CH102" s="176">
        <v>59.669018181818181</v>
      </c>
      <c r="CI102" s="176">
        <v>59.669018181818181</v>
      </c>
      <c r="CJ102" s="176">
        <v>59.669018181818181</v>
      </c>
      <c r="CK102" s="176">
        <v>59.669018181818181</v>
      </c>
      <c r="CL102" s="176">
        <v>59.669018181818181</v>
      </c>
      <c r="CM102" s="176">
        <v>59.669018181818181</v>
      </c>
      <c r="CN102" s="176">
        <v>59.669018181818181</v>
      </c>
      <c r="CO102" s="176">
        <v>59.669018181818181</v>
      </c>
      <c r="CP102" s="176">
        <v>59.669018181818181</v>
      </c>
      <c r="CQ102" s="176">
        <v>59.669018181818181</v>
      </c>
      <c r="CR102" s="176">
        <v>59.669018181818181</v>
      </c>
      <c r="CS102" s="176">
        <v>59.669018181818181</v>
      </c>
      <c r="CT102" s="176">
        <v>59.669018181818181</v>
      </c>
      <c r="CU102" s="176">
        <v>59.669018181818181</v>
      </c>
      <c r="CV102" s="176">
        <v>59.669018181818181</v>
      </c>
      <c r="CW102" s="176">
        <v>59.669018181818181</v>
      </c>
      <c r="CX102" s="176">
        <v>59.669018181818181</v>
      </c>
      <c r="CY102" s="176">
        <v>59.669018181818181</v>
      </c>
      <c r="CZ102" s="176">
        <v>59.669018181818181</v>
      </c>
      <c r="DA102" s="176">
        <v>59.669018181818181</v>
      </c>
      <c r="DB102" s="176">
        <v>59.669018181818181</v>
      </c>
      <c r="DC102" s="176">
        <v>59.669018181818181</v>
      </c>
      <c r="DD102" s="176">
        <v>59.669018181818181</v>
      </c>
      <c r="DE102" s="4"/>
      <c r="DF102" s="113">
        <f t="shared" si="8"/>
        <v>40179</v>
      </c>
      <c r="DG102" s="133">
        <f t="shared" si="9"/>
        <v>87.95</v>
      </c>
      <c r="DH102" s="86">
        <f t="shared" ca="1" si="6"/>
        <v>0</v>
      </c>
      <c r="DI102" s="4"/>
      <c r="DO102" s="178"/>
    </row>
    <row r="103" spans="1:119" customFormat="1" ht="12" customHeight="1" x14ac:dyDescent="0.2">
      <c r="A103" s="4"/>
      <c r="B103" s="188">
        <f t="shared" si="7"/>
        <v>40210</v>
      </c>
      <c r="C103" s="186">
        <v>82.2</v>
      </c>
      <c r="D103" s="186">
        <v>20.56</v>
      </c>
      <c r="E103" s="187">
        <v>0.9</v>
      </c>
      <c r="F103" s="187">
        <v>1.1000000000000001</v>
      </c>
      <c r="G103" s="4"/>
      <c r="H103" s="4"/>
      <c r="I103" s="4"/>
      <c r="J103" s="4"/>
      <c r="K103" s="4"/>
      <c r="L103" s="207">
        <v>37334</v>
      </c>
      <c r="M103" s="176">
        <v>5.9029999999999996</v>
      </c>
      <c r="N103" s="176">
        <v>4.5389999999999997</v>
      </c>
      <c r="O103" s="176">
        <v>0.873</v>
      </c>
      <c r="P103" s="176">
        <v>4.5620000000000003</v>
      </c>
      <c r="Q103" s="176">
        <v>5.0199999999999996</v>
      </c>
      <c r="R103" s="176">
        <v>4.9359999999999999</v>
      </c>
      <c r="S103" s="176">
        <v>4.9390000000000001</v>
      </c>
      <c r="T103" s="176">
        <v>4.91</v>
      </c>
      <c r="U103" s="176">
        <v>4.9050000000000002</v>
      </c>
      <c r="V103" s="176">
        <v>4.9279999999999999</v>
      </c>
      <c r="W103" s="176">
        <v>4.9710000000000001</v>
      </c>
      <c r="X103" s="176">
        <v>5.1779999999999999</v>
      </c>
      <c r="Y103" s="176">
        <v>5.2359999999999998</v>
      </c>
      <c r="Z103" s="176">
        <v>4.5049999999999999</v>
      </c>
      <c r="AA103" s="176">
        <v>3.875</v>
      </c>
      <c r="AB103" s="176">
        <v>3.504</v>
      </c>
      <c r="AC103" s="176">
        <v>4.4749999999999996</v>
      </c>
      <c r="AD103" s="176">
        <v>4.4589999999999996</v>
      </c>
      <c r="AE103" s="176">
        <v>4.4320000000000004</v>
      </c>
      <c r="AF103" s="176">
        <v>5.4390000000000001</v>
      </c>
      <c r="AG103" s="176">
        <v>6.8620000000000001</v>
      </c>
      <c r="AH103" s="176">
        <v>6.8079999999999998</v>
      </c>
      <c r="AI103" s="176">
        <v>6.8280000000000003</v>
      </c>
      <c r="AJ103" s="176">
        <v>6.8029999999999999</v>
      </c>
      <c r="AK103" s="176">
        <v>88.367999999999995</v>
      </c>
      <c r="AL103" s="176">
        <v>138.7176</v>
      </c>
      <c r="AM103" s="176">
        <v>129.4272</v>
      </c>
      <c r="AN103" s="176">
        <v>131.44320000000002</v>
      </c>
      <c r="AO103" s="176">
        <v>80.942399999999992</v>
      </c>
      <c r="AP103" s="176">
        <v>131.22479999999999</v>
      </c>
      <c r="AQ103" s="176">
        <v>130.51919999999998</v>
      </c>
      <c r="AR103" s="176">
        <v>108.7968</v>
      </c>
      <c r="AS103" s="176">
        <v>92.383200000000002</v>
      </c>
      <c r="AT103" s="176">
        <v>77.683199999999999</v>
      </c>
      <c r="AU103" s="176">
        <v>129.9648</v>
      </c>
      <c r="AV103" s="176">
        <v>144.9504</v>
      </c>
      <c r="AW103" s="176">
        <v>74.3904</v>
      </c>
      <c r="AX103" s="176">
        <v>143.40479999999999</v>
      </c>
      <c r="AY103" s="176">
        <v>82.891199999999998</v>
      </c>
      <c r="AZ103" s="176">
        <v>147.50399999999999</v>
      </c>
      <c r="BA103" s="176">
        <v>83.865600000000001</v>
      </c>
      <c r="BB103" s="176">
        <v>125.916</v>
      </c>
      <c r="BC103" s="176">
        <v>109.4688</v>
      </c>
      <c r="BD103" s="176">
        <v>119.5488</v>
      </c>
      <c r="BE103" s="176">
        <v>61.672800000000002</v>
      </c>
      <c r="BF103" s="176">
        <v>117.80160000000001</v>
      </c>
      <c r="BG103" s="176">
        <v>129.2424</v>
      </c>
      <c r="BH103" s="176">
        <v>115.71839999999999</v>
      </c>
      <c r="BI103" s="176">
        <v>112.0896</v>
      </c>
      <c r="BJ103" s="176">
        <v>84.319199999999995</v>
      </c>
      <c r="BK103" s="176">
        <v>136.97039999999998</v>
      </c>
      <c r="BL103" s="176">
        <v>122.0688</v>
      </c>
      <c r="BM103" s="176">
        <v>113.904</v>
      </c>
      <c r="BN103" s="176">
        <v>124.3536</v>
      </c>
      <c r="BO103" s="176">
        <v>54.8352</v>
      </c>
      <c r="BP103" s="176">
        <v>23.587199999999999</v>
      </c>
      <c r="BQ103" s="176">
        <v>86.368800000000007</v>
      </c>
      <c r="BR103" s="176">
        <v>94.735199999999992</v>
      </c>
      <c r="BS103" s="176">
        <v>42.335999999999999</v>
      </c>
      <c r="BT103" s="176">
        <v>25.485599999999998</v>
      </c>
      <c r="BU103" s="176">
        <v>94.953600000000009</v>
      </c>
      <c r="BV103" s="176">
        <v>57.220800000000004</v>
      </c>
      <c r="BW103" s="176">
        <v>149.352</v>
      </c>
      <c r="BX103" s="176">
        <v>64.864800000000002</v>
      </c>
      <c r="BY103" s="176">
        <v>119.17919999999999</v>
      </c>
      <c r="BZ103" s="176">
        <v>122.25360000000001</v>
      </c>
      <c r="CA103" s="176">
        <v>93.945599999999999</v>
      </c>
      <c r="CB103" s="176">
        <v>148.7304</v>
      </c>
      <c r="CC103" s="176">
        <v>120.15360000000001</v>
      </c>
      <c r="CD103" s="176">
        <v>93.66</v>
      </c>
      <c r="CE103" s="176">
        <v>82.622399999999999</v>
      </c>
      <c r="CF103" s="176">
        <v>126.03360000000001</v>
      </c>
      <c r="CG103" s="176">
        <v>124.68960000000001</v>
      </c>
      <c r="CH103" s="176">
        <v>112.8792</v>
      </c>
      <c r="CI103" s="176">
        <v>61.168800000000005</v>
      </c>
      <c r="CJ103" s="176">
        <v>121.31280000000001</v>
      </c>
      <c r="CK103" s="176">
        <v>86.637600000000006</v>
      </c>
      <c r="CL103" s="176">
        <v>127.764</v>
      </c>
      <c r="CM103" s="176">
        <v>101.7912</v>
      </c>
      <c r="CN103" s="176">
        <v>87.208799999999997</v>
      </c>
      <c r="CO103" s="176">
        <v>138.4992</v>
      </c>
      <c r="CP103" s="176">
        <v>92.500799999999998</v>
      </c>
      <c r="CQ103" s="176">
        <v>158.9616</v>
      </c>
      <c r="CR103" s="176">
        <v>107.1168</v>
      </c>
      <c r="CS103" s="176">
        <v>89.7624</v>
      </c>
      <c r="CT103" s="176">
        <v>105</v>
      </c>
      <c r="CU103" s="176">
        <v>144.74879999999999</v>
      </c>
      <c r="CV103" s="176">
        <v>71.601600000000005</v>
      </c>
      <c r="CW103" s="176">
        <v>124.7568</v>
      </c>
      <c r="CX103" s="176">
        <v>130.6704</v>
      </c>
      <c r="CY103" s="176">
        <v>135.32400000000001</v>
      </c>
      <c r="CZ103" s="176">
        <v>25.636800000000001</v>
      </c>
      <c r="DA103" s="176">
        <v>89.81280000000001</v>
      </c>
      <c r="DB103" s="176">
        <v>85.091999999999999</v>
      </c>
      <c r="DC103" s="176">
        <v>85.39439999999999</v>
      </c>
      <c r="DD103" s="176">
        <v>112.4928</v>
      </c>
      <c r="DE103" s="4"/>
      <c r="DF103" s="113">
        <f t="shared" si="8"/>
        <v>40210</v>
      </c>
      <c r="DG103" s="133">
        <f t="shared" ref="DG103:DG134" si="10">VLOOKUP(DF103,$B$6:$C$289,2)</f>
        <v>82.2</v>
      </c>
      <c r="DH103" s="86">
        <f t="shared" ca="1" si="6"/>
        <v>0</v>
      </c>
      <c r="DI103" s="4"/>
      <c r="DO103" s="178"/>
    </row>
    <row r="104" spans="1:119" customFormat="1" ht="12" customHeight="1" x14ac:dyDescent="0.2">
      <c r="A104" s="4"/>
      <c r="B104" s="188">
        <f t="shared" si="7"/>
        <v>40238</v>
      </c>
      <c r="C104" s="186">
        <v>78.849999999999994</v>
      </c>
      <c r="D104" s="186">
        <v>24.97</v>
      </c>
      <c r="E104" s="187">
        <v>0.9</v>
      </c>
      <c r="F104" s="187">
        <v>1.1000000000000001</v>
      </c>
      <c r="G104" s="4"/>
      <c r="H104" s="4"/>
      <c r="I104" s="4"/>
      <c r="J104" s="4"/>
      <c r="K104" s="4"/>
      <c r="L104" s="207">
        <v>37335</v>
      </c>
      <c r="M104" s="176">
        <v>6.9649999999999999</v>
      </c>
      <c r="N104" s="176">
        <v>6.944</v>
      </c>
      <c r="O104" s="176">
        <v>6.8120000000000003</v>
      </c>
      <c r="P104" s="176">
        <v>6.9370000000000003</v>
      </c>
      <c r="Q104" s="176">
        <v>7.02</v>
      </c>
      <c r="R104" s="176">
        <v>6.9790000000000001</v>
      </c>
      <c r="S104" s="176">
        <v>6.944</v>
      </c>
      <c r="T104" s="176">
        <v>6.9269999999999996</v>
      </c>
      <c r="U104" s="176">
        <v>7.0259999999999998</v>
      </c>
      <c r="V104" s="176">
        <v>7.0389999999999997</v>
      </c>
      <c r="W104" s="176">
        <v>7.0410000000000004</v>
      </c>
      <c r="X104" s="176">
        <v>6.9660000000000002</v>
      </c>
      <c r="Y104" s="176">
        <v>6.88</v>
      </c>
      <c r="Z104" s="176">
        <v>6.8680000000000003</v>
      </c>
      <c r="AA104" s="176">
        <v>6.3739999999999997</v>
      </c>
      <c r="AB104" s="176">
        <v>4.4000000000000004</v>
      </c>
      <c r="AC104" s="176">
        <v>5.915</v>
      </c>
      <c r="AD104" s="176">
        <v>5.9249999999999998</v>
      </c>
      <c r="AE104" s="176">
        <v>5.92</v>
      </c>
      <c r="AF104" s="176">
        <v>5.9020000000000001</v>
      </c>
      <c r="AG104" s="176">
        <v>4.8739999999999997</v>
      </c>
      <c r="AH104" s="176">
        <v>4.6609999999999996</v>
      </c>
      <c r="AI104" s="176">
        <v>5.7690000000000001</v>
      </c>
      <c r="AJ104" s="176">
        <v>5.8360000000000003</v>
      </c>
      <c r="AK104" s="176">
        <v>41.815199999999997</v>
      </c>
      <c r="AL104" s="176">
        <v>54.801600000000001</v>
      </c>
      <c r="AM104" s="176">
        <v>50.803199999999997</v>
      </c>
      <c r="AN104" s="176">
        <v>50.601599999999998</v>
      </c>
      <c r="AO104" s="176">
        <v>14.6328</v>
      </c>
      <c r="AP104" s="176">
        <v>16.699200000000001</v>
      </c>
      <c r="AQ104" s="176">
        <v>37.900800000000004</v>
      </c>
      <c r="AR104" s="176">
        <v>49.392000000000003</v>
      </c>
      <c r="AS104" s="176">
        <v>53.625599999999999</v>
      </c>
      <c r="AT104" s="176">
        <v>63.503999999999998</v>
      </c>
      <c r="AU104" s="176">
        <v>20.529599999999999</v>
      </c>
      <c r="AV104" s="176">
        <v>60.244800000000005</v>
      </c>
      <c r="AW104" s="176">
        <v>40.924800000000005</v>
      </c>
      <c r="AX104" s="176">
        <v>37.497599999999998</v>
      </c>
      <c r="AY104" s="176">
        <v>44.351999999999997</v>
      </c>
      <c r="AZ104" s="176">
        <v>43.344000000000001</v>
      </c>
      <c r="BA104" s="176">
        <v>6.0983999999999998</v>
      </c>
      <c r="BB104" s="176">
        <v>6.4847999999999999</v>
      </c>
      <c r="BC104" s="176">
        <v>11.6928</v>
      </c>
      <c r="BD104" s="176">
        <v>55.843199999999996</v>
      </c>
      <c r="BE104" s="176">
        <v>52.214400000000005</v>
      </c>
      <c r="BF104" s="176">
        <v>52.012800000000006</v>
      </c>
      <c r="BG104" s="176">
        <v>29.433599999999998</v>
      </c>
      <c r="BH104" s="176">
        <v>50.198399999999999</v>
      </c>
      <c r="BI104" s="176">
        <v>14.9184</v>
      </c>
      <c r="BJ104" s="176">
        <v>3.1920000000000002</v>
      </c>
      <c r="BK104" s="176">
        <v>117.58319999999999</v>
      </c>
      <c r="BL104" s="176">
        <v>48.182400000000001</v>
      </c>
      <c r="BM104" s="176">
        <v>55.238399999999999</v>
      </c>
      <c r="BN104" s="176">
        <v>46.569600000000001</v>
      </c>
      <c r="BO104" s="176">
        <v>36.691199999999995</v>
      </c>
      <c r="BP104" s="176">
        <v>46.569600000000001</v>
      </c>
      <c r="BQ104" s="176">
        <v>29.231999999999999</v>
      </c>
      <c r="BR104" s="176">
        <v>16.447200000000002</v>
      </c>
      <c r="BS104" s="176">
        <v>23.301599999999997</v>
      </c>
      <c r="BT104" s="176">
        <v>5.9471999999999996</v>
      </c>
      <c r="BU104" s="176">
        <v>27.972000000000001</v>
      </c>
      <c r="BV104" s="176">
        <v>55.036799999999999</v>
      </c>
      <c r="BW104" s="176">
        <v>15.926399999999999</v>
      </c>
      <c r="BX104" s="176">
        <v>45.3264</v>
      </c>
      <c r="BY104" s="176">
        <v>146.27760000000001</v>
      </c>
      <c r="BZ104" s="176">
        <v>106.94880000000001</v>
      </c>
      <c r="CA104" s="176">
        <v>105.43680000000001</v>
      </c>
      <c r="CB104" s="176">
        <v>105.03360000000001</v>
      </c>
      <c r="CC104" s="176">
        <v>62.092800000000004</v>
      </c>
      <c r="CD104" s="176">
        <v>40.4544</v>
      </c>
      <c r="CE104" s="176">
        <v>79.968000000000004</v>
      </c>
      <c r="CF104" s="176">
        <v>79.396799999999999</v>
      </c>
      <c r="CG104" s="176">
        <v>65.721600000000009</v>
      </c>
      <c r="CH104" s="176">
        <v>127.20960000000001</v>
      </c>
      <c r="CI104" s="176">
        <v>74.743200000000002</v>
      </c>
      <c r="CJ104" s="176">
        <v>111.3</v>
      </c>
      <c r="CK104" s="176">
        <v>89.661600000000007</v>
      </c>
      <c r="CL104" s="176">
        <v>92.282399999999996</v>
      </c>
      <c r="CM104" s="176">
        <v>109.3848</v>
      </c>
      <c r="CN104" s="176">
        <v>126.99119999999999</v>
      </c>
      <c r="CO104" s="176">
        <v>141.32160000000002</v>
      </c>
      <c r="CP104" s="176">
        <v>56.044800000000002</v>
      </c>
      <c r="CQ104" s="176">
        <v>139.15439999999998</v>
      </c>
      <c r="CR104" s="176">
        <v>88.9392</v>
      </c>
      <c r="CS104" s="176">
        <v>154.17359999999999</v>
      </c>
      <c r="CT104" s="176">
        <v>86.284800000000004</v>
      </c>
      <c r="CU104" s="176">
        <v>127.7136</v>
      </c>
      <c r="CV104" s="176">
        <v>101.0688</v>
      </c>
      <c r="CW104" s="176">
        <v>135.49199999999999</v>
      </c>
      <c r="CX104" s="176">
        <v>53.020800000000001</v>
      </c>
      <c r="CY104" s="176">
        <v>125.2608</v>
      </c>
      <c r="CZ104" s="176">
        <v>133.97999999999999</v>
      </c>
      <c r="DA104" s="176">
        <v>135.27360000000002</v>
      </c>
      <c r="DB104" s="176">
        <v>43.159199999999998</v>
      </c>
      <c r="DC104" s="176">
        <v>82.773600000000002</v>
      </c>
      <c r="DD104" s="176">
        <v>101.11919999999999</v>
      </c>
      <c r="DE104" s="4"/>
      <c r="DF104" s="113">
        <f t="shared" si="8"/>
        <v>40238</v>
      </c>
      <c r="DG104" s="133">
        <f t="shared" si="10"/>
        <v>78.849999999999994</v>
      </c>
      <c r="DH104" s="86">
        <f t="shared" ca="1" si="6"/>
        <v>0</v>
      </c>
      <c r="DI104" s="4"/>
      <c r="DO104" s="178"/>
    </row>
    <row r="105" spans="1:119" customFormat="1" ht="12" customHeight="1" x14ac:dyDescent="0.2">
      <c r="A105" s="4"/>
      <c r="B105" s="188">
        <f t="shared" si="7"/>
        <v>40269</v>
      </c>
      <c r="C105" s="186">
        <v>88.11</v>
      </c>
      <c r="D105" s="186">
        <v>20.239999999999998</v>
      </c>
      <c r="E105" s="187">
        <v>0.9</v>
      </c>
      <c r="F105" s="187">
        <v>1.1000000000000001</v>
      </c>
      <c r="G105" s="4"/>
      <c r="H105" s="4"/>
      <c r="I105" s="4"/>
      <c r="J105" s="4"/>
      <c r="K105" s="4"/>
      <c r="L105" s="207">
        <v>37336</v>
      </c>
      <c r="M105" s="176">
        <v>5.9130000000000003</v>
      </c>
      <c r="N105" s="176">
        <v>5.8739999999999997</v>
      </c>
      <c r="O105" s="176">
        <v>5.8150000000000004</v>
      </c>
      <c r="P105" s="176">
        <v>5.8140000000000001</v>
      </c>
      <c r="Q105" s="176">
        <v>5.8</v>
      </c>
      <c r="R105" s="176">
        <v>5.79</v>
      </c>
      <c r="S105" s="176">
        <v>5.774</v>
      </c>
      <c r="T105" s="176">
        <v>5.7439999999999998</v>
      </c>
      <c r="U105" s="176">
        <v>4.8620000000000001</v>
      </c>
      <c r="V105" s="176">
        <v>5.6820000000000004</v>
      </c>
      <c r="W105" s="176">
        <v>4.726</v>
      </c>
      <c r="X105" s="176">
        <v>4.7080000000000002</v>
      </c>
      <c r="Y105" s="176">
        <v>4.7</v>
      </c>
      <c r="Z105" s="176">
        <v>5.3259999999999996</v>
      </c>
      <c r="AA105" s="176">
        <v>5.8819999999999997</v>
      </c>
      <c r="AB105" s="176">
        <v>5.8869999999999996</v>
      </c>
      <c r="AC105" s="176">
        <v>5.8339999999999996</v>
      </c>
      <c r="AD105" s="176">
        <v>5.8579999999999997</v>
      </c>
      <c r="AE105" s="176">
        <v>5.8570000000000002</v>
      </c>
      <c r="AF105" s="176">
        <v>5.6429999999999998</v>
      </c>
      <c r="AG105" s="176">
        <v>2.5</v>
      </c>
      <c r="AH105" s="176">
        <v>3.2109999999999999</v>
      </c>
      <c r="AI105" s="176">
        <v>5.2619999999999996</v>
      </c>
      <c r="AJ105" s="176">
        <v>5.5330000000000004</v>
      </c>
      <c r="AK105" s="176">
        <v>119.532</v>
      </c>
      <c r="AL105" s="176">
        <v>92.299199999999999</v>
      </c>
      <c r="AM105" s="176">
        <v>91.896000000000001</v>
      </c>
      <c r="AN105" s="176">
        <v>84.335999999999999</v>
      </c>
      <c r="AO105" s="176">
        <v>132.56879999999998</v>
      </c>
      <c r="AP105" s="176">
        <v>132.36720000000003</v>
      </c>
      <c r="AQ105" s="176">
        <v>64.327199999999991</v>
      </c>
      <c r="AR105" s="176">
        <v>99.674399999999991</v>
      </c>
      <c r="AS105" s="176">
        <v>140.29679999999999</v>
      </c>
      <c r="AT105" s="176">
        <v>112.4928</v>
      </c>
      <c r="AU105" s="176">
        <v>139.50720000000001</v>
      </c>
      <c r="AV105" s="176">
        <v>63.907199999999996</v>
      </c>
      <c r="AW105" s="176">
        <v>55.557600000000001</v>
      </c>
      <c r="AX105" s="176">
        <v>98.212800000000001</v>
      </c>
      <c r="AY105" s="176">
        <v>64.7136</v>
      </c>
      <c r="AZ105" s="176">
        <v>97.97760000000001</v>
      </c>
      <c r="BA105" s="176">
        <v>80.8416</v>
      </c>
      <c r="BB105" s="176">
        <v>133.56</v>
      </c>
      <c r="BC105" s="176">
        <v>120.89280000000001</v>
      </c>
      <c r="BD105" s="176">
        <v>103.94160000000001</v>
      </c>
      <c r="BE105" s="176">
        <v>68.140799999999999</v>
      </c>
      <c r="BF105" s="176">
        <v>89.157600000000002</v>
      </c>
      <c r="BG105" s="176">
        <v>131.05680000000001</v>
      </c>
      <c r="BH105" s="176">
        <v>120.80880000000001</v>
      </c>
      <c r="BI105" s="176">
        <v>155.83679999999998</v>
      </c>
      <c r="BJ105" s="176">
        <v>66.511200000000002</v>
      </c>
      <c r="BK105" s="176">
        <v>98.195999999999998</v>
      </c>
      <c r="BL105" s="176">
        <v>64.512</v>
      </c>
      <c r="BM105" s="176">
        <v>96.096000000000004</v>
      </c>
      <c r="BN105" s="176">
        <v>98.985600000000005</v>
      </c>
      <c r="BO105" s="176">
        <v>117.1632</v>
      </c>
      <c r="BP105" s="176">
        <v>122.1528</v>
      </c>
      <c r="BQ105" s="176">
        <v>62.294400000000003</v>
      </c>
      <c r="BR105" s="176">
        <v>28.005599999999998</v>
      </c>
      <c r="BS105" s="176">
        <v>16.884</v>
      </c>
      <c r="BT105" s="176">
        <v>31.4664</v>
      </c>
      <c r="BU105" s="176">
        <v>86.049600000000012</v>
      </c>
      <c r="BV105" s="176">
        <v>93.912000000000006</v>
      </c>
      <c r="BW105" s="176">
        <v>57.372</v>
      </c>
      <c r="BX105" s="176">
        <v>83.58</v>
      </c>
      <c r="BY105" s="176">
        <v>103.0176</v>
      </c>
      <c r="BZ105" s="176">
        <v>119.1456</v>
      </c>
      <c r="CA105" s="176">
        <v>70.106399999999994</v>
      </c>
      <c r="CB105" s="176">
        <v>70.224000000000004</v>
      </c>
      <c r="CC105" s="176">
        <v>68.409600000000012</v>
      </c>
      <c r="CD105" s="176">
        <v>71.433600000000013</v>
      </c>
      <c r="CE105" s="176">
        <v>108.66239999999999</v>
      </c>
      <c r="CF105" s="176">
        <v>115.31519999999999</v>
      </c>
      <c r="CG105" s="176">
        <v>97.775999999999996</v>
      </c>
      <c r="CH105" s="176">
        <v>80.64</v>
      </c>
      <c r="CI105" s="176">
        <v>131.54400000000001</v>
      </c>
      <c r="CJ105" s="176">
        <v>130.06560000000002</v>
      </c>
      <c r="CK105" s="176">
        <v>144.732</v>
      </c>
      <c r="CL105" s="176">
        <v>108.89760000000001</v>
      </c>
      <c r="CM105" s="176">
        <v>89.241600000000005</v>
      </c>
      <c r="CN105" s="176">
        <v>52.869599999999998</v>
      </c>
      <c r="CO105" s="176">
        <v>118.13760000000001</v>
      </c>
      <c r="CP105" s="176">
        <v>145.3536</v>
      </c>
      <c r="CQ105" s="176">
        <v>67.536000000000001</v>
      </c>
      <c r="CR105" s="176">
        <v>82.051199999999994</v>
      </c>
      <c r="CS105" s="176">
        <v>63.218400000000003</v>
      </c>
      <c r="CT105" s="176">
        <v>112.2072</v>
      </c>
      <c r="CU105" s="176">
        <v>139.608</v>
      </c>
      <c r="CV105" s="176">
        <v>78.372</v>
      </c>
      <c r="CW105" s="176">
        <v>120.3216</v>
      </c>
      <c r="CX105" s="176">
        <v>127.29360000000001</v>
      </c>
      <c r="CY105" s="176">
        <v>120.15360000000001</v>
      </c>
      <c r="CZ105" s="176">
        <v>73.5</v>
      </c>
      <c r="DA105" s="176">
        <v>111.384</v>
      </c>
      <c r="DB105" s="176">
        <v>129.89760000000001</v>
      </c>
      <c r="DC105" s="176">
        <v>115.71839999999999</v>
      </c>
      <c r="DD105" s="176">
        <v>124.18560000000001</v>
      </c>
      <c r="DE105" s="4"/>
      <c r="DF105" s="113">
        <f t="shared" si="8"/>
        <v>40269</v>
      </c>
      <c r="DG105" s="133">
        <f t="shared" si="10"/>
        <v>88.11</v>
      </c>
      <c r="DH105" s="86">
        <f t="shared" ca="1" si="6"/>
        <v>0</v>
      </c>
      <c r="DI105" s="4"/>
      <c r="DO105" s="178"/>
    </row>
    <row r="106" spans="1:119" customFormat="1" ht="12" customHeight="1" x14ac:dyDescent="0.2">
      <c r="A106" s="4"/>
      <c r="B106" s="188">
        <f t="shared" si="7"/>
        <v>40299</v>
      </c>
      <c r="C106" s="186">
        <v>88.47</v>
      </c>
      <c r="D106" s="186">
        <v>21.76</v>
      </c>
      <c r="E106" s="187">
        <v>0.9</v>
      </c>
      <c r="F106" s="187">
        <v>1.1000000000000001</v>
      </c>
      <c r="G106" s="4"/>
      <c r="H106" s="4"/>
      <c r="I106" s="4"/>
      <c r="J106" s="4"/>
      <c r="K106" s="4"/>
      <c r="L106" s="207">
        <v>37337</v>
      </c>
      <c r="M106" s="176">
        <v>5.4020000000000001</v>
      </c>
      <c r="N106" s="176">
        <v>5.3959999999999999</v>
      </c>
      <c r="O106" s="176">
        <v>5.3879999999999999</v>
      </c>
      <c r="P106" s="176">
        <v>5.4109999999999996</v>
      </c>
      <c r="Q106" s="176">
        <v>5.4610000000000003</v>
      </c>
      <c r="R106" s="176">
        <v>5.9059999999999997</v>
      </c>
      <c r="S106" s="176">
        <v>6.681</v>
      </c>
      <c r="T106" s="176">
        <v>5.8029999999999999</v>
      </c>
      <c r="U106" s="176">
        <v>5.1959999999999997</v>
      </c>
      <c r="V106" s="176">
        <v>6.5410000000000004</v>
      </c>
      <c r="W106" s="176">
        <v>6.5449999999999999</v>
      </c>
      <c r="X106" s="176">
        <v>6.5590000000000002</v>
      </c>
      <c r="Y106" s="176">
        <v>6.5430000000000001</v>
      </c>
      <c r="Z106" s="176">
        <v>6.5259999999999998</v>
      </c>
      <c r="AA106" s="176">
        <v>6.5510000000000002</v>
      </c>
      <c r="AB106" s="176">
        <v>6.532</v>
      </c>
      <c r="AC106" s="176">
        <v>6.5629999999999997</v>
      </c>
      <c r="AD106" s="176">
        <v>6.5460000000000003</v>
      </c>
      <c r="AE106" s="176">
        <v>6.55</v>
      </c>
      <c r="AF106" s="176">
        <v>5.7050000000000001</v>
      </c>
      <c r="AG106" s="176">
        <v>4.4320000000000004</v>
      </c>
      <c r="AH106" s="176">
        <v>4.1870000000000003</v>
      </c>
      <c r="AI106" s="176">
        <v>4.17</v>
      </c>
      <c r="AJ106" s="176">
        <v>5.5449999999999999</v>
      </c>
      <c r="AK106" s="176">
        <v>20.361599999999999</v>
      </c>
      <c r="AL106" s="176">
        <v>96.297600000000003</v>
      </c>
      <c r="AM106" s="176">
        <v>109.56960000000001</v>
      </c>
      <c r="AN106" s="176">
        <v>134.06399999999999</v>
      </c>
      <c r="AO106" s="176">
        <v>111.08160000000001</v>
      </c>
      <c r="AP106" s="176">
        <v>110.84639999999999</v>
      </c>
      <c r="AQ106" s="176">
        <v>74.726399999999998</v>
      </c>
      <c r="AR106" s="176">
        <v>128.70480000000001</v>
      </c>
      <c r="AS106" s="176">
        <v>118.944</v>
      </c>
      <c r="AT106" s="176">
        <v>95.558399999999992</v>
      </c>
      <c r="AU106" s="176">
        <v>61.101599999999998</v>
      </c>
      <c r="AV106" s="176">
        <v>92.114399999999989</v>
      </c>
      <c r="AW106" s="176">
        <v>90.635999999999996</v>
      </c>
      <c r="AX106" s="176">
        <v>107.48639999999999</v>
      </c>
      <c r="AY106" s="176">
        <v>94.953600000000009</v>
      </c>
      <c r="AZ106" s="176">
        <v>145.7568</v>
      </c>
      <c r="BA106" s="176">
        <v>23.94</v>
      </c>
      <c r="BB106" s="176">
        <v>123.1104</v>
      </c>
      <c r="BC106" s="176">
        <v>120.9936</v>
      </c>
      <c r="BD106" s="176">
        <v>117.12960000000001</v>
      </c>
      <c r="BE106" s="176">
        <v>113.2992</v>
      </c>
      <c r="BF106" s="176">
        <v>99.741600000000005</v>
      </c>
      <c r="BG106" s="176">
        <v>105.8904</v>
      </c>
      <c r="BH106" s="176">
        <v>104.63039999999999</v>
      </c>
      <c r="BI106" s="176">
        <v>113.82</v>
      </c>
      <c r="BJ106" s="176">
        <v>87.175200000000004</v>
      </c>
      <c r="BK106" s="176">
        <v>125.21039999999999</v>
      </c>
      <c r="BL106" s="176">
        <v>55.843199999999996</v>
      </c>
      <c r="BM106" s="176">
        <v>48.4848</v>
      </c>
      <c r="BN106" s="176">
        <v>110.44319999999999</v>
      </c>
      <c r="BO106" s="176">
        <v>84.8232</v>
      </c>
      <c r="BP106" s="176">
        <v>106.68</v>
      </c>
      <c r="BQ106" s="176">
        <v>144.5136</v>
      </c>
      <c r="BR106" s="176">
        <v>128.77199999999999</v>
      </c>
      <c r="BS106" s="176">
        <v>150.39359999999999</v>
      </c>
      <c r="BT106" s="176">
        <v>31.248000000000001</v>
      </c>
      <c r="BU106" s="176">
        <v>130.90559999999999</v>
      </c>
      <c r="BV106" s="176">
        <v>146.8152</v>
      </c>
      <c r="BW106" s="176">
        <v>151.5864</v>
      </c>
      <c r="BX106" s="176">
        <v>11.944799999999999</v>
      </c>
      <c r="BY106" s="176">
        <v>0.80640000000000001</v>
      </c>
      <c r="BZ106" s="176">
        <v>126.4032</v>
      </c>
      <c r="CA106" s="176">
        <v>71.131199999999993</v>
      </c>
      <c r="CB106" s="176">
        <v>118.9104</v>
      </c>
      <c r="CC106" s="176">
        <v>60.009599999999999</v>
      </c>
      <c r="CD106" s="176">
        <v>95.491199999999992</v>
      </c>
      <c r="CE106" s="176">
        <v>27.585599999999999</v>
      </c>
      <c r="CF106" s="176">
        <v>123.84959999999998</v>
      </c>
      <c r="CG106" s="176">
        <v>96.070799999999991</v>
      </c>
      <c r="CH106" s="176">
        <v>86.688000000000002</v>
      </c>
      <c r="CI106" s="176">
        <v>61.488</v>
      </c>
      <c r="CJ106" s="176">
        <v>101.892</v>
      </c>
      <c r="CK106" s="176">
        <v>120.7248</v>
      </c>
      <c r="CL106" s="176">
        <v>104.47919999999999</v>
      </c>
      <c r="CM106" s="176">
        <v>103.72319999999999</v>
      </c>
      <c r="CN106" s="176">
        <v>68.712000000000003</v>
      </c>
      <c r="CO106" s="176">
        <v>68.980800000000002</v>
      </c>
      <c r="CP106" s="176">
        <v>23.553599999999999</v>
      </c>
      <c r="CQ106" s="176">
        <v>59.6736</v>
      </c>
      <c r="CR106" s="176">
        <v>145.7568</v>
      </c>
      <c r="CS106" s="176">
        <v>37.699199999999998</v>
      </c>
      <c r="CT106" s="176">
        <v>74.457599999999999</v>
      </c>
      <c r="CU106" s="176">
        <v>124.992</v>
      </c>
      <c r="CV106" s="176">
        <v>111.95519999999999</v>
      </c>
      <c r="CW106" s="176">
        <v>90.115200000000002</v>
      </c>
      <c r="CX106" s="176">
        <v>89.543999999999997</v>
      </c>
      <c r="CY106" s="176">
        <v>31.348800000000001</v>
      </c>
      <c r="CZ106" s="176">
        <v>132.33360000000002</v>
      </c>
      <c r="DA106" s="176">
        <v>104.63039999999999</v>
      </c>
      <c r="DB106" s="176">
        <v>139.50720000000001</v>
      </c>
      <c r="DC106" s="176">
        <v>97.97760000000001</v>
      </c>
      <c r="DD106" s="176">
        <v>102.312</v>
      </c>
      <c r="DE106" s="4"/>
      <c r="DF106" s="113">
        <f t="shared" si="8"/>
        <v>40299</v>
      </c>
      <c r="DG106" s="133">
        <f t="shared" si="10"/>
        <v>88.47</v>
      </c>
      <c r="DH106" s="86">
        <f t="shared" ca="1" si="6"/>
        <v>0</v>
      </c>
      <c r="DI106" s="4"/>
      <c r="DO106" s="178"/>
    </row>
    <row r="107" spans="1:119" customFormat="1" ht="12" customHeight="1" x14ac:dyDescent="0.2">
      <c r="A107" s="4"/>
      <c r="B107" s="188">
        <f t="shared" si="7"/>
        <v>40330</v>
      </c>
      <c r="C107" s="186">
        <v>64.900000000000006</v>
      </c>
      <c r="D107" s="186">
        <v>46.71</v>
      </c>
      <c r="E107" s="187">
        <v>0.9</v>
      </c>
      <c r="F107" s="187">
        <v>1.1000000000000001</v>
      </c>
      <c r="G107" s="4"/>
      <c r="H107" s="4"/>
      <c r="I107" s="4"/>
      <c r="J107" s="4"/>
      <c r="K107" s="4"/>
      <c r="L107" s="207">
        <v>37338</v>
      </c>
      <c r="M107" s="176">
        <v>6.06</v>
      </c>
      <c r="N107" s="176">
        <v>6.4880000000000004</v>
      </c>
      <c r="O107" s="176">
        <v>6.5819999999999999</v>
      </c>
      <c r="P107" s="176">
        <v>6.6420000000000003</v>
      </c>
      <c r="Q107" s="176">
        <v>5.0620000000000003</v>
      </c>
      <c r="R107" s="176">
        <v>8.0139999999999993</v>
      </c>
      <c r="S107" s="176">
        <v>9.0440000000000005</v>
      </c>
      <c r="T107" s="176">
        <v>8.9220000000000006</v>
      </c>
      <c r="U107" s="176">
        <v>8.9</v>
      </c>
      <c r="V107" s="176">
        <v>8.8960000000000008</v>
      </c>
      <c r="W107" s="176">
        <v>8.89</v>
      </c>
      <c r="X107" s="176">
        <v>8.8719999999999999</v>
      </c>
      <c r="Y107" s="176">
        <v>8.8460000000000001</v>
      </c>
      <c r="Z107" s="176">
        <v>8.84</v>
      </c>
      <c r="AA107" s="176">
        <v>8.8620000000000001</v>
      </c>
      <c r="AB107" s="176">
        <v>8.8610000000000007</v>
      </c>
      <c r="AC107" s="176">
        <v>8.9</v>
      </c>
      <c r="AD107" s="176">
        <v>8.8290000000000006</v>
      </c>
      <c r="AE107" s="176">
        <v>8.6890000000000001</v>
      </c>
      <c r="AF107" s="176">
        <v>8.8460000000000001</v>
      </c>
      <c r="AG107" s="176">
        <v>8.8379999999999992</v>
      </c>
      <c r="AH107" s="176">
        <v>8.0429999999999993</v>
      </c>
      <c r="AI107" s="176">
        <v>4.8949999999999996</v>
      </c>
      <c r="AJ107" s="176">
        <v>6.5019999999999998</v>
      </c>
      <c r="AK107" s="176">
        <v>137.28960000000001</v>
      </c>
      <c r="AL107" s="176">
        <v>57.456000000000003</v>
      </c>
      <c r="AM107" s="176">
        <v>135.32400000000001</v>
      </c>
      <c r="AN107" s="176">
        <v>99.271199999999993</v>
      </c>
      <c r="AO107" s="176">
        <v>126.336</v>
      </c>
      <c r="AP107" s="176">
        <v>124.80719999999999</v>
      </c>
      <c r="AQ107" s="176">
        <v>74.3904</v>
      </c>
      <c r="AR107" s="176">
        <v>136.24799999999999</v>
      </c>
      <c r="AS107" s="176">
        <v>54.700800000000001</v>
      </c>
      <c r="AT107" s="176">
        <v>130.0992</v>
      </c>
      <c r="AU107" s="176">
        <v>122.3712</v>
      </c>
      <c r="AV107" s="176">
        <v>50.904000000000003</v>
      </c>
      <c r="AW107" s="176">
        <v>122.52239999999999</v>
      </c>
      <c r="AX107" s="176">
        <v>132.38399999999999</v>
      </c>
      <c r="AY107" s="176">
        <v>110.81280000000001</v>
      </c>
      <c r="AZ107" s="176">
        <v>103.0008</v>
      </c>
      <c r="BA107" s="176">
        <v>76.524000000000001</v>
      </c>
      <c r="BB107" s="176">
        <v>116.22239999999999</v>
      </c>
      <c r="BC107" s="176">
        <v>143.53920000000002</v>
      </c>
      <c r="BD107" s="176">
        <v>112.4928</v>
      </c>
      <c r="BE107" s="176">
        <v>90.602399999999989</v>
      </c>
      <c r="BF107" s="176">
        <v>122.136</v>
      </c>
      <c r="BG107" s="176">
        <v>123.648</v>
      </c>
      <c r="BH107" s="176">
        <v>107.04960000000001</v>
      </c>
      <c r="BI107" s="176">
        <v>108.66239999999999</v>
      </c>
      <c r="BJ107" s="176">
        <v>100.69919999999999</v>
      </c>
      <c r="BK107" s="176">
        <v>135.3408</v>
      </c>
      <c r="BL107" s="176">
        <v>116.004</v>
      </c>
      <c r="BM107" s="176">
        <v>97.775999999999996</v>
      </c>
      <c r="BN107" s="176">
        <v>133.15679999999998</v>
      </c>
      <c r="BO107" s="176">
        <v>82.185600000000008</v>
      </c>
      <c r="BP107" s="176">
        <v>113.1648</v>
      </c>
      <c r="BQ107" s="176">
        <v>49.1736</v>
      </c>
      <c r="BR107" s="176">
        <v>84.084000000000003</v>
      </c>
      <c r="BS107" s="176">
        <v>102.816</v>
      </c>
      <c r="BT107" s="176">
        <v>87.897600000000011</v>
      </c>
      <c r="BU107" s="176">
        <v>91.929600000000008</v>
      </c>
      <c r="BV107" s="176">
        <v>101.60639999999999</v>
      </c>
      <c r="BW107" s="176">
        <v>101.1696</v>
      </c>
      <c r="BX107" s="176">
        <v>121.5312</v>
      </c>
      <c r="BY107" s="176">
        <v>118.6584</v>
      </c>
      <c r="BZ107" s="176">
        <v>122.3712</v>
      </c>
      <c r="CA107" s="176">
        <v>73.651200000000003</v>
      </c>
      <c r="CB107" s="176">
        <v>130.46880000000002</v>
      </c>
      <c r="CC107" s="176">
        <v>89.476799999999997</v>
      </c>
      <c r="CD107" s="176">
        <v>95.676000000000002</v>
      </c>
      <c r="CE107" s="176">
        <v>41.411999999999999</v>
      </c>
      <c r="CF107" s="176">
        <v>132.38399999999999</v>
      </c>
      <c r="CG107" s="176">
        <v>94.365600000000001</v>
      </c>
      <c r="CH107" s="176">
        <v>131.04</v>
      </c>
      <c r="CI107" s="176">
        <v>84.0672</v>
      </c>
      <c r="CJ107" s="176">
        <v>137.72639999999998</v>
      </c>
      <c r="CK107" s="176">
        <v>47.375999999999998</v>
      </c>
      <c r="CL107" s="176">
        <v>66.259199999999993</v>
      </c>
      <c r="CM107" s="176">
        <v>60.698399999999999</v>
      </c>
      <c r="CN107" s="176">
        <v>57.926400000000001</v>
      </c>
      <c r="CO107" s="176">
        <v>71.1648</v>
      </c>
      <c r="CP107" s="176">
        <v>19.756799999999998</v>
      </c>
      <c r="CQ107" s="176">
        <v>48.686399999999999</v>
      </c>
      <c r="CR107" s="176">
        <v>63.285599999999995</v>
      </c>
      <c r="CS107" s="176">
        <v>71.366399999999999</v>
      </c>
      <c r="CT107" s="176">
        <v>141.5232</v>
      </c>
      <c r="CU107" s="176">
        <v>55.742400000000004</v>
      </c>
      <c r="CV107" s="176">
        <v>46.233599999999996</v>
      </c>
      <c r="CW107" s="176">
        <v>98.582399999999993</v>
      </c>
      <c r="CX107" s="176">
        <v>123.17760000000001</v>
      </c>
      <c r="CY107" s="176">
        <v>159.66720000000001</v>
      </c>
      <c r="CZ107" s="176">
        <v>56.683199999999999</v>
      </c>
      <c r="DA107" s="176">
        <v>120.9936</v>
      </c>
      <c r="DB107" s="176">
        <v>126.0504</v>
      </c>
      <c r="DC107" s="176">
        <v>84.671999999999997</v>
      </c>
      <c r="DD107" s="176">
        <v>148.57920000000001</v>
      </c>
      <c r="DE107" s="4"/>
      <c r="DF107" s="113">
        <f t="shared" si="8"/>
        <v>40330</v>
      </c>
      <c r="DG107" s="133">
        <f t="shared" si="10"/>
        <v>64.900000000000006</v>
      </c>
      <c r="DH107" s="86">
        <f t="shared" ca="1" si="6"/>
        <v>0</v>
      </c>
      <c r="DI107" s="4"/>
      <c r="DO107" s="178"/>
    </row>
    <row r="108" spans="1:119" customFormat="1" ht="12" customHeight="1" x14ac:dyDescent="0.2">
      <c r="A108" s="4"/>
      <c r="B108" s="188">
        <f t="shared" si="7"/>
        <v>40360</v>
      </c>
      <c r="C108" s="186">
        <v>84.11</v>
      </c>
      <c r="D108" s="186">
        <v>21.03</v>
      </c>
      <c r="E108" s="187">
        <v>0.9</v>
      </c>
      <c r="F108" s="187">
        <v>1.1000000000000001</v>
      </c>
      <c r="G108" s="4"/>
      <c r="H108" s="4"/>
      <c r="I108" s="4"/>
      <c r="J108" s="4"/>
      <c r="K108" s="4"/>
      <c r="L108" s="207">
        <v>37339</v>
      </c>
      <c r="M108" s="176">
        <v>6.4690000000000003</v>
      </c>
      <c r="N108" s="176">
        <v>5.9050000000000002</v>
      </c>
      <c r="O108" s="176">
        <v>5.9039999999999999</v>
      </c>
      <c r="P108" s="176">
        <v>6.5279999999999996</v>
      </c>
      <c r="Q108" s="176">
        <v>6.1829999999999998</v>
      </c>
      <c r="R108" s="176">
        <v>5.8630000000000004</v>
      </c>
      <c r="S108" s="176">
        <v>7.4889999999999999</v>
      </c>
      <c r="T108" s="176">
        <v>7.4930000000000003</v>
      </c>
      <c r="U108" s="176">
        <v>7.3529999999999998</v>
      </c>
      <c r="V108" s="176">
        <v>7.343</v>
      </c>
      <c r="W108" s="176">
        <v>7.1959999999999997</v>
      </c>
      <c r="X108" s="176">
        <v>6.907</v>
      </c>
      <c r="Y108" s="176">
        <v>6.907</v>
      </c>
      <c r="Z108" s="176">
        <v>6.9039999999999999</v>
      </c>
      <c r="AA108" s="176">
        <v>6.9050000000000002</v>
      </c>
      <c r="AB108" s="176">
        <v>6.9050000000000002</v>
      </c>
      <c r="AC108" s="176">
        <v>6.8949999999999996</v>
      </c>
      <c r="AD108" s="176">
        <v>6.9139999999999997</v>
      </c>
      <c r="AE108" s="176">
        <v>6.9720000000000004</v>
      </c>
      <c r="AF108" s="176">
        <v>6.992</v>
      </c>
      <c r="AG108" s="176">
        <v>7.0019999999999998</v>
      </c>
      <c r="AH108" s="176">
        <v>6.9530000000000003</v>
      </c>
      <c r="AI108" s="176">
        <v>6.9180000000000001</v>
      </c>
      <c r="AJ108" s="176">
        <v>4.4640000000000004</v>
      </c>
      <c r="AK108" s="176">
        <v>130.30080000000001</v>
      </c>
      <c r="AL108" s="176">
        <v>131.25839999999999</v>
      </c>
      <c r="AM108" s="176">
        <v>142.12799999999999</v>
      </c>
      <c r="AN108" s="176">
        <v>70.896000000000001</v>
      </c>
      <c r="AO108" s="176">
        <v>138.83520000000001</v>
      </c>
      <c r="AP108" s="176">
        <v>119.78400000000001</v>
      </c>
      <c r="AQ108" s="176">
        <v>151.60320000000002</v>
      </c>
      <c r="AR108" s="176">
        <v>25.989599999999999</v>
      </c>
      <c r="AS108" s="176">
        <v>88.0488</v>
      </c>
      <c r="AT108" s="176">
        <v>121.9344</v>
      </c>
      <c r="AU108" s="176">
        <v>89.779200000000003</v>
      </c>
      <c r="AV108" s="176">
        <v>88.502399999999994</v>
      </c>
      <c r="AW108" s="176">
        <v>83.462399999999988</v>
      </c>
      <c r="AX108" s="176">
        <v>138.2304</v>
      </c>
      <c r="AY108" s="176">
        <v>103.6224</v>
      </c>
      <c r="AZ108" s="176">
        <v>145.11840000000001</v>
      </c>
      <c r="BA108" s="176">
        <v>83.596800000000002</v>
      </c>
      <c r="BB108" s="176">
        <v>133.50960000000001</v>
      </c>
      <c r="BC108" s="176">
        <v>73.331999999999994</v>
      </c>
      <c r="BD108" s="176">
        <v>137.89439999999999</v>
      </c>
      <c r="BE108" s="176">
        <v>97.691999999999993</v>
      </c>
      <c r="BF108" s="176">
        <v>106.5624</v>
      </c>
      <c r="BG108" s="176">
        <v>121.38</v>
      </c>
      <c r="BH108" s="176">
        <v>122.1696</v>
      </c>
      <c r="BI108" s="176">
        <v>133.2576</v>
      </c>
      <c r="BJ108" s="176">
        <v>110.208</v>
      </c>
      <c r="BK108" s="176">
        <v>80.808000000000007</v>
      </c>
      <c r="BL108" s="176">
        <v>133.62720000000002</v>
      </c>
      <c r="BM108" s="176">
        <v>112.476</v>
      </c>
      <c r="BN108" s="176">
        <v>77.246399999999994</v>
      </c>
      <c r="BO108" s="176">
        <v>64.394400000000005</v>
      </c>
      <c r="BP108" s="176">
        <v>130.43520000000001</v>
      </c>
      <c r="BQ108" s="176">
        <v>105.63839999999999</v>
      </c>
      <c r="BR108" s="176">
        <v>99.12</v>
      </c>
      <c r="BS108" s="176">
        <v>63.604800000000004</v>
      </c>
      <c r="BT108" s="176">
        <v>57.674399999999999</v>
      </c>
      <c r="BU108" s="176">
        <v>71.601600000000005</v>
      </c>
      <c r="BV108" s="176">
        <v>27.014400000000002</v>
      </c>
      <c r="BW108" s="176">
        <v>77.80080000000001</v>
      </c>
      <c r="BX108" s="176">
        <v>29.8032</v>
      </c>
      <c r="BY108" s="176">
        <v>128.4024</v>
      </c>
      <c r="BZ108" s="176">
        <v>104.83199999999999</v>
      </c>
      <c r="CA108" s="176">
        <v>81.396000000000001</v>
      </c>
      <c r="CB108" s="176">
        <v>91.963200000000001</v>
      </c>
      <c r="CC108" s="176">
        <v>51.878399999999999</v>
      </c>
      <c r="CD108" s="176">
        <v>83.680800000000005</v>
      </c>
      <c r="CE108" s="176">
        <v>132.804</v>
      </c>
      <c r="CF108" s="176">
        <v>115.11360000000001</v>
      </c>
      <c r="CG108" s="176">
        <v>43.747199999999999</v>
      </c>
      <c r="CH108" s="176">
        <v>76.036799999999999</v>
      </c>
      <c r="CI108" s="176">
        <v>105.3192</v>
      </c>
      <c r="CJ108" s="176">
        <v>136.48320000000001</v>
      </c>
      <c r="CK108" s="176">
        <v>66.460800000000006</v>
      </c>
      <c r="CL108" s="176">
        <v>16.884</v>
      </c>
      <c r="CM108" s="176">
        <v>53.575199999999995</v>
      </c>
      <c r="CN108" s="176">
        <v>77.011200000000002</v>
      </c>
      <c r="CO108" s="176">
        <v>74.827199999999991</v>
      </c>
      <c r="CP108" s="176">
        <v>74.676000000000002</v>
      </c>
      <c r="CQ108" s="176">
        <v>111.55200000000001</v>
      </c>
      <c r="CR108" s="176">
        <v>146.09279999999998</v>
      </c>
      <c r="CS108" s="176">
        <v>73.449600000000004</v>
      </c>
      <c r="CT108" s="176">
        <v>144.12720000000002</v>
      </c>
      <c r="CU108" s="176">
        <v>112.8792</v>
      </c>
      <c r="CV108" s="176">
        <v>100.8672</v>
      </c>
      <c r="CW108" s="176">
        <v>72.357600000000005</v>
      </c>
      <c r="CX108" s="176">
        <v>142.464</v>
      </c>
      <c r="CY108" s="176">
        <v>103.0176</v>
      </c>
      <c r="CZ108" s="176">
        <v>137.28960000000001</v>
      </c>
      <c r="DA108" s="176">
        <v>102.00960000000001</v>
      </c>
      <c r="DB108" s="176">
        <v>16.531200000000002</v>
      </c>
      <c r="DC108" s="176">
        <v>47.124000000000002</v>
      </c>
      <c r="DD108" s="176">
        <v>82.807199999999995</v>
      </c>
      <c r="DE108" s="4"/>
      <c r="DF108" s="113">
        <f t="shared" si="8"/>
        <v>40360</v>
      </c>
      <c r="DG108" s="133">
        <f t="shared" si="10"/>
        <v>84.11</v>
      </c>
      <c r="DH108" s="86">
        <f t="shared" ca="1" si="6"/>
        <v>0</v>
      </c>
      <c r="DI108" s="4"/>
      <c r="DO108" s="178"/>
    </row>
    <row r="109" spans="1:119" customFormat="1" ht="12" customHeight="1" x14ac:dyDescent="0.2">
      <c r="A109" s="4"/>
      <c r="B109" s="188">
        <f t="shared" si="7"/>
        <v>40391</v>
      </c>
      <c r="C109" s="186">
        <v>83.35</v>
      </c>
      <c r="D109" s="186">
        <v>19.29</v>
      </c>
      <c r="E109" s="187">
        <v>0.9</v>
      </c>
      <c r="F109" s="187">
        <v>1.1000000000000001</v>
      </c>
      <c r="G109" s="4"/>
      <c r="H109" s="4"/>
      <c r="I109" s="4"/>
      <c r="J109" s="4"/>
      <c r="K109" s="4"/>
      <c r="L109" s="207">
        <v>37340</v>
      </c>
      <c r="M109" s="176">
        <v>4.08</v>
      </c>
      <c r="N109" s="176">
        <v>5.8449999999999998</v>
      </c>
      <c r="O109" s="176">
        <v>6.0019999999999998</v>
      </c>
      <c r="P109" s="176">
        <v>6.008</v>
      </c>
      <c r="Q109" s="176">
        <v>6.0140000000000002</v>
      </c>
      <c r="R109" s="176">
        <v>4.3890000000000002</v>
      </c>
      <c r="S109" s="176">
        <v>4.1820000000000004</v>
      </c>
      <c r="T109" s="176">
        <v>4.0119999999999996</v>
      </c>
      <c r="U109" s="176">
        <v>3.99</v>
      </c>
      <c r="V109" s="176">
        <v>3.9740000000000002</v>
      </c>
      <c r="W109" s="176">
        <v>2.9910000000000001</v>
      </c>
      <c r="X109" s="176">
        <v>2.5550000000000002</v>
      </c>
      <c r="Y109" s="176">
        <v>2.593</v>
      </c>
      <c r="Z109" s="176">
        <v>2.5779999999999998</v>
      </c>
      <c r="AA109" s="176">
        <v>2.57</v>
      </c>
      <c r="AB109" s="176">
        <v>2.5670000000000002</v>
      </c>
      <c r="AC109" s="176">
        <v>3.5590000000000002</v>
      </c>
      <c r="AD109" s="176">
        <v>4.2130000000000001</v>
      </c>
      <c r="AE109" s="176">
        <v>4.0090000000000003</v>
      </c>
      <c r="AF109" s="176">
        <v>4.1559999999999997</v>
      </c>
      <c r="AG109" s="176">
        <v>4.1989999999999998</v>
      </c>
      <c r="AH109" s="176">
        <v>4.2249999999999996</v>
      </c>
      <c r="AI109" s="176">
        <v>4.2489999999999997</v>
      </c>
      <c r="AJ109" s="176">
        <v>5.1449999999999996</v>
      </c>
      <c r="AK109" s="176">
        <v>106.848</v>
      </c>
      <c r="AL109" s="176">
        <v>125.5968</v>
      </c>
      <c r="AM109" s="176">
        <v>77.951999999999998</v>
      </c>
      <c r="AN109" s="176">
        <v>72.828000000000003</v>
      </c>
      <c r="AO109" s="176">
        <v>135.072</v>
      </c>
      <c r="AP109" s="176">
        <v>129.9648</v>
      </c>
      <c r="AQ109" s="176">
        <v>135.67679999999999</v>
      </c>
      <c r="AR109" s="176">
        <v>105.87360000000001</v>
      </c>
      <c r="AS109" s="176">
        <v>140.64959999999999</v>
      </c>
      <c r="AT109" s="176">
        <v>91.257600000000011</v>
      </c>
      <c r="AU109" s="176">
        <v>158.0712</v>
      </c>
      <c r="AV109" s="176">
        <v>100.34639999999999</v>
      </c>
      <c r="AW109" s="176">
        <v>121.6824</v>
      </c>
      <c r="AX109" s="176">
        <v>142.74960000000002</v>
      </c>
      <c r="AY109" s="176">
        <v>126.3192</v>
      </c>
      <c r="AZ109" s="176">
        <v>39.06</v>
      </c>
      <c r="BA109" s="176">
        <v>52.785599999999995</v>
      </c>
      <c r="BB109" s="176">
        <v>128.4024</v>
      </c>
      <c r="BC109" s="176">
        <v>123.98399999999999</v>
      </c>
      <c r="BD109" s="176">
        <v>137.89439999999999</v>
      </c>
      <c r="BE109" s="176">
        <v>108.05760000000001</v>
      </c>
      <c r="BF109" s="176">
        <v>89.174399999999991</v>
      </c>
      <c r="BG109" s="176">
        <v>121.51439999999999</v>
      </c>
      <c r="BH109" s="176">
        <v>124.152</v>
      </c>
      <c r="BI109" s="176">
        <v>114.71039999999999</v>
      </c>
      <c r="BJ109" s="176">
        <v>133.4256</v>
      </c>
      <c r="BK109" s="176">
        <v>105.8232</v>
      </c>
      <c r="BL109" s="176">
        <v>96.398399999999995</v>
      </c>
      <c r="BM109" s="176">
        <v>133.64400000000001</v>
      </c>
      <c r="BN109" s="176">
        <v>95.76</v>
      </c>
      <c r="BO109" s="176">
        <v>129.49439999999998</v>
      </c>
      <c r="BP109" s="176">
        <v>127.19280000000001</v>
      </c>
      <c r="BQ109" s="176">
        <v>129.4272</v>
      </c>
      <c r="BR109" s="176">
        <v>67.485600000000005</v>
      </c>
      <c r="BS109" s="176">
        <v>84.033600000000007</v>
      </c>
      <c r="BT109" s="176">
        <v>135.02160000000001</v>
      </c>
      <c r="BU109" s="176">
        <v>115.61760000000001</v>
      </c>
      <c r="BV109" s="176">
        <v>129.024</v>
      </c>
      <c r="BW109" s="176">
        <v>105.43680000000001</v>
      </c>
      <c r="BX109" s="176">
        <v>20.1936</v>
      </c>
      <c r="BY109" s="176">
        <v>53.491199999999999</v>
      </c>
      <c r="BZ109" s="176">
        <v>77.968800000000002</v>
      </c>
      <c r="CA109" s="176">
        <v>134.0472</v>
      </c>
      <c r="CB109" s="176">
        <v>133.5264</v>
      </c>
      <c r="CC109" s="176">
        <v>75.196799999999996</v>
      </c>
      <c r="CD109" s="176">
        <v>138.0624</v>
      </c>
      <c r="CE109" s="176">
        <v>89.88</v>
      </c>
      <c r="CF109" s="176">
        <v>98.061600000000013</v>
      </c>
      <c r="CG109" s="176">
        <v>8.0304000000000002</v>
      </c>
      <c r="CH109" s="176">
        <v>116.55839999999999</v>
      </c>
      <c r="CI109" s="176">
        <v>82.891199999999998</v>
      </c>
      <c r="CJ109" s="176">
        <v>79.8</v>
      </c>
      <c r="CK109" s="176">
        <v>128.77199999999999</v>
      </c>
      <c r="CL109" s="176">
        <v>102.56399999999999</v>
      </c>
      <c r="CM109" s="176">
        <v>106.68</v>
      </c>
      <c r="CN109" s="176">
        <v>123.36239999999999</v>
      </c>
      <c r="CO109" s="176">
        <v>149.78879999999998</v>
      </c>
      <c r="CP109" s="176">
        <v>53.776800000000001</v>
      </c>
      <c r="CQ109" s="176">
        <v>99.94319999999999</v>
      </c>
      <c r="CR109" s="176">
        <v>102.5472</v>
      </c>
      <c r="CS109" s="176">
        <v>155.83679999999998</v>
      </c>
      <c r="CT109" s="176">
        <v>61.655999999999999</v>
      </c>
      <c r="CU109" s="176">
        <v>84.100800000000007</v>
      </c>
      <c r="CV109" s="176">
        <v>124.824</v>
      </c>
      <c r="CW109" s="176">
        <v>85.377600000000001</v>
      </c>
      <c r="CX109" s="176">
        <v>140.1456</v>
      </c>
      <c r="CY109" s="176">
        <v>78.220799999999997</v>
      </c>
      <c r="CZ109" s="176">
        <v>95.659199999999998</v>
      </c>
      <c r="DA109" s="176">
        <v>104.16</v>
      </c>
      <c r="DB109" s="176">
        <v>152.61120000000003</v>
      </c>
      <c r="DC109" s="176">
        <v>59.068800000000003</v>
      </c>
      <c r="DD109" s="176">
        <v>86.906399999999991</v>
      </c>
      <c r="DE109" s="4"/>
      <c r="DF109" s="113">
        <f t="shared" si="8"/>
        <v>40391</v>
      </c>
      <c r="DG109" s="133">
        <f t="shared" si="10"/>
        <v>83.35</v>
      </c>
      <c r="DH109" s="86">
        <f t="shared" ca="1" si="6"/>
        <v>0</v>
      </c>
      <c r="DI109" s="4"/>
      <c r="DO109" s="178"/>
    </row>
    <row r="110" spans="1:119" customFormat="1" ht="12" customHeight="1" x14ac:dyDescent="0.2">
      <c r="A110" s="4"/>
      <c r="B110" s="188">
        <f t="shared" si="7"/>
        <v>40422</v>
      </c>
      <c r="C110" s="186">
        <v>85.14</v>
      </c>
      <c r="D110" s="186">
        <v>18.75</v>
      </c>
      <c r="E110" s="187">
        <v>0.9</v>
      </c>
      <c r="F110" s="187">
        <v>1.1000000000000001</v>
      </c>
      <c r="G110" s="4"/>
      <c r="H110" s="4"/>
      <c r="I110" s="4"/>
      <c r="J110" s="4"/>
      <c r="K110" s="4"/>
      <c r="L110" s="207">
        <v>37341</v>
      </c>
      <c r="M110" s="176">
        <v>4.55</v>
      </c>
      <c r="N110" s="176">
        <v>4.5940000000000003</v>
      </c>
      <c r="O110" s="176">
        <v>3.9969999999999999</v>
      </c>
      <c r="P110" s="176">
        <v>4.7309999999999999</v>
      </c>
      <c r="Q110" s="176">
        <v>4.7389999999999999</v>
      </c>
      <c r="R110" s="176">
        <v>4.7439999999999998</v>
      </c>
      <c r="S110" s="176">
        <v>4.7480000000000002</v>
      </c>
      <c r="T110" s="176">
        <v>4.9820000000000002</v>
      </c>
      <c r="U110" s="176">
        <v>4.4329999999999998</v>
      </c>
      <c r="V110" s="176">
        <v>4.1340000000000003</v>
      </c>
      <c r="W110" s="176">
        <v>4.2569999999999997</v>
      </c>
      <c r="X110" s="176">
        <v>4.5620000000000003</v>
      </c>
      <c r="Y110" s="176">
        <v>4.58</v>
      </c>
      <c r="Z110" s="176">
        <v>4.5179999999999998</v>
      </c>
      <c r="AA110" s="176">
        <v>4.4669999999999996</v>
      </c>
      <c r="AB110" s="176">
        <v>3.8679999999999999</v>
      </c>
      <c r="AC110" s="176">
        <v>7.2370000000000001</v>
      </c>
      <c r="AD110" s="176">
        <v>7.4829999999999997</v>
      </c>
      <c r="AE110" s="176">
        <v>7.391</v>
      </c>
      <c r="AF110" s="176">
        <v>7.7160000000000002</v>
      </c>
      <c r="AG110" s="176">
        <v>7.7839999999999998</v>
      </c>
      <c r="AH110" s="176">
        <v>7.8860000000000001</v>
      </c>
      <c r="AI110" s="176">
        <v>7.7409999999999997</v>
      </c>
      <c r="AJ110" s="176">
        <v>6.8869999999999996</v>
      </c>
      <c r="AK110" s="176">
        <v>112.67760000000001</v>
      </c>
      <c r="AL110" s="176">
        <v>84.688800000000001</v>
      </c>
      <c r="AM110" s="176">
        <v>124.18560000000001</v>
      </c>
      <c r="AN110" s="176">
        <v>119.39760000000001</v>
      </c>
      <c r="AO110" s="176">
        <v>117.98639999999999</v>
      </c>
      <c r="AP110" s="176">
        <v>113.48399999999999</v>
      </c>
      <c r="AQ110" s="176">
        <v>94.701599999999999</v>
      </c>
      <c r="AR110" s="176">
        <v>128.36879999999999</v>
      </c>
      <c r="AS110" s="176">
        <v>134.148</v>
      </c>
      <c r="AT110" s="176">
        <v>80.8416</v>
      </c>
      <c r="AU110" s="176">
        <v>113.2992</v>
      </c>
      <c r="AV110" s="176">
        <v>129.00719999999998</v>
      </c>
      <c r="AW110" s="176">
        <v>95.978399999999993</v>
      </c>
      <c r="AX110" s="176">
        <v>96.516000000000005</v>
      </c>
      <c r="AY110" s="176">
        <v>143.82479999999998</v>
      </c>
      <c r="AZ110" s="176">
        <v>111.21599999999999</v>
      </c>
      <c r="BA110" s="176">
        <v>130.536</v>
      </c>
      <c r="BB110" s="176">
        <v>107.03280000000001</v>
      </c>
      <c r="BC110" s="176">
        <v>108.2256</v>
      </c>
      <c r="BD110" s="176">
        <v>96.499200000000002</v>
      </c>
      <c r="BE110" s="176">
        <v>130.6704</v>
      </c>
      <c r="BF110" s="176">
        <v>92.769600000000011</v>
      </c>
      <c r="BG110" s="176">
        <v>94.348799999999997</v>
      </c>
      <c r="BH110" s="176">
        <v>104.1096</v>
      </c>
      <c r="BI110" s="176">
        <v>135.6936</v>
      </c>
      <c r="BJ110" s="176">
        <v>122.976</v>
      </c>
      <c r="BK110" s="176">
        <v>100.5984</v>
      </c>
      <c r="BL110" s="176">
        <v>118.5072</v>
      </c>
      <c r="BM110" s="176">
        <v>133.87920000000003</v>
      </c>
      <c r="BN110" s="176">
        <v>81.866399999999999</v>
      </c>
      <c r="BO110" s="176">
        <v>100.76639999999999</v>
      </c>
      <c r="BP110" s="176">
        <v>123.91680000000001</v>
      </c>
      <c r="BQ110" s="176">
        <v>124.6392</v>
      </c>
      <c r="BR110" s="176">
        <v>152.0736</v>
      </c>
      <c r="BS110" s="176">
        <v>46.7712</v>
      </c>
      <c r="BT110" s="176">
        <v>31.852799999999998</v>
      </c>
      <c r="BU110" s="176">
        <v>26.628</v>
      </c>
      <c r="BV110" s="176">
        <v>102.816</v>
      </c>
      <c r="BW110" s="176">
        <v>119.952</v>
      </c>
      <c r="BX110" s="176">
        <v>103.4208</v>
      </c>
      <c r="BY110" s="176">
        <v>135.8784</v>
      </c>
      <c r="BZ110" s="176">
        <v>44.4024</v>
      </c>
      <c r="CA110" s="176">
        <v>112.50960000000001</v>
      </c>
      <c r="CB110" s="176">
        <v>124.3368</v>
      </c>
      <c r="CC110" s="176">
        <v>145.3536</v>
      </c>
      <c r="CD110" s="176">
        <v>107.2512</v>
      </c>
      <c r="CE110" s="176">
        <v>88.468800000000002</v>
      </c>
      <c r="CF110" s="176">
        <v>82.4208</v>
      </c>
      <c r="CG110" s="176">
        <v>99.036000000000001</v>
      </c>
      <c r="CH110" s="176">
        <v>130.56960000000001</v>
      </c>
      <c r="CI110" s="176">
        <v>99.18719999999999</v>
      </c>
      <c r="CJ110" s="176">
        <v>102.0432</v>
      </c>
      <c r="CK110" s="176">
        <v>132.4512</v>
      </c>
      <c r="CL110" s="176">
        <v>85.478399999999993</v>
      </c>
      <c r="CM110" s="176">
        <v>88.401600000000002</v>
      </c>
      <c r="CN110" s="176">
        <v>43.915199999999999</v>
      </c>
      <c r="CO110" s="176">
        <v>137.02079999999998</v>
      </c>
      <c r="CP110" s="176">
        <v>118.30560000000001</v>
      </c>
      <c r="CQ110" s="176">
        <v>119.1456</v>
      </c>
      <c r="CR110" s="176">
        <v>106.2432</v>
      </c>
      <c r="CS110" s="176">
        <v>113.06399999999999</v>
      </c>
      <c r="CT110" s="176">
        <v>91.912800000000004</v>
      </c>
      <c r="CU110" s="176">
        <v>134.66879999999998</v>
      </c>
      <c r="CV110" s="176">
        <v>118.5408</v>
      </c>
      <c r="CW110" s="176">
        <v>83.378399999999999</v>
      </c>
      <c r="CX110" s="176">
        <v>137.67599999999999</v>
      </c>
      <c r="CY110" s="176">
        <v>84.251999999999995</v>
      </c>
      <c r="CZ110" s="176">
        <v>121.8336</v>
      </c>
      <c r="DA110" s="176">
        <v>62.8992</v>
      </c>
      <c r="DB110" s="176">
        <v>72.542400000000001</v>
      </c>
      <c r="DC110" s="176">
        <v>114.50880000000001</v>
      </c>
      <c r="DD110" s="176">
        <v>120.89280000000001</v>
      </c>
      <c r="DE110" s="4"/>
      <c r="DF110" s="113">
        <f t="shared" si="8"/>
        <v>40422</v>
      </c>
      <c r="DG110" s="133">
        <f t="shared" si="10"/>
        <v>85.14</v>
      </c>
      <c r="DH110" s="86">
        <f t="shared" ca="1" si="6"/>
        <v>0</v>
      </c>
      <c r="DI110" s="4"/>
      <c r="DO110" s="178"/>
    </row>
    <row r="111" spans="1:119" customFormat="1" ht="12" customHeight="1" x14ac:dyDescent="0.2">
      <c r="A111" s="4"/>
      <c r="B111" s="188">
        <f t="shared" si="7"/>
        <v>40452</v>
      </c>
      <c r="C111" s="186">
        <v>88.11</v>
      </c>
      <c r="D111" s="186">
        <v>20.22</v>
      </c>
      <c r="E111" s="187">
        <v>0.9</v>
      </c>
      <c r="F111" s="187">
        <v>1.1000000000000001</v>
      </c>
      <c r="G111" s="4"/>
      <c r="H111" s="4"/>
      <c r="I111" s="4"/>
      <c r="J111" s="4"/>
      <c r="K111" s="4"/>
      <c r="L111" s="207">
        <v>37342</v>
      </c>
      <c r="M111" s="176">
        <v>7.0860000000000003</v>
      </c>
      <c r="N111" s="176">
        <v>1.0389999999999999</v>
      </c>
      <c r="O111" s="176">
        <v>5.6769999999999996</v>
      </c>
      <c r="P111" s="176">
        <v>5.9240000000000004</v>
      </c>
      <c r="Q111" s="176">
        <v>5.548</v>
      </c>
      <c r="R111" s="176">
        <v>5.4859999999999998</v>
      </c>
      <c r="S111" s="176">
        <v>6.306</v>
      </c>
      <c r="T111" s="176">
        <v>6.2729999999999997</v>
      </c>
      <c r="U111" s="176">
        <v>5.3639999999999999</v>
      </c>
      <c r="V111" s="176">
        <v>4.95</v>
      </c>
      <c r="W111" s="176">
        <v>4.9560000000000004</v>
      </c>
      <c r="X111" s="176">
        <v>4.8360000000000003</v>
      </c>
      <c r="Y111" s="176">
        <v>5.2229999999999999</v>
      </c>
      <c r="Z111" s="176">
        <v>5.1749999999999998</v>
      </c>
      <c r="AA111" s="176">
        <v>5.1449999999999996</v>
      </c>
      <c r="AB111" s="176">
        <v>5.298</v>
      </c>
      <c r="AC111" s="176">
        <v>4.9950000000000001</v>
      </c>
      <c r="AD111" s="176">
        <v>5.194</v>
      </c>
      <c r="AE111" s="176">
        <v>5.1589999999999998</v>
      </c>
      <c r="AF111" s="176">
        <v>6.9039999999999999</v>
      </c>
      <c r="AG111" s="176">
        <v>7.0439999999999996</v>
      </c>
      <c r="AH111" s="176">
        <v>7.1210000000000004</v>
      </c>
      <c r="AI111" s="176">
        <v>7.1539999999999999</v>
      </c>
      <c r="AJ111" s="176">
        <v>7.3140000000000001</v>
      </c>
      <c r="AK111" s="176">
        <v>95.55</v>
      </c>
      <c r="AL111" s="176">
        <v>59.656800000000004</v>
      </c>
      <c r="AM111" s="176">
        <v>97.196400000000011</v>
      </c>
      <c r="AN111" s="176">
        <v>96.675600000000003</v>
      </c>
      <c r="AO111" s="176">
        <v>111.61079999999998</v>
      </c>
      <c r="AP111" s="176">
        <v>75.751199999999997</v>
      </c>
      <c r="AQ111" s="176">
        <v>82.496399999999994</v>
      </c>
      <c r="AR111" s="176">
        <v>113.7024</v>
      </c>
      <c r="AS111" s="176">
        <v>115.1724</v>
      </c>
      <c r="AT111" s="176">
        <v>115.42440000000001</v>
      </c>
      <c r="AU111" s="176">
        <v>104.58840000000001</v>
      </c>
      <c r="AV111" s="176">
        <v>129.22559999999999</v>
      </c>
      <c r="AW111" s="176">
        <v>83.420400000000001</v>
      </c>
      <c r="AX111" s="176">
        <v>119.2884</v>
      </c>
      <c r="AY111" s="176">
        <v>105.61319999999999</v>
      </c>
      <c r="AZ111" s="176">
        <v>124.7064</v>
      </c>
      <c r="BA111" s="176">
        <v>116.8776</v>
      </c>
      <c r="BB111" s="176">
        <v>129.4188</v>
      </c>
      <c r="BC111" s="176">
        <v>79.716000000000008</v>
      </c>
      <c r="BD111" s="176">
        <v>95.205600000000004</v>
      </c>
      <c r="BE111" s="176">
        <v>117.8352</v>
      </c>
      <c r="BF111" s="176">
        <v>105.756</v>
      </c>
      <c r="BG111" s="176">
        <v>101.80799999999999</v>
      </c>
      <c r="BH111" s="176">
        <v>103.2696</v>
      </c>
      <c r="BI111" s="176">
        <v>127.67160000000001</v>
      </c>
      <c r="BJ111" s="176">
        <v>92.19</v>
      </c>
      <c r="BK111" s="176">
        <v>115.6344</v>
      </c>
      <c r="BL111" s="176">
        <v>118.05359999999999</v>
      </c>
      <c r="BM111" s="176">
        <v>106.55400000000002</v>
      </c>
      <c r="BN111" s="176">
        <v>101.7324</v>
      </c>
      <c r="BO111" s="176">
        <v>88.090800000000002</v>
      </c>
      <c r="BP111" s="176">
        <v>141.38040000000001</v>
      </c>
      <c r="BQ111" s="176">
        <v>102.53879999999999</v>
      </c>
      <c r="BR111" s="176">
        <v>138.6756</v>
      </c>
      <c r="BS111" s="176">
        <v>94.046400000000006</v>
      </c>
      <c r="BT111" s="176">
        <v>45.1584</v>
      </c>
      <c r="BU111" s="176">
        <v>48.585599999999999</v>
      </c>
      <c r="BV111" s="176">
        <v>52.617599999999996</v>
      </c>
      <c r="BW111" s="176">
        <v>37.0944</v>
      </c>
      <c r="BX111" s="176">
        <v>26.207999999999998</v>
      </c>
      <c r="BY111" s="176">
        <v>29.0304</v>
      </c>
      <c r="BZ111" s="176">
        <v>70.56</v>
      </c>
      <c r="CA111" s="176">
        <v>121.59</v>
      </c>
      <c r="CB111" s="176">
        <v>134.84520000000001</v>
      </c>
      <c r="CC111" s="176">
        <v>120.5316</v>
      </c>
      <c r="CD111" s="176">
        <v>109.3428</v>
      </c>
      <c r="CE111" s="176">
        <v>48.669599999999996</v>
      </c>
      <c r="CF111" s="176">
        <v>74.978399999999993</v>
      </c>
      <c r="CG111" s="176">
        <v>101.0184</v>
      </c>
      <c r="CH111" s="176">
        <v>89.073599999999999</v>
      </c>
      <c r="CI111" s="176">
        <v>88.670400000000001</v>
      </c>
      <c r="CJ111" s="176">
        <v>65.318399999999997</v>
      </c>
      <c r="CK111" s="176">
        <v>100.1112</v>
      </c>
      <c r="CL111" s="176">
        <v>88.956000000000003</v>
      </c>
      <c r="CM111" s="176">
        <v>83.462399999999988</v>
      </c>
      <c r="CN111" s="176">
        <v>92.215199999999996</v>
      </c>
      <c r="CO111" s="176">
        <v>22.6128</v>
      </c>
      <c r="CP111" s="176">
        <v>96.163200000000003</v>
      </c>
      <c r="CQ111" s="176">
        <v>103.94160000000001</v>
      </c>
      <c r="CR111" s="176">
        <v>106.0416</v>
      </c>
      <c r="CS111" s="176">
        <v>148.8648</v>
      </c>
      <c r="CT111" s="176">
        <v>101.4888</v>
      </c>
      <c r="CU111" s="176">
        <v>67.519199999999998</v>
      </c>
      <c r="CV111" s="176">
        <v>97.540800000000004</v>
      </c>
      <c r="CW111" s="176">
        <v>104.5968</v>
      </c>
      <c r="CX111" s="176">
        <v>97.708799999999997</v>
      </c>
      <c r="CY111" s="176">
        <v>143.1696</v>
      </c>
      <c r="CZ111" s="176">
        <v>137.91120000000001</v>
      </c>
      <c r="DA111" s="176">
        <v>135.072</v>
      </c>
      <c r="DB111" s="176">
        <v>48.972000000000001</v>
      </c>
      <c r="DC111" s="176">
        <v>135.40799999999999</v>
      </c>
      <c r="DD111" s="176">
        <v>131.98079999999999</v>
      </c>
      <c r="DE111" s="4"/>
      <c r="DF111" s="113">
        <f t="shared" si="8"/>
        <v>40452</v>
      </c>
      <c r="DG111" s="133">
        <f t="shared" si="10"/>
        <v>88.11</v>
      </c>
      <c r="DH111" s="86">
        <f t="shared" ca="1" si="6"/>
        <v>0</v>
      </c>
      <c r="DI111" s="4"/>
      <c r="DO111" s="178"/>
    </row>
    <row r="112" spans="1:119" customFormat="1" ht="12" customHeight="1" x14ac:dyDescent="0.2">
      <c r="A112" s="4"/>
      <c r="B112" s="188">
        <f t="shared" si="7"/>
        <v>40483</v>
      </c>
      <c r="C112" s="186">
        <v>89.96</v>
      </c>
      <c r="D112" s="186">
        <v>17.91</v>
      </c>
      <c r="E112" s="187">
        <v>0.9</v>
      </c>
      <c r="F112" s="187">
        <v>1.1000000000000001</v>
      </c>
      <c r="G112" s="4"/>
      <c r="H112" s="4"/>
      <c r="I112" s="4"/>
      <c r="J112" s="4"/>
      <c r="K112" s="4"/>
      <c r="L112" s="207">
        <v>37343</v>
      </c>
      <c r="M112" s="176">
        <v>7.2</v>
      </c>
      <c r="N112" s="176">
        <v>7.2149999999999999</v>
      </c>
      <c r="O112" s="176">
        <v>7.15</v>
      </c>
      <c r="P112" s="176">
        <v>6.8620000000000001</v>
      </c>
      <c r="Q112" s="176">
        <v>6.87</v>
      </c>
      <c r="R112" s="176">
        <v>6.859</v>
      </c>
      <c r="S112" s="176">
        <v>6.8170000000000002</v>
      </c>
      <c r="T112" s="176">
        <v>6.8090000000000002</v>
      </c>
      <c r="U112" s="176">
        <v>6.8410000000000002</v>
      </c>
      <c r="V112" s="176">
        <v>5.5010000000000003</v>
      </c>
      <c r="W112" s="176">
        <v>5.3109999999999999</v>
      </c>
      <c r="X112" s="176">
        <v>6.3890000000000002</v>
      </c>
      <c r="Y112" s="176">
        <v>6.4630000000000001</v>
      </c>
      <c r="Z112" s="176">
        <v>5.7430000000000003</v>
      </c>
      <c r="AA112" s="176">
        <v>5.7859999999999996</v>
      </c>
      <c r="AB112" s="176">
        <v>5.81</v>
      </c>
      <c r="AC112" s="176">
        <v>5.8019999999999996</v>
      </c>
      <c r="AD112" s="176">
        <v>5.742</v>
      </c>
      <c r="AE112" s="176">
        <v>5.9160000000000004</v>
      </c>
      <c r="AF112" s="176">
        <v>5.6239999999999997</v>
      </c>
      <c r="AG112" s="176">
        <v>5.3659999999999997</v>
      </c>
      <c r="AH112" s="176">
        <v>5.3390000000000004</v>
      </c>
      <c r="AI112" s="176">
        <v>5.3460000000000001</v>
      </c>
      <c r="AJ112" s="176">
        <v>5.8310000000000004</v>
      </c>
      <c r="AK112" s="176">
        <v>78.422399999999996</v>
      </c>
      <c r="AL112" s="176">
        <v>34.6248</v>
      </c>
      <c r="AM112" s="176">
        <v>70.2072</v>
      </c>
      <c r="AN112" s="176">
        <v>73.953600000000009</v>
      </c>
      <c r="AO112" s="176">
        <v>105.23519999999999</v>
      </c>
      <c r="AP112" s="176">
        <v>38.0184</v>
      </c>
      <c r="AQ112" s="176">
        <v>70.291200000000003</v>
      </c>
      <c r="AR112" s="176">
        <v>99.036000000000001</v>
      </c>
      <c r="AS112" s="176">
        <v>96.196799999999996</v>
      </c>
      <c r="AT112" s="176">
        <v>150.00720000000001</v>
      </c>
      <c r="AU112" s="176">
        <v>95.877600000000001</v>
      </c>
      <c r="AV112" s="176">
        <v>129.44399999999999</v>
      </c>
      <c r="AW112" s="176">
        <v>70.862399999999994</v>
      </c>
      <c r="AX112" s="176">
        <v>142.0608</v>
      </c>
      <c r="AY112" s="176">
        <v>67.401600000000002</v>
      </c>
      <c r="AZ112" s="176">
        <v>138.1968</v>
      </c>
      <c r="BA112" s="176">
        <v>103.2192</v>
      </c>
      <c r="BB112" s="176">
        <v>151.8048</v>
      </c>
      <c r="BC112" s="176">
        <v>51.206400000000002</v>
      </c>
      <c r="BD112" s="176">
        <v>93.912000000000006</v>
      </c>
      <c r="BE112" s="176">
        <v>105</v>
      </c>
      <c r="BF112" s="176">
        <v>118.74239999999999</v>
      </c>
      <c r="BG112" s="176">
        <v>109.2672</v>
      </c>
      <c r="BH112" s="176">
        <v>102.42960000000001</v>
      </c>
      <c r="BI112" s="176">
        <v>119.64960000000001</v>
      </c>
      <c r="BJ112" s="176">
        <v>61.404000000000003</v>
      </c>
      <c r="BK112" s="176">
        <v>130.6704</v>
      </c>
      <c r="BL112" s="176">
        <v>117.6</v>
      </c>
      <c r="BM112" s="176">
        <v>79.228800000000007</v>
      </c>
      <c r="BN112" s="176">
        <v>121.5984</v>
      </c>
      <c r="BO112" s="176">
        <v>75.415199999999999</v>
      </c>
      <c r="BP112" s="176">
        <v>158.84399999999999</v>
      </c>
      <c r="BQ112" s="176">
        <v>80.438399999999987</v>
      </c>
      <c r="BR112" s="176">
        <v>125.27760000000001</v>
      </c>
      <c r="BS112" s="176">
        <v>141.32160000000002</v>
      </c>
      <c r="BT112" s="176">
        <v>100.98480000000001</v>
      </c>
      <c r="BU112" s="176">
        <v>93.744</v>
      </c>
      <c r="BV112" s="176">
        <v>128.25119999999998</v>
      </c>
      <c r="BW112" s="176">
        <v>136.48320000000001</v>
      </c>
      <c r="BX112" s="176">
        <v>134.06399999999999</v>
      </c>
      <c r="BY112" s="176">
        <v>56.918399999999998</v>
      </c>
      <c r="BZ112" s="176">
        <v>96.717600000000004</v>
      </c>
      <c r="CA112" s="176">
        <v>130.6704</v>
      </c>
      <c r="CB112" s="176">
        <v>145.3536</v>
      </c>
      <c r="CC112" s="176">
        <v>95.709600000000009</v>
      </c>
      <c r="CD112" s="176">
        <v>111.4344</v>
      </c>
      <c r="CE112" s="176">
        <v>100.2624</v>
      </c>
      <c r="CF112" s="176">
        <v>158.45760000000001</v>
      </c>
      <c r="CG112" s="176">
        <v>64.310400000000001</v>
      </c>
      <c r="CH112" s="176">
        <v>98.212800000000001</v>
      </c>
      <c r="CI112" s="176">
        <v>142.85040000000001</v>
      </c>
      <c r="CJ112" s="176">
        <v>99.388800000000003</v>
      </c>
      <c r="CK112" s="176">
        <v>33.314399999999999</v>
      </c>
      <c r="CL112" s="176">
        <v>82.034399999999991</v>
      </c>
      <c r="CM112" s="176">
        <v>96.583199999999991</v>
      </c>
      <c r="CN112" s="176">
        <v>125.244</v>
      </c>
      <c r="CO112" s="176">
        <v>116.3232</v>
      </c>
      <c r="CP112" s="176">
        <v>111.6528</v>
      </c>
      <c r="CQ112" s="176">
        <v>64.276800000000009</v>
      </c>
      <c r="CR112" s="176">
        <v>104.3112</v>
      </c>
      <c r="CS112" s="176">
        <v>143.33760000000001</v>
      </c>
      <c r="CT112" s="176">
        <v>116.5248</v>
      </c>
      <c r="CU112" s="176">
        <v>81.849600000000009</v>
      </c>
      <c r="CV112" s="176">
        <v>57.506399999999999</v>
      </c>
      <c r="CW112" s="176">
        <v>109.63680000000001</v>
      </c>
      <c r="CX112" s="176">
        <v>130.60319999999999</v>
      </c>
      <c r="CY112" s="176">
        <v>151.09920000000002</v>
      </c>
      <c r="CZ112" s="176">
        <v>110.0064</v>
      </c>
      <c r="DA112" s="176">
        <v>85.343999999999994</v>
      </c>
      <c r="DB112" s="176">
        <v>70.224000000000004</v>
      </c>
      <c r="DC112" s="176">
        <v>84.0672</v>
      </c>
      <c r="DD112" s="176">
        <v>41.882400000000004</v>
      </c>
      <c r="DE112" s="4"/>
      <c r="DF112" s="113">
        <f t="shared" si="8"/>
        <v>40483</v>
      </c>
      <c r="DG112" s="133">
        <f t="shared" si="10"/>
        <v>89.96</v>
      </c>
      <c r="DH112" s="86">
        <f t="shared" ca="1" si="6"/>
        <v>0</v>
      </c>
      <c r="DI112" s="4"/>
      <c r="DO112" s="178"/>
    </row>
    <row r="113" spans="1:119" customFormat="1" ht="12" customHeight="1" x14ac:dyDescent="0.2">
      <c r="A113" s="4"/>
      <c r="B113" s="188">
        <f t="shared" si="7"/>
        <v>40513</v>
      </c>
      <c r="C113" s="186">
        <v>81.8</v>
      </c>
      <c r="D113" s="186">
        <v>18.829999999999998</v>
      </c>
      <c r="E113" s="187">
        <v>0.9</v>
      </c>
      <c r="F113" s="187">
        <v>1.1000000000000001</v>
      </c>
      <c r="G113" s="4"/>
      <c r="H113" s="4"/>
      <c r="I113" s="4"/>
      <c r="J113" s="4"/>
      <c r="K113" s="4"/>
      <c r="L113" s="207">
        <v>37344</v>
      </c>
      <c r="M113" s="176">
        <v>6.694</v>
      </c>
      <c r="N113" s="176">
        <v>7.7190000000000003</v>
      </c>
      <c r="O113" s="176">
        <v>7.8049999999999997</v>
      </c>
      <c r="P113" s="176">
        <v>7.7709999999999999</v>
      </c>
      <c r="Q113" s="176">
        <v>7.9169999999999998</v>
      </c>
      <c r="R113" s="176">
        <v>8.8889999999999993</v>
      </c>
      <c r="S113" s="176">
        <v>8.8450000000000006</v>
      </c>
      <c r="T113" s="176">
        <v>5.9980000000000002</v>
      </c>
      <c r="U113" s="176">
        <v>6.3090000000000002</v>
      </c>
      <c r="V113" s="176">
        <v>5.1100000000000003</v>
      </c>
      <c r="W113" s="176">
        <v>4.5119999999999996</v>
      </c>
      <c r="X113" s="176">
        <v>4.5049999999999999</v>
      </c>
      <c r="Y113" s="176">
        <v>4.7549999999999999</v>
      </c>
      <c r="Z113" s="176">
        <v>4.7640000000000002</v>
      </c>
      <c r="AA113" s="176">
        <v>3.4910000000000001</v>
      </c>
      <c r="AB113" s="176">
        <v>5.5709999999999997</v>
      </c>
      <c r="AC113" s="176">
        <v>4.5880000000000001</v>
      </c>
      <c r="AD113" s="176">
        <v>5.484</v>
      </c>
      <c r="AE113" s="176">
        <v>5.1159999999999997</v>
      </c>
      <c r="AF113" s="176">
        <v>5.0069999999999997</v>
      </c>
      <c r="AG113" s="176">
        <v>5.0199999999999996</v>
      </c>
      <c r="AH113" s="176">
        <v>5.0270000000000001</v>
      </c>
      <c r="AI113" s="176">
        <v>4.9809999999999999</v>
      </c>
      <c r="AJ113" s="176">
        <v>4.226</v>
      </c>
      <c r="AK113" s="176">
        <v>114.37439999999999</v>
      </c>
      <c r="AL113" s="176">
        <v>147.9744</v>
      </c>
      <c r="AM113" s="176">
        <v>57.036000000000001</v>
      </c>
      <c r="AN113" s="176">
        <v>73.768799999999999</v>
      </c>
      <c r="AO113" s="176">
        <v>95.558399999999992</v>
      </c>
      <c r="AP113" s="176">
        <v>99.590399999999988</v>
      </c>
      <c r="AQ113" s="176">
        <v>55.473599999999998</v>
      </c>
      <c r="AR113" s="176">
        <v>94.802399999999992</v>
      </c>
      <c r="AS113" s="176">
        <v>113.6016</v>
      </c>
      <c r="AT113" s="176">
        <v>118.74239999999999</v>
      </c>
      <c r="AU113" s="176">
        <v>153.82079999999999</v>
      </c>
      <c r="AV113" s="176">
        <v>32.256</v>
      </c>
      <c r="AW113" s="176">
        <v>13.86</v>
      </c>
      <c r="AX113" s="176">
        <v>49.475999999999999</v>
      </c>
      <c r="AY113" s="176">
        <v>59.992800000000003</v>
      </c>
      <c r="AZ113" s="176">
        <v>98.985600000000005</v>
      </c>
      <c r="BA113" s="176">
        <v>138.70079999999999</v>
      </c>
      <c r="BB113" s="176">
        <v>65.318399999999997</v>
      </c>
      <c r="BC113" s="176">
        <v>102.648</v>
      </c>
      <c r="BD113" s="176">
        <v>57.422400000000003</v>
      </c>
      <c r="BE113" s="176">
        <v>113.7192</v>
      </c>
      <c r="BF113" s="176">
        <v>116.928</v>
      </c>
      <c r="BG113" s="176">
        <v>137.69279999999998</v>
      </c>
      <c r="BH113" s="176">
        <v>95.356800000000007</v>
      </c>
      <c r="BI113" s="176">
        <v>62.227199999999996</v>
      </c>
      <c r="BJ113" s="176">
        <v>131.4264</v>
      </c>
      <c r="BK113" s="176">
        <v>126.92400000000001</v>
      </c>
      <c r="BL113" s="176">
        <v>130.2336</v>
      </c>
      <c r="BM113" s="176">
        <v>77.817599999999999</v>
      </c>
      <c r="BN113" s="176">
        <v>88.082399999999993</v>
      </c>
      <c r="BO113" s="176">
        <v>88.888800000000003</v>
      </c>
      <c r="BP113" s="176">
        <v>14.2128</v>
      </c>
      <c r="BQ113" s="176">
        <v>45.813600000000001</v>
      </c>
      <c r="BR113" s="176">
        <v>24.847200000000001</v>
      </c>
      <c r="BS113" s="176">
        <v>30.542400000000001</v>
      </c>
      <c r="BT113" s="176">
        <v>14.263200000000001</v>
      </c>
      <c r="BU113" s="176">
        <v>52.332000000000001</v>
      </c>
      <c r="BV113" s="176">
        <v>94.550399999999996</v>
      </c>
      <c r="BW113" s="176">
        <v>142.34639999999999</v>
      </c>
      <c r="BX113" s="176">
        <v>71.366399999999999</v>
      </c>
      <c r="BY113" s="176">
        <v>128.50319999999999</v>
      </c>
      <c r="BZ113" s="176">
        <v>79.9512</v>
      </c>
      <c r="CA113" s="176">
        <v>106.14239999999999</v>
      </c>
      <c r="CB113" s="176">
        <v>135.89520000000002</v>
      </c>
      <c r="CC113" s="176">
        <v>52.684800000000003</v>
      </c>
      <c r="CD113" s="176">
        <v>62.496000000000002</v>
      </c>
      <c r="CE113" s="176">
        <v>107.6544</v>
      </c>
      <c r="CF113" s="176">
        <v>132.048</v>
      </c>
      <c r="CG113" s="176">
        <v>99.388800000000003</v>
      </c>
      <c r="CH113" s="176">
        <v>80.421600000000012</v>
      </c>
      <c r="CI113" s="176">
        <v>92.265600000000006</v>
      </c>
      <c r="CJ113" s="176">
        <v>139.13759999999999</v>
      </c>
      <c r="CK113" s="176">
        <v>101.00160000000001</v>
      </c>
      <c r="CL113" s="176">
        <v>114.71039999999999</v>
      </c>
      <c r="CM113" s="176">
        <v>139.3896</v>
      </c>
      <c r="CN113" s="176">
        <v>82.588800000000006</v>
      </c>
      <c r="CO113" s="176">
        <v>93.643199999999993</v>
      </c>
      <c r="CP113" s="176">
        <v>111.6696</v>
      </c>
      <c r="CQ113" s="176">
        <v>130.90559999999999</v>
      </c>
      <c r="CR113" s="176">
        <v>112.57680000000001</v>
      </c>
      <c r="CS113" s="176">
        <v>121.16160000000001</v>
      </c>
      <c r="CT113" s="176">
        <v>35.28</v>
      </c>
      <c r="CU113" s="176">
        <v>100.7496</v>
      </c>
      <c r="CV113" s="176">
        <v>130.7208</v>
      </c>
      <c r="CW113" s="176">
        <v>149.95679999999999</v>
      </c>
      <c r="CX113" s="176">
        <v>54.230400000000003</v>
      </c>
      <c r="CY113" s="176">
        <v>86.889600000000002</v>
      </c>
      <c r="CZ113" s="176">
        <v>97.120800000000003</v>
      </c>
      <c r="DA113" s="176">
        <v>108.0072</v>
      </c>
      <c r="DB113" s="176">
        <v>160.69200000000001</v>
      </c>
      <c r="DC113" s="176">
        <v>90.115200000000002</v>
      </c>
      <c r="DD113" s="176">
        <v>81.06</v>
      </c>
      <c r="DE113" s="4"/>
      <c r="DF113" s="113">
        <f t="shared" si="8"/>
        <v>40513</v>
      </c>
      <c r="DG113" s="133">
        <f t="shared" si="10"/>
        <v>81.8</v>
      </c>
      <c r="DH113" s="86">
        <f t="shared" ca="1" si="6"/>
        <v>0</v>
      </c>
      <c r="DI113" s="4"/>
      <c r="DO113" s="178"/>
    </row>
    <row r="114" spans="1:119" customFormat="1" ht="12" customHeight="1" x14ac:dyDescent="0.2">
      <c r="A114" s="4"/>
      <c r="B114" s="188">
        <f t="shared" si="7"/>
        <v>40544</v>
      </c>
      <c r="C114" s="186">
        <v>87.95</v>
      </c>
      <c r="D114" s="186">
        <v>20.149999999999999</v>
      </c>
      <c r="E114" s="187">
        <v>0.9</v>
      </c>
      <c r="F114" s="187">
        <v>1.1000000000000001</v>
      </c>
      <c r="G114" s="4"/>
      <c r="H114" s="4"/>
      <c r="I114" s="4"/>
      <c r="J114" s="4"/>
      <c r="K114" s="4"/>
      <c r="L114" s="207">
        <v>37345</v>
      </c>
      <c r="M114" s="176">
        <v>4.2919999999999998</v>
      </c>
      <c r="N114" s="176">
        <v>4.0940000000000003</v>
      </c>
      <c r="O114" s="176">
        <v>4.0869999999999997</v>
      </c>
      <c r="P114" s="176">
        <v>4.0529999999999999</v>
      </c>
      <c r="Q114" s="176">
        <v>3.952</v>
      </c>
      <c r="R114" s="176">
        <v>3.9889999999999999</v>
      </c>
      <c r="S114" s="176">
        <v>2.976</v>
      </c>
      <c r="T114" s="176">
        <v>2.9809999999999999</v>
      </c>
      <c r="U114" s="176">
        <v>2.9860000000000002</v>
      </c>
      <c r="V114" s="176">
        <v>3.0150000000000001</v>
      </c>
      <c r="W114" s="176">
        <v>3.117</v>
      </c>
      <c r="X114" s="176">
        <v>3.19</v>
      </c>
      <c r="Y114" s="176">
        <v>3.1579999999999999</v>
      </c>
      <c r="Z114" s="176">
        <v>3.15</v>
      </c>
      <c r="AA114" s="176">
        <v>3.14</v>
      </c>
      <c r="AB114" s="176">
        <v>3.1389999999999998</v>
      </c>
      <c r="AC114" s="176">
        <v>3.1389999999999998</v>
      </c>
      <c r="AD114" s="176">
        <v>3.1360000000000001</v>
      </c>
      <c r="AE114" s="176">
        <v>4.9420000000000002</v>
      </c>
      <c r="AF114" s="176">
        <v>7.0519999999999996</v>
      </c>
      <c r="AG114" s="176">
        <v>7.024</v>
      </c>
      <c r="AH114" s="176">
        <v>6.9870000000000001</v>
      </c>
      <c r="AI114" s="176">
        <v>6.9509999999999996</v>
      </c>
      <c r="AJ114" s="176">
        <v>6.2889999999999997</v>
      </c>
      <c r="AK114" s="176">
        <v>128.2176</v>
      </c>
      <c r="AL114" s="176">
        <v>97.44</v>
      </c>
      <c r="AM114" s="176">
        <v>147.50399999999999</v>
      </c>
      <c r="AN114" s="176">
        <v>88.905600000000007</v>
      </c>
      <c r="AO114" s="176">
        <v>126.252</v>
      </c>
      <c r="AP114" s="176">
        <v>75.129600000000011</v>
      </c>
      <c r="AQ114" s="176">
        <v>70.475999999999999</v>
      </c>
      <c r="AR114" s="176">
        <v>51.055199999999999</v>
      </c>
      <c r="AS114" s="176">
        <v>77.414400000000001</v>
      </c>
      <c r="AT114" s="176">
        <v>142.71600000000001</v>
      </c>
      <c r="AU114" s="176">
        <v>82.656000000000006</v>
      </c>
      <c r="AV114" s="176">
        <v>67.132800000000003</v>
      </c>
      <c r="AW114" s="176">
        <v>144.732</v>
      </c>
      <c r="AX114" s="176">
        <v>129.024</v>
      </c>
      <c r="AY114" s="176">
        <v>99.792000000000002</v>
      </c>
      <c r="AZ114" s="176">
        <v>80.858399999999989</v>
      </c>
      <c r="BA114" s="176">
        <v>90.115200000000002</v>
      </c>
      <c r="BB114" s="176">
        <v>112.4928</v>
      </c>
      <c r="BC114" s="176">
        <v>127.4952</v>
      </c>
      <c r="BD114" s="176">
        <v>113.5008</v>
      </c>
      <c r="BE114" s="176">
        <v>28.224</v>
      </c>
      <c r="BF114" s="176">
        <v>31.785599999999999</v>
      </c>
      <c r="BG114" s="176">
        <v>65.923199999999994</v>
      </c>
      <c r="BH114" s="176">
        <v>130.21680000000001</v>
      </c>
      <c r="BI114" s="176">
        <v>132.38399999999999</v>
      </c>
      <c r="BJ114" s="176">
        <v>97.372799999999998</v>
      </c>
      <c r="BK114" s="176">
        <v>107.77200000000001</v>
      </c>
      <c r="BL114" s="176">
        <v>73.550399999999996</v>
      </c>
      <c r="BM114" s="176">
        <v>74.659199999999998</v>
      </c>
      <c r="BN114" s="176">
        <v>87.897600000000011</v>
      </c>
      <c r="BO114" s="176">
        <v>121.16160000000001</v>
      </c>
      <c r="BP114" s="176">
        <v>91.727999999999994</v>
      </c>
      <c r="BQ114" s="176">
        <v>137.49120000000002</v>
      </c>
      <c r="BR114" s="176">
        <v>96.230399999999989</v>
      </c>
      <c r="BS114" s="176">
        <v>107.94</v>
      </c>
      <c r="BT114" s="176">
        <v>144.06</v>
      </c>
      <c r="BU114" s="176">
        <v>103.2192</v>
      </c>
      <c r="BV114" s="176">
        <v>90.316800000000001</v>
      </c>
      <c r="BW114" s="176">
        <v>136.9032</v>
      </c>
      <c r="BX114" s="176">
        <v>131.376</v>
      </c>
      <c r="BY114" s="176">
        <v>90.367199999999997</v>
      </c>
      <c r="BZ114" s="176">
        <v>58.2624</v>
      </c>
      <c r="CA114" s="176">
        <v>141.4392</v>
      </c>
      <c r="CB114" s="176">
        <v>84.520800000000008</v>
      </c>
      <c r="CC114" s="176">
        <v>114.6096</v>
      </c>
      <c r="CD114" s="176">
        <v>78.153600000000012</v>
      </c>
      <c r="CE114" s="176">
        <v>133.84560000000002</v>
      </c>
      <c r="CF114" s="176">
        <v>124.4712</v>
      </c>
      <c r="CG114" s="176">
        <v>156.84479999999999</v>
      </c>
      <c r="CH114" s="176">
        <v>29.064</v>
      </c>
      <c r="CI114" s="176">
        <v>60.228000000000002</v>
      </c>
      <c r="CJ114" s="176">
        <v>101.6568</v>
      </c>
      <c r="CK114" s="176">
        <v>116.7264</v>
      </c>
      <c r="CL114" s="176">
        <v>126.2016</v>
      </c>
      <c r="CM114" s="176">
        <v>134.66879999999998</v>
      </c>
      <c r="CN114" s="176">
        <v>60.950400000000002</v>
      </c>
      <c r="CO114" s="176">
        <v>113.904</v>
      </c>
      <c r="CP114" s="176">
        <v>118.776</v>
      </c>
      <c r="CQ114" s="176">
        <v>138.4992</v>
      </c>
      <c r="CR114" s="176">
        <v>109.872</v>
      </c>
      <c r="CS114" s="176">
        <v>46.384800000000006</v>
      </c>
      <c r="CT114" s="176">
        <v>22.6128</v>
      </c>
      <c r="CU114" s="176">
        <v>87.695999999999998</v>
      </c>
      <c r="CV114" s="176">
        <v>106.4448</v>
      </c>
      <c r="CW114" s="176">
        <v>115.5168</v>
      </c>
      <c r="CX114" s="176">
        <v>130.03200000000001</v>
      </c>
      <c r="CY114" s="176">
        <v>53.524800000000006</v>
      </c>
      <c r="CZ114" s="176">
        <v>130.51919999999998</v>
      </c>
      <c r="DA114" s="176">
        <v>121.4808</v>
      </c>
      <c r="DB114" s="176">
        <v>132.13200000000001</v>
      </c>
      <c r="DC114" s="176">
        <v>89.51039999999999</v>
      </c>
      <c r="DD114" s="176">
        <v>96.919200000000004</v>
      </c>
      <c r="DE114" s="4"/>
      <c r="DF114" s="113">
        <f t="shared" si="8"/>
        <v>40544</v>
      </c>
      <c r="DG114" s="133">
        <f t="shared" si="10"/>
        <v>87.95</v>
      </c>
      <c r="DH114" s="86">
        <f t="shared" ca="1" si="6"/>
        <v>0</v>
      </c>
      <c r="DI114" s="4"/>
      <c r="DO114" s="178"/>
    </row>
    <row r="115" spans="1:119" customFormat="1" ht="12" customHeight="1" x14ac:dyDescent="0.2">
      <c r="A115" s="4"/>
      <c r="B115" s="188">
        <f t="shared" si="7"/>
        <v>40575</v>
      </c>
      <c r="C115" s="186">
        <v>82.2</v>
      </c>
      <c r="D115" s="186">
        <v>20.56</v>
      </c>
      <c r="E115" s="187">
        <v>0.9</v>
      </c>
      <c r="F115" s="187">
        <v>1.1000000000000001</v>
      </c>
      <c r="G115" s="4"/>
      <c r="H115" s="4"/>
      <c r="I115" s="4"/>
      <c r="J115" s="4"/>
      <c r="K115" s="4"/>
      <c r="L115" s="207">
        <v>37346</v>
      </c>
      <c r="M115" s="176">
        <v>7.7439999999999998</v>
      </c>
      <c r="N115" s="176">
        <v>10.529</v>
      </c>
      <c r="O115" s="176">
        <v>9.3710000000000004</v>
      </c>
      <c r="P115" s="176">
        <v>8.6809999999999992</v>
      </c>
      <c r="Q115" s="176">
        <v>10.481999999999999</v>
      </c>
      <c r="R115" s="176">
        <v>7.72</v>
      </c>
      <c r="S115" s="176">
        <v>0.10299999999999999</v>
      </c>
      <c r="T115" s="176">
        <v>8.8999999999999996E-2</v>
      </c>
      <c r="U115" s="176">
        <v>6.1970000000000001</v>
      </c>
      <c r="V115" s="176">
        <v>10.298</v>
      </c>
      <c r="W115" s="176">
        <v>10.128</v>
      </c>
      <c r="X115" s="176">
        <v>2.681</v>
      </c>
      <c r="Y115" s="176">
        <v>8.4480000000000004</v>
      </c>
      <c r="Z115" s="176">
        <v>8.0779999999999994</v>
      </c>
      <c r="AA115" s="176">
        <v>6.9790000000000001</v>
      </c>
      <c r="AB115" s="176">
        <v>2.4729999999999999</v>
      </c>
      <c r="AC115" s="176">
        <v>3.0779999999999998</v>
      </c>
      <c r="AD115" s="176">
        <v>3.3290000000000002</v>
      </c>
      <c r="AE115" s="176">
        <v>3.355</v>
      </c>
      <c r="AF115" s="176">
        <v>3.3540000000000001</v>
      </c>
      <c r="AG115" s="176">
        <v>3.3679999999999999</v>
      </c>
      <c r="AH115" s="176">
        <v>3.5339999999999998</v>
      </c>
      <c r="AI115" s="176">
        <v>4.1100000000000003</v>
      </c>
      <c r="AJ115" s="176">
        <v>5.0380000000000003</v>
      </c>
      <c r="AK115" s="176">
        <v>144.47999999999999</v>
      </c>
      <c r="AL115" s="176">
        <v>66.074399999999997</v>
      </c>
      <c r="AM115" s="176">
        <v>52.92</v>
      </c>
      <c r="AN115" s="176">
        <v>86.553600000000003</v>
      </c>
      <c r="AO115" s="176">
        <v>80.152799999999999</v>
      </c>
      <c r="AP115" s="176">
        <v>74.793600000000012</v>
      </c>
      <c r="AQ115" s="176">
        <v>90.72</v>
      </c>
      <c r="AR115" s="176">
        <v>91.627200000000002</v>
      </c>
      <c r="AS115" s="176">
        <v>66.662399999999991</v>
      </c>
      <c r="AT115" s="176">
        <v>56.397599999999997</v>
      </c>
      <c r="AU115" s="176">
        <v>110.6784</v>
      </c>
      <c r="AV115" s="176">
        <v>102.816</v>
      </c>
      <c r="AW115" s="176">
        <v>139.50720000000001</v>
      </c>
      <c r="AX115" s="176">
        <v>77.784000000000006</v>
      </c>
      <c r="AY115" s="176">
        <v>92.954399999999993</v>
      </c>
      <c r="AZ115" s="176">
        <v>104.02560000000001</v>
      </c>
      <c r="BA115" s="176">
        <v>122.892</v>
      </c>
      <c r="BB115" s="176">
        <v>90.5184</v>
      </c>
      <c r="BC115" s="176">
        <v>115.7016</v>
      </c>
      <c r="BD115" s="176">
        <v>116.928</v>
      </c>
      <c r="BE115" s="176">
        <v>89.05680000000001</v>
      </c>
      <c r="BF115" s="176">
        <v>87.091200000000001</v>
      </c>
      <c r="BG115" s="176">
        <v>96.263999999999996</v>
      </c>
      <c r="BH115" s="176">
        <v>123.6648</v>
      </c>
      <c r="BI115" s="176">
        <v>121.968</v>
      </c>
      <c r="BJ115" s="176">
        <v>135.67679999999999</v>
      </c>
      <c r="BK115" s="176">
        <v>36.388800000000003</v>
      </c>
      <c r="BL115" s="176">
        <v>104.78160000000001</v>
      </c>
      <c r="BM115" s="176">
        <v>124.38719999999999</v>
      </c>
      <c r="BN115" s="176">
        <v>130.43520000000001</v>
      </c>
      <c r="BO115" s="176">
        <v>131.44320000000002</v>
      </c>
      <c r="BP115" s="176">
        <v>46.653599999999997</v>
      </c>
      <c r="BQ115" s="176">
        <v>91.660800000000009</v>
      </c>
      <c r="BR115" s="176">
        <v>117.53280000000001</v>
      </c>
      <c r="BS115" s="176">
        <v>111.88800000000001</v>
      </c>
      <c r="BT115" s="176">
        <v>150.79679999999999</v>
      </c>
      <c r="BU115" s="176">
        <v>47.543999999999997</v>
      </c>
      <c r="BV115" s="176">
        <v>112.98</v>
      </c>
      <c r="BW115" s="176">
        <v>117.2976</v>
      </c>
      <c r="BX115" s="176">
        <v>104.2272</v>
      </c>
      <c r="BY115" s="176">
        <v>159.86879999999999</v>
      </c>
      <c r="BZ115" s="176">
        <v>24.880800000000001</v>
      </c>
      <c r="CA115" s="176">
        <v>67.015199999999993</v>
      </c>
      <c r="CB115" s="176">
        <v>131.4264</v>
      </c>
      <c r="CC115" s="176">
        <v>111.08160000000001</v>
      </c>
      <c r="CD115" s="176">
        <v>122.1696</v>
      </c>
      <c r="CE115" s="176">
        <v>63.1008</v>
      </c>
      <c r="CF115" s="176">
        <v>117.096</v>
      </c>
      <c r="CG115" s="176">
        <v>84.739199999999997</v>
      </c>
      <c r="CH115" s="176">
        <v>85.075199999999995</v>
      </c>
      <c r="CI115" s="176">
        <v>144.74879999999999</v>
      </c>
      <c r="CJ115" s="176">
        <v>79.833600000000004</v>
      </c>
      <c r="CK115" s="176">
        <v>65.4024</v>
      </c>
      <c r="CL115" s="176">
        <v>58.8</v>
      </c>
      <c r="CM115" s="176">
        <v>79.598399999999998</v>
      </c>
      <c r="CN115" s="176">
        <v>95.155199999999994</v>
      </c>
      <c r="CO115" s="176">
        <v>118.33919999999999</v>
      </c>
      <c r="CP115" s="176">
        <v>125.5968</v>
      </c>
      <c r="CQ115" s="176">
        <v>100.8</v>
      </c>
      <c r="CR115" s="176">
        <v>102.00960000000001</v>
      </c>
      <c r="CS115" s="176">
        <v>130.63679999999999</v>
      </c>
      <c r="CT115" s="176">
        <v>152.89679999999998</v>
      </c>
      <c r="CU115" s="176">
        <v>61.689599999999999</v>
      </c>
      <c r="CV115" s="176">
        <v>99.388800000000003</v>
      </c>
      <c r="CW115" s="176">
        <v>125.1768</v>
      </c>
      <c r="CX115" s="176">
        <v>93.995999999999995</v>
      </c>
      <c r="CY115" s="176">
        <v>105.18480000000001</v>
      </c>
      <c r="CZ115" s="176">
        <v>87.141600000000011</v>
      </c>
      <c r="DA115" s="176">
        <v>122.8416</v>
      </c>
      <c r="DB115" s="176">
        <v>105.92400000000001</v>
      </c>
      <c r="DC115" s="176">
        <v>147.77279999999999</v>
      </c>
      <c r="DD115" s="176">
        <v>44.990400000000001</v>
      </c>
      <c r="DE115" s="4"/>
      <c r="DF115" s="113">
        <f t="shared" si="8"/>
        <v>40575</v>
      </c>
      <c r="DG115" s="133">
        <f t="shared" si="10"/>
        <v>82.2</v>
      </c>
      <c r="DH115" s="86">
        <f t="shared" ca="1" si="6"/>
        <v>0</v>
      </c>
      <c r="DI115" s="4"/>
      <c r="DO115" s="178"/>
    </row>
    <row r="116" spans="1:119" customFormat="1" ht="12" customHeight="1" x14ac:dyDescent="0.2">
      <c r="A116" s="4"/>
      <c r="B116" s="188">
        <f t="shared" si="7"/>
        <v>40603</v>
      </c>
      <c r="C116" s="186">
        <v>78.849999999999994</v>
      </c>
      <c r="D116" s="186">
        <v>24.97</v>
      </c>
      <c r="E116" s="187">
        <v>0.9</v>
      </c>
      <c r="F116" s="187">
        <v>1.1000000000000001</v>
      </c>
      <c r="G116" s="4"/>
      <c r="H116" s="4"/>
      <c r="I116" s="4"/>
      <c r="J116" s="4"/>
      <c r="K116" s="4"/>
      <c r="L116" s="207">
        <v>37347</v>
      </c>
      <c r="M116" s="176">
        <v>4.1890000000000001</v>
      </c>
      <c r="N116" s="176">
        <v>3.5819999999999999</v>
      </c>
      <c r="O116" s="176">
        <v>4.5369999999999999</v>
      </c>
      <c r="P116" s="176">
        <v>4.38</v>
      </c>
      <c r="Q116" s="176">
        <v>3.93</v>
      </c>
      <c r="R116" s="176">
        <v>6.7210000000000001</v>
      </c>
      <c r="S116" s="176">
        <v>6.2919999999999998</v>
      </c>
      <c r="T116" s="176">
        <v>6.3029999999999999</v>
      </c>
      <c r="U116" s="176">
        <v>6.2690000000000001</v>
      </c>
      <c r="V116" s="176">
        <v>6.23</v>
      </c>
      <c r="W116" s="176">
        <v>6.2460000000000004</v>
      </c>
      <c r="X116" s="176">
        <v>6.2539999999999996</v>
      </c>
      <c r="Y116" s="176">
        <v>6.2889999999999997</v>
      </c>
      <c r="Z116" s="176">
        <v>6.2859999999999996</v>
      </c>
      <c r="AA116" s="176">
        <v>6.3860000000000001</v>
      </c>
      <c r="AB116" s="176">
        <v>6.383</v>
      </c>
      <c r="AC116" s="176">
        <v>6.3730000000000002</v>
      </c>
      <c r="AD116" s="176">
        <v>6.3460000000000001</v>
      </c>
      <c r="AE116" s="176">
        <v>6.3710000000000004</v>
      </c>
      <c r="AF116" s="176">
        <v>6.3819999999999997</v>
      </c>
      <c r="AG116" s="176">
        <v>6.3680000000000003</v>
      </c>
      <c r="AH116" s="176">
        <v>6.367</v>
      </c>
      <c r="AI116" s="176">
        <v>6.3220000000000001</v>
      </c>
      <c r="AJ116" s="176">
        <v>5.742</v>
      </c>
      <c r="AK116" s="176">
        <v>125.2272</v>
      </c>
      <c r="AL116" s="176">
        <v>122.0184</v>
      </c>
      <c r="AM116" s="176">
        <v>106.0416</v>
      </c>
      <c r="AN116" s="176">
        <v>117.3648</v>
      </c>
      <c r="AO116" s="176">
        <v>99.153600000000012</v>
      </c>
      <c r="AP116" s="176">
        <v>116.08799999999999</v>
      </c>
      <c r="AQ116" s="176">
        <v>108.7968</v>
      </c>
      <c r="AR116" s="176">
        <v>69.921600000000012</v>
      </c>
      <c r="AS116" s="176">
        <v>130.01519999999999</v>
      </c>
      <c r="AT116" s="176">
        <v>122.1696</v>
      </c>
      <c r="AU116" s="176">
        <v>114.71039999999999</v>
      </c>
      <c r="AV116" s="176">
        <v>67.98960000000001</v>
      </c>
      <c r="AW116" s="176">
        <v>123.21119999999999</v>
      </c>
      <c r="AX116" s="176">
        <v>135.0384</v>
      </c>
      <c r="AY116" s="176">
        <v>152.62799999999999</v>
      </c>
      <c r="AZ116" s="176">
        <v>45.964800000000004</v>
      </c>
      <c r="BA116" s="176">
        <v>131.24160000000001</v>
      </c>
      <c r="BB116" s="176">
        <v>119.4816</v>
      </c>
      <c r="BC116" s="176">
        <v>124.2864</v>
      </c>
      <c r="BD116" s="176">
        <v>65.923199999999994</v>
      </c>
      <c r="BE116" s="176">
        <v>66.99839999999999</v>
      </c>
      <c r="BF116" s="176">
        <v>99.876000000000005</v>
      </c>
      <c r="BG116" s="176">
        <v>78.052800000000005</v>
      </c>
      <c r="BH116" s="176">
        <v>101.60639999999999</v>
      </c>
      <c r="BI116" s="176">
        <v>141.72479999999999</v>
      </c>
      <c r="BJ116" s="176">
        <v>74.3904</v>
      </c>
      <c r="BK116" s="176">
        <v>118.69199999999999</v>
      </c>
      <c r="BL116" s="176">
        <v>90.955199999999991</v>
      </c>
      <c r="BM116" s="176">
        <v>100.78319999999999</v>
      </c>
      <c r="BN116" s="176">
        <v>138.096</v>
      </c>
      <c r="BO116" s="176">
        <v>90.72</v>
      </c>
      <c r="BP116" s="176">
        <v>119.44799999999999</v>
      </c>
      <c r="BQ116" s="176">
        <v>134.66879999999998</v>
      </c>
      <c r="BR116" s="176">
        <v>80.52239999999999</v>
      </c>
      <c r="BS116" s="176">
        <v>106.6968</v>
      </c>
      <c r="BT116" s="176">
        <v>112.1904</v>
      </c>
      <c r="BU116" s="176">
        <v>116.5248</v>
      </c>
      <c r="BV116" s="176">
        <v>151.8048</v>
      </c>
      <c r="BW116" s="176">
        <v>50.803199999999997</v>
      </c>
      <c r="BX116" s="176">
        <v>83.193600000000004</v>
      </c>
      <c r="BY116" s="176">
        <v>74.89439999999999</v>
      </c>
      <c r="BZ116" s="176">
        <v>96.096000000000004</v>
      </c>
      <c r="CA116" s="176">
        <v>40.437599999999996</v>
      </c>
      <c r="CB116" s="176">
        <v>15.506399999999999</v>
      </c>
      <c r="CC116" s="176">
        <v>107.688</v>
      </c>
      <c r="CD116" s="176">
        <v>77.195999999999998</v>
      </c>
      <c r="CE116" s="176">
        <v>89.493600000000001</v>
      </c>
      <c r="CF116" s="176">
        <v>40.723199999999999</v>
      </c>
      <c r="CG116" s="176">
        <v>110.46</v>
      </c>
      <c r="CH116" s="176">
        <v>118.22160000000001</v>
      </c>
      <c r="CI116" s="176">
        <v>141.708</v>
      </c>
      <c r="CJ116" s="176">
        <v>100.5984</v>
      </c>
      <c r="CK116" s="176">
        <v>129.09119999999999</v>
      </c>
      <c r="CL116" s="176">
        <v>95.575199999999995</v>
      </c>
      <c r="CM116" s="176">
        <v>116.37360000000001</v>
      </c>
      <c r="CN116" s="176">
        <v>65.553600000000003</v>
      </c>
      <c r="CO116" s="176">
        <v>73.147199999999998</v>
      </c>
      <c r="CP116" s="176">
        <v>117.9024</v>
      </c>
      <c r="CQ116" s="176">
        <v>137.49120000000002</v>
      </c>
      <c r="CR116" s="176">
        <v>100.8</v>
      </c>
      <c r="CS116" s="176">
        <v>119.7</v>
      </c>
      <c r="CT116" s="176">
        <v>64.915199999999999</v>
      </c>
      <c r="CU116" s="176">
        <v>131.46</v>
      </c>
      <c r="CV116" s="176">
        <v>119.3472</v>
      </c>
      <c r="CW116" s="176">
        <v>89.6952</v>
      </c>
      <c r="CX116" s="176">
        <v>43.881599999999999</v>
      </c>
      <c r="CY116" s="176">
        <v>127.176</v>
      </c>
      <c r="CZ116" s="176">
        <v>79.128</v>
      </c>
      <c r="DA116" s="176">
        <v>9.1727999999999987</v>
      </c>
      <c r="DB116" s="176">
        <v>27.619199999999999</v>
      </c>
      <c r="DC116" s="176">
        <v>128.82239999999999</v>
      </c>
      <c r="DD116" s="176">
        <v>111.08160000000001</v>
      </c>
      <c r="DE116" s="4"/>
      <c r="DF116" s="113">
        <f t="shared" si="8"/>
        <v>40603</v>
      </c>
      <c r="DG116" s="133">
        <f t="shared" si="10"/>
        <v>78.849999999999994</v>
      </c>
      <c r="DH116" s="86">
        <f t="shared" ca="1" si="6"/>
        <v>0</v>
      </c>
      <c r="DI116" s="4"/>
      <c r="DO116" s="178"/>
    </row>
    <row r="117" spans="1:119" customFormat="1" ht="12" customHeight="1" x14ac:dyDescent="0.2">
      <c r="A117" s="4"/>
      <c r="B117" s="188">
        <f t="shared" si="7"/>
        <v>40634</v>
      </c>
      <c r="C117" s="186">
        <v>88.11</v>
      </c>
      <c r="D117" s="186">
        <v>20.239999999999998</v>
      </c>
      <c r="E117" s="187">
        <v>0.9</v>
      </c>
      <c r="F117" s="187">
        <v>1.1000000000000001</v>
      </c>
      <c r="G117" s="4"/>
      <c r="H117" s="4"/>
      <c r="I117" s="4"/>
      <c r="J117" s="4"/>
      <c r="K117" s="4"/>
      <c r="L117" s="207">
        <v>37348</v>
      </c>
      <c r="M117" s="176">
        <v>6.1420000000000003</v>
      </c>
      <c r="N117" s="176">
        <v>4.5670000000000002</v>
      </c>
      <c r="O117" s="176">
        <v>6.0860000000000003</v>
      </c>
      <c r="P117" s="176">
        <v>6.194</v>
      </c>
      <c r="Q117" s="176">
        <v>6.2450000000000001</v>
      </c>
      <c r="R117" s="176">
        <v>6.2530000000000001</v>
      </c>
      <c r="S117" s="176">
        <v>6.2560000000000002</v>
      </c>
      <c r="T117" s="176">
        <v>6.2249999999999996</v>
      </c>
      <c r="U117" s="176">
        <v>6.1669999999999998</v>
      </c>
      <c r="V117" s="176">
        <v>6.1619999999999999</v>
      </c>
      <c r="W117" s="176">
        <v>6.1639999999999997</v>
      </c>
      <c r="X117" s="176">
        <v>6.181</v>
      </c>
      <c r="Y117" s="176">
        <v>6.1589999999999998</v>
      </c>
      <c r="Z117" s="176">
        <v>6.16</v>
      </c>
      <c r="AA117" s="176">
        <v>4.9870000000000001</v>
      </c>
      <c r="AB117" s="176">
        <v>3.6760000000000002</v>
      </c>
      <c r="AC117" s="176">
        <v>3.3639999999999999</v>
      </c>
      <c r="AD117" s="176">
        <v>3.3650000000000002</v>
      </c>
      <c r="AE117" s="176">
        <v>3.3180000000000001</v>
      </c>
      <c r="AF117" s="176">
        <v>3.3660000000000001</v>
      </c>
      <c r="AG117" s="176">
        <v>3.4169999999999998</v>
      </c>
      <c r="AH117" s="176">
        <v>3.423</v>
      </c>
      <c r="AI117" s="176">
        <v>3.3980000000000001</v>
      </c>
      <c r="AJ117" s="176">
        <v>4.0220000000000002</v>
      </c>
      <c r="AK117" s="176">
        <v>79.917600000000007</v>
      </c>
      <c r="AL117" s="176">
        <v>35.011199999999995</v>
      </c>
      <c r="AM117" s="176">
        <v>48.249600000000001</v>
      </c>
      <c r="AN117" s="176">
        <v>101.2032</v>
      </c>
      <c r="AO117" s="176">
        <v>75.398399999999995</v>
      </c>
      <c r="AP117" s="176">
        <v>125.1936</v>
      </c>
      <c r="AQ117" s="176">
        <v>47.577599999999997</v>
      </c>
      <c r="AR117" s="176">
        <v>90.72</v>
      </c>
      <c r="AS117" s="176">
        <v>139.91039999999998</v>
      </c>
      <c r="AT117" s="176">
        <v>91.526399999999995</v>
      </c>
      <c r="AU117" s="176">
        <v>57.758400000000002</v>
      </c>
      <c r="AV117" s="176">
        <v>15.036</v>
      </c>
      <c r="AW117" s="176">
        <v>51.6096</v>
      </c>
      <c r="AX117" s="176">
        <v>59.068800000000003</v>
      </c>
      <c r="AY117" s="176">
        <v>37.699199999999998</v>
      </c>
      <c r="AZ117" s="176">
        <v>73.180800000000005</v>
      </c>
      <c r="BA117" s="176">
        <v>109.6704</v>
      </c>
      <c r="BB117" s="176">
        <v>144.14400000000001</v>
      </c>
      <c r="BC117" s="176">
        <v>84.268799999999999</v>
      </c>
      <c r="BD117" s="176">
        <v>89.493600000000001</v>
      </c>
      <c r="BE117" s="176">
        <v>90.316800000000001</v>
      </c>
      <c r="BF117" s="176">
        <v>136.48320000000001</v>
      </c>
      <c r="BG117" s="176">
        <v>95.524799999999999</v>
      </c>
      <c r="BH117" s="176">
        <v>99.18719999999999</v>
      </c>
      <c r="BI117" s="176">
        <v>137.0712</v>
      </c>
      <c r="BJ117" s="176">
        <v>107.04960000000001</v>
      </c>
      <c r="BK117" s="176">
        <v>44.839199999999998</v>
      </c>
      <c r="BL117" s="176">
        <v>139.55760000000001</v>
      </c>
      <c r="BM117" s="176">
        <v>125.3952</v>
      </c>
      <c r="BN117" s="176">
        <v>141.75839999999999</v>
      </c>
      <c r="BO117" s="176">
        <v>87.2928</v>
      </c>
      <c r="BP117" s="176">
        <v>84.016800000000003</v>
      </c>
      <c r="BQ117" s="176">
        <v>102.8664</v>
      </c>
      <c r="BR117" s="176">
        <v>93.323999999999998</v>
      </c>
      <c r="BS117" s="176">
        <v>30.945599999999999</v>
      </c>
      <c r="BT117" s="176">
        <v>77.162399999999991</v>
      </c>
      <c r="BU117" s="176">
        <v>95.205600000000004</v>
      </c>
      <c r="BV117" s="176">
        <v>91.929600000000008</v>
      </c>
      <c r="BW117" s="176">
        <v>65.200800000000001</v>
      </c>
      <c r="BX117" s="176">
        <v>78.657600000000002</v>
      </c>
      <c r="BY117" s="176">
        <v>103.2024</v>
      </c>
      <c r="BZ117" s="176">
        <v>126.4032</v>
      </c>
      <c r="CA117" s="176">
        <v>110.8968</v>
      </c>
      <c r="CB117" s="176">
        <v>135.40799999999999</v>
      </c>
      <c r="CC117" s="176">
        <v>135.3912</v>
      </c>
      <c r="CD117" s="176">
        <v>26.292000000000002</v>
      </c>
      <c r="CE117" s="176">
        <v>13.288799999999998</v>
      </c>
      <c r="CF117" s="176">
        <v>5.3423999999999996</v>
      </c>
      <c r="CG117" s="176">
        <v>82.891199999999998</v>
      </c>
      <c r="CH117" s="176">
        <v>102.816</v>
      </c>
      <c r="CI117" s="176">
        <v>102.4632</v>
      </c>
      <c r="CJ117" s="176">
        <v>77.061600000000013</v>
      </c>
      <c r="CK117" s="176">
        <v>81.5976</v>
      </c>
      <c r="CL117" s="176">
        <v>112.86239999999999</v>
      </c>
      <c r="CM117" s="176">
        <v>110.6784</v>
      </c>
      <c r="CN117" s="176">
        <v>148.98239999999998</v>
      </c>
      <c r="CO117" s="176">
        <v>53.776800000000001</v>
      </c>
      <c r="CP117" s="176">
        <v>145.37039999999999</v>
      </c>
      <c r="CQ117" s="176">
        <v>115.31519999999999</v>
      </c>
      <c r="CR117" s="176">
        <v>129.024</v>
      </c>
      <c r="CS117" s="176">
        <v>58.900800000000004</v>
      </c>
      <c r="CT117" s="176">
        <v>133.0728</v>
      </c>
      <c r="CU117" s="176">
        <v>11.3568</v>
      </c>
      <c r="CV117" s="176">
        <v>117.4992</v>
      </c>
      <c r="CW117" s="176">
        <v>87.2928</v>
      </c>
      <c r="CX117" s="176">
        <v>116.004</v>
      </c>
      <c r="CY117" s="176">
        <v>66.695999999999998</v>
      </c>
      <c r="CZ117" s="176">
        <v>108.1752</v>
      </c>
      <c r="DA117" s="176">
        <v>70.358399999999989</v>
      </c>
      <c r="DB117" s="176">
        <v>58.363199999999999</v>
      </c>
      <c r="DC117" s="176">
        <v>111.88800000000001</v>
      </c>
      <c r="DD117" s="176">
        <v>106.2432</v>
      </c>
      <c r="DE117" s="4"/>
      <c r="DF117" s="113">
        <f t="shared" si="8"/>
        <v>40634</v>
      </c>
      <c r="DG117" s="133">
        <f t="shared" si="10"/>
        <v>88.11</v>
      </c>
      <c r="DH117" s="86">
        <f t="shared" ca="1" si="6"/>
        <v>0</v>
      </c>
      <c r="DI117" s="4"/>
      <c r="DO117" s="178"/>
    </row>
    <row r="118" spans="1:119" customFormat="1" ht="12" customHeight="1" x14ac:dyDescent="0.2">
      <c r="A118" s="4"/>
      <c r="B118" s="188">
        <f t="shared" si="7"/>
        <v>40664</v>
      </c>
      <c r="C118" s="186">
        <v>88.47</v>
      </c>
      <c r="D118" s="186">
        <v>21.76</v>
      </c>
      <c r="E118" s="187">
        <v>0.9</v>
      </c>
      <c r="F118" s="187">
        <v>1.1000000000000001</v>
      </c>
      <c r="G118" s="4"/>
      <c r="H118" s="4"/>
      <c r="I118" s="4"/>
      <c r="J118" s="4"/>
      <c r="K118" s="4"/>
      <c r="L118" s="207">
        <v>37349</v>
      </c>
      <c r="M118" s="176">
        <v>3.3650000000000002</v>
      </c>
      <c r="N118" s="176">
        <v>3.3559999999999999</v>
      </c>
      <c r="O118" s="176">
        <v>3.3610000000000002</v>
      </c>
      <c r="P118" s="176">
        <v>3.367</v>
      </c>
      <c r="Q118" s="176">
        <v>3.2709999999999999</v>
      </c>
      <c r="R118" s="176">
        <v>3.452</v>
      </c>
      <c r="S118" s="176">
        <v>3.496</v>
      </c>
      <c r="T118" s="176">
        <v>3.4769999999999999</v>
      </c>
      <c r="U118" s="176">
        <v>3.4780000000000002</v>
      </c>
      <c r="V118" s="176">
        <v>3.4740000000000002</v>
      </c>
      <c r="W118" s="176">
        <v>2.835</v>
      </c>
      <c r="X118" s="176">
        <v>2.331</v>
      </c>
      <c r="Y118" s="176">
        <v>1.0549999999999999</v>
      </c>
      <c r="Z118" s="176">
        <v>9.1720000000000006</v>
      </c>
      <c r="AA118" s="176">
        <v>10.505000000000001</v>
      </c>
      <c r="AB118" s="176">
        <v>10.492000000000001</v>
      </c>
      <c r="AC118" s="176">
        <v>10.439</v>
      </c>
      <c r="AD118" s="176">
        <v>10.404</v>
      </c>
      <c r="AE118" s="176">
        <v>10.382</v>
      </c>
      <c r="AF118" s="176">
        <v>9.8279999999999994</v>
      </c>
      <c r="AG118" s="176">
        <v>10.401</v>
      </c>
      <c r="AH118" s="176">
        <v>10.288</v>
      </c>
      <c r="AI118" s="176">
        <v>8.7080000000000002</v>
      </c>
      <c r="AJ118" s="176">
        <v>3.31</v>
      </c>
      <c r="AK118" s="176">
        <v>95.323200000000014</v>
      </c>
      <c r="AL118" s="176">
        <v>64.612799999999993</v>
      </c>
      <c r="AM118" s="176">
        <v>67.670400000000001</v>
      </c>
      <c r="AN118" s="176">
        <v>123.98399999999998</v>
      </c>
      <c r="AO118" s="176">
        <v>56.330399999999997</v>
      </c>
      <c r="AP118" s="176">
        <v>105.95760000000001</v>
      </c>
      <c r="AQ118" s="176">
        <v>81.093599999999995</v>
      </c>
      <c r="AR118" s="176">
        <v>120.8424</v>
      </c>
      <c r="AS118" s="176">
        <v>122.54759999999999</v>
      </c>
      <c r="AT118" s="176">
        <v>99.086399999999998</v>
      </c>
      <c r="AU118" s="176">
        <v>80.152799999999999</v>
      </c>
      <c r="AV118" s="176">
        <v>56.968800000000002</v>
      </c>
      <c r="AW118" s="176">
        <v>96.667199999999994</v>
      </c>
      <c r="AX118" s="176">
        <v>68.140799999999999</v>
      </c>
      <c r="AY118" s="176">
        <v>62.899199999999993</v>
      </c>
      <c r="AZ118" s="176">
        <v>101.8416</v>
      </c>
      <c r="BA118" s="176">
        <v>80.135999999999996</v>
      </c>
      <c r="BB118" s="176">
        <v>145.32</v>
      </c>
      <c r="BC118" s="176">
        <v>70.711199999999991</v>
      </c>
      <c r="BD118" s="176">
        <v>109.81319999999999</v>
      </c>
      <c r="BE118" s="176">
        <v>105.1848</v>
      </c>
      <c r="BF118" s="176">
        <v>123.53880000000001</v>
      </c>
      <c r="BG118" s="176">
        <v>87.376800000000003</v>
      </c>
      <c r="BH118" s="176">
        <v>71.971199999999996</v>
      </c>
      <c r="BI118" s="176">
        <v>108.63720000000001</v>
      </c>
      <c r="BJ118" s="176">
        <v>117.49080000000001</v>
      </c>
      <c r="BK118" s="176">
        <v>103.91640000000001</v>
      </c>
      <c r="BL118" s="176">
        <v>109.90560000000001</v>
      </c>
      <c r="BM118" s="176">
        <v>131.55240000000001</v>
      </c>
      <c r="BN118" s="176">
        <v>121.07759999999999</v>
      </c>
      <c r="BO118" s="176">
        <v>93.567599999999999</v>
      </c>
      <c r="BP118" s="176">
        <v>106.0248</v>
      </c>
      <c r="BQ118" s="176">
        <v>109.62</v>
      </c>
      <c r="BR118" s="176">
        <v>103.19399999999999</v>
      </c>
      <c r="BS118" s="176">
        <v>89.359199999999987</v>
      </c>
      <c r="BT118" s="176">
        <v>62.092800000000004</v>
      </c>
      <c r="BU118" s="176">
        <v>52.214400000000005</v>
      </c>
      <c r="BV118" s="176">
        <v>47.375999999999998</v>
      </c>
      <c r="BW118" s="176">
        <v>56.044800000000002</v>
      </c>
      <c r="BX118" s="176">
        <v>76.809600000000003</v>
      </c>
      <c r="BY118" s="176">
        <v>19.756799999999998</v>
      </c>
      <c r="BZ118" s="176">
        <v>17.539200000000001</v>
      </c>
      <c r="CA118" s="176">
        <v>12.297600000000001</v>
      </c>
      <c r="CB118" s="176">
        <v>7.8624000000000001</v>
      </c>
      <c r="CC118" s="176">
        <v>39.5304</v>
      </c>
      <c r="CD118" s="176">
        <v>49.392000000000003</v>
      </c>
      <c r="CE118" s="176">
        <v>39.513599999999997</v>
      </c>
      <c r="CF118" s="176">
        <v>7.8624000000000001</v>
      </c>
      <c r="CG118" s="176">
        <v>51.911999999999999</v>
      </c>
      <c r="CH118" s="176">
        <v>96.768000000000001</v>
      </c>
      <c r="CI118" s="176">
        <v>74.188800000000001</v>
      </c>
      <c r="CJ118" s="176">
        <v>135.77760000000001</v>
      </c>
      <c r="CK118" s="176">
        <v>96.263999999999996</v>
      </c>
      <c r="CL118" s="176">
        <v>148.57920000000001</v>
      </c>
      <c r="CM118" s="176">
        <v>66.124800000000008</v>
      </c>
      <c r="CN118" s="176">
        <v>58.312800000000003</v>
      </c>
      <c r="CO118" s="176">
        <v>150.66239999999999</v>
      </c>
      <c r="CP118" s="176">
        <v>121.5984</v>
      </c>
      <c r="CQ118" s="176">
        <v>144.5472</v>
      </c>
      <c r="CR118" s="176">
        <v>97.188000000000002</v>
      </c>
      <c r="CS118" s="176">
        <v>101.0352</v>
      </c>
      <c r="CT118" s="176">
        <v>78.892800000000008</v>
      </c>
      <c r="CU118" s="176">
        <v>108.25919999999999</v>
      </c>
      <c r="CV118" s="176">
        <v>101.60639999999999</v>
      </c>
      <c r="CW118" s="176">
        <v>139.07040000000001</v>
      </c>
      <c r="CX118" s="176">
        <v>58.0608</v>
      </c>
      <c r="CY118" s="176">
        <v>95.104799999999997</v>
      </c>
      <c r="CZ118" s="176">
        <v>100.884</v>
      </c>
      <c r="DA118" s="176">
        <v>48.384</v>
      </c>
      <c r="DB118" s="176">
        <v>50.198399999999999</v>
      </c>
      <c r="DC118" s="176">
        <v>41.008800000000001</v>
      </c>
      <c r="DD118" s="176">
        <v>134.97120000000001</v>
      </c>
      <c r="DE118" s="4"/>
      <c r="DF118" s="113">
        <f t="shared" si="8"/>
        <v>40664</v>
      </c>
      <c r="DG118" s="133">
        <f t="shared" si="10"/>
        <v>88.47</v>
      </c>
      <c r="DH118" s="86">
        <f t="shared" ca="1" si="6"/>
        <v>0</v>
      </c>
      <c r="DI118" s="4"/>
      <c r="DO118" s="178"/>
    </row>
    <row r="119" spans="1:119" customFormat="1" ht="12" customHeight="1" x14ac:dyDescent="0.2">
      <c r="A119" s="4"/>
      <c r="B119" s="188">
        <f t="shared" si="7"/>
        <v>40695</v>
      </c>
      <c r="C119" s="186">
        <v>64.900000000000006</v>
      </c>
      <c r="D119" s="186">
        <v>46.71</v>
      </c>
      <c r="E119" s="187">
        <v>0.9</v>
      </c>
      <c r="F119" s="187">
        <v>1.1000000000000001</v>
      </c>
      <c r="G119" s="4"/>
      <c r="H119" s="4"/>
      <c r="I119" s="4"/>
      <c r="J119" s="4"/>
      <c r="K119" s="4"/>
      <c r="L119" s="207">
        <v>37350</v>
      </c>
      <c r="M119" s="176">
        <v>3.24</v>
      </c>
      <c r="N119" s="176">
        <v>3.3</v>
      </c>
      <c r="O119" s="176">
        <v>3.2440000000000002</v>
      </c>
      <c r="P119" s="176">
        <v>3.206</v>
      </c>
      <c r="Q119" s="176">
        <v>3.0569999999999999</v>
      </c>
      <c r="R119" s="176">
        <v>2.4140000000000001</v>
      </c>
      <c r="S119" s="176">
        <v>2.42</v>
      </c>
      <c r="T119" s="176">
        <v>2.4079999999999999</v>
      </c>
      <c r="U119" s="176">
        <v>1.4970000000000001</v>
      </c>
      <c r="V119" s="176">
        <v>1.524</v>
      </c>
      <c r="W119" s="176">
        <v>1.5329999999999999</v>
      </c>
      <c r="X119" s="176">
        <v>1.538</v>
      </c>
      <c r="Y119" s="176">
        <v>1.5489999999999999</v>
      </c>
      <c r="Z119" s="176">
        <v>1.512</v>
      </c>
      <c r="AA119" s="176">
        <v>1.5329999999999999</v>
      </c>
      <c r="AB119" s="176">
        <v>3.073</v>
      </c>
      <c r="AC119" s="176">
        <v>3.1360000000000001</v>
      </c>
      <c r="AD119" s="176">
        <v>3.1070000000000002</v>
      </c>
      <c r="AE119" s="176">
        <v>3.2240000000000002</v>
      </c>
      <c r="AF119" s="176">
        <v>6.2770000000000001</v>
      </c>
      <c r="AG119" s="176">
        <v>10.680999999999999</v>
      </c>
      <c r="AH119" s="176">
        <v>10.446999999999999</v>
      </c>
      <c r="AI119" s="176">
        <v>3.379</v>
      </c>
      <c r="AJ119" s="176">
        <v>4.0049999999999999</v>
      </c>
      <c r="AK119" s="176">
        <v>110.72880000000001</v>
      </c>
      <c r="AL119" s="176">
        <v>94.214399999999998</v>
      </c>
      <c r="AM119" s="176">
        <v>87.091200000000001</v>
      </c>
      <c r="AN119" s="176">
        <v>146.76479999999998</v>
      </c>
      <c r="AO119" s="176">
        <v>37.2624</v>
      </c>
      <c r="AP119" s="176">
        <v>86.721600000000009</v>
      </c>
      <c r="AQ119" s="176">
        <v>114.6096</v>
      </c>
      <c r="AR119" s="176">
        <v>150.9648</v>
      </c>
      <c r="AS119" s="176">
        <v>105.18480000000001</v>
      </c>
      <c r="AT119" s="176">
        <v>106.6464</v>
      </c>
      <c r="AU119" s="176">
        <v>102.5472</v>
      </c>
      <c r="AV119" s="176">
        <v>98.901600000000002</v>
      </c>
      <c r="AW119" s="176">
        <v>141.72479999999999</v>
      </c>
      <c r="AX119" s="176">
        <v>77.212800000000001</v>
      </c>
      <c r="AY119" s="176">
        <v>88.099199999999996</v>
      </c>
      <c r="AZ119" s="176">
        <v>130.50239999999999</v>
      </c>
      <c r="BA119" s="176">
        <v>50.601599999999998</v>
      </c>
      <c r="BB119" s="176">
        <v>146.49600000000001</v>
      </c>
      <c r="BC119" s="176">
        <v>57.153599999999997</v>
      </c>
      <c r="BD119" s="176">
        <v>130.1328</v>
      </c>
      <c r="BE119" s="176">
        <v>120.0528</v>
      </c>
      <c r="BF119" s="176">
        <v>110.59439999999999</v>
      </c>
      <c r="BG119" s="176">
        <v>79.228800000000007</v>
      </c>
      <c r="BH119" s="176">
        <v>44.755199999999995</v>
      </c>
      <c r="BI119" s="176">
        <v>80.203199999999995</v>
      </c>
      <c r="BJ119" s="176">
        <v>127.932</v>
      </c>
      <c r="BK119" s="176">
        <v>162.99360000000001</v>
      </c>
      <c r="BL119" s="176">
        <v>80.253600000000006</v>
      </c>
      <c r="BM119" s="176">
        <v>137.70959999999999</v>
      </c>
      <c r="BN119" s="176">
        <v>100.3968</v>
      </c>
      <c r="BO119" s="176">
        <v>99.842399999999998</v>
      </c>
      <c r="BP119" s="176">
        <v>128.03280000000001</v>
      </c>
      <c r="BQ119" s="176">
        <v>116.37360000000001</v>
      </c>
      <c r="BR119" s="176">
        <v>113.06399999999999</v>
      </c>
      <c r="BS119" s="176">
        <v>147.77279999999999</v>
      </c>
      <c r="BT119" s="176">
        <v>86.284800000000004</v>
      </c>
      <c r="BU119" s="176">
        <v>64.7136</v>
      </c>
      <c r="BV119" s="176">
        <v>100.02719999999999</v>
      </c>
      <c r="BW119" s="176">
        <v>78.674399999999991</v>
      </c>
      <c r="BX119" s="176">
        <v>89.409600000000012</v>
      </c>
      <c r="BY119" s="176">
        <v>59.8752</v>
      </c>
      <c r="BZ119" s="176">
        <v>23.150400000000001</v>
      </c>
      <c r="CA119" s="176">
        <v>103.37039999999999</v>
      </c>
      <c r="CB119" s="176">
        <v>124.79039999999999</v>
      </c>
      <c r="CC119" s="176">
        <v>59.959199999999996</v>
      </c>
      <c r="CD119" s="176">
        <v>32.995199999999997</v>
      </c>
      <c r="CE119" s="176">
        <v>60.278400000000005</v>
      </c>
      <c r="CF119" s="176">
        <v>38.505600000000001</v>
      </c>
      <c r="CG119" s="176">
        <v>62.428800000000003</v>
      </c>
      <c r="CH119" s="176">
        <v>13.910399999999999</v>
      </c>
      <c r="CI119" s="176">
        <v>66.024000000000001</v>
      </c>
      <c r="CJ119" s="176">
        <v>110.2752</v>
      </c>
      <c r="CK119" s="176">
        <v>111.92160000000001</v>
      </c>
      <c r="CL119" s="176">
        <v>136.48320000000001</v>
      </c>
      <c r="CM119" s="176">
        <v>116.03760000000001</v>
      </c>
      <c r="CN119" s="176">
        <v>87.259199999999993</v>
      </c>
      <c r="CO119" s="176">
        <v>139.10400000000001</v>
      </c>
      <c r="CP119" s="176">
        <v>106.61280000000001</v>
      </c>
      <c r="CQ119" s="176">
        <v>81.446399999999997</v>
      </c>
      <c r="CR119" s="176">
        <v>125.7984</v>
      </c>
      <c r="CS119" s="176">
        <v>91.727999999999994</v>
      </c>
      <c r="CT119" s="176">
        <v>138.80160000000001</v>
      </c>
      <c r="CU119" s="176">
        <v>125.81519999999999</v>
      </c>
      <c r="CV119" s="176">
        <v>145.95839999999998</v>
      </c>
      <c r="CW119" s="176">
        <v>69.703199999999995</v>
      </c>
      <c r="CX119" s="176">
        <v>103.9752</v>
      </c>
      <c r="CY119" s="176">
        <v>108.57839999999999</v>
      </c>
      <c r="CZ119" s="176">
        <v>121.43039999999999</v>
      </c>
      <c r="DA119" s="176">
        <v>87.897600000000011</v>
      </c>
      <c r="DB119" s="176">
        <v>102.396</v>
      </c>
      <c r="DC119" s="176">
        <v>137.40720000000002</v>
      </c>
      <c r="DD119" s="176">
        <v>85.427999999999997</v>
      </c>
      <c r="DE119" s="4"/>
      <c r="DF119" s="113">
        <f t="shared" si="8"/>
        <v>40695</v>
      </c>
      <c r="DG119" s="133">
        <f t="shared" si="10"/>
        <v>64.900000000000006</v>
      </c>
      <c r="DH119" s="86">
        <f t="shared" ca="1" si="6"/>
        <v>0</v>
      </c>
      <c r="DI119" s="4"/>
      <c r="DO119" s="178"/>
    </row>
    <row r="120" spans="1:119" customFormat="1" ht="12" customHeight="1" x14ac:dyDescent="0.2">
      <c r="A120" s="4"/>
      <c r="B120" s="188">
        <f t="shared" si="7"/>
        <v>40725</v>
      </c>
      <c r="C120" s="186">
        <v>84.11</v>
      </c>
      <c r="D120" s="186">
        <v>21.03</v>
      </c>
      <c r="E120" s="187">
        <v>0.9</v>
      </c>
      <c r="F120" s="187">
        <v>1.1000000000000001</v>
      </c>
      <c r="G120" s="4"/>
      <c r="H120" s="4"/>
      <c r="I120" s="4"/>
      <c r="J120" s="4"/>
      <c r="K120" s="4"/>
      <c r="L120" s="207">
        <v>37351</v>
      </c>
      <c r="M120" s="176">
        <v>4.33</v>
      </c>
      <c r="N120" s="176">
        <v>4.4409999999999998</v>
      </c>
      <c r="O120" s="176">
        <v>3.3879999999999999</v>
      </c>
      <c r="P120" s="176">
        <v>3.4460000000000002</v>
      </c>
      <c r="Q120" s="176">
        <v>3.4239999999999999</v>
      </c>
      <c r="R120" s="176">
        <v>3.484</v>
      </c>
      <c r="S120" s="176">
        <v>4.5860000000000003</v>
      </c>
      <c r="T120" s="176">
        <v>4.1959999999999997</v>
      </c>
      <c r="U120" s="176">
        <v>3.4239999999999999</v>
      </c>
      <c r="V120" s="176">
        <v>3.4630000000000001</v>
      </c>
      <c r="W120" s="176">
        <v>4.6130000000000004</v>
      </c>
      <c r="X120" s="176">
        <v>4.82</v>
      </c>
      <c r="Y120" s="176">
        <v>6.4180000000000001</v>
      </c>
      <c r="Z120" s="176">
        <v>6.3730000000000002</v>
      </c>
      <c r="AA120" s="176">
        <v>6.41</v>
      </c>
      <c r="AB120" s="176">
        <v>6.4630000000000001</v>
      </c>
      <c r="AC120" s="176">
        <v>6.5179999999999998</v>
      </c>
      <c r="AD120" s="176">
        <v>6.8280000000000003</v>
      </c>
      <c r="AE120" s="176">
        <v>7.6390000000000002</v>
      </c>
      <c r="AF120" s="176">
        <v>6.7320000000000002</v>
      </c>
      <c r="AG120" s="176">
        <v>4.7779999999999996</v>
      </c>
      <c r="AH120" s="176">
        <v>4.83</v>
      </c>
      <c r="AI120" s="176">
        <v>4.7969999999999997</v>
      </c>
      <c r="AJ120" s="176">
        <v>5.9409999999999998</v>
      </c>
      <c r="AK120" s="176">
        <v>124.7568</v>
      </c>
      <c r="AL120" s="176">
        <v>104.83199999999999</v>
      </c>
      <c r="AM120" s="176">
        <v>66.695999999999998</v>
      </c>
      <c r="AN120" s="176">
        <v>69.148800000000008</v>
      </c>
      <c r="AO120" s="176">
        <v>80.068799999999996</v>
      </c>
      <c r="AP120" s="176">
        <v>133.62720000000002</v>
      </c>
      <c r="AQ120" s="176">
        <v>92.8536</v>
      </c>
      <c r="AR120" s="176">
        <v>126.78960000000001</v>
      </c>
      <c r="AS120" s="176">
        <v>104.1096</v>
      </c>
      <c r="AT120" s="176">
        <v>139.15439999999998</v>
      </c>
      <c r="AU120" s="176">
        <v>43.176000000000002</v>
      </c>
      <c r="AV120" s="176">
        <v>46.922400000000003</v>
      </c>
      <c r="AW120" s="176">
        <v>64.125599999999991</v>
      </c>
      <c r="AX120" s="176">
        <v>36.825600000000001</v>
      </c>
      <c r="AY120" s="176">
        <v>27.803999999999998</v>
      </c>
      <c r="AZ120" s="176">
        <v>81.110399999999998</v>
      </c>
      <c r="BA120" s="176">
        <v>31.4496</v>
      </c>
      <c r="BB120" s="176">
        <v>86.049600000000012</v>
      </c>
      <c r="BC120" s="176">
        <v>79.027199999999993</v>
      </c>
      <c r="BD120" s="176">
        <v>115.31519999999999</v>
      </c>
      <c r="BE120" s="176">
        <v>21.42</v>
      </c>
      <c r="BF120" s="176">
        <v>9.1727999999999987</v>
      </c>
      <c r="BG120" s="176">
        <v>6.3167999999999997</v>
      </c>
      <c r="BH120" s="176">
        <v>43.562400000000004</v>
      </c>
      <c r="BI120" s="176">
        <v>79.430399999999992</v>
      </c>
      <c r="BJ120" s="176">
        <v>71.769600000000011</v>
      </c>
      <c r="BK120" s="176">
        <v>88.401600000000002</v>
      </c>
      <c r="BL120" s="176">
        <v>85.444800000000001</v>
      </c>
      <c r="BM120" s="176">
        <v>99.170400000000001</v>
      </c>
      <c r="BN120" s="176">
        <v>32.575200000000002</v>
      </c>
      <c r="BO120" s="176">
        <v>74.995199999999997</v>
      </c>
      <c r="BP120" s="176">
        <v>84.470399999999998</v>
      </c>
      <c r="BQ120" s="176">
        <v>44.956800000000001</v>
      </c>
      <c r="BR120" s="176">
        <v>72.492000000000004</v>
      </c>
      <c r="BS120" s="176">
        <v>78.036000000000001</v>
      </c>
      <c r="BT120" s="176">
        <v>95.289600000000007</v>
      </c>
      <c r="BU120" s="176">
        <v>52.415999999999997</v>
      </c>
      <c r="BV120" s="176">
        <v>44.956800000000001</v>
      </c>
      <c r="BW120" s="176">
        <v>59.8752</v>
      </c>
      <c r="BX120" s="176">
        <v>112.69439999999999</v>
      </c>
      <c r="BY120" s="176">
        <v>38.102400000000003</v>
      </c>
      <c r="BZ120" s="176">
        <v>24.2928</v>
      </c>
      <c r="CA120" s="176">
        <v>50.635199999999998</v>
      </c>
      <c r="CB120" s="176">
        <v>86.872799999999998</v>
      </c>
      <c r="CC120" s="176">
        <v>143.7576</v>
      </c>
      <c r="CD120" s="176">
        <v>131.0232</v>
      </c>
      <c r="CE120" s="176">
        <v>53.2224</v>
      </c>
      <c r="CF120" s="176">
        <v>50.601599999999998</v>
      </c>
      <c r="CG120" s="176">
        <v>30.911999999999999</v>
      </c>
      <c r="CH120" s="176">
        <v>127.4952</v>
      </c>
      <c r="CI120" s="176">
        <v>121.76639999999999</v>
      </c>
      <c r="CJ120" s="176">
        <v>129.62880000000001</v>
      </c>
      <c r="CK120" s="176">
        <v>120.55680000000001</v>
      </c>
      <c r="CL120" s="176">
        <v>90.703199999999995</v>
      </c>
      <c r="CM120" s="176">
        <v>74.37360000000001</v>
      </c>
      <c r="CN120" s="176">
        <v>81.026399999999995</v>
      </c>
      <c r="CO120" s="176">
        <v>133.63560000000001</v>
      </c>
      <c r="CP120" s="176">
        <v>69.3</v>
      </c>
      <c r="CQ120" s="176">
        <v>90.316800000000001</v>
      </c>
      <c r="CR120" s="176">
        <v>95.121600000000001</v>
      </c>
      <c r="CS120" s="176">
        <v>116.03760000000001</v>
      </c>
      <c r="CT120" s="176">
        <v>128.63759999999999</v>
      </c>
      <c r="CU120" s="176">
        <v>125.7984</v>
      </c>
      <c r="CV120" s="176">
        <v>104.8488</v>
      </c>
      <c r="CW120" s="176">
        <v>93.206399999999988</v>
      </c>
      <c r="CX120" s="176">
        <v>134.03039999999999</v>
      </c>
      <c r="CY120" s="176">
        <v>122.3712</v>
      </c>
      <c r="CZ120" s="176">
        <v>75.398399999999995</v>
      </c>
      <c r="DA120" s="176">
        <v>107.604</v>
      </c>
      <c r="DB120" s="176">
        <v>129.3432</v>
      </c>
      <c r="DC120" s="176">
        <v>81.244799999999998</v>
      </c>
      <c r="DD120" s="176">
        <v>97.070399999999992</v>
      </c>
      <c r="DE120" s="4"/>
      <c r="DF120" s="113">
        <f t="shared" si="8"/>
        <v>40725</v>
      </c>
      <c r="DG120" s="133">
        <f t="shared" si="10"/>
        <v>84.11</v>
      </c>
      <c r="DH120" s="86">
        <f t="shared" ca="1" si="6"/>
        <v>0</v>
      </c>
      <c r="DI120" s="4"/>
      <c r="DO120" s="178"/>
    </row>
    <row r="121" spans="1:119" customFormat="1" ht="12" customHeight="1" x14ac:dyDescent="0.2">
      <c r="A121" s="4"/>
      <c r="B121" s="188">
        <f t="shared" si="7"/>
        <v>40756</v>
      </c>
      <c r="C121" s="186">
        <v>83.35</v>
      </c>
      <c r="D121" s="186">
        <v>19.29</v>
      </c>
      <c r="E121" s="187">
        <v>0.9</v>
      </c>
      <c r="F121" s="187">
        <v>1.1000000000000001</v>
      </c>
      <c r="G121" s="4"/>
      <c r="H121" s="4"/>
      <c r="I121" s="4"/>
      <c r="J121" s="4"/>
      <c r="K121" s="4"/>
      <c r="L121" s="207">
        <v>37352</v>
      </c>
      <c r="M121" s="176">
        <v>4.3339999999999996</v>
      </c>
      <c r="N121" s="176">
        <v>4.3250000000000002</v>
      </c>
      <c r="O121" s="176">
        <v>4.3120000000000003</v>
      </c>
      <c r="P121" s="176">
        <v>4.3049999999999997</v>
      </c>
      <c r="Q121" s="176">
        <v>4.8940000000000001</v>
      </c>
      <c r="R121" s="176">
        <v>5.7530000000000001</v>
      </c>
      <c r="S121" s="176">
        <v>5.7640000000000002</v>
      </c>
      <c r="T121" s="176">
        <v>5.8609999999999998</v>
      </c>
      <c r="U121" s="176">
        <v>5.8520000000000003</v>
      </c>
      <c r="V121" s="176">
        <v>5.827</v>
      </c>
      <c r="W121" s="176">
        <v>5.8070000000000004</v>
      </c>
      <c r="X121" s="176">
        <v>5.8029999999999999</v>
      </c>
      <c r="Y121" s="176">
        <v>5.843</v>
      </c>
      <c r="Z121" s="176">
        <v>5.8179999999999996</v>
      </c>
      <c r="AA121" s="176">
        <v>5.81</v>
      </c>
      <c r="AB121" s="176">
        <v>5.8140000000000001</v>
      </c>
      <c r="AC121" s="176">
        <v>5.7919999999999998</v>
      </c>
      <c r="AD121" s="176">
        <v>5.79</v>
      </c>
      <c r="AE121" s="176">
        <v>5.7850000000000001</v>
      </c>
      <c r="AF121" s="176">
        <v>5.8879999999999999</v>
      </c>
      <c r="AG121" s="176">
        <v>5.8979999999999997</v>
      </c>
      <c r="AH121" s="176">
        <v>5.8869999999999996</v>
      </c>
      <c r="AI121" s="176">
        <v>5.14</v>
      </c>
      <c r="AJ121" s="176">
        <v>4.7720000000000002</v>
      </c>
      <c r="AK121" s="176">
        <v>114.50880000000001</v>
      </c>
      <c r="AL121" s="176">
        <v>81.244799999999998</v>
      </c>
      <c r="AM121" s="176">
        <v>145.92479999999998</v>
      </c>
      <c r="AN121" s="176">
        <v>111.3</v>
      </c>
      <c r="AO121" s="176">
        <v>128.82239999999999</v>
      </c>
      <c r="AP121" s="176">
        <v>67.334399999999988</v>
      </c>
      <c r="AQ121" s="176">
        <v>29.248799999999999</v>
      </c>
      <c r="AR121" s="176">
        <v>108.89760000000001</v>
      </c>
      <c r="AS121" s="176">
        <v>118.33919999999999</v>
      </c>
      <c r="AT121" s="176">
        <v>98.364000000000004</v>
      </c>
      <c r="AU121" s="176">
        <v>131.64479999999998</v>
      </c>
      <c r="AV121" s="176">
        <v>77.616</v>
      </c>
      <c r="AW121" s="176">
        <v>108.4104</v>
      </c>
      <c r="AX121" s="176">
        <v>115.9032</v>
      </c>
      <c r="AY121" s="176">
        <v>98.263199999999998</v>
      </c>
      <c r="AZ121" s="176">
        <v>110.2752</v>
      </c>
      <c r="BA121" s="176">
        <v>75.986399999999989</v>
      </c>
      <c r="BB121" s="176">
        <v>102.816</v>
      </c>
      <c r="BC121" s="176">
        <v>75.096000000000004</v>
      </c>
      <c r="BD121" s="176">
        <v>147.92400000000001</v>
      </c>
      <c r="BE121" s="176">
        <v>76.608000000000004</v>
      </c>
      <c r="BF121" s="176">
        <v>40.924800000000005</v>
      </c>
      <c r="BG121" s="176">
        <v>75.599999999999994</v>
      </c>
      <c r="BH121" s="176">
        <v>111.35039999999999</v>
      </c>
      <c r="BI121" s="176">
        <v>124.05119999999999</v>
      </c>
      <c r="BJ121" s="176">
        <v>114.64319999999999</v>
      </c>
      <c r="BK121" s="176">
        <v>109.6704</v>
      </c>
      <c r="BL121" s="176">
        <v>38.287199999999999</v>
      </c>
      <c r="BM121" s="176">
        <v>61.084800000000001</v>
      </c>
      <c r="BN121" s="176">
        <v>73.38239999999999</v>
      </c>
      <c r="BO121" s="176">
        <v>109.0656</v>
      </c>
      <c r="BP121" s="176">
        <v>95.89439999999999</v>
      </c>
      <c r="BQ121" s="176">
        <v>102.3288</v>
      </c>
      <c r="BR121" s="176">
        <v>87.914400000000001</v>
      </c>
      <c r="BS121" s="176">
        <v>115.248</v>
      </c>
      <c r="BT121" s="176">
        <v>117.44880000000001</v>
      </c>
      <c r="BU121" s="176">
        <v>150.19200000000001</v>
      </c>
      <c r="BV121" s="176">
        <v>64.444800000000001</v>
      </c>
      <c r="BW121" s="176">
        <v>116.91119999999999</v>
      </c>
      <c r="BX121" s="176">
        <v>125.81519999999999</v>
      </c>
      <c r="BY121" s="176">
        <v>126</v>
      </c>
      <c r="BZ121" s="176">
        <v>102.61439999999999</v>
      </c>
      <c r="CA121" s="176">
        <v>116.03760000000001</v>
      </c>
      <c r="CB121" s="176">
        <v>112.2744</v>
      </c>
      <c r="CC121" s="176">
        <v>72.172800000000009</v>
      </c>
      <c r="CD121" s="176">
        <v>44.385599999999997</v>
      </c>
      <c r="CE121" s="176">
        <v>141.64079999999998</v>
      </c>
      <c r="CF121" s="176">
        <v>108.05760000000001</v>
      </c>
      <c r="CG121" s="176">
        <v>145.15199999999999</v>
      </c>
      <c r="CH121" s="176">
        <v>54.028800000000004</v>
      </c>
      <c r="CI121" s="176">
        <v>51.844800000000006</v>
      </c>
      <c r="CJ121" s="176">
        <v>66.897600000000011</v>
      </c>
      <c r="CK121" s="176">
        <v>83.714399999999998</v>
      </c>
      <c r="CL121" s="176">
        <v>110.4768</v>
      </c>
      <c r="CM121" s="176">
        <v>144.74879999999999</v>
      </c>
      <c r="CN121" s="176">
        <v>74.793600000000012</v>
      </c>
      <c r="CO121" s="176">
        <v>128.16720000000001</v>
      </c>
      <c r="CP121" s="176">
        <v>84.100800000000007</v>
      </c>
      <c r="CQ121" s="176">
        <v>104.3952</v>
      </c>
      <c r="CR121" s="176">
        <v>120.94319999999999</v>
      </c>
      <c r="CS121" s="176">
        <v>90.50160000000001</v>
      </c>
      <c r="CT121" s="176">
        <v>42.940800000000003</v>
      </c>
      <c r="CU121" s="176">
        <v>103.0176</v>
      </c>
      <c r="CV121" s="176">
        <v>69.148800000000008</v>
      </c>
      <c r="CW121" s="176">
        <v>80.421600000000012</v>
      </c>
      <c r="CX121" s="176">
        <v>107.1168</v>
      </c>
      <c r="CY121" s="176">
        <v>86.94</v>
      </c>
      <c r="CZ121" s="176">
        <v>114.2568</v>
      </c>
      <c r="DA121" s="176">
        <v>111.468</v>
      </c>
      <c r="DB121" s="176">
        <v>151.19999999999999</v>
      </c>
      <c r="DC121" s="176">
        <v>49.156800000000004</v>
      </c>
      <c r="DD121" s="176">
        <v>129.09119999999999</v>
      </c>
      <c r="DE121" s="4"/>
      <c r="DF121" s="113">
        <f t="shared" si="8"/>
        <v>40756</v>
      </c>
      <c r="DG121" s="133">
        <f t="shared" si="10"/>
        <v>83.35</v>
      </c>
      <c r="DH121" s="86">
        <f t="shared" ca="1" si="6"/>
        <v>0</v>
      </c>
      <c r="DI121" s="4"/>
      <c r="DO121" s="178"/>
    </row>
    <row r="122" spans="1:119" customFormat="1" ht="12" customHeight="1" x14ac:dyDescent="0.2">
      <c r="A122" s="4"/>
      <c r="B122" s="188">
        <f t="shared" si="7"/>
        <v>40787</v>
      </c>
      <c r="C122" s="186">
        <v>85.14</v>
      </c>
      <c r="D122" s="186">
        <v>18.75</v>
      </c>
      <c r="E122" s="187">
        <v>0.9</v>
      </c>
      <c r="F122" s="187">
        <v>1.1000000000000001</v>
      </c>
      <c r="G122" s="4"/>
      <c r="H122" s="4"/>
      <c r="I122" s="4"/>
      <c r="J122" s="4"/>
      <c r="K122" s="4"/>
      <c r="L122" s="208">
        <v>37353</v>
      </c>
      <c r="M122" s="176">
        <v>4.5960000000000001</v>
      </c>
      <c r="N122" s="176">
        <v>4.577</v>
      </c>
      <c r="O122" s="176">
        <v>4.58</v>
      </c>
      <c r="P122" s="176">
        <v>4.5780000000000003</v>
      </c>
      <c r="Q122" s="176">
        <v>4.5810000000000004</v>
      </c>
      <c r="R122" s="176">
        <v>4.2750000000000004</v>
      </c>
      <c r="S122" s="176">
        <v>6.375</v>
      </c>
      <c r="T122" s="176">
        <v>6.2469999999999999</v>
      </c>
      <c r="U122" s="176">
        <v>4.7389999999999999</v>
      </c>
      <c r="V122" s="176">
        <v>5.3490000000000002</v>
      </c>
      <c r="W122" s="176">
        <v>5.1470000000000002</v>
      </c>
      <c r="X122" s="176">
        <v>5.0830000000000002</v>
      </c>
      <c r="Y122" s="176">
        <v>5.0229999999999997</v>
      </c>
      <c r="Z122" s="176">
        <v>4.6180000000000003</v>
      </c>
      <c r="AA122" s="176">
        <v>4.5229999999999997</v>
      </c>
      <c r="AB122" s="176">
        <v>5.7160000000000002</v>
      </c>
      <c r="AC122" s="176">
        <v>6.157</v>
      </c>
      <c r="AD122" s="176">
        <v>6.101</v>
      </c>
      <c r="AE122" s="176">
        <v>6.0990000000000002</v>
      </c>
      <c r="AF122" s="176">
        <v>6.1139999999999999</v>
      </c>
      <c r="AG122" s="176">
        <v>6.1239999999999997</v>
      </c>
      <c r="AH122" s="176">
        <v>6.125</v>
      </c>
      <c r="AI122" s="176">
        <v>6.1189999999999998</v>
      </c>
      <c r="AJ122" s="176">
        <v>4.7030000000000003</v>
      </c>
      <c r="AK122" s="176">
        <v>132.24960000000002</v>
      </c>
      <c r="AL122" s="176">
        <v>47.375999999999998</v>
      </c>
      <c r="AM122" s="176">
        <v>81.748800000000003</v>
      </c>
      <c r="AN122" s="176">
        <v>97.339199999999991</v>
      </c>
      <c r="AO122" s="176">
        <v>129.0744</v>
      </c>
      <c r="AP122" s="176">
        <v>108.864</v>
      </c>
      <c r="AQ122" s="176">
        <v>86.083199999999991</v>
      </c>
      <c r="AR122" s="176">
        <v>45.863999999999997</v>
      </c>
      <c r="AS122" s="176">
        <v>110.04</v>
      </c>
      <c r="AT122" s="176">
        <v>29.8368</v>
      </c>
      <c r="AU122" s="176">
        <v>89.275199999999998</v>
      </c>
      <c r="AV122" s="176">
        <v>103.0176</v>
      </c>
      <c r="AW122" s="176">
        <v>127.81439999999999</v>
      </c>
      <c r="AX122" s="176">
        <v>63.873599999999996</v>
      </c>
      <c r="AY122" s="176">
        <v>95.776800000000009</v>
      </c>
      <c r="AZ122" s="176">
        <v>111.68639999999999</v>
      </c>
      <c r="BA122" s="176">
        <v>103.0176</v>
      </c>
      <c r="BB122" s="176">
        <v>58.178400000000003</v>
      </c>
      <c r="BC122" s="176">
        <v>92.870399999999989</v>
      </c>
      <c r="BD122" s="176">
        <v>103.2192</v>
      </c>
      <c r="BE122" s="176">
        <v>104.8656</v>
      </c>
      <c r="BF122" s="176">
        <v>136.39920000000001</v>
      </c>
      <c r="BG122" s="176">
        <v>81.563999999999993</v>
      </c>
      <c r="BH122" s="176">
        <v>114.30719999999999</v>
      </c>
      <c r="BI122" s="176">
        <v>90.182400000000001</v>
      </c>
      <c r="BJ122" s="176">
        <v>147</v>
      </c>
      <c r="BK122" s="176">
        <v>40.051199999999994</v>
      </c>
      <c r="BL122" s="176">
        <v>95.272800000000004</v>
      </c>
      <c r="BM122" s="176">
        <v>83.865600000000001</v>
      </c>
      <c r="BN122" s="176">
        <v>98.582399999999993</v>
      </c>
      <c r="BO122" s="176">
        <v>154.4256</v>
      </c>
      <c r="BP122" s="176">
        <v>55.238399999999999</v>
      </c>
      <c r="BQ122" s="176">
        <v>57.775199999999998</v>
      </c>
      <c r="BR122" s="176">
        <v>113.33280000000001</v>
      </c>
      <c r="BS122" s="176">
        <v>117.3312</v>
      </c>
      <c r="BT122" s="176">
        <v>140.31360000000001</v>
      </c>
      <c r="BU122" s="176">
        <v>97.574399999999997</v>
      </c>
      <c r="BV122" s="176">
        <v>82.403999999999996</v>
      </c>
      <c r="BW122" s="176">
        <v>64.495199999999997</v>
      </c>
      <c r="BX122" s="176">
        <v>88.2</v>
      </c>
      <c r="BY122" s="176">
        <v>124.25280000000001</v>
      </c>
      <c r="BZ122" s="176">
        <v>56.246400000000001</v>
      </c>
      <c r="CA122" s="176">
        <v>95.121600000000001</v>
      </c>
      <c r="CB122" s="176">
        <v>116.676</v>
      </c>
      <c r="CC122" s="176">
        <v>126.8064</v>
      </c>
      <c r="CD122" s="176">
        <v>107.4024</v>
      </c>
      <c r="CE122" s="176">
        <v>80.858399999999989</v>
      </c>
      <c r="CF122" s="176">
        <v>139.77600000000001</v>
      </c>
      <c r="CG122" s="176">
        <v>109.41839999999999</v>
      </c>
      <c r="CH122" s="176">
        <v>93.340800000000002</v>
      </c>
      <c r="CI122" s="176">
        <v>124.38719999999999</v>
      </c>
      <c r="CJ122" s="176">
        <v>62.294400000000003</v>
      </c>
      <c r="CK122" s="176">
        <v>26.174400000000002</v>
      </c>
      <c r="CL122" s="176">
        <v>61.152000000000001</v>
      </c>
      <c r="CM122" s="176">
        <v>101.136</v>
      </c>
      <c r="CN122" s="176">
        <v>100.1112</v>
      </c>
      <c r="CO122" s="176">
        <v>117.096</v>
      </c>
      <c r="CP122" s="176">
        <v>112.3248</v>
      </c>
      <c r="CQ122" s="176">
        <v>103.824</v>
      </c>
      <c r="CR122" s="176">
        <v>86.889600000000002</v>
      </c>
      <c r="CS122" s="176">
        <v>129.12479999999999</v>
      </c>
      <c r="CT122" s="176">
        <v>155.60160000000002</v>
      </c>
      <c r="CU122" s="176">
        <v>52.08</v>
      </c>
      <c r="CV122" s="176">
        <v>122.8248</v>
      </c>
      <c r="CW122" s="176">
        <v>78.18719999999999</v>
      </c>
      <c r="CX122" s="176">
        <v>84.8904</v>
      </c>
      <c r="CY122" s="176">
        <v>52.197600000000001</v>
      </c>
      <c r="CZ122" s="176">
        <v>50.1312</v>
      </c>
      <c r="DA122" s="176">
        <v>86.688000000000002</v>
      </c>
      <c r="DB122" s="176">
        <v>74.07119999999999</v>
      </c>
      <c r="DC122" s="176">
        <v>93.340800000000002</v>
      </c>
      <c r="DD122" s="176">
        <v>39.143999999999998</v>
      </c>
      <c r="DE122" s="4"/>
      <c r="DF122" s="113">
        <f t="shared" si="8"/>
        <v>40787</v>
      </c>
      <c r="DG122" s="133">
        <f t="shared" si="10"/>
        <v>85.14</v>
      </c>
      <c r="DH122" s="86">
        <f t="shared" ca="1" si="6"/>
        <v>0</v>
      </c>
      <c r="DI122" s="4"/>
      <c r="DO122" s="178"/>
    </row>
    <row r="123" spans="1:119" customFormat="1" ht="12" customHeight="1" x14ac:dyDescent="0.2">
      <c r="A123" s="4"/>
      <c r="B123" s="188">
        <f t="shared" si="7"/>
        <v>40817</v>
      </c>
      <c r="C123" s="186">
        <v>88.11</v>
      </c>
      <c r="D123" s="186">
        <v>20.22</v>
      </c>
      <c r="E123" s="187">
        <v>0.9</v>
      </c>
      <c r="F123" s="187">
        <v>1.1000000000000001</v>
      </c>
      <c r="G123" s="4"/>
      <c r="H123" s="4"/>
      <c r="I123" s="4"/>
      <c r="J123" s="4"/>
      <c r="K123" s="4"/>
      <c r="L123" s="208">
        <v>37354</v>
      </c>
      <c r="M123" s="176">
        <v>4.9260000000000002</v>
      </c>
      <c r="N123" s="176">
        <v>4.9169999999999998</v>
      </c>
      <c r="O123" s="176">
        <v>3.8650000000000002</v>
      </c>
      <c r="P123" s="176">
        <v>7.383</v>
      </c>
      <c r="Q123" s="176">
        <v>7.39</v>
      </c>
      <c r="R123" s="176">
        <v>6.157</v>
      </c>
      <c r="S123" s="176">
        <v>5.851</v>
      </c>
      <c r="T123" s="176">
        <v>5.83</v>
      </c>
      <c r="U123" s="176">
        <v>6.1550000000000002</v>
      </c>
      <c r="V123" s="176">
        <v>6.359</v>
      </c>
      <c r="W123" s="176">
        <v>5.6260000000000003</v>
      </c>
      <c r="X123" s="176">
        <v>6.9089999999999998</v>
      </c>
      <c r="Y123" s="176">
        <v>7.8739999999999997</v>
      </c>
      <c r="Z123" s="176">
        <v>8.2569999999999997</v>
      </c>
      <c r="AA123" s="176">
        <v>8.1460000000000008</v>
      </c>
      <c r="AB123" s="176">
        <v>5.6710000000000003</v>
      </c>
      <c r="AC123" s="176">
        <v>5.71</v>
      </c>
      <c r="AD123" s="176">
        <v>6.6239999999999997</v>
      </c>
      <c r="AE123" s="176">
        <v>6.41</v>
      </c>
      <c r="AF123" s="176">
        <v>6.1589999999999998</v>
      </c>
      <c r="AG123" s="176">
        <v>5.0670000000000002</v>
      </c>
      <c r="AH123" s="176">
        <v>5.0460000000000003</v>
      </c>
      <c r="AI123" s="176">
        <v>4.774</v>
      </c>
      <c r="AJ123" s="176">
        <v>6.9889999999999999</v>
      </c>
      <c r="AK123" s="176">
        <v>107.99039999999999</v>
      </c>
      <c r="AL123" s="176">
        <v>120.96</v>
      </c>
      <c r="AM123" s="176">
        <v>78.220799999999997</v>
      </c>
      <c r="AN123" s="176">
        <v>134.29920000000001</v>
      </c>
      <c r="AO123" s="176">
        <v>132.048</v>
      </c>
      <c r="AP123" s="176">
        <v>112.02239999999999</v>
      </c>
      <c r="AQ123" s="176">
        <v>121.6152</v>
      </c>
      <c r="AR123" s="176">
        <v>60.698399999999999</v>
      </c>
      <c r="AS123" s="176">
        <v>126.58799999999999</v>
      </c>
      <c r="AT123" s="176">
        <v>129.8304</v>
      </c>
      <c r="AU123" s="176">
        <v>119.616</v>
      </c>
      <c r="AV123" s="176">
        <v>57.640800000000006</v>
      </c>
      <c r="AW123" s="176">
        <v>125.0928</v>
      </c>
      <c r="AX123" s="176">
        <v>82.656000000000006</v>
      </c>
      <c r="AY123" s="176">
        <v>130.8552</v>
      </c>
      <c r="AZ123" s="176">
        <v>53.827199999999998</v>
      </c>
      <c r="BA123" s="176">
        <v>154.8288</v>
      </c>
      <c r="BB123" s="176">
        <v>97.423199999999994</v>
      </c>
      <c r="BC123" s="176">
        <v>139.86000000000001</v>
      </c>
      <c r="BD123" s="176">
        <v>76.759199999999993</v>
      </c>
      <c r="BE123" s="176">
        <v>50.265599999999999</v>
      </c>
      <c r="BF123" s="176">
        <v>98.565600000000003</v>
      </c>
      <c r="BG123" s="176">
        <v>28.98</v>
      </c>
      <c r="BH123" s="176">
        <v>89.308800000000005</v>
      </c>
      <c r="BI123" s="176">
        <v>131.44320000000002</v>
      </c>
      <c r="BJ123" s="176">
        <v>37.766400000000004</v>
      </c>
      <c r="BK123" s="176">
        <v>87.36</v>
      </c>
      <c r="BL123" s="176">
        <v>67.435199999999995</v>
      </c>
      <c r="BM123" s="176">
        <v>54.230400000000003</v>
      </c>
      <c r="BN123" s="176">
        <v>91.526399999999995</v>
      </c>
      <c r="BO123" s="176">
        <v>109.4688</v>
      </c>
      <c r="BP123" s="176">
        <v>129.32640000000001</v>
      </c>
      <c r="BQ123" s="176">
        <v>128.6208</v>
      </c>
      <c r="BR123" s="176">
        <v>133.86240000000001</v>
      </c>
      <c r="BS123" s="176">
        <v>76.507199999999997</v>
      </c>
      <c r="BT123" s="176">
        <v>117.0624</v>
      </c>
      <c r="BU123" s="176">
        <v>125.7984</v>
      </c>
      <c r="BV123" s="176">
        <v>85.075199999999995</v>
      </c>
      <c r="BW123" s="176">
        <v>54.8352</v>
      </c>
      <c r="BX123" s="176">
        <v>139.0368</v>
      </c>
      <c r="BY123" s="176">
        <v>72.038399999999996</v>
      </c>
      <c r="BZ123" s="176">
        <v>129.2424</v>
      </c>
      <c r="CA123" s="176">
        <v>89.258399999999995</v>
      </c>
      <c r="CB123" s="176">
        <v>42.8904</v>
      </c>
      <c r="CC123" s="176">
        <v>137.5248</v>
      </c>
      <c r="CD123" s="176">
        <v>115.53360000000001</v>
      </c>
      <c r="CE123" s="176">
        <v>102.36239999999999</v>
      </c>
      <c r="CF123" s="176">
        <v>85.612800000000007</v>
      </c>
      <c r="CG123" s="176">
        <v>119.7504</v>
      </c>
      <c r="CH123" s="176">
        <v>82.639200000000002</v>
      </c>
      <c r="CI123" s="176">
        <v>95.961600000000004</v>
      </c>
      <c r="CJ123" s="176">
        <v>97.97760000000001</v>
      </c>
      <c r="CK123" s="176">
        <v>129.2928</v>
      </c>
      <c r="CL123" s="176">
        <v>76.7928</v>
      </c>
      <c r="CM123" s="176">
        <v>122.32080000000001</v>
      </c>
      <c r="CN123" s="176">
        <v>74.3904</v>
      </c>
      <c r="CO123" s="176">
        <v>78.25439999999999</v>
      </c>
      <c r="CP123" s="176">
        <v>128.3184</v>
      </c>
      <c r="CQ123" s="176">
        <v>132.68639999999999</v>
      </c>
      <c r="CR123" s="176">
        <v>110.0736</v>
      </c>
      <c r="CS123" s="176">
        <v>75.364800000000002</v>
      </c>
      <c r="CT123" s="176">
        <v>51.105599999999995</v>
      </c>
      <c r="CU123" s="176">
        <v>125.81519999999999</v>
      </c>
      <c r="CV123" s="176">
        <v>73.584000000000003</v>
      </c>
      <c r="CW123" s="176">
        <v>147.16800000000001</v>
      </c>
      <c r="CX123" s="176">
        <v>55.087199999999996</v>
      </c>
      <c r="CY123" s="176">
        <v>131.0736</v>
      </c>
      <c r="CZ123" s="176">
        <v>79.463999999999999</v>
      </c>
      <c r="DA123" s="176">
        <v>53.121600000000001</v>
      </c>
      <c r="DB123" s="176">
        <v>76.809600000000003</v>
      </c>
      <c r="DC123" s="176">
        <v>103.1016</v>
      </c>
      <c r="DD123" s="176">
        <v>130.08240000000001</v>
      </c>
      <c r="DE123" s="4"/>
      <c r="DF123" s="113">
        <f t="shared" si="8"/>
        <v>40817</v>
      </c>
      <c r="DG123" s="133">
        <f t="shared" si="10"/>
        <v>88.11</v>
      </c>
      <c r="DH123" s="86">
        <f t="shared" ca="1" si="6"/>
        <v>0</v>
      </c>
      <c r="DI123" s="4"/>
      <c r="DO123" s="178"/>
    </row>
    <row r="124" spans="1:119" customFormat="1" ht="12" customHeight="1" x14ac:dyDescent="0.2">
      <c r="A124" s="4"/>
      <c r="B124" s="188">
        <f t="shared" si="7"/>
        <v>40848</v>
      </c>
      <c r="C124" s="186">
        <v>89.96</v>
      </c>
      <c r="D124" s="186">
        <v>17.91</v>
      </c>
      <c r="E124" s="187">
        <v>0.9</v>
      </c>
      <c r="F124" s="187">
        <v>1.1000000000000001</v>
      </c>
      <c r="G124" s="4"/>
      <c r="H124" s="4"/>
      <c r="I124" s="4"/>
      <c r="J124" s="4"/>
      <c r="K124" s="4"/>
      <c r="L124" s="208">
        <v>37355</v>
      </c>
      <c r="M124" s="176">
        <v>6.4889999999999999</v>
      </c>
      <c r="N124" s="176">
        <v>6.3949999999999996</v>
      </c>
      <c r="O124" s="176">
        <v>5.0410000000000004</v>
      </c>
      <c r="P124" s="176">
        <v>4.8620000000000001</v>
      </c>
      <c r="Q124" s="176">
        <v>4.7859999999999996</v>
      </c>
      <c r="R124" s="176">
        <v>4.7439999999999998</v>
      </c>
      <c r="S124" s="176">
        <v>4.7249999999999996</v>
      </c>
      <c r="T124" s="176">
        <v>4.6849999999999996</v>
      </c>
      <c r="U124" s="176">
        <v>4.6399999999999997</v>
      </c>
      <c r="V124" s="176">
        <v>4.6479999999999997</v>
      </c>
      <c r="W124" s="176">
        <v>4.5970000000000004</v>
      </c>
      <c r="X124" s="176">
        <v>4.6230000000000002</v>
      </c>
      <c r="Y124" s="176">
        <v>4.62</v>
      </c>
      <c r="Z124" s="176">
        <v>4.6100000000000003</v>
      </c>
      <c r="AA124" s="176">
        <v>4.6050000000000004</v>
      </c>
      <c r="AB124" s="176">
        <v>5.9859999999999998</v>
      </c>
      <c r="AC124" s="176">
        <v>6.6120000000000001</v>
      </c>
      <c r="AD124" s="176">
        <v>5.4409999999999998</v>
      </c>
      <c r="AE124" s="176">
        <v>5.665</v>
      </c>
      <c r="AF124" s="176">
        <v>5.6609999999999996</v>
      </c>
      <c r="AG124" s="176">
        <v>5.6760000000000002</v>
      </c>
      <c r="AH124" s="176">
        <v>5.7690000000000001</v>
      </c>
      <c r="AI124" s="176">
        <v>5.7839999999999998</v>
      </c>
      <c r="AJ124" s="176">
        <v>6.0579999999999998</v>
      </c>
      <c r="AK124" s="176">
        <v>98.573999999999998</v>
      </c>
      <c r="AL124" s="176">
        <v>104.496</v>
      </c>
      <c r="AM124" s="176">
        <v>94.281599999999997</v>
      </c>
      <c r="AN124" s="176">
        <v>83.269200000000012</v>
      </c>
      <c r="AO124" s="176">
        <v>86.570400000000006</v>
      </c>
      <c r="AP124" s="176">
        <v>62.764799999999994</v>
      </c>
      <c r="AQ124" s="176">
        <v>90.543599999999998</v>
      </c>
      <c r="AR124" s="176">
        <v>65.125200000000007</v>
      </c>
      <c r="AS124" s="176">
        <v>99.078000000000003</v>
      </c>
      <c r="AT124" s="176">
        <v>92.8536</v>
      </c>
      <c r="AU124" s="176">
        <v>117.5076</v>
      </c>
      <c r="AV124" s="176">
        <v>72.567599999999999</v>
      </c>
      <c r="AW124" s="176">
        <v>100.3212</v>
      </c>
      <c r="AX124" s="176">
        <v>63.588000000000008</v>
      </c>
      <c r="AY124" s="176">
        <v>81.387599999999992</v>
      </c>
      <c r="AZ124" s="176">
        <v>64.2012</v>
      </c>
      <c r="BA124" s="176">
        <v>93.617999999999995</v>
      </c>
      <c r="BB124" s="176">
        <v>92.559599999999989</v>
      </c>
      <c r="BC124" s="176">
        <v>73.458000000000013</v>
      </c>
      <c r="BD124" s="176">
        <v>74.13839999999999</v>
      </c>
      <c r="BE124" s="176">
        <v>53.449200000000005</v>
      </c>
      <c r="BF124" s="176">
        <v>96.47399999999999</v>
      </c>
      <c r="BG124" s="176">
        <v>29.106000000000002</v>
      </c>
      <c r="BH124" s="176">
        <v>58.598400000000005</v>
      </c>
      <c r="BI124" s="176">
        <v>70.098000000000013</v>
      </c>
      <c r="BJ124" s="176">
        <v>55.162800000000004</v>
      </c>
      <c r="BK124" s="176">
        <v>79.346400000000003</v>
      </c>
      <c r="BL124" s="176">
        <v>71.517599999999987</v>
      </c>
      <c r="BM124" s="176">
        <v>59.270400000000002</v>
      </c>
      <c r="BN124" s="176">
        <v>116.0124</v>
      </c>
      <c r="BO124" s="176">
        <v>110.21639999999999</v>
      </c>
      <c r="BP124" s="176">
        <v>110.52719999999999</v>
      </c>
      <c r="BQ124" s="176">
        <v>102.5136</v>
      </c>
      <c r="BR124" s="176">
        <v>129.70439999999999</v>
      </c>
      <c r="BS124" s="176">
        <v>89.325600000000009</v>
      </c>
      <c r="BT124" s="176">
        <v>69.552000000000007</v>
      </c>
      <c r="BU124" s="176">
        <v>40.723199999999999</v>
      </c>
      <c r="BV124" s="176">
        <v>70.156800000000004</v>
      </c>
      <c r="BW124" s="176">
        <v>72.189600000000013</v>
      </c>
      <c r="BX124" s="176">
        <v>34.473599999999998</v>
      </c>
      <c r="BY124" s="176">
        <v>9.8783999999999992</v>
      </c>
      <c r="BZ124" s="176">
        <v>9.0719999999999992</v>
      </c>
      <c r="CA124" s="176">
        <v>13.910399999999999</v>
      </c>
      <c r="CB124" s="176">
        <v>15.926399999999999</v>
      </c>
      <c r="CC124" s="176">
        <v>59.472000000000001</v>
      </c>
      <c r="CD124" s="176">
        <v>72.794399999999996</v>
      </c>
      <c r="CE124" s="176">
        <v>36.069600000000001</v>
      </c>
      <c r="CF124" s="176">
        <v>130.83840000000001</v>
      </c>
      <c r="CG124" s="176">
        <v>94.550399999999996</v>
      </c>
      <c r="CH124" s="176">
        <v>109.65360000000001</v>
      </c>
      <c r="CI124" s="176">
        <v>121.8</v>
      </c>
      <c r="CJ124" s="176">
        <v>91.324799999999996</v>
      </c>
      <c r="CK124" s="176">
        <v>96.163200000000003</v>
      </c>
      <c r="CL124" s="176">
        <v>18.950400000000002</v>
      </c>
      <c r="CM124" s="176">
        <v>53.138400000000004</v>
      </c>
      <c r="CN124" s="176">
        <v>64.730400000000003</v>
      </c>
      <c r="CO124" s="176">
        <v>124.25280000000001</v>
      </c>
      <c r="CP124" s="176">
        <v>89.829599999999999</v>
      </c>
      <c r="CQ124" s="176">
        <v>56.044800000000002</v>
      </c>
      <c r="CR124" s="176">
        <v>55.641599999999997</v>
      </c>
      <c r="CS124" s="176">
        <v>109.6704</v>
      </c>
      <c r="CT124" s="176">
        <v>31.029599999999999</v>
      </c>
      <c r="CU124" s="176">
        <v>89.661600000000007</v>
      </c>
      <c r="CV124" s="176">
        <v>127.5624</v>
      </c>
      <c r="CW124" s="176">
        <v>110.2752</v>
      </c>
      <c r="CX124" s="176">
        <v>140.51520000000002</v>
      </c>
      <c r="CY124" s="176">
        <v>89.51039999999999</v>
      </c>
      <c r="CZ124" s="176">
        <v>90.635999999999996</v>
      </c>
      <c r="DA124" s="176">
        <v>94.651200000000003</v>
      </c>
      <c r="DB124" s="176">
        <v>152.4768</v>
      </c>
      <c r="DC124" s="176">
        <v>95.037600000000012</v>
      </c>
      <c r="DD124" s="176">
        <v>114.3912</v>
      </c>
      <c r="DE124" s="4"/>
      <c r="DF124" s="113">
        <f t="shared" si="8"/>
        <v>40848</v>
      </c>
      <c r="DG124" s="133">
        <f t="shared" si="10"/>
        <v>89.96</v>
      </c>
      <c r="DH124" s="86">
        <f t="shared" ca="1" si="6"/>
        <v>0</v>
      </c>
      <c r="DI124" s="4"/>
      <c r="DO124" s="178"/>
    </row>
    <row r="125" spans="1:119" customFormat="1" ht="12" customHeight="1" x14ac:dyDescent="0.2">
      <c r="A125" s="4"/>
      <c r="B125" s="188">
        <f t="shared" si="7"/>
        <v>40878</v>
      </c>
      <c r="C125" s="186">
        <v>81.8</v>
      </c>
      <c r="D125" s="186">
        <v>18.829999999999998</v>
      </c>
      <c r="E125" s="187">
        <v>0.9</v>
      </c>
      <c r="F125" s="187">
        <v>1.1000000000000001</v>
      </c>
      <c r="G125" s="4"/>
      <c r="H125" s="4"/>
      <c r="I125" s="4"/>
      <c r="J125" s="4"/>
      <c r="K125" s="4"/>
      <c r="L125" s="208">
        <v>37356</v>
      </c>
      <c r="M125" s="176">
        <v>5.7709999999999999</v>
      </c>
      <c r="N125" s="176">
        <v>5.7690000000000001</v>
      </c>
      <c r="O125" s="176">
        <v>5.7590000000000003</v>
      </c>
      <c r="P125" s="176">
        <v>5.7830000000000004</v>
      </c>
      <c r="Q125" s="176">
        <v>5.8639999999999999</v>
      </c>
      <c r="R125" s="176">
        <v>5.8440000000000003</v>
      </c>
      <c r="S125" s="176">
        <v>5.8490000000000002</v>
      </c>
      <c r="T125" s="176">
        <v>5.8440000000000003</v>
      </c>
      <c r="U125" s="176">
        <v>5.8449999999999998</v>
      </c>
      <c r="V125" s="176">
        <v>5.8810000000000002</v>
      </c>
      <c r="W125" s="176">
        <v>5.8860000000000001</v>
      </c>
      <c r="X125" s="176">
        <v>5.8689999999999998</v>
      </c>
      <c r="Y125" s="176">
        <v>5.4359999999999999</v>
      </c>
      <c r="Z125" s="176">
        <v>4.351</v>
      </c>
      <c r="AA125" s="176">
        <v>4.1349999999999998</v>
      </c>
      <c r="AB125" s="176">
        <v>4.423</v>
      </c>
      <c r="AC125" s="176">
        <v>5.8390000000000004</v>
      </c>
      <c r="AD125" s="176">
        <v>5.8239999999999998</v>
      </c>
      <c r="AE125" s="176">
        <v>5.5640000000000001</v>
      </c>
      <c r="AF125" s="176">
        <v>0.998</v>
      </c>
      <c r="AG125" s="176">
        <v>0.97699999999999998</v>
      </c>
      <c r="AH125" s="176">
        <v>2.9119999999999999</v>
      </c>
      <c r="AI125" s="176">
        <v>2.9580000000000002</v>
      </c>
      <c r="AJ125" s="176">
        <v>3.6560000000000001</v>
      </c>
      <c r="AK125" s="176">
        <v>89.157600000000002</v>
      </c>
      <c r="AL125" s="176">
        <v>88.031999999999996</v>
      </c>
      <c r="AM125" s="176">
        <v>110.3424</v>
      </c>
      <c r="AN125" s="176">
        <v>32.239200000000004</v>
      </c>
      <c r="AO125" s="176">
        <v>41.092800000000004</v>
      </c>
      <c r="AP125" s="176">
        <v>13.507200000000001</v>
      </c>
      <c r="AQ125" s="176">
        <v>59.472000000000001</v>
      </c>
      <c r="AR125" s="176">
        <v>69.552000000000007</v>
      </c>
      <c r="AS125" s="176">
        <v>71.567999999999998</v>
      </c>
      <c r="AT125" s="176">
        <v>55.876800000000003</v>
      </c>
      <c r="AU125" s="176">
        <v>115.39919999999999</v>
      </c>
      <c r="AV125" s="176">
        <v>87.494399999999999</v>
      </c>
      <c r="AW125" s="176">
        <v>75.549600000000012</v>
      </c>
      <c r="AX125" s="176">
        <v>44.52</v>
      </c>
      <c r="AY125" s="176">
        <v>31.92</v>
      </c>
      <c r="AZ125" s="176">
        <v>74.575199999999995</v>
      </c>
      <c r="BA125" s="176">
        <v>32.407200000000003</v>
      </c>
      <c r="BB125" s="176">
        <v>87.695999999999998</v>
      </c>
      <c r="BC125" s="176">
        <v>7.056</v>
      </c>
      <c r="BD125" s="176">
        <v>71.517600000000002</v>
      </c>
      <c r="BE125" s="176">
        <v>56.632800000000003</v>
      </c>
      <c r="BF125" s="176">
        <v>94.38239999999999</v>
      </c>
      <c r="BG125" s="176">
        <v>29.231999999999999</v>
      </c>
      <c r="BH125" s="176">
        <v>27.888000000000002</v>
      </c>
      <c r="BI125" s="176">
        <v>8.7527999999999988</v>
      </c>
      <c r="BJ125" s="176">
        <v>72.559200000000004</v>
      </c>
      <c r="BK125" s="176">
        <v>71.332800000000006</v>
      </c>
      <c r="BL125" s="176">
        <v>75.599999999999994</v>
      </c>
      <c r="BM125" s="176">
        <v>64.310400000000001</v>
      </c>
      <c r="BN125" s="176">
        <v>140.4984</v>
      </c>
      <c r="BO125" s="176">
        <v>110.964</v>
      </c>
      <c r="BP125" s="176">
        <v>91.727999999999994</v>
      </c>
      <c r="BQ125" s="176">
        <v>76.406399999999991</v>
      </c>
      <c r="BR125" s="176">
        <v>125.54639999999999</v>
      </c>
      <c r="BS125" s="176">
        <v>102.14400000000001</v>
      </c>
      <c r="BT125" s="176">
        <v>127.9152</v>
      </c>
      <c r="BU125" s="176">
        <v>29.736000000000001</v>
      </c>
      <c r="BV125" s="176">
        <v>103.74</v>
      </c>
      <c r="BW125" s="176">
        <v>109.3848</v>
      </c>
      <c r="BX125" s="176">
        <v>51.458400000000005</v>
      </c>
      <c r="BY125" s="176">
        <v>52.5672</v>
      </c>
      <c r="BZ125" s="176">
        <v>63.705599999999997</v>
      </c>
      <c r="CA125" s="176">
        <v>8.4672000000000001</v>
      </c>
      <c r="CB125" s="176">
        <v>63.907199999999996</v>
      </c>
      <c r="CC125" s="176">
        <v>51.206400000000002</v>
      </c>
      <c r="CD125" s="176">
        <v>106.62960000000001</v>
      </c>
      <c r="CE125" s="176">
        <v>100.548</v>
      </c>
      <c r="CF125" s="176">
        <v>125.14319999999999</v>
      </c>
      <c r="CG125" s="176">
        <v>101.2032</v>
      </c>
      <c r="CH125" s="176">
        <v>31.164000000000001</v>
      </c>
      <c r="CI125" s="176">
        <v>13.3392</v>
      </c>
      <c r="CJ125" s="176">
        <v>9.7775999999999996</v>
      </c>
      <c r="CK125" s="176">
        <v>8.6519999999999992</v>
      </c>
      <c r="CL125" s="176">
        <v>10.0464</v>
      </c>
      <c r="CM125" s="176">
        <v>0.7056</v>
      </c>
      <c r="CN125" s="176">
        <v>28.224</v>
      </c>
      <c r="CO125" s="176">
        <v>49.593599999999995</v>
      </c>
      <c r="CP125" s="176">
        <v>79.027199999999993</v>
      </c>
      <c r="CQ125" s="176">
        <v>85.478399999999993</v>
      </c>
      <c r="CR125" s="176">
        <v>24.460799999999999</v>
      </c>
      <c r="CS125" s="176">
        <v>78.691199999999995</v>
      </c>
      <c r="CT125" s="176">
        <v>64.512</v>
      </c>
      <c r="CU125" s="176">
        <v>83.865600000000001</v>
      </c>
      <c r="CV125" s="176">
        <v>59.656800000000004</v>
      </c>
      <c r="CW125" s="176">
        <v>58.144800000000004</v>
      </c>
      <c r="CX125" s="176">
        <v>67.502399999999994</v>
      </c>
      <c r="CY125" s="176">
        <v>119.3472</v>
      </c>
      <c r="CZ125" s="176">
        <v>118.13760000000001</v>
      </c>
      <c r="DA125" s="176">
        <v>100.78319999999999</v>
      </c>
      <c r="DB125" s="176">
        <v>88.2</v>
      </c>
      <c r="DC125" s="176">
        <v>133.7784</v>
      </c>
      <c r="DD125" s="176">
        <v>121.22880000000001</v>
      </c>
      <c r="DE125" s="4"/>
      <c r="DF125" s="113">
        <f t="shared" si="8"/>
        <v>40878</v>
      </c>
      <c r="DG125" s="133">
        <f t="shared" si="10"/>
        <v>81.8</v>
      </c>
      <c r="DH125" s="86">
        <f t="shared" ca="1" si="6"/>
        <v>0</v>
      </c>
      <c r="DI125" s="4"/>
      <c r="DO125" s="178"/>
    </row>
    <row r="126" spans="1:119" customFormat="1" ht="12" customHeight="1" x14ac:dyDescent="0.2">
      <c r="A126" s="4"/>
      <c r="B126" s="188">
        <f t="shared" si="7"/>
        <v>40909</v>
      </c>
      <c r="C126" s="186">
        <v>87.95</v>
      </c>
      <c r="D126" s="186">
        <v>20.149999999999999</v>
      </c>
      <c r="E126" s="187">
        <v>0.9</v>
      </c>
      <c r="F126" s="187">
        <v>1.1000000000000001</v>
      </c>
      <c r="G126" s="4"/>
      <c r="H126" s="4"/>
      <c r="I126" s="4"/>
      <c r="J126" s="4"/>
      <c r="K126" s="4"/>
      <c r="L126" s="208">
        <v>37357</v>
      </c>
      <c r="M126" s="176">
        <v>3.169</v>
      </c>
      <c r="N126" s="176">
        <v>3.351</v>
      </c>
      <c r="O126" s="176">
        <v>3.3580000000000001</v>
      </c>
      <c r="P126" s="176">
        <v>3.363</v>
      </c>
      <c r="Q126" s="176">
        <v>3.3690000000000002</v>
      </c>
      <c r="R126" s="176">
        <v>3.5110000000000001</v>
      </c>
      <c r="S126" s="176">
        <v>2.7189999999999999</v>
      </c>
      <c r="T126" s="176">
        <v>2.4900000000000002</v>
      </c>
      <c r="U126" s="176">
        <v>2.4649999999999999</v>
      </c>
      <c r="V126" s="176">
        <v>2.48</v>
      </c>
      <c r="W126" s="176">
        <v>6.0640000000000001</v>
      </c>
      <c r="X126" s="176">
        <v>6.2350000000000003</v>
      </c>
      <c r="Y126" s="176">
        <v>6.2510000000000003</v>
      </c>
      <c r="Z126" s="176">
        <v>6.2569999999999997</v>
      </c>
      <c r="AA126" s="176">
        <v>6.2619999999999996</v>
      </c>
      <c r="AB126" s="176">
        <v>6.2519999999999998</v>
      </c>
      <c r="AC126" s="176">
        <v>6.258</v>
      </c>
      <c r="AD126" s="176">
        <v>6.2640000000000002</v>
      </c>
      <c r="AE126" s="176">
        <v>6.2690000000000001</v>
      </c>
      <c r="AF126" s="176">
        <v>6.2830000000000004</v>
      </c>
      <c r="AG126" s="176">
        <v>6.2930000000000001</v>
      </c>
      <c r="AH126" s="176">
        <v>6.2919999999999998</v>
      </c>
      <c r="AI126" s="176">
        <v>6.2889999999999997</v>
      </c>
      <c r="AJ126" s="176">
        <v>5.4329999999999998</v>
      </c>
      <c r="AK126" s="176">
        <v>138.43199999999999</v>
      </c>
      <c r="AL126" s="176">
        <v>84.268799999999999</v>
      </c>
      <c r="AM126" s="176">
        <v>103.94160000000001</v>
      </c>
      <c r="AN126" s="176">
        <v>54.364800000000002</v>
      </c>
      <c r="AO126" s="176">
        <v>123.76560000000001</v>
      </c>
      <c r="AP126" s="176">
        <v>86.234399999999994</v>
      </c>
      <c r="AQ126" s="176">
        <v>48.736800000000002</v>
      </c>
      <c r="AR126" s="176">
        <v>105.43680000000001</v>
      </c>
      <c r="AS126" s="176">
        <v>119.5488</v>
      </c>
      <c r="AT126" s="176">
        <v>77.867999999999995</v>
      </c>
      <c r="AU126" s="176">
        <v>138.83520000000001</v>
      </c>
      <c r="AV126" s="176">
        <v>123.4632</v>
      </c>
      <c r="AW126" s="176">
        <v>106.6464</v>
      </c>
      <c r="AX126" s="176">
        <v>133.8288</v>
      </c>
      <c r="AY126" s="176">
        <v>92.517600000000002</v>
      </c>
      <c r="AZ126" s="176">
        <v>82.303200000000004</v>
      </c>
      <c r="BA126" s="176">
        <v>54.986400000000003</v>
      </c>
      <c r="BB126" s="176">
        <v>70.257600000000011</v>
      </c>
      <c r="BC126" s="176">
        <v>88.267200000000003</v>
      </c>
      <c r="BD126" s="176">
        <v>134.06399999999999</v>
      </c>
      <c r="BE126" s="176">
        <v>60.681599999999996</v>
      </c>
      <c r="BF126" s="176">
        <v>52.852800000000002</v>
      </c>
      <c r="BG126" s="176">
        <v>129.78</v>
      </c>
      <c r="BH126" s="176">
        <v>124.58880000000001</v>
      </c>
      <c r="BI126" s="176">
        <v>114.18960000000001</v>
      </c>
      <c r="BJ126" s="176">
        <v>108.0408</v>
      </c>
      <c r="BK126" s="176">
        <v>126.4032</v>
      </c>
      <c r="BL126" s="176">
        <v>126.2016</v>
      </c>
      <c r="BM126" s="176">
        <v>120.0864</v>
      </c>
      <c r="BN126" s="176">
        <v>98.582399999999993</v>
      </c>
      <c r="BO126" s="176">
        <v>102.84960000000001</v>
      </c>
      <c r="BP126" s="176">
        <v>88.569600000000008</v>
      </c>
      <c r="BQ126" s="176">
        <v>76.137600000000006</v>
      </c>
      <c r="BR126" s="176">
        <v>65.049599999999998</v>
      </c>
      <c r="BS126" s="176">
        <v>86.486399999999989</v>
      </c>
      <c r="BT126" s="176">
        <v>126.2856</v>
      </c>
      <c r="BU126" s="176">
        <v>108.3432</v>
      </c>
      <c r="BV126" s="176">
        <v>138.4992</v>
      </c>
      <c r="BW126" s="176">
        <v>93.542400000000001</v>
      </c>
      <c r="BX126" s="176">
        <v>70.156800000000004</v>
      </c>
      <c r="BY126" s="176">
        <v>95.961600000000004</v>
      </c>
      <c r="BZ126" s="176">
        <v>166.7064</v>
      </c>
      <c r="CA126" s="176">
        <v>75.952799999999996</v>
      </c>
      <c r="CB126" s="176">
        <v>80.8416</v>
      </c>
      <c r="CC126" s="176">
        <v>113.148</v>
      </c>
      <c r="CD126" s="176">
        <v>71.988</v>
      </c>
      <c r="CE126" s="176">
        <v>14.9016</v>
      </c>
      <c r="CF126" s="176">
        <v>71.047200000000004</v>
      </c>
      <c r="CG126" s="176">
        <v>124.68960000000001</v>
      </c>
      <c r="CH126" s="176">
        <v>101.136</v>
      </c>
      <c r="CI126" s="176">
        <v>122.32080000000001</v>
      </c>
      <c r="CJ126" s="176">
        <v>138.8184</v>
      </c>
      <c r="CK126" s="176">
        <v>109.872</v>
      </c>
      <c r="CL126" s="176">
        <v>63.134399999999999</v>
      </c>
      <c r="CM126" s="176">
        <v>80.908799999999999</v>
      </c>
      <c r="CN126" s="176">
        <v>117.9696</v>
      </c>
      <c r="CO126" s="176">
        <v>129.62880000000001</v>
      </c>
      <c r="CP126" s="176">
        <v>27.4344</v>
      </c>
      <c r="CQ126" s="176">
        <v>96.9024</v>
      </c>
      <c r="CR126" s="176">
        <v>117.3312</v>
      </c>
      <c r="CS126" s="176">
        <v>103.152</v>
      </c>
      <c r="CT126" s="176">
        <v>129.2424</v>
      </c>
      <c r="CU126" s="176">
        <v>95.3232</v>
      </c>
      <c r="CV126" s="176">
        <v>102.61439999999999</v>
      </c>
      <c r="CW126" s="176">
        <v>127.61280000000001</v>
      </c>
      <c r="CX126" s="176">
        <v>98.229600000000005</v>
      </c>
      <c r="CY126" s="176">
        <v>28.173599999999997</v>
      </c>
      <c r="CZ126" s="176">
        <v>56.6496</v>
      </c>
      <c r="DA126" s="176">
        <v>108.444</v>
      </c>
      <c r="DB126" s="176">
        <v>117.53280000000001</v>
      </c>
      <c r="DC126" s="176">
        <v>120.3552</v>
      </c>
      <c r="DD126" s="176">
        <v>63</v>
      </c>
      <c r="DE126" s="4"/>
      <c r="DF126" s="113">
        <f t="shared" si="8"/>
        <v>40909</v>
      </c>
      <c r="DG126" s="133">
        <f t="shared" si="10"/>
        <v>87.95</v>
      </c>
      <c r="DH126" s="86">
        <f t="shared" ca="1" si="6"/>
        <v>0</v>
      </c>
      <c r="DI126" s="4"/>
      <c r="DO126" s="178"/>
    </row>
    <row r="127" spans="1:119" customFormat="1" ht="12" customHeight="1" x14ac:dyDescent="0.2">
      <c r="A127" s="4"/>
      <c r="B127" s="188">
        <f t="shared" si="7"/>
        <v>40940</v>
      </c>
      <c r="C127" s="186">
        <v>82.2</v>
      </c>
      <c r="D127" s="186">
        <v>20.56</v>
      </c>
      <c r="E127" s="187">
        <v>0.9</v>
      </c>
      <c r="F127" s="187">
        <v>1.1000000000000001</v>
      </c>
      <c r="G127" s="4"/>
      <c r="H127" s="4"/>
      <c r="I127" s="4"/>
      <c r="J127" s="4"/>
      <c r="K127" s="4"/>
      <c r="L127" s="208">
        <v>37358</v>
      </c>
      <c r="M127" s="176">
        <v>6.27</v>
      </c>
      <c r="N127" s="176">
        <v>6.2480000000000002</v>
      </c>
      <c r="O127" s="176">
        <v>6.2439999999999998</v>
      </c>
      <c r="P127" s="176">
        <v>6.2510000000000003</v>
      </c>
      <c r="Q127" s="176">
        <v>6.3920000000000003</v>
      </c>
      <c r="R127" s="176">
        <v>7.3460000000000001</v>
      </c>
      <c r="S127" s="176">
        <v>7.32</v>
      </c>
      <c r="T127" s="176">
        <v>7.3209999999999997</v>
      </c>
      <c r="U127" s="176">
        <v>7.3490000000000002</v>
      </c>
      <c r="V127" s="176">
        <v>7.4039999999999999</v>
      </c>
      <c r="W127" s="176">
        <v>7.5030000000000001</v>
      </c>
      <c r="X127" s="176">
        <v>7.3879999999999999</v>
      </c>
      <c r="Y127" s="176">
        <v>4.4059999999999997</v>
      </c>
      <c r="Z127" s="176">
        <v>3.9710000000000001</v>
      </c>
      <c r="AA127" s="176">
        <v>3.823</v>
      </c>
      <c r="AB127" s="176">
        <v>3.9630000000000001</v>
      </c>
      <c r="AC127" s="176">
        <v>3.3290000000000002</v>
      </c>
      <c r="AD127" s="176">
        <v>2.4180000000000001</v>
      </c>
      <c r="AE127" s="176">
        <v>2.4860000000000002</v>
      </c>
      <c r="AF127" s="176">
        <v>2.5110000000000001</v>
      </c>
      <c r="AG127" s="176">
        <v>2.8730000000000002</v>
      </c>
      <c r="AH127" s="176">
        <v>3.3820000000000001</v>
      </c>
      <c r="AI127" s="176">
        <v>3.3969999999999998</v>
      </c>
      <c r="AJ127" s="176">
        <v>6.0209999999999999</v>
      </c>
      <c r="AK127" s="176">
        <v>136.08000000000001</v>
      </c>
      <c r="AL127" s="176">
        <v>111.88800000000001</v>
      </c>
      <c r="AM127" s="176">
        <v>93.038399999999996</v>
      </c>
      <c r="AN127" s="176">
        <v>92.383200000000002</v>
      </c>
      <c r="AO127" s="176">
        <v>130.90559999999999</v>
      </c>
      <c r="AP127" s="176">
        <v>124.18560000000001</v>
      </c>
      <c r="AQ127" s="176">
        <v>98.985600000000005</v>
      </c>
      <c r="AR127" s="176">
        <v>90.535200000000003</v>
      </c>
      <c r="AS127" s="176">
        <v>83.748000000000005</v>
      </c>
      <c r="AT127" s="176">
        <v>93.559200000000004</v>
      </c>
      <c r="AU127" s="176">
        <v>122.304</v>
      </c>
      <c r="AV127" s="176">
        <v>106.39439999999999</v>
      </c>
      <c r="AW127" s="176">
        <v>75.683999999999997</v>
      </c>
      <c r="AX127" s="176">
        <v>114.15600000000001</v>
      </c>
      <c r="AY127" s="176">
        <v>72.172800000000009</v>
      </c>
      <c r="AZ127" s="176">
        <v>87.813600000000008</v>
      </c>
      <c r="BA127" s="176">
        <v>146.7816</v>
      </c>
      <c r="BB127" s="176">
        <v>77.582399999999993</v>
      </c>
      <c r="BC127" s="176">
        <v>124.488</v>
      </c>
      <c r="BD127" s="176">
        <v>118.7928</v>
      </c>
      <c r="BE127" s="176">
        <v>123.3792</v>
      </c>
      <c r="BF127" s="176">
        <v>67.636800000000008</v>
      </c>
      <c r="BG127" s="176">
        <v>46.9392</v>
      </c>
      <c r="BH127" s="176">
        <v>140.4144</v>
      </c>
      <c r="BI127" s="176">
        <v>124.52160000000001</v>
      </c>
      <c r="BJ127" s="176">
        <v>128.01599999999999</v>
      </c>
      <c r="BK127" s="176">
        <v>104.7312</v>
      </c>
      <c r="BL127" s="176">
        <v>92.668800000000005</v>
      </c>
      <c r="BM127" s="176">
        <v>94.785600000000002</v>
      </c>
      <c r="BN127" s="176">
        <v>99.019199999999998</v>
      </c>
      <c r="BO127" s="176">
        <v>61.504800000000003</v>
      </c>
      <c r="BP127" s="176">
        <v>33.616800000000005</v>
      </c>
      <c r="BQ127" s="176">
        <v>123.5808</v>
      </c>
      <c r="BR127" s="176">
        <v>122.18639999999999</v>
      </c>
      <c r="BS127" s="176">
        <v>129.22560000000001</v>
      </c>
      <c r="BT127" s="176">
        <v>72.979199999999992</v>
      </c>
      <c r="BU127" s="176">
        <v>30.004799999999999</v>
      </c>
      <c r="BV127" s="176">
        <v>14.112</v>
      </c>
      <c r="BW127" s="176">
        <v>57.052800000000005</v>
      </c>
      <c r="BX127" s="176">
        <v>80.438399999999987</v>
      </c>
      <c r="BY127" s="176">
        <v>88.905600000000007</v>
      </c>
      <c r="BZ127" s="176">
        <v>33.8688</v>
      </c>
      <c r="CA127" s="176">
        <v>74.222399999999993</v>
      </c>
      <c r="CB127" s="176">
        <v>86.688000000000002</v>
      </c>
      <c r="CC127" s="176">
        <v>116.5248</v>
      </c>
      <c r="CD127" s="176">
        <v>50.467199999999998</v>
      </c>
      <c r="CE127" s="176">
        <v>137.70959999999999</v>
      </c>
      <c r="CF127" s="176">
        <v>126.4032</v>
      </c>
      <c r="CG127" s="176">
        <v>129.62880000000001</v>
      </c>
      <c r="CH127" s="176">
        <v>99.859200000000001</v>
      </c>
      <c r="CI127" s="176">
        <v>127.008</v>
      </c>
      <c r="CJ127" s="176">
        <v>65.217600000000004</v>
      </c>
      <c r="CK127" s="176">
        <v>92.1648</v>
      </c>
      <c r="CL127" s="176">
        <v>32.659199999999998</v>
      </c>
      <c r="CM127" s="176">
        <v>8.7696000000000005</v>
      </c>
      <c r="CN127" s="176">
        <v>83.227199999999996</v>
      </c>
      <c r="CO127" s="176">
        <v>67.23360000000001</v>
      </c>
      <c r="CP127" s="176">
        <v>124.7568</v>
      </c>
      <c r="CQ127" s="176">
        <v>133.0224</v>
      </c>
      <c r="CR127" s="176">
        <v>104.56319999999999</v>
      </c>
      <c r="CS127" s="176">
        <v>125.7144</v>
      </c>
      <c r="CT127" s="176">
        <v>106.6968</v>
      </c>
      <c r="CU127" s="176">
        <v>141.23760000000001</v>
      </c>
      <c r="CV127" s="176">
        <v>101.38800000000001</v>
      </c>
      <c r="CW127" s="176">
        <v>121.8168</v>
      </c>
      <c r="CX127" s="176">
        <v>130.83840000000001</v>
      </c>
      <c r="CY127" s="176">
        <v>124.7736</v>
      </c>
      <c r="CZ127" s="176">
        <v>102.7824</v>
      </c>
      <c r="DA127" s="176">
        <v>79.76639999999999</v>
      </c>
      <c r="DB127" s="176">
        <v>73.5672</v>
      </c>
      <c r="DC127" s="176">
        <v>143.136</v>
      </c>
      <c r="DD127" s="176">
        <v>39.6648</v>
      </c>
      <c r="DE127" s="4"/>
      <c r="DF127" s="113">
        <f t="shared" si="8"/>
        <v>40940</v>
      </c>
      <c r="DG127" s="133">
        <f t="shared" si="10"/>
        <v>82.2</v>
      </c>
      <c r="DH127" s="86">
        <f t="shared" ca="1" si="6"/>
        <v>0</v>
      </c>
      <c r="DI127" s="4"/>
      <c r="DO127" s="178"/>
    </row>
    <row r="128" spans="1:119" customFormat="1" ht="12" customHeight="1" x14ac:dyDescent="0.2">
      <c r="A128" s="4"/>
      <c r="B128" s="188">
        <f t="shared" si="7"/>
        <v>40969</v>
      </c>
      <c r="C128" s="186">
        <v>78.849999999999994</v>
      </c>
      <c r="D128" s="186">
        <v>24.97</v>
      </c>
      <c r="E128" s="187">
        <v>0.9</v>
      </c>
      <c r="F128" s="187">
        <v>1.1000000000000001</v>
      </c>
      <c r="G128" s="4"/>
      <c r="H128" s="4"/>
      <c r="I128" s="4"/>
      <c r="J128" s="4"/>
      <c r="K128" s="4"/>
      <c r="L128" s="208">
        <v>37359</v>
      </c>
      <c r="M128" s="176">
        <v>6.3449999999999998</v>
      </c>
      <c r="N128" s="176">
        <v>5.4180000000000001</v>
      </c>
      <c r="O128" s="176">
        <v>7.4569999999999999</v>
      </c>
      <c r="P128" s="176">
        <v>7.1109999999999998</v>
      </c>
      <c r="Q128" s="176">
        <v>6.9809999999999999</v>
      </c>
      <c r="R128" s="176">
        <v>6.9720000000000004</v>
      </c>
      <c r="S128" s="176">
        <v>7</v>
      </c>
      <c r="T128" s="176">
        <v>6.7670000000000003</v>
      </c>
      <c r="U128" s="176">
        <v>5.3230000000000004</v>
      </c>
      <c r="V128" s="176">
        <v>5.4610000000000003</v>
      </c>
      <c r="W128" s="176">
        <v>5.54</v>
      </c>
      <c r="X128" s="176">
        <v>5.52</v>
      </c>
      <c r="Y128" s="176">
        <v>5.4710000000000001</v>
      </c>
      <c r="Z128" s="176">
        <v>5.4240000000000004</v>
      </c>
      <c r="AA128" s="176">
        <v>5.399</v>
      </c>
      <c r="AB128" s="176">
        <v>7.4960000000000004</v>
      </c>
      <c r="AC128" s="176">
        <v>7.4770000000000003</v>
      </c>
      <c r="AD128" s="176">
        <v>7.4859999999999998</v>
      </c>
      <c r="AE128" s="176">
        <v>7.9930000000000003</v>
      </c>
      <c r="AF128" s="176">
        <v>8.8409999999999993</v>
      </c>
      <c r="AG128" s="176">
        <v>8.0350000000000001</v>
      </c>
      <c r="AH128" s="176">
        <v>7.0170000000000003</v>
      </c>
      <c r="AI128" s="176">
        <v>6.9409999999999998</v>
      </c>
      <c r="AJ128" s="176">
        <v>6.7930000000000001</v>
      </c>
      <c r="AK128" s="176">
        <v>100.9344</v>
      </c>
      <c r="AL128" s="176">
        <v>87.830399999999997</v>
      </c>
      <c r="AM128" s="176">
        <v>59.472000000000001</v>
      </c>
      <c r="AN128" s="176">
        <v>84.671999999999997</v>
      </c>
      <c r="AO128" s="176">
        <v>12.096</v>
      </c>
      <c r="AP128" s="176">
        <v>83.412000000000006</v>
      </c>
      <c r="AQ128" s="176">
        <v>137.77679999999998</v>
      </c>
      <c r="AR128" s="176">
        <v>100.5984</v>
      </c>
      <c r="AS128" s="176">
        <v>51.760800000000003</v>
      </c>
      <c r="AT128" s="176">
        <v>95.810399999999987</v>
      </c>
      <c r="AU128" s="176">
        <v>127.4616</v>
      </c>
      <c r="AV128" s="176">
        <v>136.56720000000001</v>
      </c>
      <c r="AW128" s="176">
        <v>90.955199999999991</v>
      </c>
      <c r="AX128" s="176">
        <v>147.9408</v>
      </c>
      <c r="AY128" s="176">
        <v>32.121600000000001</v>
      </c>
      <c r="AZ128" s="176">
        <v>14.9184</v>
      </c>
      <c r="BA128" s="176">
        <v>45.024000000000001</v>
      </c>
      <c r="BB128" s="176">
        <v>150.46079999999998</v>
      </c>
      <c r="BC128" s="176">
        <v>116.4408</v>
      </c>
      <c r="BD128" s="176">
        <v>72.744</v>
      </c>
      <c r="BE128" s="176">
        <v>128.94</v>
      </c>
      <c r="BF128" s="176">
        <v>87.712800000000001</v>
      </c>
      <c r="BG128" s="176">
        <v>90.048000000000002</v>
      </c>
      <c r="BH128" s="176">
        <v>92.685600000000008</v>
      </c>
      <c r="BI128" s="176">
        <v>128.92320000000001</v>
      </c>
      <c r="BJ128" s="176">
        <v>116.91119999999999</v>
      </c>
      <c r="BK128" s="176">
        <v>102.61439999999999</v>
      </c>
      <c r="BL128" s="176">
        <v>48.031199999999998</v>
      </c>
      <c r="BM128" s="176">
        <v>74.877600000000001</v>
      </c>
      <c r="BN128" s="176">
        <v>21.369599999999998</v>
      </c>
      <c r="BO128" s="176">
        <v>66.326399999999992</v>
      </c>
      <c r="BP128" s="176">
        <v>67.7376</v>
      </c>
      <c r="BQ128" s="176">
        <v>103.0008</v>
      </c>
      <c r="BR128" s="176">
        <v>74.272800000000004</v>
      </c>
      <c r="BS128" s="176">
        <v>74.188800000000001</v>
      </c>
      <c r="BT128" s="176">
        <v>102.4128</v>
      </c>
      <c r="BU128" s="176">
        <v>73.365600000000001</v>
      </c>
      <c r="BV128" s="176">
        <v>86.016000000000005</v>
      </c>
      <c r="BW128" s="176">
        <v>67.7376</v>
      </c>
      <c r="BX128" s="176">
        <v>105.1512</v>
      </c>
      <c r="BY128" s="176">
        <v>76.154399999999995</v>
      </c>
      <c r="BZ128" s="176">
        <v>122.3544</v>
      </c>
      <c r="CA128" s="176">
        <v>110.52719999999999</v>
      </c>
      <c r="CB128" s="176">
        <v>69.468000000000004</v>
      </c>
      <c r="CC128" s="176">
        <v>133.4256</v>
      </c>
      <c r="CD128" s="176">
        <v>122.25360000000001</v>
      </c>
      <c r="CE128" s="176">
        <v>99.792000000000002</v>
      </c>
      <c r="CF128" s="176">
        <v>69.148800000000008</v>
      </c>
      <c r="CG128" s="176">
        <v>134.56800000000001</v>
      </c>
      <c r="CH128" s="176">
        <v>109.77119999999999</v>
      </c>
      <c r="CI128" s="176">
        <v>137.08799999999999</v>
      </c>
      <c r="CJ128" s="176">
        <v>73.180800000000005</v>
      </c>
      <c r="CK128" s="176">
        <v>69.552000000000007</v>
      </c>
      <c r="CL128" s="176">
        <v>141.67439999999999</v>
      </c>
      <c r="CM128" s="176">
        <v>121.2624</v>
      </c>
      <c r="CN128" s="176">
        <v>68.459999999999994</v>
      </c>
      <c r="CO128" s="176">
        <v>24.729599999999998</v>
      </c>
      <c r="CP128" s="176">
        <v>26.829599999999999</v>
      </c>
      <c r="CQ128" s="176">
        <v>6.1488000000000005</v>
      </c>
      <c r="CR128" s="176">
        <v>118.5408</v>
      </c>
      <c r="CS128" s="176">
        <v>101.60639999999999</v>
      </c>
      <c r="CT128" s="176">
        <v>133.99679999999998</v>
      </c>
      <c r="CU128" s="176">
        <v>139.6584</v>
      </c>
      <c r="CV128" s="176">
        <v>85.360799999999998</v>
      </c>
      <c r="CW128" s="176">
        <v>132.61920000000001</v>
      </c>
      <c r="CX128" s="176">
        <v>99.892800000000008</v>
      </c>
      <c r="CY128" s="176">
        <v>96.263999999999996</v>
      </c>
      <c r="CZ128" s="176">
        <v>94.953600000000009</v>
      </c>
      <c r="DA128" s="176">
        <v>138.29760000000002</v>
      </c>
      <c r="DB128" s="176">
        <v>21.604800000000001</v>
      </c>
      <c r="DC128" s="176">
        <v>93.945599999999999</v>
      </c>
      <c r="DD128" s="176">
        <v>128.6712</v>
      </c>
      <c r="DE128" s="4"/>
      <c r="DF128" s="113">
        <f t="shared" si="8"/>
        <v>40969</v>
      </c>
      <c r="DG128" s="133">
        <f t="shared" si="10"/>
        <v>78.849999999999994</v>
      </c>
      <c r="DH128" s="86">
        <f t="shared" ca="1" si="6"/>
        <v>0</v>
      </c>
      <c r="DI128" s="4"/>
      <c r="DO128" s="178"/>
    </row>
    <row r="129" spans="1:119" customFormat="1" ht="12" customHeight="1" x14ac:dyDescent="0.2">
      <c r="A129" s="4"/>
      <c r="B129" s="188">
        <f t="shared" si="7"/>
        <v>41000</v>
      </c>
      <c r="C129" s="186">
        <v>88.11</v>
      </c>
      <c r="D129" s="186">
        <v>20.239999999999998</v>
      </c>
      <c r="E129" s="187">
        <v>0.9</v>
      </c>
      <c r="F129" s="187">
        <v>1.1000000000000001</v>
      </c>
      <c r="G129" s="4"/>
      <c r="H129" s="4"/>
      <c r="I129" s="4"/>
      <c r="J129" s="4"/>
      <c r="K129" s="4"/>
      <c r="L129" s="208">
        <v>37360</v>
      </c>
      <c r="M129" s="176">
        <v>5.33</v>
      </c>
      <c r="N129" s="176">
        <v>5.0519999999999996</v>
      </c>
      <c r="O129" s="176">
        <v>5.13</v>
      </c>
      <c r="P129" s="176">
        <v>5.2169999999999996</v>
      </c>
      <c r="Q129" s="176">
        <v>5.1870000000000003</v>
      </c>
      <c r="R129" s="176">
        <v>5.2370000000000001</v>
      </c>
      <c r="S129" s="176">
        <v>5.2169999999999996</v>
      </c>
      <c r="T129" s="176">
        <v>5.2030000000000003</v>
      </c>
      <c r="U129" s="176">
        <v>5.1989999999999998</v>
      </c>
      <c r="V129" s="176">
        <v>5.1390000000000002</v>
      </c>
      <c r="W129" s="176">
        <v>5.359</v>
      </c>
      <c r="X129" s="176">
        <v>6.4960000000000004</v>
      </c>
      <c r="Y129" s="176">
        <v>7.5229999999999997</v>
      </c>
      <c r="Z129" s="176">
        <v>7.4950000000000001</v>
      </c>
      <c r="AA129" s="176">
        <v>6.7830000000000004</v>
      </c>
      <c r="AB129" s="176">
        <v>5.3840000000000003</v>
      </c>
      <c r="AC129" s="176">
        <v>6.149</v>
      </c>
      <c r="AD129" s="176">
        <v>6.1520000000000001</v>
      </c>
      <c r="AE129" s="176">
        <v>6.1189999999999998</v>
      </c>
      <c r="AF129" s="176">
        <v>4.798</v>
      </c>
      <c r="AG129" s="176">
        <v>4.7880000000000003</v>
      </c>
      <c r="AH129" s="176">
        <v>4.7670000000000003</v>
      </c>
      <c r="AI129" s="176">
        <v>4.3630000000000004</v>
      </c>
      <c r="AJ129" s="176">
        <v>4.101</v>
      </c>
      <c r="AK129" s="176">
        <v>127.20960000000001</v>
      </c>
      <c r="AL129" s="176">
        <v>94.147199999999998</v>
      </c>
      <c r="AM129" s="176">
        <v>40.588800000000006</v>
      </c>
      <c r="AN129" s="176">
        <v>133.35839999999999</v>
      </c>
      <c r="AO129" s="176">
        <v>130.536</v>
      </c>
      <c r="AP129" s="176">
        <v>95.155199999999994</v>
      </c>
      <c r="AQ129" s="176">
        <v>68.947199999999995</v>
      </c>
      <c r="AR129" s="176">
        <v>34.86</v>
      </c>
      <c r="AS129" s="176">
        <v>137.6592</v>
      </c>
      <c r="AT129" s="176">
        <v>80.421600000000012</v>
      </c>
      <c r="AU129" s="176">
        <v>142.93439999999998</v>
      </c>
      <c r="AV129" s="176">
        <v>85.058399999999992</v>
      </c>
      <c r="AW129" s="176">
        <v>140.93520000000001</v>
      </c>
      <c r="AX129" s="176">
        <v>99.456000000000003</v>
      </c>
      <c r="AY129" s="176">
        <v>106.1592</v>
      </c>
      <c r="AZ129" s="176">
        <v>90.72</v>
      </c>
      <c r="BA129" s="176">
        <v>122.8248</v>
      </c>
      <c r="BB129" s="176">
        <v>86.049600000000012</v>
      </c>
      <c r="BC129" s="176">
        <v>154.8288</v>
      </c>
      <c r="BD129" s="176">
        <v>36.842400000000005</v>
      </c>
      <c r="BE129" s="176">
        <v>119.39760000000001</v>
      </c>
      <c r="BF129" s="176">
        <v>113.4</v>
      </c>
      <c r="BG129" s="176">
        <v>124.79039999999999</v>
      </c>
      <c r="BH129" s="176">
        <v>134.26560000000001</v>
      </c>
      <c r="BI129" s="176">
        <v>76.305600000000013</v>
      </c>
      <c r="BJ129" s="176">
        <v>89.527199999999993</v>
      </c>
      <c r="BK129" s="176">
        <v>84.084000000000003</v>
      </c>
      <c r="BL129" s="176">
        <v>115.5168</v>
      </c>
      <c r="BM129" s="176">
        <v>56.380800000000001</v>
      </c>
      <c r="BN129" s="176">
        <v>99.203999999999994</v>
      </c>
      <c r="BO129" s="176">
        <v>134.26560000000001</v>
      </c>
      <c r="BP129" s="176">
        <v>85.058399999999992</v>
      </c>
      <c r="BQ129" s="176">
        <v>103.1688</v>
      </c>
      <c r="BR129" s="176">
        <v>52.92</v>
      </c>
      <c r="BS129" s="176">
        <v>147.36960000000002</v>
      </c>
      <c r="BT129" s="176">
        <v>93.828000000000003</v>
      </c>
      <c r="BU129" s="176">
        <v>72.777600000000007</v>
      </c>
      <c r="BV129" s="176">
        <v>43.125599999999999</v>
      </c>
      <c r="BW129" s="176">
        <v>22.999200000000002</v>
      </c>
      <c r="BX129" s="176">
        <v>24.611999999999998</v>
      </c>
      <c r="BY129" s="176">
        <v>58.312800000000003</v>
      </c>
      <c r="BZ129" s="176">
        <v>55.204800000000006</v>
      </c>
      <c r="CA129" s="176">
        <v>47.577599999999997</v>
      </c>
      <c r="CB129" s="176">
        <v>46.7712</v>
      </c>
      <c r="CC129" s="176">
        <v>15.170399999999999</v>
      </c>
      <c r="CD129" s="176">
        <v>127.26</v>
      </c>
      <c r="CE129" s="176">
        <v>133.2912</v>
      </c>
      <c r="CF129" s="176">
        <v>106.4448</v>
      </c>
      <c r="CG129" s="176">
        <v>131.57760000000002</v>
      </c>
      <c r="CH129" s="176">
        <v>93.979199999999992</v>
      </c>
      <c r="CI129" s="176">
        <v>64.663200000000003</v>
      </c>
      <c r="CJ129" s="176">
        <v>45.763199999999998</v>
      </c>
      <c r="CK129" s="176">
        <v>36.892800000000001</v>
      </c>
      <c r="CL129" s="176">
        <v>143.85</v>
      </c>
      <c r="CM129" s="176">
        <v>88.855199999999996</v>
      </c>
      <c r="CN129" s="176">
        <v>87.628799999999998</v>
      </c>
      <c r="CO129" s="176">
        <v>64.738799999999998</v>
      </c>
      <c r="CP129" s="176">
        <v>52.617599999999996</v>
      </c>
      <c r="CQ129" s="176">
        <v>126.8064</v>
      </c>
      <c r="CR129" s="176">
        <v>43.209600000000002</v>
      </c>
      <c r="CS129" s="176">
        <v>42</v>
      </c>
      <c r="CT129" s="176">
        <v>105.1344</v>
      </c>
      <c r="CU129" s="176">
        <v>118.1208</v>
      </c>
      <c r="CV129" s="176">
        <v>134.29920000000001</v>
      </c>
      <c r="CW129" s="176">
        <v>51.391199999999998</v>
      </c>
      <c r="CX129" s="176">
        <v>53.407199999999996</v>
      </c>
      <c r="CY129" s="176">
        <v>98.49839999999999</v>
      </c>
      <c r="CZ129" s="176">
        <v>84.705600000000004</v>
      </c>
      <c r="DA129" s="176">
        <v>122.75760000000001</v>
      </c>
      <c r="DB129" s="176">
        <v>116.64239999999999</v>
      </c>
      <c r="DC129" s="176">
        <v>131.5104</v>
      </c>
      <c r="DD129" s="176">
        <v>115.71839999999999</v>
      </c>
      <c r="DE129" s="4"/>
      <c r="DF129" s="113">
        <f t="shared" si="8"/>
        <v>41000</v>
      </c>
      <c r="DG129" s="133">
        <f t="shared" si="10"/>
        <v>88.11</v>
      </c>
      <c r="DH129" s="86">
        <f t="shared" ca="1" si="6"/>
        <v>0</v>
      </c>
      <c r="DI129" s="4"/>
      <c r="DO129" s="178"/>
    </row>
    <row r="130" spans="1:119" customFormat="1" ht="12" customHeight="1" x14ac:dyDescent="0.2">
      <c r="A130" s="4"/>
      <c r="B130" s="188">
        <f t="shared" si="7"/>
        <v>41030</v>
      </c>
      <c r="C130" s="186">
        <v>88.47</v>
      </c>
      <c r="D130" s="186">
        <v>21.76</v>
      </c>
      <c r="E130" s="187">
        <v>0.9</v>
      </c>
      <c r="F130" s="187">
        <v>1.1000000000000001</v>
      </c>
      <c r="G130" s="4"/>
      <c r="H130" s="4"/>
      <c r="I130" s="4"/>
      <c r="J130" s="4"/>
      <c r="K130" s="4"/>
      <c r="L130" s="208">
        <v>37361</v>
      </c>
      <c r="M130" s="176">
        <v>3.403</v>
      </c>
      <c r="N130" s="176">
        <v>3.36</v>
      </c>
      <c r="O130" s="176">
        <v>3.3460000000000001</v>
      </c>
      <c r="P130" s="176">
        <v>3.3330000000000002</v>
      </c>
      <c r="Q130" s="176">
        <v>3.3250000000000002</v>
      </c>
      <c r="R130" s="176">
        <v>3.3130000000000002</v>
      </c>
      <c r="S130" s="176">
        <v>3.8839999999999999</v>
      </c>
      <c r="T130" s="176">
        <v>4.2409999999999997</v>
      </c>
      <c r="U130" s="176">
        <v>4.194</v>
      </c>
      <c r="V130" s="176">
        <v>4.1959999999999997</v>
      </c>
      <c r="W130" s="176">
        <v>4.149</v>
      </c>
      <c r="X130" s="176">
        <v>4.1849999999999996</v>
      </c>
      <c r="Y130" s="176">
        <v>4.18</v>
      </c>
      <c r="Z130" s="176">
        <v>4.1769999999999996</v>
      </c>
      <c r="AA130" s="176">
        <v>4.3239999999999998</v>
      </c>
      <c r="AB130" s="176">
        <v>4.3159999999999998</v>
      </c>
      <c r="AC130" s="176">
        <v>4.375</v>
      </c>
      <c r="AD130" s="176">
        <v>4.4290000000000003</v>
      </c>
      <c r="AE130" s="176">
        <v>4.42</v>
      </c>
      <c r="AF130" s="176">
        <v>4.0730000000000004</v>
      </c>
      <c r="AG130" s="176">
        <v>4.008</v>
      </c>
      <c r="AH130" s="176">
        <v>4.0780000000000003</v>
      </c>
      <c r="AI130" s="176">
        <v>4.09</v>
      </c>
      <c r="AJ130" s="176">
        <v>4.29</v>
      </c>
      <c r="AK130" s="176">
        <v>93.962399999999988</v>
      </c>
      <c r="AL130" s="176">
        <v>53.692800000000005</v>
      </c>
      <c r="AM130" s="176">
        <v>52.214400000000005</v>
      </c>
      <c r="AN130" s="176">
        <v>77.011200000000002</v>
      </c>
      <c r="AO130" s="176">
        <v>96.9696</v>
      </c>
      <c r="AP130" s="176">
        <v>66.628799999999998</v>
      </c>
      <c r="AQ130" s="176">
        <v>91.912800000000004</v>
      </c>
      <c r="AR130" s="176">
        <v>106.9992</v>
      </c>
      <c r="AS130" s="176">
        <v>121.968</v>
      </c>
      <c r="AT130" s="176">
        <v>92.736000000000004</v>
      </c>
      <c r="AU130" s="176">
        <v>117.53280000000001</v>
      </c>
      <c r="AV130" s="176">
        <v>122.976</v>
      </c>
      <c r="AW130" s="176">
        <v>99.388800000000003</v>
      </c>
      <c r="AX130" s="176">
        <v>87.124800000000008</v>
      </c>
      <c r="AY130" s="176">
        <v>91.744799999999998</v>
      </c>
      <c r="AZ130" s="176">
        <v>129.5112</v>
      </c>
      <c r="BA130" s="176">
        <v>123.17760000000001</v>
      </c>
      <c r="BB130" s="176">
        <v>149.99039999999999</v>
      </c>
      <c r="BC130" s="176">
        <v>59.942399999999999</v>
      </c>
      <c r="BD130" s="176">
        <v>131.98079999999999</v>
      </c>
      <c r="BE130" s="176">
        <v>115.752</v>
      </c>
      <c r="BF130" s="176">
        <v>134.66879999999998</v>
      </c>
      <c r="BG130" s="176">
        <v>69.938399999999987</v>
      </c>
      <c r="BH130" s="176">
        <v>33.314399999999999</v>
      </c>
      <c r="BI130" s="176">
        <v>10.8696</v>
      </c>
      <c r="BJ130" s="176">
        <v>6.9888000000000003</v>
      </c>
      <c r="BK130" s="176">
        <v>56.078400000000002</v>
      </c>
      <c r="BL130" s="176">
        <v>71.1648</v>
      </c>
      <c r="BM130" s="176">
        <v>68.140799999999999</v>
      </c>
      <c r="BN130" s="176">
        <v>78.220799999999997</v>
      </c>
      <c r="BO130" s="176">
        <v>49.022400000000005</v>
      </c>
      <c r="BP130" s="176">
        <v>69.031199999999998</v>
      </c>
      <c r="BQ130" s="176">
        <v>72.172800000000009</v>
      </c>
      <c r="BR130" s="176">
        <v>65.116799999999998</v>
      </c>
      <c r="BS130" s="176">
        <v>71.013600000000011</v>
      </c>
      <c r="BT130" s="176">
        <v>77.683199999999999</v>
      </c>
      <c r="BU130" s="176">
        <v>74.121600000000001</v>
      </c>
      <c r="BV130" s="176">
        <v>64.512</v>
      </c>
      <c r="BW130" s="176">
        <v>103.72319999999999</v>
      </c>
      <c r="BX130" s="176">
        <v>118.3728</v>
      </c>
      <c r="BY130" s="176">
        <v>120.15360000000001</v>
      </c>
      <c r="BZ130" s="176">
        <v>112.4928</v>
      </c>
      <c r="CA130" s="176">
        <v>101.2032</v>
      </c>
      <c r="CB130" s="176">
        <v>58.430399999999999</v>
      </c>
      <c r="CC130" s="176">
        <v>76.608000000000004</v>
      </c>
      <c r="CD130" s="176">
        <v>99.18719999999999</v>
      </c>
      <c r="CE130" s="176">
        <v>46.922400000000003</v>
      </c>
      <c r="CF130" s="176">
        <v>122.304</v>
      </c>
      <c r="CG130" s="176">
        <v>126.8064</v>
      </c>
      <c r="CH130" s="176">
        <v>144.5472</v>
      </c>
      <c r="CI130" s="176">
        <v>90.904800000000009</v>
      </c>
      <c r="CJ130" s="176">
        <v>91.509600000000006</v>
      </c>
      <c r="CK130" s="176">
        <v>132.9888</v>
      </c>
      <c r="CL130" s="176">
        <v>146.0256</v>
      </c>
      <c r="CM130" s="176">
        <v>56.448</v>
      </c>
      <c r="CN130" s="176">
        <v>106.7976</v>
      </c>
      <c r="CO130" s="176">
        <v>104.748</v>
      </c>
      <c r="CP130" s="176">
        <v>137.28960000000001</v>
      </c>
      <c r="CQ130" s="176">
        <v>73.701599999999999</v>
      </c>
      <c r="CR130" s="176">
        <v>98.179199999999994</v>
      </c>
      <c r="CS130" s="176">
        <v>73.214399999999998</v>
      </c>
      <c r="CT130" s="176">
        <v>109.0656</v>
      </c>
      <c r="CU130" s="176">
        <v>125.5968</v>
      </c>
      <c r="CV130" s="176">
        <v>61.2864</v>
      </c>
      <c r="CW130" s="176">
        <v>74.625600000000006</v>
      </c>
      <c r="CX130" s="176">
        <v>89.157600000000002</v>
      </c>
      <c r="CY130" s="176">
        <v>134.70239999999998</v>
      </c>
      <c r="CZ130" s="176">
        <v>150.62879999999998</v>
      </c>
      <c r="DA130" s="176">
        <v>49.2744</v>
      </c>
      <c r="DB130" s="176">
        <v>131.32560000000001</v>
      </c>
      <c r="DC130" s="176">
        <v>100.4472</v>
      </c>
      <c r="DD130" s="176">
        <v>76.608000000000004</v>
      </c>
      <c r="DE130" s="4"/>
      <c r="DF130" s="113">
        <f t="shared" si="8"/>
        <v>41030</v>
      </c>
      <c r="DG130" s="133">
        <f t="shared" si="10"/>
        <v>88.47</v>
      </c>
      <c r="DH130" s="86">
        <f t="shared" ca="1" si="6"/>
        <v>0</v>
      </c>
      <c r="DI130" s="4"/>
      <c r="DO130" s="178"/>
    </row>
    <row r="131" spans="1:119" customFormat="1" ht="12" customHeight="1" x14ac:dyDescent="0.2">
      <c r="A131" s="4"/>
      <c r="B131" s="188">
        <f t="shared" si="7"/>
        <v>41061</v>
      </c>
      <c r="C131" s="186">
        <v>64.900000000000006</v>
      </c>
      <c r="D131" s="186">
        <v>46.71</v>
      </c>
      <c r="E131" s="187">
        <v>0.9</v>
      </c>
      <c r="F131" s="187">
        <v>1.1000000000000001</v>
      </c>
      <c r="G131" s="4"/>
      <c r="H131" s="4"/>
      <c r="I131" s="4"/>
      <c r="J131" s="4"/>
      <c r="K131" s="4"/>
      <c r="L131" s="208">
        <v>37362</v>
      </c>
      <c r="M131" s="176">
        <v>4.1900000000000004</v>
      </c>
      <c r="N131" s="176">
        <v>4.1870000000000003</v>
      </c>
      <c r="O131" s="176">
        <v>4.1829999999999998</v>
      </c>
      <c r="P131" s="176">
        <v>4.1820000000000004</v>
      </c>
      <c r="Q131" s="176">
        <v>4.1879999999999997</v>
      </c>
      <c r="R131" s="176">
        <v>4.1829999999999998</v>
      </c>
      <c r="S131" s="176">
        <v>4.1669999999999998</v>
      </c>
      <c r="T131" s="176">
        <v>4.2309999999999999</v>
      </c>
      <c r="U131" s="176">
        <v>4.3310000000000004</v>
      </c>
      <c r="V131" s="176">
        <v>4.4640000000000004</v>
      </c>
      <c r="W131" s="176">
        <v>3.82</v>
      </c>
      <c r="X131" s="176">
        <v>2.61</v>
      </c>
      <c r="Y131" s="176">
        <v>2.6619999999999999</v>
      </c>
      <c r="Z131" s="176">
        <v>2.637</v>
      </c>
      <c r="AA131" s="176">
        <v>2.597</v>
      </c>
      <c r="AB131" s="176">
        <v>2.5859999999999999</v>
      </c>
      <c r="AC131" s="176">
        <v>3.117</v>
      </c>
      <c r="AD131" s="176">
        <v>4.1429999999999998</v>
      </c>
      <c r="AE131" s="176">
        <v>4.0910000000000002</v>
      </c>
      <c r="AF131" s="176">
        <v>4.077</v>
      </c>
      <c r="AG131" s="176">
        <v>4.08</v>
      </c>
      <c r="AH131" s="176">
        <v>4.0830000000000002</v>
      </c>
      <c r="AI131" s="176">
        <v>4.0739999999999998</v>
      </c>
      <c r="AJ131" s="176">
        <v>4.1909999999999998</v>
      </c>
      <c r="AK131" s="176">
        <v>128.6208</v>
      </c>
      <c r="AL131" s="176">
        <v>93.945599999999999</v>
      </c>
      <c r="AM131" s="176">
        <v>40.101599999999998</v>
      </c>
      <c r="AN131" s="176">
        <v>130.1832</v>
      </c>
      <c r="AO131" s="176">
        <v>73.651200000000003</v>
      </c>
      <c r="AP131" s="176">
        <v>133.0224</v>
      </c>
      <c r="AQ131" s="176">
        <v>56.044800000000002</v>
      </c>
      <c r="AR131" s="176">
        <v>141.89279999999999</v>
      </c>
      <c r="AS131" s="176">
        <v>111.4344</v>
      </c>
      <c r="AT131" s="176">
        <v>90.921600000000012</v>
      </c>
      <c r="AU131" s="176">
        <v>24.847200000000001</v>
      </c>
      <c r="AV131" s="176">
        <v>139.2552</v>
      </c>
      <c r="AW131" s="176">
        <v>118.89360000000001</v>
      </c>
      <c r="AX131" s="176">
        <v>84.671999999999997</v>
      </c>
      <c r="AY131" s="176">
        <v>62.294400000000003</v>
      </c>
      <c r="AZ131" s="176">
        <v>100.1952</v>
      </c>
      <c r="BA131" s="176">
        <v>84.436800000000005</v>
      </c>
      <c r="BB131" s="176">
        <v>136.0128</v>
      </c>
      <c r="BC131" s="176">
        <v>148.36079999999998</v>
      </c>
      <c r="BD131" s="176">
        <v>79.833600000000004</v>
      </c>
      <c r="BE131" s="176">
        <v>117.23039999999999</v>
      </c>
      <c r="BF131" s="176">
        <v>118.55760000000001</v>
      </c>
      <c r="BG131" s="176">
        <v>110.0232</v>
      </c>
      <c r="BH131" s="176">
        <v>71.870399999999989</v>
      </c>
      <c r="BI131" s="176">
        <v>10.8696</v>
      </c>
      <c r="BJ131" s="176">
        <v>88.099199999999996</v>
      </c>
      <c r="BK131" s="176">
        <v>91.526399999999995</v>
      </c>
      <c r="BL131" s="176">
        <v>105.03360000000001</v>
      </c>
      <c r="BM131" s="176">
        <v>131.64479999999998</v>
      </c>
      <c r="BN131" s="176">
        <v>101.0688</v>
      </c>
      <c r="BO131" s="176">
        <v>129.94800000000001</v>
      </c>
      <c r="BP131" s="176">
        <v>128.41919999999999</v>
      </c>
      <c r="BQ131" s="176">
        <v>125.5968</v>
      </c>
      <c r="BR131" s="176">
        <v>82.572000000000003</v>
      </c>
      <c r="BS131" s="176">
        <v>78.136800000000008</v>
      </c>
      <c r="BT131" s="176">
        <v>63.84</v>
      </c>
      <c r="BU131" s="176">
        <v>86.906399999999991</v>
      </c>
      <c r="BV131" s="176">
        <v>38.6736</v>
      </c>
      <c r="BW131" s="176">
        <v>113.5848</v>
      </c>
      <c r="BX131" s="176">
        <v>117.4152</v>
      </c>
      <c r="BY131" s="176">
        <v>143.94239999999999</v>
      </c>
      <c r="BZ131" s="176">
        <v>60.076800000000006</v>
      </c>
      <c r="CA131" s="176">
        <v>50.567999999999998</v>
      </c>
      <c r="CB131" s="176">
        <v>17.404799999999998</v>
      </c>
      <c r="CC131" s="176">
        <v>61.252800000000001</v>
      </c>
      <c r="CD131" s="176">
        <v>68.140799999999999</v>
      </c>
      <c r="CE131" s="176">
        <v>117.12960000000001</v>
      </c>
      <c r="CF131" s="176">
        <v>123.17760000000001</v>
      </c>
      <c r="CG131" s="176">
        <v>109.0488</v>
      </c>
      <c r="CH131" s="176">
        <v>117.51600000000001</v>
      </c>
      <c r="CI131" s="176">
        <v>75.768000000000001</v>
      </c>
      <c r="CJ131" s="176">
        <v>105.03360000000001</v>
      </c>
      <c r="CK131" s="176">
        <v>110.2752</v>
      </c>
      <c r="CL131" s="176">
        <v>82.656000000000006</v>
      </c>
      <c r="CM131" s="176">
        <v>52.936800000000005</v>
      </c>
      <c r="CN131" s="176">
        <v>79.027199999999993</v>
      </c>
      <c r="CO131" s="176">
        <v>129.44399999999999</v>
      </c>
      <c r="CP131" s="176">
        <v>141.9264</v>
      </c>
      <c r="CQ131" s="176">
        <v>71.971199999999996</v>
      </c>
      <c r="CR131" s="176">
        <v>86.234399999999994</v>
      </c>
      <c r="CS131" s="176">
        <v>83.81519999999999</v>
      </c>
      <c r="CT131" s="176">
        <v>89.913600000000002</v>
      </c>
      <c r="CU131" s="176">
        <v>148.52879999999999</v>
      </c>
      <c r="CV131" s="176">
        <v>102.06</v>
      </c>
      <c r="CW131" s="176">
        <v>119.73360000000001</v>
      </c>
      <c r="CX131" s="176">
        <v>118.5408</v>
      </c>
      <c r="CY131" s="176">
        <v>117.6168</v>
      </c>
      <c r="CZ131" s="176">
        <v>46.8048</v>
      </c>
      <c r="DA131" s="176">
        <v>125.5296</v>
      </c>
      <c r="DB131" s="176">
        <v>129.17519999999999</v>
      </c>
      <c r="DC131" s="176">
        <v>135.62639999999999</v>
      </c>
      <c r="DD131" s="176">
        <v>39.866399999999999</v>
      </c>
      <c r="DE131" s="4"/>
      <c r="DF131" s="113">
        <f t="shared" si="8"/>
        <v>41061</v>
      </c>
      <c r="DG131" s="133">
        <f t="shared" si="10"/>
        <v>64.900000000000006</v>
      </c>
      <c r="DH131" s="86">
        <f t="shared" ca="1" si="6"/>
        <v>0</v>
      </c>
      <c r="DI131" s="4"/>
      <c r="DO131" s="178"/>
    </row>
    <row r="132" spans="1:119" customFormat="1" ht="12" customHeight="1" x14ac:dyDescent="0.2">
      <c r="A132" s="4"/>
      <c r="B132" s="188">
        <f t="shared" si="7"/>
        <v>41091</v>
      </c>
      <c r="C132" s="186">
        <v>84.11</v>
      </c>
      <c r="D132" s="186">
        <v>21.03</v>
      </c>
      <c r="E132" s="187">
        <v>0.9</v>
      </c>
      <c r="F132" s="187">
        <v>1.1000000000000001</v>
      </c>
      <c r="G132" s="4"/>
      <c r="H132" s="4"/>
      <c r="I132" s="4"/>
      <c r="J132" s="4"/>
      <c r="K132" s="4"/>
      <c r="L132" s="208">
        <v>37363</v>
      </c>
      <c r="M132" s="176">
        <v>7.2809999999999997</v>
      </c>
      <c r="N132" s="176">
        <v>7.9980000000000002</v>
      </c>
      <c r="O132" s="176">
        <v>9.0980000000000008</v>
      </c>
      <c r="P132" s="176">
        <v>9.202</v>
      </c>
      <c r="Q132" s="176">
        <v>9.2100000000000009</v>
      </c>
      <c r="R132" s="176">
        <v>9.1319999999999997</v>
      </c>
      <c r="S132" s="176">
        <v>9.1</v>
      </c>
      <c r="T132" s="176">
        <v>6.8769999999999998</v>
      </c>
      <c r="U132" s="176">
        <v>7.8620000000000001</v>
      </c>
      <c r="V132" s="176">
        <v>8.8450000000000006</v>
      </c>
      <c r="W132" s="176">
        <v>9.2520000000000007</v>
      </c>
      <c r="X132" s="176">
        <v>9.2420000000000009</v>
      </c>
      <c r="Y132" s="176">
        <v>9.24</v>
      </c>
      <c r="Z132" s="176">
        <v>9.1539999999999999</v>
      </c>
      <c r="AA132" s="176">
        <v>8.7370000000000001</v>
      </c>
      <c r="AB132" s="176">
        <v>6.51</v>
      </c>
      <c r="AC132" s="176">
        <v>6.2809999999999997</v>
      </c>
      <c r="AD132" s="176">
        <v>6.1689999999999996</v>
      </c>
      <c r="AE132" s="176">
        <v>6.0990000000000002</v>
      </c>
      <c r="AF132" s="176">
        <v>5.734</v>
      </c>
      <c r="AG132" s="176">
        <v>5.1879999999999997</v>
      </c>
      <c r="AH132" s="176">
        <v>4.8710000000000004</v>
      </c>
      <c r="AI132" s="176">
        <v>4.7759999999999998</v>
      </c>
      <c r="AJ132" s="176">
        <v>5.2460000000000004</v>
      </c>
      <c r="AK132" s="176">
        <v>130.03200000000001</v>
      </c>
      <c r="AL132" s="176">
        <v>56.473199999999999</v>
      </c>
      <c r="AM132" s="176">
        <v>57.086399999999998</v>
      </c>
      <c r="AN132" s="176">
        <v>130.01519999999999</v>
      </c>
      <c r="AO132" s="176">
        <v>98.935200000000009</v>
      </c>
      <c r="AP132" s="176">
        <v>137.41559999999998</v>
      </c>
      <c r="AQ132" s="176">
        <v>61.2864</v>
      </c>
      <c r="AR132" s="176">
        <v>117.89400000000001</v>
      </c>
      <c r="AS132" s="176">
        <v>106.39439999999999</v>
      </c>
      <c r="AT132" s="176">
        <v>89.283600000000007</v>
      </c>
      <c r="AU132" s="176">
        <v>52.029600000000002</v>
      </c>
      <c r="AV132" s="176">
        <v>115.97040000000001</v>
      </c>
      <c r="AW132" s="176">
        <v>121.33799999999999</v>
      </c>
      <c r="AX132" s="176">
        <v>89.81280000000001</v>
      </c>
      <c r="AY132" s="176">
        <v>109.36799999999999</v>
      </c>
      <c r="AZ132" s="176">
        <v>64.016400000000004</v>
      </c>
      <c r="BA132" s="176">
        <v>92.517600000000002</v>
      </c>
      <c r="BB132" s="176">
        <v>132.03120000000001</v>
      </c>
      <c r="BC132" s="176">
        <v>136.07159999999999</v>
      </c>
      <c r="BD132" s="176">
        <v>117.3312</v>
      </c>
      <c r="BE132" s="176">
        <v>86.049599999999998</v>
      </c>
      <c r="BF132" s="176">
        <v>122.37120000000002</v>
      </c>
      <c r="BG132" s="176">
        <v>115.25640000000001</v>
      </c>
      <c r="BH132" s="176">
        <v>100.14479999999999</v>
      </c>
      <c r="BI132" s="176">
        <v>27.938399999999998</v>
      </c>
      <c r="BJ132" s="176">
        <v>99.733199999999997</v>
      </c>
      <c r="BK132" s="176">
        <v>61.084800000000001</v>
      </c>
      <c r="BL132" s="176">
        <v>98.73360000000001</v>
      </c>
      <c r="BM132" s="176">
        <v>101.16959999999997</v>
      </c>
      <c r="BN132" s="176">
        <v>124.11840000000001</v>
      </c>
      <c r="BO132" s="176">
        <v>110.1324</v>
      </c>
      <c r="BP132" s="176">
        <v>118.59119999999999</v>
      </c>
      <c r="BQ132" s="176">
        <v>114.4584</v>
      </c>
      <c r="BR132" s="176">
        <v>113.37480000000001</v>
      </c>
      <c r="BS132" s="176">
        <v>93.500400000000013</v>
      </c>
      <c r="BT132" s="176">
        <v>82.672799999999995</v>
      </c>
      <c r="BU132" s="176">
        <v>79.539600000000007</v>
      </c>
      <c r="BV132" s="176">
        <v>79.405200000000008</v>
      </c>
      <c r="BW132" s="176">
        <v>127.68</v>
      </c>
      <c r="BX132" s="176">
        <v>88.275599999999997</v>
      </c>
      <c r="BY132" s="176">
        <v>120.20400000000001</v>
      </c>
      <c r="BZ132" s="176">
        <v>67.83</v>
      </c>
      <c r="CA132" s="176">
        <v>65.318399999999997</v>
      </c>
      <c r="CB132" s="176">
        <v>64.310400000000001</v>
      </c>
      <c r="CC132" s="176">
        <v>53.2224</v>
      </c>
      <c r="CD132" s="176">
        <v>67.132800000000003</v>
      </c>
      <c r="CE132" s="176">
        <v>11.2896</v>
      </c>
      <c r="CF132" s="176">
        <v>17.135999999999999</v>
      </c>
      <c r="CG132" s="176">
        <v>25.8048</v>
      </c>
      <c r="CH132" s="176">
        <v>10.684799999999999</v>
      </c>
      <c r="CI132" s="176">
        <v>11.087999999999999</v>
      </c>
      <c r="CJ132" s="176">
        <v>70.963200000000001</v>
      </c>
      <c r="CK132" s="176">
        <v>58.0608</v>
      </c>
      <c r="CL132" s="176">
        <v>65.318399999999997</v>
      </c>
      <c r="CM132" s="176">
        <v>92.937600000000003</v>
      </c>
      <c r="CN132" s="176">
        <v>1.6128</v>
      </c>
      <c r="CO132" s="176">
        <v>19.185599999999997</v>
      </c>
      <c r="CP132" s="176">
        <v>86.872799999999998</v>
      </c>
      <c r="CQ132" s="176">
        <v>98.179199999999994</v>
      </c>
      <c r="CR132" s="176">
        <v>111.48480000000001</v>
      </c>
      <c r="CS132" s="176">
        <v>118.74239999999999</v>
      </c>
      <c r="CT132" s="176">
        <v>79.430399999999992</v>
      </c>
      <c r="CU132" s="176">
        <v>20.361599999999999</v>
      </c>
      <c r="CV132" s="176">
        <v>19.756799999999998</v>
      </c>
      <c r="CW132" s="176">
        <v>82.454399999999993</v>
      </c>
      <c r="CX132" s="176">
        <v>80.673600000000008</v>
      </c>
      <c r="CY132" s="176">
        <v>110.6112</v>
      </c>
      <c r="CZ132" s="176">
        <v>67.888800000000003</v>
      </c>
      <c r="DA132" s="176">
        <v>75.751199999999997</v>
      </c>
      <c r="DB132" s="176">
        <v>77.397600000000011</v>
      </c>
      <c r="DC132" s="176">
        <v>119.5656</v>
      </c>
      <c r="DD132" s="176">
        <v>113.736</v>
      </c>
      <c r="DE132" s="4"/>
      <c r="DF132" s="113">
        <f t="shared" si="8"/>
        <v>41091</v>
      </c>
      <c r="DG132" s="133">
        <f t="shared" si="10"/>
        <v>84.11</v>
      </c>
      <c r="DH132" s="86">
        <f t="shared" ca="1" si="6"/>
        <v>0</v>
      </c>
      <c r="DI132" s="4"/>
      <c r="DO132" s="178"/>
    </row>
    <row r="133" spans="1:119" customFormat="1" ht="12" customHeight="1" x14ac:dyDescent="0.2">
      <c r="A133" s="4"/>
      <c r="B133" s="188">
        <f t="shared" si="7"/>
        <v>41122</v>
      </c>
      <c r="C133" s="186">
        <v>83.35</v>
      </c>
      <c r="D133" s="186">
        <v>19.29</v>
      </c>
      <c r="E133" s="187">
        <v>0.9</v>
      </c>
      <c r="F133" s="187">
        <v>1.1000000000000001</v>
      </c>
      <c r="G133" s="4"/>
      <c r="H133" s="4"/>
      <c r="I133" s="4"/>
      <c r="J133" s="4"/>
      <c r="K133" s="4"/>
      <c r="L133" s="208">
        <v>37364</v>
      </c>
      <c r="M133" s="176">
        <v>4.7430000000000003</v>
      </c>
      <c r="N133" s="176">
        <v>4.7610000000000001</v>
      </c>
      <c r="O133" s="176">
        <v>4.6589999999999998</v>
      </c>
      <c r="P133" s="176">
        <v>4.5359999999999996</v>
      </c>
      <c r="Q133" s="176">
        <v>4.5540000000000003</v>
      </c>
      <c r="R133" s="176">
        <v>4.5599999999999996</v>
      </c>
      <c r="S133" s="176">
        <v>4.74</v>
      </c>
      <c r="T133" s="176">
        <v>4.819</v>
      </c>
      <c r="U133" s="176">
        <v>4.1070000000000002</v>
      </c>
      <c r="V133" s="176">
        <v>5.3250000000000002</v>
      </c>
      <c r="W133" s="176">
        <v>5.43</v>
      </c>
      <c r="X133" s="176">
        <v>5.4119999999999999</v>
      </c>
      <c r="Y133" s="176">
        <v>5.3940000000000001</v>
      </c>
      <c r="Z133" s="176">
        <v>5.4370000000000003</v>
      </c>
      <c r="AA133" s="176">
        <v>6.9939999999999998</v>
      </c>
      <c r="AB133" s="176">
        <v>7.0430000000000001</v>
      </c>
      <c r="AC133" s="176">
        <v>7.1050000000000004</v>
      </c>
      <c r="AD133" s="176">
        <v>7.1509999999999998</v>
      </c>
      <c r="AE133" s="176">
        <v>7.1429999999999998</v>
      </c>
      <c r="AF133" s="176">
        <v>7.3159999999999998</v>
      </c>
      <c r="AG133" s="176">
        <v>7.7089999999999996</v>
      </c>
      <c r="AH133" s="176">
        <v>7.7089999999999996</v>
      </c>
      <c r="AI133" s="176">
        <v>7.6959999999999997</v>
      </c>
      <c r="AJ133" s="176">
        <v>6.9050000000000002</v>
      </c>
      <c r="AK133" s="176">
        <v>131.44320000000002</v>
      </c>
      <c r="AL133" s="176">
        <v>19.000799999999998</v>
      </c>
      <c r="AM133" s="176">
        <v>74.07119999999999</v>
      </c>
      <c r="AN133" s="176">
        <v>129.84719999999999</v>
      </c>
      <c r="AO133" s="176">
        <v>124.2192</v>
      </c>
      <c r="AP133" s="176">
        <v>141.80879999999999</v>
      </c>
      <c r="AQ133" s="176">
        <v>66.528000000000006</v>
      </c>
      <c r="AR133" s="176">
        <v>93.895200000000003</v>
      </c>
      <c r="AS133" s="176">
        <v>101.3544</v>
      </c>
      <c r="AT133" s="176">
        <v>87.645600000000002</v>
      </c>
      <c r="AU133" s="176">
        <v>79.212000000000003</v>
      </c>
      <c r="AV133" s="176">
        <v>92.685600000000008</v>
      </c>
      <c r="AW133" s="176">
        <v>123.7824</v>
      </c>
      <c r="AX133" s="176">
        <v>94.953600000000009</v>
      </c>
      <c r="AY133" s="176">
        <v>156.44159999999999</v>
      </c>
      <c r="AZ133" s="176">
        <v>27.837599999999998</v>
      </c>
      <c r="BA133" s="176">
        <v>100.5984</v>
      </c>
      <c r="BB133" s="176">
        <v>128.0496</v>
      </c>
      <c r="BC133" s="176">
        <v>123.7824</v>
      </c>
      <c r="BD133" s="176">
        <v>154.8288</v>
      </c>
      <c r="BE133" s="176">
        <v>54.8688</v>
      </c>
      <c r="BF133" s="176">
        <v>126.18480000000001</v>
      </c>
      <c r="BG133" s="176">
        <v>120.48960000000001</v>
      </c>
      <c r="BH133" s="176">
        <v>128.41919999999999</v>
      </c>
      <c r="BI133" s="176">
        <v>45.007199999999997</v>
      </c>
      <c r="BJ133" s="176">
        <v>111.3672</v>
      </c>
      <c r="BK133" s="176">
        <v>30.6432</v>
      </c>
      <c r="BL133" s="176">
        <v>92.433600000000013</v>
      </c>
      <c r="BM133" s="176">
        <v>70.694399999999987</v>
      </c>
      <c r="BN133" s="176">
        <v>147.16800000000001</v>
      </c>
      <c r="BO133" s="176">
        <v>90.316800000000001</v>
      </c>
      <c r="BP133" s="176">
        <v>108.7632</v>
      </c>
      <c r="BQ133" s="176">
        <v>103.32</v>
      </c>
      <c r="BR133" s="176">
        <v>144.17760000000001</v>
      </c>
      <c r="BS133" s="176">
        <v>108.864</v>
      </c>
      <c r="BT133" s="176">
        <v>101.5056</v>
      </c>
      <c r="BU133" s="176">
        <v>72.172800000000009</v>
      </c>
      <c r="BV133" s="176">
        <v>120.13680000000001</v>
      </c>
      <c r="BW133" s="176">
        <v>141.77520000000001</v>
      </c>
      <c r="BX133" s="176">
        <v>59.136000000000003</v>
      </c>
      <c r="BY133" s="176">
        <v>96.465600000000009</v>
      </c>
      <c r="BZ133" s="176">
        <v>75.583199999999991</v>
      </c>
      <c r="CA133" s="176">
        <v>148.98239999999998</v>
      </c>
      <c r="CB133" s="176">
        <v>52.953600000000002</v>
      </c>
      <c r="CC133" s="176">
        <v>135.94560000000001</v>
      </c>
      <c r="CD133" s="176">
        <v>145.9752</v>
      </c>
      <c r="CE133" s="176">
        <v>136.61760000000001</v>
      </c>
      <c r="CF133" s="176">
        <v>88.502399999999994</v>
      </c>
      <c r="CG133" s="176">
        <v>138.1968</v>
      </c>
      <c r="CH133" s="176">
        <v>68.779200000000003</v>
      </c>
      <c r="CI133" s="176">
        <v>37.598399999999998</v>
      </c>
      <c r="CJ133" s="176">
        <v>21.8736</v>
      </c>
      <c r="CK133" s="176">
        <v>45.242400000000004</v>
      </c>
      <c r="CL133" s="176">
        <v>120.55680000000001</v>
      </c>
      <c r="CM133" s="176">
        <v>28.089599999999997</v>
      </c>
      <c r="CN133" s="176">
        <v>84.352800000000002</v>
      </c>
      <c r="CO133" s="176">
        <v>93.92880000000001</v>
      </c>
      <c r="CP133" s="176">
        <v>112.8288</v>
      </c>
      <c r="CQ133" s="176">
        <v>124.38719999999999</v>
      </c>
      <c r="CR133" s="176">
        <v>58.968000000000004</v>
      </c>
      <c r="CS133" s="176">
        <v>119.28</v>
      </c>
      <c r="CT133" s="176">
        <v>91.677600000000012</v>
      </c>
      <c r="CU133" s="176">
        <v>96.532800000000009</v>
      </c>
      <c r="CV133" s="176">
        <v>32.373599999999996</v>
      </c>
      <c r="CW133" s="176">
        <v>131.09039999999999</v>
      </c>
      <c r="CX133" s="176">
        <v>120.55680000000001</v>
      </c>
      <c r="CY133" s="176">
        <v>109.6704</v>
      </c>
      <c r="CZ133" s="176">
        <v>148.57920000000001</v>
      </c>
      <c r="DA133" s="176">
        <v>49.005600000000001</v>
      </c>
      <c r="DB133" s="176">
        <v>129.67920000000001</v>
      </c>
      <c r="DC133" s="176">
        <v>108.25919999999999</v>
      </c>
      <c r="DD133" s="176">
        <v>131.64479999999998</v>
      </c>
      <c r="DE133" s="4"/>
      <c r="DF133" s="113">
        <f t="shared" si="8"/>
        <v>41122</v>
      </c>
      <c r="DG133" s="133">
        <f t="shared" si="10"/>
        <v>83.35</v>
      </c>
      <c r="DH133" s="86">
        <f t="shared" ca="1" si="6"/>
        <v>0</v>
      </c>
      <c r="DI133" s="4"/>
      <c r="DO133" s="178"/>
    </row>
    <row r="134" spans="1:119" customFormat="1" ht="12" customHeight="1" x14ac:dyDescent="0.2">
      <c r="A134" s="4"/>
      <c r="B134" s="188">
        <f t="shared" si="7"/>
        <v>41153</v>
      </c>
      <c r="C134" s="186">
        <v>85.14</v>
      </c>
      <c r="D134" s="186">
        <v>18.75</v>
      </c>
      <c r="E134" s="187">
        <v>0.9</v>
      </c>
      <c r="F134" s="187">
        <v>1.1000000000000001</v>
      </c>
      <c r="G134" s="4"/>
      <c r="H134" s="4"/>
      <c r="I134" s="4"/>
      <c r="J134" s="4"/>
      <c r="K134" s="4"/>
      <c r="L134" s="208">
        <v>37365</v>
      </c>
      <c r="M134" s="176">
        <v>7.6109999999999998</v>
      </c>
      <c r="N134" s="176">
        <v>7.5209999999999999</v>
      </c>
      <c r="O134" s="176">
        <v>4.8470000000000004</v>
      </c>
      <c r="P134" s="176">
        <v>4.8979999999999997</v>
      </c>
      <c r="Q134" s="176">
        <v>4.8849999999999998</v>
      </c>
      <c r="R134" s="176">
        <v>4.8879999999999999</v>
      </c>
      <c r="S134" s="176">
        <v>4.8940000000000001</v>
      </c>
      <c r="T134" s="176">
        <v>4.9160000000000004</v>
      </c>
      <c r="U134" s="176">
        <v>4.9169999999999998</v>
      </c>
      <c r="V134" s="176">
        <v>6.4779999999999998</v>
      </c>
      <c r="W134" s="176">
        <v>6.883</v>
      </c>
      <c r="X134" s="176">
        <v>6.875</v>
      </c>
      <c r="Y134" s="176">
        <v>5.6349999999999998</v>
      </c>
      <c r="Z134" s="176">
        <v>5.3620000000000001</v>
      </c>
      <c r="AA134" s="176">
        <v>5.35</v>
      </c>
      <c r="AB134" s="176">
        <v>5.3369999999999997</v>
      </c>
      <c r="AC134" s="176">
        <v>5.2969999999999997</v>
      </c>
      <c r="AD134" s="176">
        <v>5.3049999999999997</v>
      </c>
      <c r="AE134" s="176">
        <v>5.3230000000000004</v>
      </c>
      <c r="AF134" s="176">
        <v>5.3319999999999999</v>
      </c>
      <c r="AG134" s="176">
        <v>5.3360000000000003</v>
      </c>
      <c r="AH134" s="176">
        <v>5.3419999999999996</v>
      </c>
      <c r="AI134" s="176">
        <v>5.3360000000000003</v>
      </c>
      <c r="AJ134" s="176">
        <v>3.8940000000000001</v>
      </c>
      <c r="AK134" s="176">
        <v>107.9736</v>
      </c>
      <c r="AL134" s="176">
        <v>118.55760000000001</v>
      </c>
      <c r="AM134" s="176">
        <v>136.48320000000001</v>
      </c>
      <c r="AN134" s="176">
        <v>39.564</v>
      </c>
      <c r="AO134" s="176">
        <v>104.88239999999999</v>
      </c>
      <c r="AP134" s="176">
        <v>120.036</v>
      </c>
      <c r="AQ134" s="176">
        <v>128.82239999999999</v>
      </c>
      <c r="AR134" s="176">
        <v>151.19999999999999</v>
      </c>
      <c r="AS134" s="176">
        <v>15.3552</v>
      </c>
      <c r="AT134" s="176">
        <v>70.56</v>
      </c>
      <c r="AU134" s="176">
        <v>134.6352</v>
      </c>
      <c r="AV134" s="176">
        <v>89.308800000000005</v>
      </c>
      <c r="AW134" s="176">
        <v>139.7088</v>
      </c>
      <c r="AX134" s="176">
        <v>103.4208</v>
      </c>
      <c r="AY134" s="176">
        <v>102.06</v>
      </c>
      <c r="AZ134" s="176">
        <v>106.2264</v>
      </c>
      <c r="BA134" s="176">
        <v>137.2056</v>
      </c>
      <c r="BB134" s="176">
        <v>99.405600000000007</v>
      </c>
      <c r="BC134" s="176">
        <v>135.08879999999999</v>
      </c>
      <c r="BD134" s="176">
        <v>122.52239999999999</v>
      </c>
      <c r="BE134" s="176">
        <v>122.33760000000001</v>
      </c>
      <c r="BF134" s="176">
        <v>86.688000000000002</v>
      </c>
      <c r="BG134" s="176">
        <v>130.28399999999999</v>
      </c>
      <c r="BH134" s="176">
        <v>92.1648</v>
      </c>
      <c r="BI134" s="176">
        <v>108.25919999999999</v>
      </c>
      <c r="BJ134" s="176">
        <v>10.8864</v>
      </c>
      <c r="BK134" s="176">
        <v>86.688000000000002</v>
      </c>
      <c r="BL134" s="176">
        <v>82.051199999999994</v>
      </c>
      <c r="BM134" s="176">
        <v>121.58160000000001</v>
      </c>
      <c r="BN134" s="176">
        <v>136.51679999999999</v>
      </c>
      <c r="BO134" s="176">
        <v>139.20479999999998</v>
      </c>
      <c r="BP134" s="176">
        <v>71.9208</v>
      </c>
      <c r="BQ134" s="176">
        <v>71.483999999999995</v>
      </c>
      <c r="BR134" s="176">
        <v>77.767200000000003</v>
      </c>
      <c r="BS134" s="176">
        <v>100.3968</v>
      </c>
      <c r="BT134" s="176">
        <v>67.9392</v>
      </c>
      <c r="BU134" s="176">
        <v>114.91200000000001</v>
      </c>
      <c r="BV134" s="176">
        <v>94.147199999999998</v>
      </c>
      <c r="BW134" s="176">
        <v>81.093600000000009</v>
      </c>
      <c r="BX134" s="176">
        <v>109.97280000000001</v>
      </c>
      <c r="BY134" s="176">
        <v>149.78879999999998</v>
      </c>
      <c r="BZ134" s="176">
        <v>95.155199999999994</v>
      </c>
      <c r="CA134" s="176">
        <v>63.873599999999996</v>
      </c>
      <c r="CB134" s="176">
        <v>113.8368</v>
      </c>
      <c r="CC134" s="176">
        <v>75.347999999999999</v>
      </c>
      <c r="CD134" s="176">
        <v>109.6704</v>
      </c>
      <c r="CE134" s="176">
        <v>87.494399999999999</v>
      </c>
      <c r="CF134" s="176">
        <v>129.54480000000001</v>
      </c>
      <c r="CG134" s="176">
        <v>134.56800000000001</v>
      </c>
      <c r="CH134" s="176">
        <v>133.2576</v>
      </c>
      <c r="CI134" s="176">
        <v>14.5152</v>
      </c>
      <c r="CJ134" s="176">
        <v>105.99119999999999</v>
      </c>
      <c r="CK134" s="176">
        <v>128.4024</v>
      </c>
      <c r="CL134" s="176">
        <v>67.536000000000001</v>
      </c>
      <c r="CM134" s="176">
        <v>126.4032</v>
      </c>
      <c r="CN134" s="176">
        <v>29.231999999999999</v>
      </c>
      <c r="CO134" s="176">
        <v>135.13920000000002</v>
      </c>
      <c r="CP134" s="176">
        <v>87.662399999999991</v>
      </c>
      <c r="CQ134" s="176">
        <v>139.7928</v>
      </c>
      <c r="CR134" s="176">
        <v>74.3904</v>
      </c>
      <c r="CS134" s="176">
        <v>49.896000000000001</v>
      </c>
      <c r="CT134" s="176">
        <v>88.703999999999994</v>
      </c>
      <c r="CU134" s="176">
        <v>111.68639999999999</v>
      </c>
      <c r="CV134" s="176">
        <v>135.4752</v>
      </c>
      <c r="CW134" s="176">
        <v>76.490399999999994</v>
      </c>
      <c r="CX134" s="176">
        <v>139.44</v>
      </c>
      <c r="CY134" s="176">
        <v>117.7848</v>
      </c>
      <c r="CZ134" s="176">
        <v>113.2992</v>
      </c>
      <c r="DA134" s="176">
        <v>114.1392</v>
      </c>
      <c r="DB134" s="176">
        <v>99.4392</v>
      </c>
      <c r="DC134" s="176">
        <v>129.61199999999999</v>
      </c>
      <c r="DD134" s="176">
        <v>122.05200000000001</v>
      </c>
      <c r="DE134" s="4"/>
      <c r="DF134" s="113">
        <f t="shared" si="8"/>
        <v>41153</v>
      </c>
      <c r="DG134" s="133">
        <f t="shared" si="10"/>
        <v>85.14</v>
      </c>
      <c r="DH134" s="86">
        <f t="shared" ref="DH134:DH197" ca="1" si="11">VLOOKUP(YEAR(DF134),$H$15:$I$34,2)/100</f>
        <v>0</v>
      </c>
      <c r="DI134" s="4"/>
      <c r="DO134" s="178"/>
    </row>
    <row r="135" spans="1:119" customFormat="1" ht="12" customHeight="1" x14ac:dyDescent="0.2">
      <c r="A135" s="4"/>
      <c r="B135" s="188">
        <f t="shared" ref="B135:B198" si="12">EOMONTH(B134, 0)+1</f>
        <v>41183</v>
      </c>
      <c r="C135" s="186">
        <v>88.11</v>
      </c>
      <c r="D135" s="186">
        <v>20.22</v>
      </c>
      <c r="E135" s="187">
        <v>0.9</v>
      </c>
      <c r="F135" s="187">
        <v>1.1000000000000001</v>
      </c>
      <c r="G135" s="4"/>
      <c r="H135" s="4"/>
      <c r="I135" s="4"/>
      <c r="J135" s="4"/>
      <c r="K135" s="4"/>
      <c r="L135" s="208">
        <v>37366</v>
      </c>
      <c r="M135" s="176">
        <v>4.2699999999999996</v>
      </c>
      <c r="N135" s="176">
        <v>4.2990000000000004</v>
      </c>
      <c r="O135" s="176">
        <v>4.3170000000000002</v>
      </c>
      <c r="P135" s="176">
        <v>4.3390000000000004</v>
      </c>
      <c r="Q135" s="176">
        <v>4.2370000000000001</v>
      </c>
      <c r="R135" s="176">
        <v>4.0949999999999998</v>
      </c>
      <c r="S135" s="176">
        <v>3.367</v>
      </c>
      <c r="T135" s="176">
        <v>3.9</v>
      </c>
      <c r="U135" s="176">
        <v>3.9020000000000001</v>
      </c>
      <c r="V135" s="176">
        <v>3.9</v>
      </c>
      <c r="W135" s="176">
        <v>3.8839999999999999</v>
      </c>
      <c r="X135" s="176">
        <v>3.492</v>
      </c>
      <c r="Y135" s="176">
        <v>2.6789999999999998</v>
      </c>
      <c r="Z135" s="176">
        <v>2.6720000000000002</v>
      </c>
      <c r="AA135" s="176">
        <v>2.6640000000000001</v>
      </c>
      <c r="AB135" s="176">
        <v>2.6459999999999999</v>
      </c>
      <c r="AC135" s="176">
        <v>2.637</v>
      </c>
      <c r="AD135" s="176">
        <v>2.6309999999999998</v>
      </c>
      <c r="AE135" s="176">
        <v>2.6120000000000001</v>
      </c>
      <c r="AF135" s="176">
        <v>2.6</v>
      </c>
      <c r="AG135" s="176">
        <v>1.8859999999999999</v>
      </c>
      <c r="AH135" s="176">
        <v>1.9810000000000001</v>
      </c>
      <c r="AI135" s="176">
        <v>2.6110000000000002</v>
      </c>
      <c r="AJ135" s="176">
        <v>3.4420000000000002</v>
      </c>
      <c r="AK135" s="176">
        <v>94.953600000000009</v>
      </c>
      <c r="AL135" s="176">
        <v>82.118399999999994</v>
      </c>
      <c r="AM135" s="176">
        <v>146.27760000000001</v>
      </c>
      <c r="AN135" s="176">
        <v>90.26639999999999</v>
      </c>
      <c r="AO135" s="176">
        <v>113.652</v>
      </c>
      <c r="AP135" s="176">
        <v>130.70400000000001</v>
      </c>
      <c r="AQ135" s="176">
        <v>126.2856</v>
      </c>
      <c r="AR135" s="176">
        <v>70.257600000000011</v>
      </c>
      <c r="AS135" s="176">
        <v>92.4</v>
      </c>
      <c r="AT135" s="176">
        <v>115.80239999999999</v>
      </c>
      <c r="AU135" s="176">
        <v>100.34639999999999</v>
      </c>
      <c r="AV135" s="176">
        <v>62.697600000000008</v>
      </c>
      <c r="AW135" s="176">
        <v>40.74</v>
      </c>
      <c r="AX135" s="176">
        <v>40.336800000000004</v>
      </c>
      <c r="AY135" s="176">
        <v>102.648</v>
      </c>
      <c r="AZ135" s="176">
        <v>131.72879999999998</v>
      </c>
      <c r="BA135" s="176">
        <v>72.710399999999993</v>
      </c>
      <c r="BB135" s="176">
        <v>134.29920000000001</v>
      </c>
      <c r="BC135" s="176">
        <v>89.107199999999992</v>
      </c>
      <c r="BD135" s="176">
        <v>103.79039999999999</v>
      </c>
      <c r="BE135" s="176">
        <v>126.0504</v>
      </c>
      <c r="BF135" s="176">
        <v>118.5408</v>
      </c>
      <c r="BG135" s="176">
        <v>69.955199999999991</v>
      </c>
      <c r="BH135" s="176">
        <v>68.275199999999998</v>
      </c>
      <c r="BI135" s="176">
        <v>126.85680000000001</v>
      </c>
      <c r="BJ135" s="176">
        <v>137.84399999999999</v>
      </c>
      <c r="BK135" s="176">
        <v>31.298400000000001</v>
      </c>
      <c r="BL135" s="176">
        <v>49.853999999999999</v>
      </c>
      <c r="BM135" s="176">
        <v>45.964800000000004</v>
      </c>
      <c r="BN135" s="176">
        <v>117.53280000000001</v>
      </c>
      <c r="BO135" s="176">
        <v>139.18799999999999</v>
      </c>
      <c r="BP135" s="176">
        <v>107.4528</v>
      </c>
      <c r="BQ135" s="176">
        <v>71.836799999999997</v>
      </c>
      <c r="BR135" s="176">
        <v>126.42</v>
      </c>
      <c r="BS135" s="176">
        <v>140.64959999999999</v>
      </c>
      <c r="BT135" s="176">
        <v>141.5736</v>
      </c>
      <c r="BU135" s="176">
        <v>92.534399999999991</v>
      </c>
      <c r="BV135" s="176">
        <v>114.2736</v>
      </c>
      <c r="BW135" s="176">
        <v>100.66560000000001</v>
      </c>
      <c r="BX135" s="176">
        <v>139.0368</v>
      </c>
      <c r="BY135" s="176">
        <v>73.180800000000005</v>
      </c>
      <c r="BZ135" s="176">
        <v>102.0432</v>
      </c>
      <c r="CA135" s="176">
        <v>117.65039999999999</v>
      </c>
      <c r="CB135" s="176">
        <v>136.6848</v>
      </c>
      <c r="CC135" s="176">
        <v>65.234400000000008</v>
      </c>
      <c r="CD135" s="176">
        <v>141.2544</v>
      </c>
      <c r="CE135" s="176">
        <v>114.52560000000001</v>
      </c>
      <c r="CF135" s="176">
        <v>128.63759999999999</v>
      </c>
      <c r="CG135" s="176">
        <v>57.657599999999995</v>
      </c>
      <c r="CH135" s="176">
        <v>147.95760000000001</v>
      </c>
      <c r="CI135" s="176">
        <v>84.134399999999999</v>
      </c>
      <c r="CJ135" s="176">
        <v>101.94239999999999</v>
      </c>
      <c r="CK135" s="176">
        <v>93.945599999999999</v>
      </c>
      <c r="CL135" s="176">
        <v>73.331999999999994</v>
      </c>
      <c r="CM135" s="176">
        <v>56.767199999999995</v>
      </c>
      <c r="CN135" s="176">
        <v>101.60639999999999</v>
      </c>
      <c r="CO135" s="176">
        <v>100.8</v>
      </c>
      <c r="CP135" s="176">
        <v>78.422399999999996</v>
      </c>
      <c r="CQ135" s="176">
        <v>99.607199999999992</v>
      </c>
      <c r="CR135" s="176">
        <v>80.438399999999987</v>
      </c>
      <c r="CS135" s="176">
        <v>21.167999999999999</v>
      </c>
      <c r="CT135" s="176">
        <v>79.128</v>
      </c>
      <c r="CU135" s="176">
        <v>33.264000000000003</v>
      </c>
      <c r="CV135" s="176">
        <v>77.599199999999996</v>
      </c>
      <c r="CW135" s="176">
        <v>121.9512</v>
      </c>
      <c r="CX135" s="176">
        <v>106.4448</v>
      </c>
      <c r="CY135" s="176">
        <v>127.81439999999999</v>
      </c>
      <c r="CZ135" s="176">
        <v>120.3552</v>
      </c>
      <c r="DA135" s="176">
        <v>35.464800000000004</v>
      </c>
      <c r="DB135" s="176">
        <v>129.00719999999998</v>
      </c>
      <c r="DC135" s="176">
        <v>103.2024</v>
      </c>
      <c r="DD135" s="176">
        <v>50.416800000000002</v>
      </c>
      <c r="DE135" s="4"/>
      <c r="DF135" s="113">
        <f t="shared" ref="DF135:DF198" si="13">EOMONTH(DF134, 0)+1</f>
        <v>41183</v>
      </c>
      <c r="DG135" s="133">
        <f t="shared" ref="DG135:DG198" si="14">VLOOKUP(DF135,$B$6:$C$289,2)</f>
        <v>88.11</v>
      </c>
      <c r="DH135" s="86">
        <f t="shared" ca="1" si="11"/>
        <v>0</v>
      </c>
      <c r="DI135" s="4"/>
      <c r="DO135" s="178"/>
    </row>
    <row r="136" spans="1:119" customFormat="1" ht="12" customHeight="1" x14ac:dyDescent="0.2">
      <c r="A136" s="4"/>
      <c r="B136" s="188">
        <f t="shared" si="12"/>
        <v>41214</v>
      </c>
      <c r="C136" s="186">
        <v>89.96</v>
      </c>
      <c r="D136" s="186">
        <v>17.91</v>
      </c>
      <c r="E136" s="187">
        <v>0.9</v>
      </c>
      <c r="F136" s="187">
        <v>1.1000000000000001</v>
      </c>
      <c r="G136" s="4"/>
      <c r="H136" s="4"/>
      <c r="I136" s="4"/>
      <c r="J136" s="4"/>
      <c r="K136" s="4"/>
      <c r="L136" s="208">
        <v>37367</v>
      </c>
      <c r="M136" s="176">
        <v>4.0780000000000003</v>
      </c>
      <c r="N136" s="176">
        <v>3.9660000000000002</v>
      </c>
      <c r="O136" s="176">
        <v>3.972</v>
      </c>
      <c r="P136" s="176">
        <v>3.9129999999999998</v>
      </c>
      <c r="Q136" s="176">
        <v>3.9009999999999998</v>
      </c>
      <c r="R136" s="176">
        <v>3.8919999999999999</v>
      </c>
      <c r="S136" s="176">
        <v>3.8809999999999998</v>
      </c>
      <c r="T136" s="176">
        <v>3.839</v>
      </c>
      <c r="U136" s="176">
        <v>3.8109999999999999</v>
      </c>
      <c r="V136" s="176">
        <v>3.8109999999999999</v>
      </c>
      <c r="W136" s="176">
        <v>3.81</v>
      </c>
      <c r="X136" s="176">
        <v>3.82</v>
      </c>
      <c r="Y136" s="176">
        <v>3.8090000000000002</v>
      </c>
      <c r="Z136" s="176">
        <v>3.806</v>
      </c>
      <c r="AA136" s="176">
        <v>3.8140000000000001</v>
      </c>
      <c r="AB136" s="176">
        <v>3.7989999999999999</v>
      </c>
      <c r="AC136" s="176">
        <v>3.762</v>
      </c>
      <c r="AD136" s="176">
        <v>3.76</v>
      </c>
      <c r="AE136" s="176">
        <v>3.7749999999999999</v>
      </c>
      <c r="AF136" s="176">
        <v>3.9820000000000002</v>
      </c>
      <c r="AG136" s="176">
        <v>4.2169999999999996</v>
      </c>
      <c r="AH136" s="176">
        <v>4.1959999999999997</v>
      </c>
      <c r="AI136" s="176">
        <v>4.2450000000000001</v>
      </c>
      <c r="AJ136" s="176">
        <v>4.2869999999999999</v>
      </c>
      <c r="AK136" s="176">
        <v>91.475999999999999</v>
      </c>
      <c r="AL136" s="176">
        <v>79.228800000000007</v>
      </c>
      <c r="AM136" s="176">
        <v>53.423999999999999</v>
      </c>
      <c r="AN136" s="176">
        <v>81.748800000000003</v>
      </c>
      <c r="AO136" s="176">
        <v>104.9832</v>
      </c>
      <c r="AP136" s="176">
        <v>113.904</v>
      </c>
      <c r="AQ136" s="176">
        <v>103.7148</v>
      </c>
      <c r="AR136" s="176">
        <v>75.415199999999999</v>
      </c>
      <c r="AS136" s="176">
        <v>114.44160000000001</v>
      </c>
      <c r="AT136" s="176">
        <v>99.279599999999988</v>
      </c>
      <c r="AU136" s="176">
        <v>85.885799999999989</v>
      </c>
      <c r="AV136" s="176">
        <v>36.086400000000005</v>
      </c>
      <c r="AW136" s="176">
        <v>44.351999999999997</v>
      </c>
      <c r="AX136" s="176">
        <v>51.206400000000002</v>
      </c>
      <c r="AY136" s="176">
        <v>109.0488</v>
      </c>
      <c r="AZ136" s="176">
        <v>133.72800000000001</v>
      </c>
      <c r="BA136" s="176">
        <v>106.008</v>
      </c>
      <c r="BB136" s="176">
        <v>116.1888</v>
      </c>
      <c r="BC136" s="176">
        <v>107.4528</v>
      </c>
      <c r="BD136" s="176">
        <v>130.70400000000001</v>
      </c>
      <c r="BE136" s="176">
        <v>96.280799999999999</v>
      </c>
      <c r="BF136" s="176">
        <v>60.564</v>
      </c>
      <c r="BG136" s="176">
        <v>75.331199999999995</v>
      </c>
      <c r="BH136" s="176">
        <v>97.708799999999997</v>
      </c>
      <c r="BI136" s="176">
        <v>84.11760000000001</v>
      </c>
      <c r="BJ136" s="176">
        <v>75.180000000000007</v>
      </c>
      <c r="BK136" s="176">
        <v>138.9024</v>
      </c>
      <c r="BL136" s="176">
        <v>17.6568</v>
      </c>
      <c r="BM136" s="176">
        <v>86.553600000000003</v>
      </c>
      <c r="BN136" s="176">
        <v>108.0744</v>
      </c>
      <c r="BO136" s="176">
        <v>101.00160000000001</v>
      </c>
      <c r="BP136" s="176">
        <v>92.937600000000003</v>
      </c>
      <c r="BQ136" s="176">
        <v>99.876000000000005</v>
      </c>
      <c r="BR136" s="176">
        <v>113.9712</v>
      </c>
      <c r="BS136" s="176">
        <v>119.2296</v>
      </c>
      <c r="BT136" s="176">
        <v>105.63839999999999</v>
      </c>
      <c r="BU136" s="176">
        <v>104.63039999999999</v>
      </c>
      <c r="BV136" s="176">
        <v>116.03760000000001</v>
      </c>
      <c r="BW136" s="176">
        <v>83.1096</v>
      </c>
      <c r="BX136" s="176">
        <v>127.12560000000001</v>
      </c>
      <c r="BY136" s="176">
        <v>72.374399999999994</v>
      </c>
      <c r="BZ136" s="176">
        <v>95.877600000000001</v>
      </c>
      <c r="CA136" s="176">
        <v>112.896</v>
      </c>
      <c r="CB136" s="176">
        <v>139.608</v>
      </c>
      <c r="CC136" s="176">
        <v>81.849600000000009</v>
      </c>
      <c r="CD136" s="176">
        <v>73.852800000000002</v>
      </c>
      <c r="CE136" s="176">
        <v>104.46239999999999</v>
      </c>
      <c r="CF136" s="176">
        <v>121.5312</v>
      </c>
      <c r="CG136" s="176">
        <v>104.63039999999999</v>
      </c>
      <c r="CH136" s="176">
        <v>107.9736</v>
      </c>
      <c r="CI136" s="176">
        <v>150.67920000000001</v>
      </c>
      <c r="CJ136" s="176">
        <v>76.591200000000001</v>
      </c>
      <c r="CK136" s="176">
        <v>83.848799999999997</v>
      </c>
      <c r="CL136" s="176">
        <v>116.69280000000001</v>
      </c>
      <c r="CM136" s="176">
        <v>139.35599999999999</v>
      </c>
      <c r="CN136" s="176">
        <v>117.38160000000001</v>
      </c>
      <c r="CO136" s="176">
        <v>106.848</v>
      </c>
      <c r="CP136" s="176">
        <v>77.246399999999994</v>
      </c>
      <c r="CQ136" s="176">
        <v>79.24560000000001</v>
      </c>
      <c r="CR136" s="176">
        <v>103.68960000000001</v>
      </c>
      <c r="CS136" s="176">
        <v>113.87039999999999</v>
      </c>
      <c r="CT136" s="176">
        <v>59.472000000000001</v>
      </c>
      <c r="CU136" s="176">
        <v>58.648800000000001</v>
      </c>
      <c r="CV136" s="176">
        <v>69.048000000000002</v>
      </c>
      <c r="CW136" s="176">
        <v>97.372799999999998</v>
      </c>
      <c r="CX136" s="176">
        <v>100.3968</v>
      </c>
      <c r="CY136" s="176">
        <v>62.714400000000005</v>
      </c>
      <c r="CZ136" s="176">
        <v>56.263199999999998</v>
      </c>
      <c r="DA136" s="176">
        <v>79.816800000000001</v>
      </c>
      <c r="DB136" s="176">
        <v>88.082399999999993</v>
      </c>
      <c r="DC136" s="176">
        <v>118.74239999999999</v>
      </c>
      <c r="DD136" s="176">
        <v>78.892800000000008</v>
      </c>
      <c r="DE136" s="4"/>
      <c r="DF136" s="113">
        <f t="shared" si="13"/>
        <v>41214</v>
      </c>
      <c r="DG136" s="133">
        <f t="shared" si="14"/>
        <v>89.96</v>
      </c>
      <c r="DH136" s="86">
        <f t="shared" ca="1" si="11"/>
        <v>0</v>
      </c>
      <c r="DI136" s="4"/>
      <c r="DO136" s="178"/>
    </row>
    <row r="137" spans="1:119" customFormat="1" ht="12" customHeight="1" x14ac:dyDescent="0.2">
      <c r="A137" s="4"/>
      <c r="B137" s="188">
        <f t="shared" si="12"/>
        <v>41244</v>
      </c>
      <c r="C137" s="186">
        <v>81.8</v>
      </c>
      <c r="D137" s="186">
        <v>18.829999999999998</v>
      </c>
      <c r="E137" s="187">
        <v>0.9</v>
      </c>
      <c r="F137" s="187">
        <v>1.1000000000000001</v>
      </c>
      <c r="G137" s="4"/>
      <c r="H137" s="4"/>
      <c r="I137" s="4"/>
      <c r="J137" s="4"/>
      <c r="K137" s="4"/>
      <c r="L137" s="208">
        <v>37368</v>
      </c>
      <c r="M137" s="176">
        <v>5.0759999999999996</v>
      </c>
      <c r="N137" s="176">
        <v>5.2270000000000003</v>
      </c>
      <c r="O137" s="176">
        <v>5.1180000000000003</v>
      </c>
      <c r="P137" s="176">
        <v>5.0839999999999996</v>
      </c>
      <c r="Q137" s="176">
        <v>5.1859999999999999</v>
      </c>
      <c r="R137" s="176">
        <v>4.681</v>
      </c>
      <c r="S137" s="176">
        <v>4.4669999999999996</v>
      </c>
      <c r="T137" s="176">
        <v>4.22</v>
      </c>
      <c r="U137" s="176">
        <v>2.907</v>
      </c>
      <c r="V137" s="176">
        <v>3.0219999999999998</v>
      </c>
      <c r="W137" s="176">
        <v>3.1230000000000002</v>
      </c>
      <c r="X137" s="176">
        <v>3.105</v>
      </c>
      <c r="Y137" s="176">
        <v>4.1120000000000001</v>
      </c>
      <c r="Z137" s="176">
        <v>4.8010000000000002</v>
      </c>
      <c r="AA137" s="176">
        <v>4.609</v>
      </c>
      <c r="AB137" s="176">
        <v>2.8959999999999999</v>
      </c>
      <c r="AC137" s="176">
        <v>4.68</v>
      </c>
      <c r="AD137" s="176">
        <v>4.5270000000000001</v>
      </c>
      <c r="AE137" s="176">
        <v>4.1879999999999997</v>
      </c>
      <c r="AF137" s="176">
        <v>4.4729999999999999</v>
      </c>
      <c r="AG137" s="176">
        <v>5.4909999999999997</v>
      </c>
      <c r="AH137" s="176">
        <v>5.2030000000000003</v>
      </c>
      <c r="AI137" s="176">
        <v>5.3070000000000004</v>
      </c>
      <c r="AJ137" s="176">
        <v>5.0830000000000002</v>
      </c>
      <c r="AK137" s="176">
        <v>44.671199999999999</v>
      </c>
      <c r="AL137" s="176">
        <v>137.42400000000001</v>
      </c>
      <c r="AM137" s="176">
        <v>119.196</v>
      </c>
      <c r="AN137" s="176">
        <v>132.51839999999999</v>
      </c>
      <c r="AO137" s="176">
        <v>105.2016</v>
      </c>
      <c r="AP137" s="176">
        <v>101.2368</v>
      </c>
      <c r="AQ137" s="176">
        <v>81.144000000000005</v>
      </c>
      <c r="AR137" s="176">
        <v>80.572800000000001</v>
      </c>
      <c r="AS137" s="176">
        <v>136.48320000000001</v>
      </c>
      <c r="AT137" s="176">
        <v>82.756799999999998</v>
      </c>
      <c r="AU137" s="176">
        <v>71.42519999999999</v>
      </c>
      <c r="AV137" s="176">
        <v>60.093599999999995</v>
      </c>
      <c r="AW137" s="176">
        <v>94.550399999999996</v>
      </c>
      <c r="AX137" s="176">
        <v>51.928800000000003</v>
      </c>
      <c r="AY137" s="176">
        <v>76.204800000000006</v>
      </c>
      <c r="AZ137" s="176">
        <v>48.182400000000001</v>
      </c>
      <c r="BA137" s="176">
        <v>106.848</v>
      </c>
      <c r="BB137" s="176">
        <v>138.4992</v>
      </c>
      <c r="BC137" s="176">
        <v>72.475200000000001</v>
      </c>
      <c r="BD137" s="176">
        <v>10.768799999999999</v>
      </c>
      <c r="BE137" s="176">
        <v>21.319200000000002</v>
      </c>
      <c r="BF137" s="176">
        <v>46.166400000000003</v>
      </c>
      <c r="BG137" s="176">
        <v>53.423999999999999</v>
      </c>
      <c r="BH137" s="176">
        <v>53.827199999999998</v>
      </c>
      <c r="BI137" s="176">
        <v>75.398399999999995</v>
      </c>
      <c r="BJ137" s="176">
        <v>20.042400000000001</v>
      </c>
      <c r="BK137" s="176">
        <v>32.003999999999998</v>
      </c>
      <c r="BL137" s="176">
        <v>45.931199999999997</v>
      </c>
      <c r="BM137" s="176">
        <v>51.6096</v>
      </c>
      <c r="BN137" s="176">
        <v>72.172800000000009</v>
      </c>
      <c r="BO137" s="176">
        <v>50.4</v>
      </c>
      <c r="BP137" s="176">
        <v>30.7104</v>
      </c>
      <c r="BQ137" s="176">
        <v>58.128</v>
      </c>
      <c r="BR137" s="176">
        <v>60.48</v>
      </c>
      <c r="BS137" s="176">
        <v>64.108800000000002</v>
      </c>
      <c r="BT137" s="176">
        <v>39.648000000000003</v>
      </c>
      <c r="BU137" s="176">
        <v>55.389600000000002</v>
      </c>
      <c r="BV137" s="176">
        <v>47.46</v>
      </c>
      <c r="BW137" s="176">
        <v>57.052800000000005</v>
      </c>
      <c r="BX137" s="176">
        <v>62.496000000000002</v>
      </c>
      <c r="BY137" s="176">
        <v>32.457599999999999</v>
      </c>
      <c r="BZ137" s="176">
        <v>58.682400000000001</v>
      </c>
      <c r="CA137" s="176">
        <v>53.020800000000001</v>
      </c>
      <c r="CB137" s="176">
        <v>47.980800000000002</v>
      </c>
      <c r="CC137" s="176">
        <v>59.270400000000002</v>
      </c>
      <c r="CD137" s="176">
        <v>25.788</v>
      </c>
      <c r="CE137" s="176">
        <v>28.526400000000002</v>
      </c>
      <c r="CF137" s="176">
        <v>115.31519999999999</v>
      </c>
      <c r="CG137" s="176">
        <v>83.462399999999988</v>
      </c>
      <c r="CH137" s="176">
        <v>122.1696</v>
      </c>
      <c r="CI137" s="176">
        <v>136.6848</v>
      </c>
      <c r="CJ137" s="176">
        <v>95.76</v>
      </c>
      <c r="CK137" s="176">
        <v>72.206399999999988</v>
      </c>
      <c r="CL137" s="176">
        <v>121.43039999999999</v>
      </c>
      <c r="CM137" s="176">
        <v>140.61600000000001</v>
      </c>
      <c r="CN137" s="176">
        <v>131.39279999999999</v>
      </c>
      <c r="CO137" s="176">
        <v>88.116</v>
      </c>
      <c r="CP137" s="176">
        <v>72.088799999999992</v>
      </c>
      <c r="CQ137" s="176">
        <v>84.075600000000009</v>
      </c>
      <c r="CR137" s="176">
        <v>54.020400000000009</v>
      </c>
      <c r="CS137" s="176">
        <v>61.294799999999995</v>
      </c>
      <c r="CT137" s="176">
        <v>31.9788</v>
      </c>
      <c r="CU137" s="176">
        <v>29.332800000000002</v>
      </c>
      <c r="CV137" s="176">
        <v>70.2072</v>
      </c>
      <c r="CW137" s="176">
        <v>27.619199999999999</v>
      </c>
      <c r="CX137" s="176">
        <v>24.763200000000001</v>
      </c>
      <c r="CY137" s="176">
        <v>71.601600000000005</v>
      </c>
      <c r="CZ137" s="176">
        <v>71.685600000000008</v>
      </c>
      <c r="DA137" s="176">
        <v>83.059200000000004</v>
      </c>
      <c r="DB137" s="176">
        <v>39.110399999999998</v>
      </c>
      <c r="DC137" s="176">
        <v>27.938400000000001</v>
      </c>
      <c r="DD137" s="176">
        <v>73.668000000000006</v>
      </c>
      <c r="DE137" s="4"/>
      <c r="DF137" s="113">
        <f t="shared" si="13"/>
        <v>41244</v>
      </c>
      <c r="DG137" s="133">
        <f t="shared" si="14"/>
        <v>81.8</v>
      </c>
      <c r="DH137" s="86">
        <f t="shared" ca="1" si="11"/>
        <v>0</v>
      </c>
      <c r="DI137" s="4"/>
      <c r="DO137" s="178"/>
    </row>
    <row r="138" spans="1:119" customFormat="1" ht="12" customHeight="1" x14ac:dyDescent="0.2">
      <c r="A138" s="4"/>
      <c r="B138" s="188">
        <f t="shared" si="12"/>
        <v>41275</v>
      </c>
      <c r="C138" s="186">
        <v>87.95</v>
      </c>
      <c r="D138" s="186">
        <v>20.149999999999999</v>
      </c>
      <c r="E138" s="187">
        <v>0.9</v>
      </c>
      <c r="F138" s="187">
        <v>1.1000000000000001</v>
      </c>
      <c r="G138" s="4"/>
      <c r="H138" s="4"/>
      <c r="I138" s="4"/>
      <c r="J138" s="4"/>
      <c r="K138" s="4"/>
      <c r="L138" s="208">
        <v>37369</v>
      </c>
      <c r="M138" s="176">
        <v>4.5209999999999999</v>
      </c>
      <c r="N138" s="176">
        <v>4.2889999999999997</v>
      </c>
      <c r="O138" s="176">
        <v>5.5090000000000003</v>
      </c>
      <c r="P138" s="176">
        <v>5.45</v>
      </c>
      <c r="Q138" s="176">
        <v>5.3929999999999998</v>
      </c>
      <c r="R138" s="176">
        <v>5.4009999999999998</v>
      </c>
      <c r="S138" s="176">
        <v>5.4610000000000003</v>
      </c>
      <c r="T138" s="176">
        <v>5.452</v>
      </c>
      <c r="U138" s="176">
        <v>5.282</v>
      </c>
      <c r="V138" s="176">
        <v>5.2009999999999996</v>
      </c>
      <c r="W138" s="176">
        <v>4.0359999999999996</v>
      </c>
      <c r="X138" s="176">
        <v>4.03</v>
      </c>
      <c r="Y138" s="176">
        <v>4.3440000000000003</v>
      </c>
      <c r="Z138" s="176">
        <v>1.7110000000000001</v>
      </c>
      <c r="AA138" s="176">
        <v>0.54300000000000004</v>
      </c>
      <c r="AB138" s="176">
        <v>9.8000000000000004E-2</v>
      </c>
      <c r="AC138" s="176">
        <v>9.5000000000000001E-2</v>
      </c>
      <c r="AD138" s="176">
        <v>8.8999999999999996E-2</v>
      </c>
      <c r="AE138" s="176">
        <v>0.09</v>
      </c>
      <c r="AF138" s="176">
        <v>8.7999999999999995E-2</v>
      </c>
      <c r="AG138" s="176">
        <v>0.10100000000000001</v>
      </c>
      <c r="AH138" s="176">
        <v>9.9000000000000005E-2</v>
      </c>
      <c r="AI138" s="176">
        <v>9.9000000000000005E-2</v>
      </c>
      <c r="AJ138" s="176">
        <v>1.2030000000000001</v>
      </c>
      <c r="AK138" s="176">
        <v>39.407199999999996</v>
      </c>
      <c r="AL138" s="176">
        <v>106.05840000000001</v>
      </c>
      <c r="AM138" s="176">
        <v>105.14</v>
      </c>
      <c r="AN138" s="176">
        <v>129.97039999999998</v>
      </c>
      <c r="AO138" s="176">
        <v>120.96</v>
      </c>
      <c r="AP138" s="176">
        <v>89.476800000000011</v>
      </c>
      <c r="AQ138" s="176">
        <v>86.385600000000011</v>
      </c>
      <c r="AR138" s="176">
        <v>94.108000000000004</v>
      </c>
      <c r="AS138" s="176">
        <v>123.24480000000001</v>
      </c>
      <c r="AT138" s="176">
        <v>86.492000000000004</v>
      </c>
      <c r="AU138" s="176">
        <v>93.648799999999994</v>
      </c>
      <c r="AV138" s="176">
        <v>74.3232</v>
      </c>
      <c r="AW138" s="176">
        <v>108.32639999999999</v>
      </c>
      <c r="AX138" s="176">
        <v>69.305600000000013</v>
      </c>
      <c r="AY138" s="176">
        <v>59.858399999999996</v>
      </c>
      <c r="AZ138" s="176">
        <v>70.100800000000007</v>
      </c>
      <c r="BA138" s="176">
        <v>101.47199999999999</v>
      </c>
      <c r="BB138" s="176">
        <v>126.33600000000001</v>
      </c>
      <c r="BC138" s="176">
        <v>54.432000000000002</v>
      </c>
      <c r="BD138" s="176">
        <v>80.64</v>
      </c>
      <c r="BE138" s="176">
        <v>49.593599999999995</v>
      </c>
      <c r="BF138" s="176">
        <v>16.531200000000002</v>
      </c>
      <c r="BG138" s="176">
        <v>4.8384</v>
      </c>
      <c r="BH138" s="176">
        <v>21.7224</v>
      </c>
      <c r="BI138" s="176">
        <v>82.118399999999994</v>
      </c>
      <c r="BJ138" s="176">
        <v>65.553600000000003</v>
      </c>
      <c r="BK138" s="176">
        <v>96.566399999999987</v>
      </c>
      <c r="BL138" s="176">
        <v>25.603200000000001</v>
      </c>
      <c r="BM138" s="176">
        <v>83.831999999999994</v>
      </c>
      <c r="BN138" s="176">
        <v>60.345599999999997</v>
      </c>
      <c r="BO138" s="176">
        <v>87.2928</v>
      </c>
      <c r="BP138" s="176">
        <v>24.9984</v>
      </c>
      <c r="BQ138" s="176">
        <v>87.628799999999998</v>
      </c>
      <c r="BR138" s="176">
        <v>51.475199999999994</v>
      </c>
      <c r="BS138" s="176">
        <v>94.483200000000011</v>
      </c>
      <c r="BT138" s="176">
        <v>55.165600000000005</v>
      </c>
      <c r="BU138" s="176">
        <v>71.226399999999998</v>
      </c>
      <c r="BV138" s="176">
        <v>79.632000000000005</v>
      </c>
      <c r="BW138" s="176">
        <v>24.796799999999998</v>
      </c>
      <c r="BX138" s="176">
        <v>93.273600000000002</v>
      </c>
      <c r="BY138" s="176">
        <v>60.412800000000004</v>
      </c>
      <c r="BZ138" s="176">
        <v>79.430399999999992</v>
      </c>
      <c r="CA138" s="176">
        <v>48.787199999999999</v>
      </c>
      <c r="CB138" s="176">
        <v>53.155199999999994</v>
      </c>
      <c r="CC138" s="176">
        <v>62.411999999999999</v>
      </c>
      <c r="CD138" s="176">
        <v>51.027200000000001</v>
      </c>
      <c r="CE138" s="176">
        <v>59.735199999999999</v>
      </c>
      <c r="CF138" s="176">
        <v>16.9344</v>
      </c>
      <c r="CG138" s="176">
        <v>89.712000000000003</v>
      </c>
      <c r="CH138" s="176">
        <v>28.425599999999999</v>
      </c>
      <c r="CI138" s="176">
        <v>37.690800000000003</v>
      </c>
      <c r="CJ138" s="176">
        <v>46.956000000000003</v>
      </c>
      <c r="CK138" s="176">
        <v>63.302399999999999</v>
      </c>
      <c r="CL138" s="176">
        <v>75.599999999999994</v>
      </c>
      <c r="CM138" s="176">
        <v>89.107199999999992</v>
      </c>
      <c r="CN138" s="176">
        <v>33.9024</v>
      </c>
      <c r="CO138" s="176">
        <v>69.384</v>
      </c>
      <c r="CP138" s="176">
        <v>66.931200000000004</v>
      </c>
      <c r="CQ138" s="176">
        <v>88.905600000000007</v>
      </c>
      <c r="CR138" s="176">
        <v>4.3511999999999995</v>
      </c>
      <c r="CS138" s="176">
        <v>8.7192000000000007</v>
      </c>
      <c r="CT138" s="176">
        <v>4.4856000000000007</v>
      </c>
      <c r="CU138" s="176">
        <v>1.6800000000000002E-2</v>
      </c>
      <c r="CV138" s="176">
        <v>71.366399999999999</v>
      </c>
      <c r="CW138" s="176">
        <v>72.172800000000009</v>
      </c>
      <c r="CX138" s="176">
        <v>67.334399999999988</v>
      </c>
      <c r="CY138" s="176">
        <v>113.0976</v>
      </c>
      <c r="CZ138" s="176">
        <v>60.278400000000005</v>
      </c>
      <c r="DA138" s="176">
        <v>78.540000000000006</v>
      </c>
      <c r="DB138" s="176">
        <v>76.557600000000008</v>
      </c>
      <c r="DC138" s="176">
        <v>84.319199999999995</v>
      </c>
      <c r="DD138" s="176">
        <v>136.04640000000001</v>
      </c>
      <c r="DE138" s="4"/>
      <c r="DF138" s="113">
        <f t="shared" si="13"/>
        <v>41275</v>
      </c>
      <c r="DG138" s="133">
        <f t="shared" si="14"/>
        <v>87.95</v>
      </c>
      <c r="DH138" s="86">
        <f t="shared" ca="1" si="11"/>
        <v>0</v>
      </c>
      <c r="DI138" s="4"/>
      <c r="DO138" s="178"/>
    </row>
    <row r="139" spans="1:119" customFormat="1" ht="12" customHeight="1" x14ac:dyDescent="0.2">
      <c r="A139" s="4"/>
      <c r="B139" s="188">
        <f t="shared" si="12"/>
        <v>41306</v>
      </c>
      <c r="C139" s="186">
        <v>82.2</v>
      </c>
      <c r="D139" s="186">
        <v>20.56</v>
      </c>
      <c r="E139" s="187">
        <v>0.9</v>
      </c>
      <c r="F139" s="187">
        <v>1.1000000000000001</v>
      </c>
      <c r="G139" s="4"/>
      <c r="H139" s="4"/>
      <c r="I139" s="4"/>
      <c r="J139" s="4"/>
      <c r="K139" s="4"/>
      <c r="L139" s="208">
        <v>37370</v>
      </c>
      <c r="M139" s="176">
        <v>0.10100000000000001</v>
      </c>
      <c r="N139" s="176">
        <v>5.5570000000000004</v>
      </c>
      <c r="O139" s="176">
        <v>5.9009999999999998</v>
      </c>
      <c r="P139" s="176">
        <v>5.8319999999999999</v>
      </c>
      <c r="Q139" s="176">
        <v>5.8369999999999997</v>
      </c>
      <c r="R139" s="176">
        <v>5.8460000000000001</v>
      </c>
      <c r="S139" s="176">
        <v>5.8650000000000002</v>
      </c>
      <c r="T139" s="176">
        <v>5.8639999999999999</v>
      </c>
      <c r="U139" s="176">
        <v>5.84</v>
      </c>
      <c r="V139" s="176">
        <v>5.8140000000000001</v>
      </c>
      <c r="W139" s="176">
        <v>5.8230000000000004</v>
      </c>
      <c r="X139" s="176">
        <v>5.6840000000000002</v>
      </c>
      <c r="Y139" s="176">
        <v>5.71</v>
      </c>
      <c r="Z139" s="176">
        <v>4.2030000000000003</v>
      </c>
      <c r="AA139" s="176">
        <v>2.9860000000000002</v>
      </c>
      <c r="AB139" s="176">
        <v>2.9950000000000001</v>
      </c>
      <c r="AC139" s="176">
        <v>3.734</v>
      </c>
      <c r="AD139" s="176">
        <v>4.1890000000000001</v>
      </c>
      <c r="AE139" s="176">
        <v>4.2190000000000003</v>
      </c>
      <c r="AF139" s="176">
        <v>4.234</v>
      </c>
      <c r="AG139" s="176">
        <v>4.2380000000000004</v>
      </c>
      <c r="AH139" s="176">
        <v>4.3170000000000002</v>
      </c>
      <c r="AI139" s="176">
        <v>4.3120000000000003</v>
      </c>
      <c r="AJ139" s="176">
        <v>3.28</v>
      </c>
      <c r="AK139" s="176">
        <v>34.1432</v>
      </c>
      <c r="AL139" s="176">
        <v>74.692799999999991</v>
      </c>
      <c r="AM139" s="176">
        <v>91.084000000000003</v>
      </c>
      <c r="AN139" s="176">
        <v>127.4224</v>
      </c>
      <c r="AO139" s="176">
        <v>136.7184</v>
      </c>
      <c r="AP139" s="176">
        <v>77.716799999999992</v>
      </c>
      <c r="AQ139" s="176">
        <v>91.627200000000016</v>
      </c>
      <c r="AR139" s="176">
        <v>107.64319999999999</v>
      </c>
      <c r="AS139" s="176">
        <v>110.0064</v>
      </c>
      <c r="AT139" s="176">
        <v>90.227199999999996</v>
      </c>
      <c r="AU139" s="176">
        <v>115.87240000000001</v>
      </c>
      <c r="AV139" s="176">
        <v>88.552799999999991</v>
      </c>
      <c r="AW139" s="176">
        <v>122.10239999999999</v>
      </c>
      <c r="AX139" s="176">
        <v>86.682400000000015</v>
      </c>
      <c r="AY139" s="176">
        <v>43.512</v>
      </c>
      <c r="AZ139" s="176">
        <v>92.019199999999998</v>
      </c>
      <c r="BA139" s="176">
        <v>96.096000000000004</v>
      </c>
      <c r="BB139" s="176">
        <v>114.17280000000001</v>
      </c>
      <c r="BC139" s="176">
        <v>80.942399999999992</v>
      </c>
      <c r="BD139" s="176">
        <v>84.168000000000006</v>
      </c>
      <c r="BE139" s="176">
        <v>56.1372</v>
      </c>
      <c r="BF139" s="176">
        <v>63.462000000000003</v>
      </c>
      <c r="BG139" s="176">
        <v>48.762</v>
      </c>
      <c r="BH139" s="176">
        <v>79.707599999999985</v>
      </c>
      <c r="BI139" s="176">
        <v>70.786799999999999</v>
      </c>
      <c r="BJ139" s="176">
        <v>89.577600000000004</v>
      </c>
      <c r="BK139" s="176">
        <v>100.09439999999999</v>
      </c>
      <c r="BL139" s="176">
        <v>61.689599999999999</v>
      </c>
      <c r="BM139" s="176">
        <v>79.875599999999991</v>
      </c>
      <c r="BN139" s="176">
        <v>90.325199999999995</v>
      </c>
      <c r="BO139" s="176">
        <v>104.5128</v>
      </c>
      <c r="BP139" s="176">
        <v>47.678399999999996</v>
      </c>
      <c r="BQ139" s="176">
        <v>85.243200000000002</v>
      </c>
      <c r="BR139" s="176">
        <v>83.924400000000006</v>
      </c>
      <c r="BS139" s="176">
        <v>124.85760000000001</v>
      </c>
      <c r="BT139" s="176">
        <v>70.683199999999999</v>
      </c>
      <c r="BU139" s="176">
        <v>87.063200000000009</v>
      </c>
      <c r="BV139" s="176">
        <v>103.4796</v>
      </c>
      <c r="BW139" s="176">
        <v>69.955200000000005</v>
      </c>
      <c r="BX139" s="176">
        <v>107.6208</v>
      </c>
      <c r="BY139" s="176">
        <v>86.855999999999995</v>
      </c>
      <c r="BZ139" s="176">
        <v>79.875599999999991</v>
      </c>
      <c r="CA139" s="176">
        <v>93.2988</v>
      </c>
      <c r="CB139" s="176">
        <v>94.004400000000004</v>
      </c>
      <c r="CC139" s="176">
        <v>79.388400000000004</v>
      </c>
      <c r="CD139" s="176">
        <v>76.266400000000004</v>
      </c>
      <c r="CE139" s="176">
        <v>90.944000000000003</v>
      </c>
      <c r="CF139" s="176">
        <v>46.9392</v>
      </c>
      <c r="CG139" s="176">
        <v>106.3776</v>
      </c>
      <c r="CH139" s="176">
        <v>43.764000000000003</v>
      </c>
      <c r="CI139" s="176">
        <v>45.112200000000001</v>
      </c>
      <c r="CJ139" s="176">
        <v>90.837600000000009</v>
      </c>
      <c r="CK139" s="176">
        <v>96.574799999999996</v>
      </c>
      <c r="CL139" s="176">
        <v>84.965999999999994</v>
      </c>
      <c r="CM139" s="176">
        <v>79.833600000000004</v>
      </c>
      <c r="CN139" s="176">
        <v>67.536000000000001</v>
      </c>
      <c r="CO139" s="176">
        <v>67.7376</v>
      </c>
      <c r="CP139" s="176">
        <v>47.577599999999997</v>
      </c>
      <c r="CQ139" s="176">
        <v>34.675199999999997</v>
      </c>
      <c r="CR139" s="176">
        <v>76.003199999999993</v>
      </c>
      <c r="CS139" s="176">
        <v>56.246400000000001</v>
      </c>
      <c r="CT139" s="176">
        <v>33.264000000000003</v>
      </c>
      <c r="CU139" s="176">
        <v>35.868000000000002</v>
      </c>
      <c r="CV139" s="176">
        <v>105.23519999999999</v>
      </c>
      <c r="CW139" s="176">
        <v>123.49680000000001</v>
      </c>
      <c r="CX139" s="176">
        <v>128.60400000000001</v>
      </c>
      <c r="CY139" s="176">
        <v>56.448</v>
      </c>
      <c r="CZ139" s="176">
        <v>16.329599999999999</v>
      </c>
      <c r="DA139" s="176">
        <v>92.248800000000003</v>
      </c>
      <c r="DB139" s="176">
        <v>88.670400000000001</v>
      </c>
      <c r="DC139" s="176">
        <v>105.6888</v>
      </c>
      <c r="DD139" s="176">
        <v>78.842399999999998</v>
      </c>
      <c r="DE139" s="4"/>
      <c r="DF139" s="113">
        <f t="shared" si="13"/>
        <v>41306</v>
      </c>
      <c r="DG139" s="133">
        <f t="shared" si="14"/>
        <v>82.2</v>
      </c>
      <c r="DH139" s="86">
        <f t="shared" ca="1" si="11"/>
        <v>0</v>
      </c>
      <c r="DI139" s="4"/>
      <c r="DO139" s="178"/>
    </row>
    <row r="140" spans="1:119" customFormat="1" ht="12" customHeight="1" x14ac:dyDescent="0.2">
      <c r="A140" s="4"/>
      <c r="B140" s="188">
        <f t="shared" si="12"/>
        <v>41334</v>
      </c>
      <c r="C140" s="186">
        <v>78.849999999999994</v>
      </c>
      <c r="D140" s="186">
        <v>24.97</v>
      </c>
      <c r="E140" s="187">
        <v>0.9</v>
      </c>
      <c r="F140" s="187">
        <v>1.1000000000000001</v>
      </c>
      <c r="G140" s="4"/>
      <c r="H140" s="4"/>
      <c r="I140" s="4"/>
      <c r="J140" s="4"/>
      <c r="K140" s="4"/>
      <c r="L140" s="208">
        <v>37371</v>
      </c>
      <c r="M140" s="176">
        <v>4.3319999999999999</v>
      </c>
      <c r="N140" s="176">
        <v>4.3280000000000003</v>
      </c>
      <c r="O140" s="176">
        <v>4.3029999999999999</v>
      </c>
      <c r="P140" s="176">
        <v>4.3070000000000004</v>
      </c>
      <c r="Q140" s="176">
        <v>4.2160000000000002</v>
      </c>
      <c r="R140" s="176">
        <v>4.2439999999999998</v>
      </c>
      <c r="S140" s="176">
        <v>4.1879999999999997</v>
      </c>
      <c r="T140" s="176">
        <v>4.12</v>
      </c>
      <c r="U140" s="176">
        <v>3.8690000000000002</v>
      </c>
      <c r="V140" s="176">
        <v>3.8759999999999999</v>
      </c>
      <c r="W140" s="176">
        <v>3.887</v>
      </c>
      <c r="X140" s="176">
        <v>3.8889999999999998</v>
      </c>
      <c r="Y140" s="176">
        <v>3.8639999999999999</v>
      </c>
      <c r="Z140" s="176">
        <v>3.8740000000000001</v>
      </c>
      <c r="AA140" s="176">
        <v>3.923</v>
      </c>
      <c r="AB140" s="176">
        <v>3.8929999999999998</v>
      </c>
      <c r="AC140" s="176">
        <v>3.9420000000000002</v>
      </c>
      <c r="AD140" s="176">
        <v>3.3439999999999999</v>
      </c>
      <c r="AE140" s="176">
        <v>3.12</v>
      </c>
      <c r="AF140" s="176">
        <v>3.1240000000000001</v>
      </c>
      <c r="AG140" s="176">
        <v>3.1819999999999999</v>
      </c>
      <c r="AH140" s="176">
        <v>3.1909999999999998</v>
      </c>
      <c r="AI140" s="176">
        <v>3.1840000000000002</v>
      </c>
      <c r="AJ140" s="176">
        <v>3.472</v>
      </c>
      <c r="AK140" s="176">
        <v>28.879200000000001</v>
      </c>
      <c r="AL140" s="176">
        <v>43.327199999999998</v>
      </c>
      <c r="AM140" s="176">
        <v>77.028000000000006</v>
      </c>
      <c r="AN140" s="176">
        <v>124.87439999999999</v>
      </c>
      <c r="AO140" s="176">
        <v>152.4768</v>
      </c>
      <c r="AP140" s="176">
        <v>65.956800000000001</v>
      </c>
      <c r="AQ140" s="176">
        <v>96.868800000000007</v>
      </c>
      <c r="AR140" s="176">
        <v>121.1784</v>
      </c>
      <c r="AS140" s="176">
        <v>96.768000000000001</v>
      </c>
      <c r="AT140" s="176">
        <v>93.962399999999988</v>
      </c>
      <c r="AU140" s="176">
        <v>138.096</v>
      </c>
      <c r="AV140" s="176">
        <v>102.7824</v>
      </c>
      <c r="AW140" s="176">
        <v>135.8784</v>
      </c>
      <c r="AX140" s="176">
        <v>104.0592</v>
      </c>
      <c r="AY140" s="176">
        <v>27.165599999999998</v>
      </c>
      <c r="AZ140" s="176">
        <v>113.9376</v>
      </c>
      <c r="BA140" s="176">
        <v>90.72</v>
      </c>
      <c r="BB140" s="176">
        <v>102.00960000000001</v>
      </c>
      <c r="BC140" s="176">
        <v>107.4528</v>
      </c>
      <c r="BD140" s="176">
        <v>87.695999999999998</v>
      </c>
      <c r="BE140" s="176">
        <v>62.680800000000005</v>
      </c>
      <c r="BF140" s="176">
        <v>110.39280000000001</v>
      </c>
      <c r="BG140" s="176">
        <v>92.685600000000008</v>
      </c>
      <c r="BH140" s="176">
        <v>137.69279999999998</v>
      </c>
      <c r="BI140" s="176">
        <v>59.455199999999998</v>
      </c>
      <c r="BJ140" s="176">
        <v>113.6016</v>
      </c>
      <c r="BK140" s="176">
        <v>103.6224</v>
      </c>
      <c r="BL140" s="176">
        <v>97.775999999999996</v>
      </c>
      <c r="BM140" s="176">
        <v>75.919200000000004</v>
      </c>
      <c r="BN140" s="176">
        <v>120.3048</v>
      </c>
      <c r="BO140" s="176">
        <v>121.7328</v>
      </c>
      <c r="BP140" s="176">
        <v>70.358399999999989</v>
      </c>
      <c r="BQ140" s="176">
        <v>82.857600000000005</v>
      </c>
      <c r="BR140" s="176">
        <v>116.37360000000001</v>
      </c>
      <c r="BS140" s="176">
        <v>155.232</v>
      </c>
      <c r="BT140" s="176">
        <v>86.200800000000001</v>
      </c>
      <c r="BU140" s="176">
        <v>102.9</v>
      </c>
      <c r="BV140" s="176">
        <v>127.32719999999999</v>
      </c>
      <c r="BW140" s="176">
        <v>115.11360000000001</v>
      </c>
      <c r="BX140" s="176">
        <v>121.968</v>
      </c>
      <c r="BY140" s="176">
        <v>113.2992</v>
      </c>
      <c r="BZ140" s="176">
        <v>80.320800000000006</v>
      </c>
      <c r="CA140" s="176">
        <v>137.81039999999999</v>
      </c>
      <c r="CB140" s="176">
        <v>134.8536</v>
      </c>
      <c r="CC140" s="176">
        <v>96.364800000000002</v>
      </c>
      <c r="CD140" s="176">
        <v>101.5056</v>
      </c>
      <c r="CE140" s="176">
        <v>122.1528</v>
      </c>
      <c r="CF140" s="176">
        <v>76.944000000000003</v>
      </c>
      <c r="CG140" s="176">
        <v>123.0432</v>
      </c>
      <c r="CH140" s="176">
        <v>59.102400000000003</v>
      </c>
      <c r="CI140" s="176">
        <v>52.5336</v>
      </c>
      <c r="CJ140" s="176">
        <v>134.7192</v>
      </c>
      <c r="CK140" s="176">
        <v>129.84719999999999</v>
      </c>
      <c r="CL140" s="176">
        <v>94.331999999999994</v>
      </c>
      <c r="CM140" s="176">
        <v>107.268</v>
      </c>
      <c r="CN140" s="176">
        <v>117.852</v>
      </c>
      <c r="CO140" s="176">
        <v>115.46639999999999</v>
      </c>
      <c r="CP140" s="176">
        <v>115.584</v>
      </c>
      <c r="CQ140" s="176">
        <v>127.81439999999999</v>
      </c>
      <c r="CR140" s="176">
        <v>34.221599999999995</v>
      </c>
      <c r="CS140" s="176">
        <v>140.85120000000001</v>
      </c>
      <c r="CT140" s="176">
        <v>107.50319999999999</v>
      </c>
      <c r="CU140" s="176">
        <v>145.38720000000001</v>
      </c>
      <c r="CV140" s="176">
        <v>65.889600000000002</v>
      </c>
      <c r="CW140" s="176">
        <v>43.814399999999999</v>
      </c>
      <c r="CX140" s="176">
        <v>126.38639999999999</v>
      </c>
      <c r="CY140" s="176">
        <v>123.5808</v>
      </c>
      <c r="CZ140" s="176">
        <v>134.43360000000001</v>
      </c>
      <c r="DA140" s="176">
        <v>112.2912</v>
      </c>
      <c r="DB140" s="176">
        <v>101.9256</v>
      </c>
      <c r="DC140" s="176">
        <v>147.1848</v>
      </c>
      <c r="DD140" s="176">
        <v>142.07760000000002</v>
      </c>
      <c r="DE140" s="4"/>
      <c r="DF140" s="113">
        <f t="shared" si="13"/>
        <v>41334</v>
      </c>
      <c r="DG140" s="133">
        <f t="shared" si="14"/>
        <v>78.849999999999994</v>
      </c>
      <c r="DH140" s="86">
        <f t="shared" ca="1" si="11"/>
        <v>0</v>
      </c>
      <c r="DI140" s="4"/>
      <c r="DO140" s="178"/>
    </row>
    <row r="141" spans="1:119" customFormat="1" ht="12" customHeight="1" x14ac:dyDescent="0.2">
      <c r="A141" s="4"/>
      <c r="B141" s="188">
        <f t="shared" si="12"/>
        <v>41365</v>
      </c>
      <c r="C141" s="186">
        <v>88.11</v>
      </c>
      <c r="D141" s="186">
        <v>20.239999999999998</v>
      </c>
      <c r="E141" s="187">
        <v>0.9</v>
      </c>
      <c r="F141" s="187">
        <v>1.1000000000000001</v>
      </c>
      <c r="G141" s="4"/>
      <c r="H141" s="4"/>
      <c r="I141" s="4"/>
      <c r="J141" s="4"/>
      <c r="K141" s="4"/>
      <c r="L141" s="208">
        <v>37372</v>
      </c>
      <c r="M141" s="176">
        <v>3.2050000000000001</v>
      </c>
      <c r="N141" s="176">
        <v>3.218</v>
      </c>
      <c r="O141" s="176">
        <v>3.226</v>
      </c>
      <c r="P141" s="176">
        <v>3.2160000000000002</v>
      </c>
      <c r="Q141" s="176">
        <v>5.81</v>
      </c>
      <c r="R141" s="176">
        <v>6.2359999999999998</v>
      </c>
      <c r="S141" s="176">
        <v>6.391</v>
      </c>
      <c r="T141" s="176">
        <v>6.35</v>
      </c>
      <c r="U141" s="176">
        <v>6.3159999999999998</v>
      </c>
      <c r="V141" s="176">
        <v>6.2670000000000003</v>
      </c>
      <c r="W141" s="176">
        <v>6.1790000000000003</v>
      </c>
      <c r="X141" s="176">
        <v>5.2809999999999997</v>
      </c>
      <c r="Y141" s="176">
        <v>3.2320000000000002</v>
      </c>
      <c r="Z141" s="176">
        <v>3.1779999999999999</v>
      </c>
      <c r="AA141" s="176">
        <v>3.1829999999999998</v>
      </c>
      <c r="AB141" s="176">
        <v>3.1760000000000002</v>
      </c>
      <c r="AC141" s="176">
        <v>3.169</v>
      </c>
      <c r="AD141" s="176">
        <v>3.153</v>
      </c>
      <c r="AE141" s="176">
        <v>3.1459999999999999</v>
      </c>
      <c r="AF141" s="176">
        <v>3.1669999999999998</v>
      </c>
      <c r="AG141" s="176">
        <v>3.2120000000000002</v>
      </c>
      <c r="AH141" s="176">
        <v>3.194</v>
      </c>
      <c r="AI141" s="176">
        <v>3.2269999999999999</v>
      </c>
      <c r="AJ141" s="176">
        <v>5.085</v>
      </c>
      <c r="AK141" s="176">
        <v>133.62720000000002</v>
      </c>
      <c r="AL141" s="176">
        <v>90.703199999999995</v>
      </c>
      <c r="AM141" s="176">
        <v>108.1584</v>
      </c>
      <c r="AN141" s="176">
        <v>128.41919999999999</v>
      </c>
      <c r="AO141" s="176">
        <v>93.945599999999999</v>
      </c>
      <c r="AP141" s="176">
        <v>49.190400000000004</v>
      </c>
      <c r="AQ141" s="176">
        <v>66.36</v>
      </c>
      <c r="AR141" s="176">
        <v>56.716800000000006</v>
      </c>
      <c r="AS141" s="176">
        <v>112.1904</v>
      </c>
      <c r="AT141" s="176">
        <v>132.65279999999998</v>
      </c>
      <c r="AU141" s="176">
        <v>79.632000000000005</v>
      </c>
      <c r="AV141" s="176">
        <v>146.0256</v>
      </c>
      <c r="AW141" s="176">
        <v>80.135999999999996</v>
      </c>
      <c r="AX141" s="176">
        <v>144.2448</v>
      </c>
      <c r="AY141" s="176">
        <v>92.551199999999994</v>
      </c>
      <c r="AZ141" s="176">
        <v>131.72879999999998</v>
      </c>
      <c r="BA141" s="176">
        <v>108.81360000000001</v>
      </c>
      <c r="BB141" s="176">
        <v>100.6824</v>
      </c>
      <c r="BC141" s="176">
        <v>129.62880000000001</v>
      </c>
      <c r="BD141" s="176">
        <v>100.98480000000001</v>
      </c>
      <c r="BE141" s="176">
        <v>117.012</v>
      </c>
      <c r="BF141" s="176">
        <v>129.71280000000002</v>
      </c>
      <c r="BG141" s="176">
        <v>83.664000000000001</v>
      </c>
      <c r="BH141" s="176">
        <v>44.956800000000001</v>
      </c>
      <c r="BI141" s="176">
        <v>64.495199999999997</v>
      </c>
      <c r="BJ141" s="176">
        <v>70.358399999999989</v>
      </c>
      <c r="BK141" s="176">
        <v>114.71039999999999</v>
      </c>
      <c r="BL141" s="176">
        <v>52.819199999999995</v>
      </c>
      <c r="BM141" s="176">
        <v>22.495200000000001</v>
      </c>
      <c r="BN141" s="176">
        <v>52.987199999999994</v>
      </c>
      <c r="BO141" s="176">
        <v>69.333600000000004</v>
      </c>
      <c r="BP141" s="176">
        <v>69.224399999999989</v>
      </c>
      <c r="BQ141" s="176">
        <v>75.599999999999994</v>
      </c>
      <c r="BR141" s="176">
        <v>96.364800000000002</v>
      </c>
      <c r="BS141" s="176">
        <v>48.266400000000004</v>
      </c>
      <c r="BT141" s="176">
        <v>132.9384</v>
      </c>
      <c r="BU141" s="176">
        <v>121.968</v>
      </c>
      <c r="BV141" s="176">
        <v>151.19999999999999</v>
      </c>
      <c r="BW141" s="176">
        <v>100.8</v>
      </c>
      <c r="BX141" s="176">
        <v>85.5792</v>
      </c>
      <c r="BY141" s="176">
        <v>91.240800000000007</v>
      </c>
      <c r="BZ141" s="176">
        <v>119.49839999999999</v>
      </c>
      <c r="CA141" s="176">
        <v>148.17599999999999</v>
      </c>
      <c r="CB141" s="176">
        <v>95.004000000000005</v>
      </c>
      <c r="CC141" s="176">
        <v>134.232</v>
      </c>
      <c r="CD141" s="176">
        <v>85.075199999999995</v>
      </c>
      <c r="CE141" s="176">
        <v>110.25839999999999</v>
      </c>
      <c r="CF141" s="176">
        <v>62.344800000000006</v>
      </c>
      <c r="CG141" s="176">
        <v>109.50239999999999</v>
      </c>
      <c r="CH141" s="176">
        <v>125.5968</v>
      </c>
      <c r="CI141" s="176">
        <v>157.65120000000002</v>
      </c>
      <c r="CJ141" s="176">
        <v>49.190400000000004</v>
      </c>
      <c r="CK141" s="176">
        <v>90.938399999999987</v>
      </c>
      <c r="CL141" s="176">
        <v>111.14880000000001</v>
      </c>
      <c r="CM141" s="176">
        <v>134.87039999999999</v>
      </c>
      <c r="CN141" s="176">
        <v>130.83840000000001</v>
      </c>
      <c r="CO141" s="176">
        <v>101.11919999999999</v>
      </c>
      <c r="CP141" s="176">
        <v>82.807199999999995</v>
      </c>
      <c r="CQ141" s="176">
        <v>82.471199999999996</v>
      </c>
      <c r="CR141" s="176">
        <v>129.00719999999998</v>
      </c>
      <c r="CS141" s="176">
        <v>92.114399999999989</v>
      </c>
      <c r="CT141" s="176">
        <v>131.292</v>
      </c>
      <c r="CU141" s="176">
        <v>110.88</v>
      </c>
      <c r="CV141" s="176">
        <v>100.8</v>
      </c>
      <c r="CW141" s="176">
        <v>67.7376</v>
      </c>
      <c r="CX141" s="176">
        <v>82.370399999999989</v>
      </c>
      <c r="CY141" s="176">
        <v>121.2624</v>
      </c>
      <c r="CZ141" s="176">
        <v>134.6352</v>
      </c>
      <c r="DA141" s="176">
        <v>138.39839999999998</v>
      </c>
      <c r="DB141" s="176">
        <v>54.1128</v>
      </c>
      <c r="DC141" s="176">
        <v>66.528000000000006</v>
      </c>
      <c r="DD141" s="176">
        <v>102.61439999999999</v>
      </c>
      <c r="DE141" s="4"/>
      <c r="DF141" s="113">
        <f t="shared" si="13"/>
        <v>41365</v>
      </c>
      <c r="DG141" s="133">
        <f t="shared" si="14"/>
        <v>88.11</v>
      </c>
      <c r="DH141" s="86">
        <f t="shared" ca="1" si="11"/>
        <v>0</v>
      </c>
      <c r="DI141" s="4"/>
      <c r="DO141" s="178"/>
    </row>
    <row r="142" spans="1:119" customFormat="1" ht="12" customHeight="1" x14ac:dyDescent="0.2">
      <c r="A142" s="4"/>
      <c r="B142" s="188">
        <f t="shared" si="12"/>
        <v>41395</v>
      </c>
      <c r="C142" s="186">
        <v>88.47</v>
      </c>
      <c r="D142" s="186">
        <v>21.76</v>
      </c>
      <c r="E142" s="187">
        <v>0.9</v>
      </c>
      <c r="F142" s="187">
        <v>1.1000000000000001</v>
      </c>
      <c r="G142" s="4"/>
      <c r="H142" s="4"/>
      <c r="I142" s="4"/>
      <c r="J142" s="4"/>
      <c r="K142" s="4"/>
      <c r="L142" s="208">
        <v>37373</v>
      </c>
      <c r="M142" s="176">
        <v>5.2960000000000003</v>
      </c>
      <c r="N142" s="176">
        <v>5.28</v>
      </c>
      <c r="O142" s="176">
        <v>5.2649999999999997</v>
      </c>
      <c r="P142" s="176">
        <v>5.2910000000000004</v>
      </c>
      <c r="Q142" s="176">
        <v>5.4539999999999997</v>
      </c>
      <c r="R142" s="176">
        <v>5.8860000000000001</v>
      </c>
      <c r="S142" s="176">
        <v>5.8369999999999997</v>
      </c>
      <c r="T142" s="176">
        <v>5.7519999999999998</v>
      </c>
      <c r="U142" s="176">
        <v>5.6390000000000002</v>
      </c>
      <c r="V142" s="176">
        <v>5.47</v>
      </c>
      <c r="W142" s="176">
        <v>5.8140000000000001</v>
      </c>
      <c r="X142" s="176">
        <v>5.9039999999999999</v>
      </c>
      <c r="Y142" s="176">
        <v>5.3579999999999997</v>
      </c>
      <c r="Z142" s="176">
        <v>5.9080000000000004</v>
      </c>
      <c r="AA142" s="176">
        <v>5.88</v>
      </c>
      <c r="AB142" s="176">
        <v>5.8630000000000004</v>
      </c>
      <c r="AC142" s="176">
        <v>5.8840000000000003</v>
      </c>
      <c r="AD142" s="176">
        <v>5.8630000000000004</v>
      </c>
      <c r="AE142" s="176">
        <v>5.3680000000000003</v>
      </c>
      <c r="AF142" s="176">
        <v>7.742</v>
      </c>
      <c r="AG142" s="176">
        <v>7.7569999999999997</v>
      </c>
      <c r="AH142" s="176">
        <v>7.2030000000000003</v>
      </c>
      <c r="AI142" s="176">
        <v>6.7249999999999996</v>
      </c>
      <c r="AJ142" s="176">
        <v>6.4260000000000002</v>
      </c>
      <c r="AK142" s="176">
        <v>133.81200000000001</v>
      </c>
      <c r="AL142" s="176">
        <v>148.00800000000001</v>
      </c>
      <c r="AM142" s="176">
        <v>87.897600000000011</v>
      </c>
      <c r="AN142" s="176">
        <v>135.50879999999998</v>
      </c>
      <c r="AO142" s="176">
        <v>89.712000000000003</v>
      </c>
      <c r="AP142" s="176">
        <v>96.062399999999997</v>
      </c>
      <c r="AQ142" s="176">
        <v>90.064800000000005</v>
      </c>
      <c r="AR142" s="176">
        <v>148.84800000000001</v>
      </c>
      <c r="AS142" s="176">
        <v>88.284000000000006</v>
      </c>
      <c r="AT142" s="176">
        <v>97.97760000000001</v>
      </c>
      <c r="AU142" s="176">
        <v>128.82239999999999</v>
      </c>
      <c r="AV142" s="176">
        <v>97.6584</v>
      </c>
      <c r="AW142" s="176">
        <v>108.2928</v>
      </c>
      <c r="AX142" s="176">
        <v>130.2336</v>
      </c>
      <c r="AY142" s="176">
        <v>123.09360000000001</v>
      </c>
      <c r="AZ142" s="176">
        <v>15.489600000000001</v>
      </c>
      <c r="BA142" s="176">
        <v>61.152000000000001</v>
      </c>
      <c r="BB142" s="176">
        <v>83.647199999999998</v>
      </c>
      <c r="BC142" s="176">
        <v>135.9288</v>
      </c>
      <c r="BD142" s="176">
        <v>104.02560000000001</v>
      </c>
      <c r="BE142" s="176">
        <v>76.154399999999995</v>
      </c>
      <c r="BF142" s="176">
        <v>75.1464</v>
      </c>
      <c r="BG142" s="176">
        <v>82.252800000000008</v>
      </c>
      <c r="BH142" s="176">
        <v>73.180800000000005</v>
      </c>
      <c r="BI142" s="176">
        <v>48.837600000000002</v>
      </c>
      <c r="BJ142" s="176">
        <v>81.110399999999998</v>
      </c>
      <c r="BK142" s="176">
        <v>25.032</v>
      </c>
      <c r="BL142" s="176">
        <v>2.7551999999999999</v>
      </c>
      <c r="BM142" s="176">
        <v>75.255600000000001</v>
      </c>
      <c r="BN142" s="176">
        <v>21.167999999999999</v>
      </c>
      <c r="BO142" s="176">
        <v>103.6224</v>
      </c>
      <c r="BP142" s="176">
        <v>68.090399999999988</v>
      </c>
      <c r="BQ142" s="176">
        <v>140.4984</v>
      </c>
      <c r="BR142" s="176">
        <v>118.1544</v>
      </c>
      <c r="BS142" s="176">
        <v>137.86079999999998</v>
      </c>
      <c r="BT142" s="176">
        <v>100.29600000000001</v>
      </c>
      <c r="BU142" s="176">
        <v>120.33839999999999</v>
      </c>
      <c r="BV142" s="176">
        <v>82.874399999999994</v>
      </c>
      <c r="BW142" s="176">
        <v>107.184</v>
      </c>
      <c r="BX142" s="176">
        <v>112.4592</v>
      </c>
      <c r="BY142" s="176">
        <v>130.51919999999998</v>
      </c>
      <c r="BZ142" s="176">
        <v>124.38719999999999</v>
      </c>
      <c r="CA142" s="176">
        <v>90.182400000000001</v>
      </c>
      <c r="CB142" s="176">
        <v>73.096800000000002</v>
      </c>
      <c r="CC142" s="176">
        <v>108.1584</v>
      </c>
      <c r="CD142" s="176">
        <v>91.123199999999997</v>
      </c>
      <c r="CE142" s="176">
        <v>111.804</v>
      </c>
      <c r="CF142" s="176">
        <v>142.96799999999999</v>
      </c>
      <c r="CG142" s="176">
        <v>116.7264</v>
      </c>
      <c r="CH142" s="176">
        <v>134.87039999999999</v>
      </c>
      <c r="CI142" s="176">
        <v>70.711199999999991</v>
      </c>
      <c r="CJ142" s="176">
        <v>66.544800000000009</v>
      </c>
      <c r="CK142" s="176">
        <v>57.657599999999995</v>
      </c>
      <c r="CL142" s="176">
        <v>84.470399999999998</v>
      </c>
      <c r="CM142" s="176">
        <v>97.355999999999995</v>
      </c>
      <c r="CN142" s="176">
        <v>129.2928</v>
      </c>
      <c r="CO142" s="176">
        <v>79.228800000000007</v>
      </c>
      <c r="CP142" s="176">
        <v>126.9072</v>
      </c>
      <c r="CQ142" s="176">
        <v>119.86799999999999</v>
      </c>
      <c r="CR142" s="176">
        <v>21.7728</v>
      </c>
      <c r="CS142" s="176">
        <v>4.7711999999999994</v>
      </c>
      <c r="CT142" s="176">
        <v>72.323999999999998</v>
      </c>
      <c r="CU142" s="176">
        <v>55.02</v>
      </c>
      <c r="CV142" s="176">
        <v>43.915199999999999</v>
      </c>
      <c r="CW142" s="176">
        <v>53.373599999999996</v>
      </c>
      <c r="CX142" s="176">
        <v>118.33919999999999</v>
      </c>
      <c r="CY142" s="176">
        <v>33.264000000000003</v>
      </c>
      <c r="CZ142" s="176">
        <v>100.09439999999999</v>
      </c>
      <c r="DA142" s="176">
        <v>117.12960000000001</v>
      </c>
      <c r="DB142" s="176">
        <v>124.18560000000001</v>
      </c>
      <c r="DC142" s="176">
        <v>54.163199999999996</v>
      </c>
      <c r="DD142" s="176">
        <v>128.68799999999999</v>
      </c>
      <c r="DE142" s="4"/>
      <c r="DF142" s="113">
        <f t="shared" si="13"/>
        <v>41395</v>
      </c>
      <c r="DG142" s="133">
        <f t="shared" si="14"/>
        <v>88.47</v>
      </c>
      <c r="DH142" s="86">
        <f t="shared" ca="1" si="11"/>
        <v>0</v>
      </c>
      <c r="DI142" s="4"/>
      <c r="DO142" s="178"/>
    </row>
    <row r="143" spans="1:119" customFormat="1" ht="12" customHeight="1" x14ac:dyDescent="0.2">
      <c r="A143" s="4"/>
      <c r="B143" s="188">
        <f t="shared" si="12"/>
        <v>41426</v>
      </c>
      <c r="C143" s="186">
        <v>64.900000000000006</v>
      </c>
      <c r="D143" s="186">
        <v>46.71</v>
      </c>
      <c r="E143" s="187">
        <v>0.9</v>
      </c>
      <c r="F143" s="187">
        <v>1.1000000000000001</v>
      </c>
      <c r="G143" s="4"/>
      <c r="H143" s="4"/>
      <c r="I143" s="4"/>
      <c r="J143" s="4"/>
      <c r="K143" s="4"/>
      <c r="L143" s="208">
        <v>37374</v>
      </c>
      <c r="M143" s="176">
        <v>6.7830000000000004</v>
      </c>
      <c r="N143" s="176">
        <v>6.5119999999999996</v>
      </c>
      <c r="O143" s="176">
        <v>6.8310000000000004</v>
      </c>
      <c r="P143" s="176">
        <v>6.8410000000000002</v>
      </c>
      <c r="Q143" s="176">
        <v>6.8390000000000004</v>
      </c>
      <c r="R143" s="176">
        <v>6.7850000000000001</v>
      </c>
      <c r="S143" s="176">
        <v>6.5350000000000001</v>
      </c>
      <c r="T143" s="176">
        <v>4.72</v>
      </c>
      <c r="U143" s="176">
        <v>4.5419999999999998</v>
      </c>
      <c r="V143" s="176">
        <v>5.4139999999999997</v>
      </c>
      <c r="W143" s="176">
        <v>4.968</v>
      </c>
      <c r="X143" s="176">
        <v>4.6020000000000003</v>
      </c>
      <c r="Y143" s="176">
        <v>4.609</v>
      </c>
      <c r="Z143" s="176">
        <v>4.6719999999999997</v>
      </c>
      <c r="AA143" s="176">
        <v>4.62</v>
      </c>
      <c r="AB143" s="176">
        <v>4.5860000000000003</v>
      </c>
      <c r="AC143" s="176">
        <v>4.577</v>
      </c>
      <c r="AD143" s="176">
        <v>4.5519999999999996</v>
      </c>
      <c r="AE143" s="176">
        <v>4.5110000000000001</v>
      </c>
      <c r="AF143" s="176">
        <v>4.508</v>
      </c>
      <c r="AG143" s="176">
        <v>2.4</v>
      </c>
      <c r="AH143" s="176">
        <v>2.85</v>
      </c>
      <c r="AI143" s="176">
        <v>4.4820000000000002</v>
      </c>
      <c r="AJ143" s="176">
        <v>3.218</v>
      </c>
      <c r="AK143" s="176">
        <v>122.1696</v>
      </c>
      <c r="AL143" s="176">
        <v>145.90799999999999</v>
      </c>
      <c r="AM143" s="176">
        <v>90.417600000000007</v>
      </c>
      <c r="AN143" s="176">
        <v>115.3488</v>
      </c>
      <c r="AO143" s="176">
        <v>114.71039999999999</v>
      </c>
      <c r="AP143" s="176">
        <v>124.2864</v>
      </c>
      <c r="AQ143" s="176">
        <v>117.6336</v>
      </c>
      <c r="AR143" s="176">
        <v>101.556</v>
      </c>
      <c r="AS143" s="176">
        <v>113.5008</v>
      </c>
      <c r="AT143" s="176">
        <v>118.944</v>
      </c>
      <c r="AU143" s="176">
        <v>91.123199999999997</v>
      </c>
      <c r="AV143" s="176">
        <v>74.289600000000007</v>
      </c>
      <c r="AW143" s="176">
        <v>77.649600000000007</v>
      </c>
      <c r="AX143" s="176">
        <v>129.76319999999998</v>
      </c>
      <c r="AY143" s="176">
        <v>57.220800000000004</v>
      </c>
      <c r="AZ143" s="176">
        <v>35.4816</v>
      </c>
      <c r="BA143" s="176">
        <v>101.4384</v>
      </c>
      <c r="BB143" s="176">
        <v>98.624400000000009</v>
      </c>
      <c r="BC143" s="176">
        <v>121.548</v>
      </c>
      <c r="BD143" s="176">
        <v>115.46640000000001</v>
      </c>
      <c r="BE143" s="176">
        <v>78.220799999999997</v>
      </c>
      <c r="BF143" s="176">
        <v>49.543199999999999</v>
      </c>
      <c r="BG143" s="176">
        <v>103.37039999999999</v>
      </c>
      <c r="BH143" s="176">
        <v>61.908000000000001</v>
      </c>
      <c r="BI143" s="176">
        <v>86.805600000000013</v>
      </c>
      <c r="BJ143" s="176">
        <v>138.012</v>
      </c>
      <c r="BK143" s="176">
        <v>116.5416</v>
      </c>
      <c r="BL143" s="176">
        <v>127.596</v>
      </c>
      <c r="BM143" s="176">
        <v>128.01599999999999</v>
      </c>
      <c r="BN143" s="176">
        <v>105.43680000000001</v>
      </c>
      <c r="BO143" s="176">
        <v>64.276800000000009</v>
      </c>
      <c r="BP143" s="176">
        <v>91.509600000000006</v>
      </c>
      <c r="BQ143" s="176">
        <v>141.35520000000002</v>
      </c>
      <c r="BR143" s="176">
        <v>152.62799999999999</v>
      </c>
      <c r="BS143" s="176">
        <v>55.238399999999999</v>
      </c>
      <c r="BT143" s="176">
        <v>103.0848</v>
      </c>
      <c r="BU143" s="176">
        <v>119.86799999999999</v>
      </c>
      <c r="BV143" s="176">
        <v>96.18</v>
      </c>
      <c r="BW143" s="176">
        <v>129.78</v>
      </c>
      <c r="BX143" s="176">
        <v>56.632800000000003</v>
      </c>
      <c r="BY143" s="176">
        <v>120.48960000000001</v>
      </c>
      <c r="BZ143" s="176">
        <v>95.558399999999992</v>
      </c>
      <c r="CA143" s="176">
        <v>116.7264</v>
      </c>
      <c r="CB143" s="176">
        <v>86.167199999999994</v>
      </c>
      <c r="CC143" s="176">
        <v>61.689599999999999</v>
      </c>
      <c r="CD143" s="176">
        <v>110.0736</v>
      </c>
      <c r="CE143" s="176">
        <v>122.7744</v>
      </c>
      <c r="CF143" s="176">
        <v>138.29760000000002</v>
      </c>
      <c r="CG143" s="176">
        <v>82.656000000000006</v>
      </c>
      <c r="CH143" s="176">
        <v>80.052000000000007</v>
      </c>
      <c r="CI143" s="176">
        <v>106.0248</v>
      </c>
      <c r="CJ143" s="176">
        <v>132.70320000000001</v>
      </c>
      <c r="CK143" s="176">
        <v>86.083199999999991</v>
      </c>
      <c r="CL143" s="176">
        <v>116.7432</v>
      </c>
      <c r="CM143" s="176">
        <v>106.62960000000001</v>
      </c>
      <c r="CN143" s="176">
        <v>125.664</v>
      </c>
      <c r="CO143" s="176">
        <v>95.877600000000001</v>
      </c>
      <c r="CP143" s="176">
        <v>75.347999999999999</v>
      </c>
      <c r="CQ143" s="176">
        <v>132.60239999999999</v>
      </c>
      <c r="CR143" s="176">
        <v>124.58880000000001</v>
      </c>
      <c r="CS143" s="176">
        <v>98.985600000000005</v>
      </c>
      <c r="CT143" s="176">
        <v>52.768800000000006</v>
      </c>
      <c r="CU143" s="176">
        <v>135.2568</v>
      </c>
      <c r="CV143" s="176">
        <v>125.6472</v>
      </c>
      <c r="CW143" s="176">
        <v>117.12960000000001</v>
      </c>
      <c r="CX143" s="176">
        <v>90.4512</v>
      </c>
      <c r="CY143" s="176">
        <v>101.2368</v>
      </c>
      <c r="CZ143" s="176">
        <v>112.86239999999999</v>
      </c>
      <c r="DA143" s="176">
        <v>133.37520000000001</v>
      </c>
      <c r="DB143" s="176">
        <v>93.995999999999995</v>
      </c>
      <c r="DC143" s="176">
        <v>133.19039999999998</v>
      </c>
      <c r="DD143" s="176">
        <v>118.27200000000001</v>
      </c>
      <c r="DE143" s="4"/>
      <c r="DF143" s="113">
        <f t="shared" si="13"/>
        <v>41426</v>
      </c>
      <c r="DG143" s="133">
        <f t="shared" si="14"/>
        <v>64.900000000000006</v>
      </c>
      <c r="DH143" s="86">
        <f t="shared" ca="1" si="11"/>
        <v>0</v>
      </c>
      <c r="DI143" s="4"/>
      <c r="DO143" s="178"/>
    </row>
    <row r="144" spans="1:119" customFormat="1" ht="12" customHeight="1" x14ac:dyDescent="0.2">
      <c r="A144" s="4"/>
      <c r="B144" s="188">
        <f t="shared" si="12"/>
        <v>41456</v>
      </c>
      <c r="C144" s="186">
        <v>84.11</v>
      </c>
      <c r="D144" s="186">
        <v>21.03</v>
      </c>
      <c r="E144" s="187">
        <v>0.9</v>
      </c>
      <c r="F144" s="187">
        <v>1.1000000000000001</v>
      </c>
      <c r="G144" s="4"/>
      <c r="H144" s="4"/>
      <c r="I144" s="4"/>
      <c r="J144" s="4"/>
      <c r="K144" s="4"/>
      <c r="L144" s="208">
        <v>37375</v>
      </c>
      <c r="M144" s="176">
        <v>3.2189999999999999</v>
      </c>
      <c r="N144" s="176">
        <v>3.2149999999999999</v>
      </c>
      <c r="O144" s="176">
        <v>3.21</v>
      </c>
      <c r="P144" s="176">
        <v>3.2989999999999999</v>
      </c>
      <c r="Q144" s="176">
        <v>4.0060000000000002</v>
      </c>
      <c r="R144" s="176">
        <v>3.9489999999999998</v>
      </c>
      <c r="S144" s="176">
        <v>3.9350000000000001</v>
      </c>
      <c r="T144" s="176">
        <v>3.895</v>
      </c>
      <c r="U144" s="176">
        <v>3.8639999999999999</v>
      </c>
      <c r="V144" s="176">
        <v>3.8290000000000002</v>
      </c>
      <c r="W144" s="176">
        <v>3.7879999999999998</v>
      </c>
      <c r="X144" s="176">
        <v>3.7839999999999998</v>
      </c>
      <c r="Y144" s="176">
        <v>3.7810000000000001</v>
      </c>
      <c r="Z144" s="176">
        <v>3.778</v>
      </c>
      <c r="AA144" s="176">
        <v>3.8279999999999998</v>
      </c>
      <c r="AB144" s="176">
        <v>3.819</v>
      </c>
      <c r="AC144" s="176">
        <v>3.8439999999999999</v>
      </c>
      <c r="AD144" s="176">
        <v>3.8809999999999998</v>
      </c>
      <c r="AE144" s="176">
        <v>3.8759999999999999</v>
      </c>
      <c r="AF144" s="176">
        <v>3.8769999999999998</v>
      </c>
      <c r="AG144" s="176">
        <v>3.827</v>
      </c>
      <c r="AH144" s="176">
        <v>3.8690000000000002</v>
      </c>
      <c r="AI144" s="176">
        <v>3.8919999999999999</v>
      </c>
      <c r="AJ144" s="176">
        <v>5.7110000000000003</v>
      </c>
      <c r="AK144" s="176">
        <v>64.058400000000006</v>
      </c>
      <c r="AL144" s="176">
        <v>50.4</v>
      </c>
      <c r="AM144" s="176">
        <v>31.248000000000001</v>
      </c>
      <c r="AN144" s="176">
        <v>71.971199999999996</v>
      </c>
      <c r="AO144" s="176">
        <v>130.63679999999999</v>
      </c>
      <c r="AP144" s="176">
        <v>68.308800000000005</v>
      </c>
      <c r="AQ144" s="176">
        <v>151.1832</v>
      </c>
      <c r="AR144" s="176">
        <v>102.00960000000001</v>
      </c>
      <c r="AS144" s="176">
        <v>142.93439999999998</v>
      </c>
      <c r="AT144" s="176">
        <v>100.1952</v>
      </c>
      <c r="AU144" s="176">
        <v>106.1088</v>
      </c>
      <c r="AV144" s="176">
        <v>100.98480000000001</v>
      </c>
      <c r="AW144" s="176">
        <v>129.09119999999999</v>
      </c>
      <c r="AX144" s="176">
        <v>47.779199999999996</v>
      </c>
      <c r="AY144" s="176">
        <v>66.99839999999999</v>
      </c>
      <c r="AZ144" s="176">
        <v>113.43360000000001</v>
      </c>
      <c r="BA144" s="176">
        <v>141.72479999999999</v>
      </c>
      <c r="BB144" s="176">
        <v>113.6016</v>
      </c>
      <c r="BC144" s="176">
        <v>107.16719999999999</v>
      </c>
      <c r="BD144" s="176">
        <v>126.9072</v>
      </c>
      <c r="BE144" s="176">
        <v>104.2272</v>
      </c>
      <c r="BF144" s="176">
        <v>111.48480000000001</v>
      </c>
      <c r="BG144" s="176">
        <v>3.4104000000000001</v>
      </c>
      <c r="BH144" s="176">
        <v>40.168800000000005</v>
      </c>
      <c r="BI144" s="176">
        <v>42.134399999999999</v>
      </c>
      <c r="BJ144" s="176">
        <v>7.5263999999999998</v>
      </c>
      <c r="BK144" s="176">
        <v>54.952800000000003</v>
      </c>
      <c r="BL144" s="176">
        <v>71.1648</v>
      </c>
      <c r="BM144" s="176">
        <v>68.140799999999999</v>
      </c>
      <c r="BN144" s="176">
        <v>98.784000000000006</v>
      </c>
      <c r="BO144" s="176">
        <v>99.825600000000009</v>
      </c>
      <c r="BP144" s="176">
        <v>123.4632</v>
      </c>
      <c r="BQ144" s="176">
        <v>127.41119999999999</v>
      </c>
      <c r="BR144" s="176">
        <v>126.2016</v>
      </c>
      <c r="BS144" s="176">
        <v>101.7744</v>
      </c>
      <c r="BT144" s="176">
        <v>138.2808</v>
      </c>
      <c r="BU144" s="176">
        <v>133.99679999999998</v>
      </c>
      <c r="BV144" s="176">
        <v>35.28</v>
      </c>
      <c r="BW144" s="176">
        <v>94.852800000000002</v>
      </c>
      <c r="BX144" s="176">
        <v>135.50879999999998</v>
      </c>
      <c r="BY144" s="176">
        <v>86.049600000000012</v>
      </c>
      <c r="BZ144" s="176">
        <v>92.349600000000009</v>
      </c>
      <c r="CA144" s="176">
        <v>123.3288</v>
      </c>
      <c r="CB144" s="176">
        <v>82.252800000000008</v>
      </c>
      <c r="CC144" s="176">
        <v>127.008</v>
      </c>
      <c r="CD144" s="176">
        <v>134.26560000000001</v>
      </c>
      <c r="CE144" s="176">
        <v>62.58</v>
      </c>
      <c r="CF144" s="176">
        <v>120.624</v>
      </c>
      <c r="CG144" s="176">
        <v>104.88239999999999</v>
      </c>
      <c r="CH144" s="176">
        <v>114.30719999999999</v>
      </c>
      <c r="CI144" s="176">
        <v>42.7224</v>
      </c>
      <c r="CJ144" s="176">
        <v>110.6784</v>
      </c>
      <c r="CK144" s="176">
        <v>138.43199999999999</v>
      </c>
      <c r="CL144" s="176">
        <v>90.081600000000009</v>
      </c>
      <c r="CM144" s="176">
        <v>53.423999999999999</v>
      </c>
      <c r="CN144" s="176">
        <v>138.86879999999999</v>
      </c>
      <c r="CO144" s="176">
        <v>122.9592</v>
      </c>
      <c r="CP144" s="176">
        <v>141.6576</v>
      </c>
      <c r="CQ144" s="176">
        <v>114.9456</v>
      </c>
      <c r="CR144" s="176">
        <v>87.309600000000003</v>
      </c>
      <c r="CS144" s="176">
        <v>91.526399999999995</v>
      </c>
      <c r="CT144" s="176">
        <v>113.19839999999999</v>
      </c>
      <c r="CU144" s="176">
        <v>115.31519999999999</v>
      </c>
      <c r="CV144" s="176">
        <v>19.152000000000001</v>
      </c>
      <c r="CW144" s="176">
        <v>77.851199999999992</v>
      </c>
      <c r="CX144" s="176">
        <v>90.854399999999998</v>
      </c>
      <c r="CY144" s="176">
        <v>137.05439999999999</v>
      </c>
      <c r="CZ144" s="176">
        <v>149.57040000000001</v>
      </c>
      <c r="DA144" s="176">
        <v>75.801600000000008</v>
      </c>
      <c r="DB144" s="176">
        <v>142.8168</v>
      </c>
      <c r="DC144" s="176">
        <v>103.152</v>
      </c>
      <c r="DD144" s="176">
        <v>132.70320000000001</v>
      </c>
      <c r="DE144" s="4"/>
      <c r="DF144" s="113">
        <f t="shared" si="13"/>
        <v>41456</v>
      </c>
      <c r="DG144" s="133">
        <f t="shared" si="14"/>
        <v>84.11</v>
      </c>
      <c r="DH144" s="86">
        <f t="shared" ca="1" si="11"/>
        <v>0</v>
      </c>
      <c r="DI144" s="4"/>
      <c r="DO144" s="178"/>
    </row>
    <row r="145" spans="1:119" customFormat="1" ht="12" customHeight="1" x14ac:dyDescent="0.2">
      <c r="A145" s="4"/>
      <c r="B145" s="188">
        <f t="shared" si="12"/>
        <v>41487</v>
      </c>
      <c r="C145" s="186">
        <v>83.35</v>
      </c>
      <c r="D145" s="186">
        <v>19.29</v>
      </c>
      <c r="E145" s="187">
        <v>0.9</v>
      </c>
      <c r="F145" s="187">
        <v>1.1000000000000001</v>
      </c>
      <c r="G145" s="4"/>
      <c r="H145" s="4"/>
      <c r="I145" s="4"/>
      <c r="J145" s="4"/>
      <c r="K145" s="4"/>
      <c r="L145" s="208">
        <v>37376</v>
      </c>
      <c r="M145" s="176">
        <v>5.202</v>
      </c>
      <c r="N145" s="176">
        <v>6.6150000000000002</v>
      </c>
      <c r="O145" s="176">
        <v>6.5419999999999998</v>
      </c>
      <c r="P145" s="176">
        <v>6.4870000000000001</v>
      </c>
      <c r="Q145" s="176">
        <v>6.4850000000000003</v>
      </c>
      <c r="R145" s="176">
        <v>6.4820000000000002</v>
      </c>
      <c r="S145" s="176">
        <v>6.6420000000000003</v>
      </c>
      <c r="T145" s="176">
        <v>6.5030000000000001</v>
      </c>
      <c r="U145" s="176">
        <v>6.4729999999999999</v>
      </c>
      <c r="V145" s="176">
        <v>6.4569999999999999</v>
      </c>
      <c r="W145" s="176">
        <v>6.4290000000000003</v>
      </c>
      <c r="X145" s="176">
        <v>6.38</v>
      </c>
      <c r="Y145" s="176">
        <v>6.4</v>
      </c>
      <c r="Z145" s="176">
        <v>6.4320000000000004</v>
      </c>
      <c r="AA145" s="176">
        <v>6.4560000000000004</v>
      </c>
      <c r="AB145" s="176">
        <v>6.4820000000000002</v>
      </c>
      <c r="AC145" s="176">
        <v>6.5359999999999996</v>
      </c>
      <c r="AD145" s="176">
        <v>6.6779999999999999</v>
      </c>
      <c r="AE145" s="176">
        <v>6.6980000000000004</v>
      </c>
      <c r="AF145" s="176">
        <v>6.7320000000000002</v>
      </c>
      <c r="AG145" s="176">
        <v>6.7640000000000002</v>
      </c>
      <c r="AH145" s="176">
        <v>6.7949999999999999</v>
      </c>
      <c r="AI145" s="176">
        <v>6.7750000000000004</v>
      </c>
      <c r="AJ145" s="176">
        <v>6.3390000000000004</v>
      </c>
      <c r="AK145" s="176">
        <v>68.140799999999999</v>
      </c>
      <c r="AL145" s="176">
        <v>76.003199999999993</v>
      </c>
      <c r="AM145" s="176">
        <v>30.827999999999999</v>
      </c>
      <c r="AN145" s="176">
        <v>72.374399999999994</v>
      </c>
      <c r="AO145" s="176">
        <v>68.947199999999995</v>
      </c>
      <c r="AP145" s="176">
        <v>92.332800000000006</v>
      </c>
      <c r="AQ145" s="176">
        <v>12.297600000000001</v>
      </c>
      <c r="AR145" s="176">
        <v>79.598399999999998</v>
      </c>
      <c r="AS145" s="176">
        <v>58.615199999999994</v>
      </c>
      <c r="AT145" s="176">
        <v>90.921600000000012</v>
      </c>
      <c r="AU145" s="176">
        <v>21.7728</v>
      </c>
      <c r="AV145" s="176">
        <v>78.976799999999997</v>
      </c>
      <c r="AW145" s="176">
        <v>61.034399999999998</v>
      </c>
      <c r="AX145" s="176">
        <v>49.190400000000004</v>
      </c>
      <c r="AY145" s="176">
        <v>49.593599999999995</v>
      </c>
      <c r="AZ145" s="176">
        <v>34.473599999999998</v>
      </c>
      <c r="BA145" s="176">
        <v>76.691999999999993</v>
      </c>
      <c r="BB145" s="176">
        <v>69.468000000000004</v>
      </c>
      <c r="BC145" s="176">
        <v>94.331999999999994</v>
      </c>
      <c r="BD145" s="176">
        <v>51.6096</v>
      </c>
      <c r="BE145" s="176">
        <v>75.700800000000001</v>
      </c>
      <c r="BF145" s="176">
        <v>62.092800000000004</v>
      </c>
      <c r="BG145" s="176">
        <v>92.534399999999991</v>
      </c>
      <c r="BH145" s="176">
        <v>22.982400000000002</v>
      </c>
      <c r="BI145" s="176">
        <v>55.843200000000003</v>
      </c>
      <c r="BJ145" s="176">
        <v>66.124800000000008</v>
      </c>
      <c r="BK145" s="176">
        <v>55.843199999999996</v>
      </c>
      <c r="BL145" s="176">
        <v>63.302399999999999</v>
      </c>
      <c r="BM145" s="176">
        <v>79.632000000000005</v>
      </c>
      <c r="BN145" s="176">
        <v>50.299199999999999</v>
      </c>
      <c r="BO145" s="176">
        <v>72.307199999999995</v>
      </c>
      <c r="BP145" s="176">
        <v>72.575999999999993</v>
      </c>
      <c r="BQ145" s="176">
        <v>64.310400000000001</v>
      </c>
      <c r="BR145" s="176">
        <v>54.952800000000003</v>
      </c>
      <c r="BS145" s="176">
        <v>75.314399999999992</v>
      </c>
      <c r="BT145" s="176">
        <v>59.8752</v>
      </c>
      <c r="BU145" s="176">
        <v>83.865600000000001</v>
      </c>
      <c r="BV145" s="176">
        <v>38.6736</v>
      </c>
      <c r="BW145" s="176">
        <v>76.708799999999997</v>
      </c>
      <c r="BX145" s="176">
        <v>67.216800000000006</v>
      </c>
      <c r="BY145" s="176">
        <v>90.316800000000001</v>
      </c>
      <c r="BZ145" s="176">
        <v>89.963999999999999</v>
      </c>
      <c r="CA145" s="176">
        <v>96.33959999999999</v>
      </c>
      <c r="CB145" s="176">
        <v>84.470400000000012</v>
      </c>
      <c r="CC145" s="176">
        <v>76.313999999999993</v>
      </c>
      <c r="CD145" s="176">
        <v>70.803600000000003</v>
      </c>
      <c r="CE145" s="176">
        <v>77.414400000000001</v>
      </c>
      <c r="CF145" s="176">
        <v>102.00960000000001</v>
      </c>
      <c r="CG145" s="176">
        <v>135.67679999999999</v>
      </c>
      <c r="CH145" s="176">
        <v>101.2032</v>
      </c>
      <c r="CI145" s="176">
        <v>89.275199999999998</v>
      </c>
      <c r="CJ145" s="176">
        <v>83.462399999999988</v>
      </c>
      <c r="CK145" s="176">
        <v>77.817599999999999</v>
      </c>
      <c r="CL145" s="176">
        <v>80.8416</v>
      </c>
      <c r="CM145" s="176">
        <v>65.318399999999997</v>
      </c>
      <c r="CN145" s="176">
        <v>110.8968</v>
      </c>
      <c r="CO145" s="176">
        <v>121.91760000000001</v>
      </c>
      <c r="CP145" s="176">
        <v>133.37520000000001</v>
      </c>
      <c r="CQ145" s="176">
        <v>84.470399999999998</v>
      </c>
      <c r="CR145" s="176">
        <v>68.896799999999999</v>
      </c>
      <c r="CS145" s="176">
        <v>106.7976</v>
      </c>
      <c r="CT145" s="176">
        <v>77.599199999999996</v>
      </c>
      <c r="CU145" s="176">
        <v>112.79519999999999</v>
      </c>
      <c r="CV145" s="176">
        <v>106.05839999999999</v>
      </c>
      <c r="CW145" s="176">
        <v>122.556</v>
      </c>
      <c r="CX145" s="176">
        <v>126</v>
      </c>
      <c r="CY145" s="176">
        <v>170.06639999999999</v>
      </c>
      <c r="CZ145" s="176">
        <v>48.333599999999997</v>
      </c>
      <c r="DA145" s="176">
        <v>108.14160000000001</v>
      </c>
      <c r="DB145" s="176">
        <v>140.3304</v>
      </c>
      <c r="DC145" s="176">
        <v>154.05600000000001</v>
      </c>
      <c r="DD145" s="176">
        <v>62.647199999999998</v>
      </c>
      <c r="DE145" s="4"/>
      <c r="DF145" s="113">
        <f t="shared" si="13"/>
        <v>41487</v>
      </c>
      <c r="DG145" s="133">
        <f t="shared" si="14"/>
        <v>83.35</v>
      </c>
      <c r="DH145" s="86">
        <f t="shared" ca="1" si="11"/>
        <v>0</v>
      </c>
      <c r="DI145" s="4"/>
      <c r="DO145" s="178"/>
    </row>
    <row r="146" spans="1:119" customFormat="1" ht="12" customHeight="1" x14ac:dyDescent="0.2">
      <c r="A146" s="4"/>
      <c r="B146" s="188">
        <f t="shared" si="12"/>
        <v>41518</v>
      </c>
      <c r="C146" s="186">
        <v>85.14</v>
      </c>
      <c r="D146" s="186">
        <v>18.75</v>
      </c>
      <c r="E146" s="187">
        <v>0.9</v>
      </c>
      <c r="F146" s="187">
        <v>1.1000000000000001</v>
      </c>
      <c r="G146" s="4"/>
      <c r="H146" s="4"/>
      <c r="I146" s="4"/>
      <c r="J146" s="4"/>
      <c r="K146" s="4"/>
      <c r="L146" s="208">
        <v>37377</v>
      </c>
      <c r="M146" s="176">
        <v>6.7930000000000001</v>
      </c>
      <c r="N146" s="176">
        <v>6.8449999999999998</v>
      </c>
      <c r="O146" s="176">
        <v>5.5880000000000001</v>
      </c>
      <c r="P146" s="176">
        <v>4.984</v>
      </c>
      <c r="Q146" s="176">
        <v>5.0140000000000002</v>
      </c>
      <c r="R146" s="176">
        <v>4.97</v>
      </c>
      <c r="S146" s="176">
        <v>4.96</v>
      </c>
      <c r="T146" s="176">
        <v>4.9320000000000004</v>
      </c>
      <c r="U146" s="176">
        <v>4.9290000000000003</v>
      </c>
      <c r="V146" s="176">
        <v>4.9240000000000004</v>
      </c>
      <c r="W146" s="176">
        <v>4.8550000000000004</v>
      </c>
      <c r="X146" s="176">
        <v>4.3470000000000004</v>
      </c>
      <c r="Y146" s="176">
        <v>4.383</v>
      </c>
      <c r="Z146" s="176">
        <v>4.3819999999999997</v>
      </c>
      <c r="AA146" s="176">
        <v>4.5869999999999997</v>
      </c>
      <c r="AB146" s="176">
        <v>4.3579999999999997</v>
      </c>
      <c r="AC146" s="176">
        <v>4.3369999999999997</v>
      </c>
      <c r="AD146" s="176">
        <v>4.37</v>
      </c>
      <c r="AE146" s="176">
        <v>4.3600000000000003</v>
      </c>
      <c r="AF146" s="176">
        <v>4.3680000000000003</v>
      </c>
      <c r="AG146" s="176">
        <v>4.3949999999999996</v>
      </c>
      <c r="AH146" s="176">
        <v>2.3029999999999999</v>
      </c>
      <c r="AI146" s="176">
        <v>0.107</v>
      </c>
      <c r="AJ146" s="176">
        <v>1.778</v>
      </c>
      <c r="AK146" s="176">
        <v>28.9968</v>
      </c>
      <c r="AL146" s="176">
        <v>82.60560000000001</v>
      </c>
      <c r="AM146" s="176">
        <v>65.839199999999991</v>
      </c>
      <c r="AN146" s="176">
        <v>91.190399999999997</v>
      </c>
      <c r="AO146" s="176">
        <v>4.6368</v>
      </c>
      <c r="AP146" s="176">
        <v>51.256800000000005</v>
      </c>
      <c r="AQ146" s="176">
        <v>73.903199999999998</v>
      </c>
      <c r="AR146" s="176">
        <v>73.987200000000001</v>
      </c>
      <c r="AS146" s="176">
        <v>78.422399999999996</v>
      </c>
      <c r="AT146" s="176">
        <v>45.2592</v>
      </c>
      <c r="AU146" s="176">
        <v>73.483199999999997</v>
      </c>
      <c r="AV146" s="176">
        <v>74.995199999999997</v>
      </c>
      <c r="AW146" s="176">
        <v>87.494399999999999</v>
      </c>
      <c r="AX146" s="176">
        <v>3.5448000000000004</v>
      </c>
      <c r="AY146" s="176">
        <v>72.223199999999991</v>
      </c>
      <c r="AZ146" s="176">
        <v>74.3904</v>
      </c>
      <c r="BA146" s="176">
        <v>72.374399999999994</v>
      </c>
      <c r="BB146" s="176">
        <v>52.012800000000006</v>
      </c>
      <c r="BC146" s="176">
        <v>54.028800000000004</v>
      </c>
      <c r="BD146" s="176">
        <v>65.738399999999999</v>
      </c>
      <c r="BE146" s="176">
        <v>77.011200000000002</v>
      </c>
      <c r="BF146" s="176">
        <v>70.56</v>
      </c>
      <c r="BG146" s="176">
        <v>39.110399999999998</v>
      </c>
      <c r="BH146" s="176">
        <v>74.524799999999999</v>
      </c>
      <c r="BI146" s="176">
        <v>69.552000000000007</v>
      </c>
      <c r="BJ146" s="176">
        <v>80.438399999999987</v>
      </c>
      <c r="BK146" s="176">
        <v>48.787199999999999</v>
      </c>
      <c r="BL146" s="176">
        <v>74.575199999999995</v>
      </c>
      <c r="BM146" s="176">
        <v>87.695999999999998</v>
      </c>
      <c r="BN146" s="176">
        <v>61.891199999999998</v>
      </c>
      <c r="BO146" s="176">
        <v>1.5624</v>
      </c>
      <c r="BP146" s="176">
        <v>34.86</v>
      </c>
      <c r="BQ146" s="176">
        <v>70.761600000000001</v>
      </c>
      <c r="BR146" s="176">
        <v>73.38239999999999</v>
      </c>
      <c r="BS146" s="176">
        <v>81.446399999999997</v>
      </c>
      <c r="BT146" s="176">
        <v>16.9344</v>
      </c>
      <c r="BU146" s="176">
        <v>32.104799999999997</v>
      </c>
      <c r="BV146" s="176">
        <v>60.9</v>
      </c>
      <c r="BW146" s="176">
        <v>59.472000000000001</v>
      </c>
      <c r="BX146" s="176">
        <v>89.913600000000002</v>
      </c>
      <c r="BY146" s="176">
        <v>36.892800000000001</v>
      </c>
      <c r="BZ146" s="176">
        <v>87.578399999999988</v>
      </c>
      <c r="CA146" s="176">
        <v>69.350399999999993</v>
      </c>
      <c r="CB146" s="176">
        <v>86.688000000000002</v>
      </c>
      <c r="CC146" s="176">
        <v>25.62</v>
      </c>
      <c r="CD146" s="176">
        <v>7.3416000000000006</v>
      </c>
      <c r="CE146" s="176">
        <v>12.297600000000001</v>
      </c>
      <c r="CF146" s="176">
        <v>11.860799999999999</v>
      </c>
      <c r="CG146" s="176">
        <v>11.676</v>
      </c>
      <c r="CH146" s="176">
        <v>59.942399999999999</v>
      </c>
      <c r="CI146" s="176">
        <v>120.3552</v>
      </c>
      <c r="CJ146" s="176">
        <v>128.41919999999999</v>
      </c>
      <c r="CK146" s="176">
        <v>148.17599999999999</v>
      </c>
      <c r="CL146" s="176">
        <v>88.099199999999996</v>
      </c>
      <c r="CM146" s="176">
        <v>93.559200000000004</v>
      </c>
      <c r="CN146" s="176">
        <v>122.7744</v>
      </c>
      <c r="CO146" s="176">
        <v>158.76</v>
      </c>
      <c r="CP146" s="176">
        <v>101.94239999999999</v>
      </c>
      <c r="CQ146" s="176">
        <v>136.1472</v>
      </c>
      <c r="CR146" s="176">
        <v>101.52239999999999</v>
      </c>
      <c r="CS146" s="176">
        <v>158.50800000000001</v>
      </c>
      <c r="CT146" s="176">
        <v>91.324799999999996</v>
      </c>
      <c r="CU146" s="176">
        <v>139.28879999999998</v>
      </c>
      <c r="CV146" s="176">
        <v>98.431200000000004</v>
      </c>
      <c r="CW146" s="176">
        <v>150.36000000000001</v>
      </c>
      <c r="CX146" s="176">
        <v>79.632000000000005</v>
      </c>
      <c r="CY146" s="176">
        <v>95.877600000000001</v>
      </c>
      <c r="CZ146" s="176">
        <v>104.83199999999999</v>
      </c>
      <c r="DA146" s="176">
        <v>141.5232</v>
      </c>
      <c r="DB146" s="176">
        <v>94.550399999999996</v>
      </c>
      <c r="DC146" s="176">
        <v>79.581600000000009</v>
      </c>
      <c r="DD146" s="176">
        <v>108.39360000000001</v>
      </c>
      <c r="DE146" s="4"/>
      <c r="DF146" s="113">
        <f t="shared" si="13"/>
        <v>41518</v>
      </c>
      <c r="DG146" s="133">
        <f t="shared" si="14"/>
        <v>85.14</v>
      </c>
      <c r="DH146" s="86">
        <f t="shared" ca="1" si="11"/>
        <v>0</v>
      </c>
      <c r="DI146" s="4"/>
      <c r="DO146" s="178"/>
    </row>
    <row r="147" spans="1:119" customFormat="1" ht="12" customHeight="1" x14ac:dyDescent="0.2">
      <c r="A147" s="4"/>
      <c r="B147" s="188">
        <f t="shared" si="12"/>
        <v>41548</v>
      </c>
      <c r="C147" s="186">
        <v>88.11</v>
      </c>
      <c r="D147" s="186">
        <v>20.22</v>
      </c>
      <c r="E147" s="187">
        <v>0.9</v>
      </c>
      <c r="F147" s="187">
        <v>1.1000000000000001</v>
      </c>
      <c r="G147" s="4"/>
      <c r="H147" s="4"/>
      <c r="I147" s="4"/>
      <c r="J147" s="4"/>
      <c r="K147" s="4"/>
      <c r="L147" s="208">
        <v>37378</v>
      </c>
      <c r="M147" s="176">
        <v>0.104</v>
      </c>
      <c r="N147" s="176">
        <v>0.47599999999999998</v>
      </c>
      <c r="O147" s="176">
        <v>1.1419999999999999</v>
      </c>
      <c r="P147" s="176">
        <v>1.0820000000000001</v>
      </c>
      <c r="Q147" s="176">
        <v>1.0840000000000001</v>
      </c>
      <c r="R147" s="176">
        <v>1.1259999999999999</v>
      </c>
      <c r="S147" s="176">
        <v>1.0980000000000001</v>
      </c>
      <c r="T147" s="176">
        <v>1.0680000000000001</v>
      </c>
      <c r="U147" s="176">
        <v>1.0649999999999999</v>
      </c>
      <c r="V147" s="176">
        <v>1.0680000000000001</v>
      </c>
      <c r="W147" s="176">
        <v>1.0349999999999999</v>
      </c>
      <c r="X147" s="176">
        <v>1.5609999999999999</v>
      </c>
      <c r="Y147" s="176">
        <v>1.5820000000000001</v>
      </c>
      <c r="Z147" s="176">
        <v>1.6080000000000001</v>
      </c>
      <c r="AA147" s="176">
        <v>1.601</v>
      </c>
      <c r="AB147" s="176">
        <v>1.603</v>
      </c>
      <c r="AC147" s="176">
        <v>1.6020000000000001</v>
      </c>
      <c r="AD147" s="176">
        <v>2.3380000000000001</v>
      </c>
      <c r="AE147" s="176">
        <v>5.3109999999999999</v>
      </c>
      <c r="AF147" s="176">
        <v>5.2720000000000002</v>
      </c>
      <c r="AG147" s="176">
        <v>1.7729999999999999</v>
      </c>
      <c r="AH147" s="176">
        <v>1.6259999999999999</v>
      </c>
      <c r="AI147" s="176">
        <v>1.623</v>
      </c>
      <c r="AJ147" s="176">
        <v>1.2430000000000001</v>
      </c>
      <c r="AK147" s="176">
        <v>102.61439999999999</v>
      </c>
      <c r="AL147" s="176">
        <v>117.12960000000001</v>
      </c>
      <c r="AM147" s="176">
        <v>71.1648</v>
      </c>
      <c r="AN147" s="176">
        <v>138.6</v>
      </c>
      <c r="AO147" s="176">
        <v>99.892800000000008</v>
      </c>
      <c r="AP147" s="176">
        <v>78.287999999999997</v>
      </c>
      <c r="AQ147" s="176">
        <v>108.1584</v>
      </c>
      <c r="AR147" s="176">
        <v>132.2664</v>
      </c>
      <c r="AS147" s="176">
        <v>131.4768</v>
      </c>
      <c r="AT147" s="176">
        <v>131.44320000000002</v>
      </c>
      <c r="AU147" s="176">
        <v>80.455199999999991</v>
      </c>
      <c r="AV147" s="176">
        <v>107.94</v>
      </c>
      <c r="AW147" s="176">
        <v>129.88079999999999</v>
      </c>
      <c r="AX147" s="176">
        <v>90.72</v>
      </c>
      <c r="AY147" s="176">
        <v>82.454399999999993</v>
      </c>
      <c r="AZ147" s="176">
        <v>117.93600000000001</v>
      </c>
      <c r="BA147" s="176">
        <v>84.688800000000001</v>
      </c>
      <c r="BB147" s="176">
        <v>124.0848</v>
      </c>
      <c r="BC147" s="176">
        <v>138.096</v>
      </c>
      <c r="BD147" s="176">
        <v>92.685600000000008</v>
      </c>
      <c r="BE147" s="176">
        <v>139.1712</v>
      </c>
      <c r="BF147" s="176">
        <v>106.5288</v>
      </c>
      <c r="BG147" s="176">
        <v>115.5168</v>
      </c>
      <c r="BH147" s="176">
        <v>61.891199999999998</v>
      </c>
      <c r="BI147" s="176">
        <v>113.46719999999999</v>
      </c>
      <c r="BJ147" s="176">
        <v>101.52239999999999</v>
      </c>
      <c r="BK147" s="176">
        <v>161.56560000000002</v>
      </c>
      <c r="BL147" s="176">
        <v>85.696799999999996</v>
      </c>
      <c r="BM147" s="176">
        <v>144.9504</v>
      </c>
      <c r="BN147" s="176">
        <v>95.306399999999996</v>
      </c>
      <c r="BO147" s="176">
        <v>11.961600000000001</v>
      </c>
      <c r="BP147" s="176">
        <v>71.181600000000003</v>
      </c>
      <c r="BQ147" s="176">
        <v>62.1432</v>
      </c>
      <c r="BR147" s="176">
        <v>112.4928</v>
      </c>
      <c r="BS147" s="176">
        <v>117.53280000000001</v>
      </c>
      <c r="BT147" s="176">
        <v>76.675200000000004</v>
      </c>
      <c r="BU147" s="176">
        <v>113.75280000000001</v>
      </c>
      <c r="BV147" s="176">
        <v>90.132000000000005</v>
      </c>
      <c r="BW147" s="176">
        <v>96.415199999999999</v>
      </c>
      <c r="BX147" s="176">
        <v>19.051200000000001</v>
      </c>
      <c r="BY147" s="176">
        <v>60.244800000000005</v>
      </c>
      <c r="BZ147" s="176">
        <v>83.462399999999988</v>
      </c>
      <c r="CA147" s="176">
        <v>79.413600000000002</v>
      </c>
      <c r="CB147" s="176">
        <v>139.54079999999999</v>
      </c>
      <c r="CC147" s="176">
        <v>20.832000000000001</v>
      </c>
      <c r="CD147" s="176">
        <v>84.470399999999998</v>
      </c>
      <c r="CE147" s="176">
        <v>65.956800000000001</v>
      </c>
      <c r="CF147" s="176">
        <v>109.872</v>
      </c>
      <c r="CG147" s="176">
        <v>89.712000000000003</v>
      </c>
      <c r="CH147" s="176">
        <v>96.9696</v>
      </c>
      <c r="CI147" s="176">
        <v>135.94560000000001</v>
      </c>
      <c r="CJ147" s="176">
        <v>149.1</v>
      </c>
      <c r="CK147" s="176">
        <v>102.7992</v>
      </c>
      <c r="CL147" s="176">
        <v>143.53920000000002</v>
      </c>
      <c r="CM147" s="176">
        <v>80.505600000000001</v>
      </c>
      <c r="CN147" s="176">
        <v>122.75760000000001</v>
      </c>
      <c r="CO147" s="176">
        <v>141.28800000000001</v>
      </c>
      <c r="CP147" s="176">
        <v>99.993600000000001</v>
      </c>
      <c r="CQ147" s="176">
        <v>132.55199999999999</v>
      </c>
      <c r="CR147" s="176">
        <v>109.83839999999999</v>
      </c>
      <c r="CS147" s="176">
        <v>138.29760000000002</v>
      </c>
      <c r="CT147" s="176">
        <v>79.1952</v>
      </c>
      <c r="CU147" s="176">
        <v>77.229600000000005</v>
      </c>
      <c r="CV147" s="176">
        <v>129.78</v>
      </c>
      <c r="CW147" s="176">
        <v>115.92</v>
      </c>
      <c r="CX147" s="176">
        <v>107.3352</v>
      </c>
      <c r="CY147" s="176">
        <v>78.825600000000009</v>
      </c>
      <c r="CZ147" s="176">
        <v>127.27680000000001</v>
      </c>
      <c r="DA147" s="176">
        <v>119.86799999999999</v>
      </c>
      <c r="DB147" s="176">
        <v>117.12960000000001</v>
      </c>
      <c r="DC147" s="176">
        <v>114.30719999999999</v>
      </c>
      <c r="DD147" s="176">
        <v>78.372</v>
      </c>
      <c r="DE147" s="4"/>
      <c r="DF147" s="113">
        <f t="shared" si="13"/>
        <v>41548</v>
      </c>
      <c r="DG147" s="133">
        <f t="shared" si="14"/>
        <v>88.11</v>
      </c>
      <c r="DH147" s="86">
        <f t="shared" ca="1" si="11"/>
        <v>0</v>
      </c>
      <c r="DI147" s="4"/>
      <c r="DO147" s="178"/>
    </row>
    <row r="148" spans="1:119" customFormat="1" ht="12" customHeight="1" x14ac:dyDescent="0.2">
      <c r="A148" s="4"/>
      <c r="B148" s="188">
        <f t="shared" si="12"/>
        <v>41579</v>
      </c>
      <c r="C148" s="186">
        <v>89.96</v>
      </c>
      <c r="D148" s="186">
        <v>17.91</v>
      </c>
      <c r="E148" s="187">
        <v>0.9</v>
      </c>
      <c r="F148" s="187">
        <v>1.1000000000000001</v>
      </c>
      <c r="G148" s="4"/>
      <c r="H148" s="4"/>
      <c r="I148" s="4"/>
      <c r="J148" s="4"/>
      <c r="K148" s="4"/>
      <c r="L148" s="208">
        <v>37379</v>
      </c>
      <c r="M148" s="176">
        <v>1.6220000000000001</v>
      </c>
      <c r="N148" s="176">
        <v>1.6220000000000001</v>
      </c>
      <c r="O148" s="176">
        <v>1.6240000000000001</v>
      </c>
      <c r="P148" s="176">
        <v>1.63</v>
      </c>
      <c r="Q148" s="176">
        <v>1.627</v>
      </c>
      <c r="R148" s="176">
        <v>1.63</v>
      </c>
      <c r="S148" s="176">
        <v>1.633</v>
      </c>
      <c r="T148" s="176">
        <v>1.6020000000000001</v>
      </c>
      <c r="U148" s="176">
        <v>1.581</v>
      </c>
      <c r="V148" s="176">
        <v>1.5840000000000001</v>
      </c>
      <c r="W148" s="176">
        <v>1.591</v>
      </c>
      <c r="X148" s="176">
        <v>1.5960000000000001</v>
      </c>
      <c r="Y148" s="176">
        <v>1.59</v>
      </c>
      <c r="Z148" s="176">
        <v>1.59</v>
      </c>
      <c r="AA148" s="176">
        <v>1.595</v>
      </c>
      <c r="AB148" s="176">
        <v>1.605</v>
      </c>
      <c r="AC148" s="176">
        <v>1.0349999999999999</v>
      </c>
      <c r="AD148" s="176">
        <v>1.528</v>
      </c>
      <c r="AE148" s="176">
        <v>1.6060000000000001</v>
      </c>
      <c r="AF148" s="176">
        <v>1.837</v>
      </c>
      <c r="AG148" s="176">
        <v>1.833</v>
      </c>
      <c r="AH148" s="176">
        <v>1.8240000000000001</v>
      </c>
      <c r="AI148" s="176">
        <v>1.8120000000000001</v>
      </c>
      <c r="AJ148" s="176">
        <v>3.698</v>
      </c>
      <c r="AK148" s="176">
        <v>123.7824</v>
      </c>
      <c r="AL148" s="176">
        <v>101.2032</v>
      </c>
      <c r="AM148" s="176">
        <v>96.18</v>
      </c>
      <c r="AN148" s="176">
        <v>40.958400000000005</v>
      </c>
      <c r="AO148" s="176">
        <v>78.052800000000005</v>
      </c>
      <c r="AP148" s="176">
        <v>136.65120000000002</v>
      </c>
      <c r="AQ148" s="176">
        <v>70.526399999999995</v>
      </c>
      <c r="AR148" s="176">
        <v>91.727999999999994</v>
      </c>
      <c r="AS148" s="176">
        <v>79.144800000000004</v>
      </c>
      <c r="AT148" s="176">
        <v>134.92079999999999</v>
      </c>
      <c r="AU148" s="176">
        <v>93.945599999999999</v>
      </c>
      <c r="AV148" s="176">
        <v>56.246400000000001</v>
      </c>
      <c r="AW148" s="176">
        <v>47.543999999999997</v>
      </c>
      <c r="AX148" s="176">
        <v>76.944000000000003</v>
      </c>
      <c r="AY148" s="176">
        <v>96.952799999999996</v>
      </c>
      <c r="AZ148" s="176">
        <v>75.868800000000007</v>
      </c>
      <c r="BA148" s="176">
        <v>1.9824000000000002</v>
      </c>
      <c r="BB148" s="176">
        <v>17.808</v>
      </c>
      <c r="BC148" s="176">
        <v>74.054400000000001</v>
      </c>
      <c r="BD148" s="176">
        <v>94.147199999999998</v>
      </c>
      <c r="BE148" s="176">
        <v>69.837600000000009</v>
      </c>
      <c r="BF148" s="176">
        <v>78.48960000000001</v>
      </c>
      <c r="BG148" s="176">
        <v>41.731199999999994</v>
      </c>
      <c r="BH148" s="176">
        <v>92.299199999999999</v>
      </c>
      <c r="BI148" s="176">
        <v>85.276800000000009</v>
      </c>
      <c r="BJ148" s="176">
        <v>72.777600000000007</v>
      </c>
      <c r="BK148" s="176">
        <v>15.0024</v>
      </c>
      <c r="BL148" s="176">
        <v>124.03439999999999</v>
      </c>
      <c r="BM148" s="176">
        <v>102.51360000000001</v>
      </c>
      <c r="BN148" s="176">
        <v>94.348799999999997</v>
      </c>
      <c r="BO148" s="176">
        <v>61.488</v>
      </c>
      <c r="BP148" s="176">
        <v>73.550399999999996</v>
      </c>
      <c r="BQ148" s="176">
        <v>83.865600000000001</v>
      </c>
      <c r="BR148" s="176">
        <v>73.92</v>
      </c>
      <c r="BS148" s="176">
        <v>85.075199999999995</v>
      </c>
      <c r="BT148" s="176">
        <v>88.23360000000001</v>
      </c>
      <c r="BU148" s="176">
        <v>130.1832</v>
      </c>
      <c r="BV148" s="176">
        <v>122.67360000000001</v>
      </c>
      <c r="BW148" s="176">
        <v>140.71679999999998</v>
      </c>
      <c r="BX148" s="176">
        <v>92.618399999999994</v>
      </c>
      <c r="BY148" s="176">
        <v>72.811199999999999</v>
      </c>
      <c r="BZ148" s="176">
        <v>74.793600000000012</v>
      </c>
      <c r="CA148" s="176">
        <v>80.64</v>
      </c>
      <c r="CB148" s="176">
        <v>82.773600000000002</v>
      </c>
      <c r="CC148" s="176">
        <v>115.9032</v>
      </c>
      <c r="CD148" s="176">
        <v>106.428</v>
      </c>
      <c r="CE148" s="176">
        <v>124.404</v>
      </c>
      <c r="CF148" s="176">
        <v>103.4208</v>
      </c>
      <c r="CG148" s="176">
        <v>99.388800000000003</v>
      </c>
      <c r="CH148" s="176">
        <v>107.7552</v>
      </c>
      <c r="CI148" s="176">
        <v>113.5008</v>
      </c>
      <c r="CJ148" s="176">
        <v>122.5728</v>
      </c>
      <c r="CK148" s="176">
        <v>71.988</v>
      </c>
      <c r="CL148" s="176">
        <v>88.384799999999998</v>
      </c>
      <c r="CM148" s="176">
        <v>75.768000000000001</v>
      </c>
      <c r="CN148" s="176">
        <v>52.348800000000004</v>
      </c>
      <c r="CO148" s="176">
        <v>77.80080000000001</v>
      </c>
      <c r="CP148" s="176">
        <v>41.126400000000004</v>
      </c>
      <c r="CQ148" s="176">
        <v>45.477599999999995</v>
      </c>
      <c r="CR148" s="176">
        <v>108.57839999999999</v>
      </c>
      <c r="CS148" s="176">
        <v>117.3312</v>
      </c>
      <c r="CT148" s="176">
        <v>143.136</v>
      </c>
      <c r="CU148" s="176">
        <v>98.599199999999996</v>
      </c>
      <c r="CV148" s="176">
        <v>120.54</v>
      </c>
      <c r="CW148" s="176">
        <v>86.4696</v>
      </c>
      <c r="CX148" s="176">
        <v>147.95760000000001</v>
      </c>
      <c r="CY148" s="176">
        <v>78.825600000000009</v>
      </c>
      <c r="CZ148" s="176">
        <v>74.524799999999999</v>
      </c>
      <c r="DA148" s="176">
        <v>75.398399999999995</v>
      </c>
      <c r="DB148" s="176">
        <v>100.8</v>
      </c>
      <c r="DC148" s="176">
        <v>60.681599999999996</v>
      </c>
      <c r="DD148" s="176">
        <v>115.06319999999999</v>
      </c>
      <c r="DE148" s="4"/>
      <c r="DF148" s="113">
        <f t="shared" si="13"/>
        <v>41579</v>
      </c>
      <c r="DG148" s="133">
        <f t="shared" si="14"/>
        <v>89.96</v>
      </c>
      <c r="DH148" s="86">
        <f t="shared" ca="1" si="11"/>
        <v>0</v>
      </c>
      <c r="DI148" s="4"/>
      <c r="DO148" s="178"/>
    </row>
    <row r="149" spans="1:119" customFormat="1" ht="12" customHeight="1" x14ac:dyDescent="0.2">
      <c r="A149" s="4"/>
      <c r="B149" s="188">
        <f t="shared" si="12"/>
        <v>41609</v>
      </c>
      <c r="C149" s="186">
        <v>81.8</v>
      </c>
      <c r="D149" s="186">
        <v>18.829999999999998</v>
      </c>
      <c r="E149" s="187">
        <v>0.9</v>
      </c>
      <c r="F149" s="187">
        <v>1.1000000000000001</v>
      </c>
      <c r="G149" s="4"/>
      <c r="H149" s="4"/>
      <c r="I149" s="4"/>
      <c r="J149" s="4"/>
      <c r="K149" s="4"/>
      <c r="L149" s="208">
        <v>37380</v>
      </c>
      <c r="M149" s="176">
        <v>3.923</v>
      </c>
      <c r="N149" s="176">
        <v>3.8980000000000001</v>
      </c>
      <c r="O149" s="176">
        <v>3.944</v>
      </c>
      <c r="P149" s="176">
        <v>3.9460000000000002</v>
      </c>
      <c r="Q149" s="176">
        <v>3.94</v>
      </c>
      <c r="R149" s="176">
        <v>3.879</v>
      </c>
      <c r="S149" s="176">
        <v>0.27600000000000002</v>
      </c>
      <c r="T149" s="176">
        <v>8.5999999999999993E-2</v>
      </c>
      <c r="U149" s="176">
        <v>8.2000000000000003E-2</v>
      </c>
      <c r="V149" s="176">
        <v>8.5999999999999993E-2</v>
      </c>
      <c r="W149" s="176">
        <v>1.71</v>
      </c>
      <c r="X149" s="176">
        <v>7.4790000000000001</v>
      </c>
      <c r="Y149" s="176">
        <v>7.4619999999999997</v>
      </c>
      <c r="Z149" s="176">
        <v>1.359</v>
      </c>
      <c r="AA149" s="176">
        <v>1.2689999999999999</v>
      </c>
      <c r="AB149" s="176">
        <v>1.2709999999999999</v>
      </c>
      <c r="AC149" s="176">
        <v>1.2649999999999999</v>
      </c>
      <c r="AD149" s="176">
        <v>1.258</v>
      </c>
      <c r="AE149" s="176">
        <v>1.262</v>
      </c>
      <c r="AF149" s="176">
        <v>1.2589999999999999</v>
      </c>
      <c r="AG149" s="176">
        <v>1.1679999999999999</v>
      </c>
      <c r="AH149" s="176">
        <v>4.9210000000000003</v>
      </c>
      <c r="AI149" s="176">
        <v>7.6909999999999998</v>
      </c>
      <c r="AJ149" s="176">
        <v>6.7539999999999996</v>
      </c>
      <c r="AK149" s="176">
        <v>52.6008</v>
      </c>
      <c r="AL149" s="176">
        <v>114.5928</v>
      </c>
      <c r="AM149" s="176">
        <v>132.88800000000001</v>
      </c>
      <c r="AN149" s="176">
        <v>117.7848</v>
      </c>
      <c r="AO149" s="176">
        <v>118.5408</v>
      </c>
      <c r="AP149" s="176">
        <v>50.904000000000003</v>
      </c>
      <c r="AQ149" s="176">
        <v>21.705599999999997</v>
      </c>
      <c r="AR149" s="176">
        <v>67.2</v>
      </c>
      <c r="AS149" s="176">
        <v>44.755199999999995</v>
      </c>
      <c r="AT149" s="176">
        <v>26.006400000000003</v>
      </c>
      <c r="AU149" s="176">
        <v>105.03360000000001</v>
      </c>
      <c r="AV149" s="176">
        <v>113.5008</v>
      </c>
      <c r="AW149" s="176">
        <v>85.243200000000002</v>
      </c>
      <c r="AX149" s="176">
        <v>131.62799999999999</v>
      </c>
      <c r="AY149" s="176">
        <v>91.408799999999999</v>
      </c>
      <c r="AZ149" s="176">
        <v>126.3192</v>
      </c>
      <c r="BA149" s="176">
        <v>113.5008</v>
      </c>
      <c r="BB149" s="176">
        <v>131.04</v>
      </c>
      <c r="BC149" s="176">
        <v>41.546399999999998</v>
      </c>
      <c r="BD149" s="176">
        <v>141.5736</v>
      </c>
      <c r="BE149" s="176">
        <v>116.81039999999999</v>
      </c>
      <c r="BF149" s="176">
        <v>133.86240000000001</v>
      </c>
      <c r="BG149" s="176">
        <v>99.707999999999998</v>
      </c>
      <c r="BH149" s="176">
        <v>55.305599999999998</v>
      </c>
      <c r="BI149" s="176">
        <v>115.4496</v>
      </c>
      <c r="BJ149" s="176">
        <v>119.4816</v>
      </c>
      <c r="BK149" s="176">
        <v>117.73439999999999</v>
      </c>
      <c r="BL149" s="176">
        <v>64.696799999999996</v>
      </c>
      <c r="BM149" s="176">
        <v>115.68480000000001</v>
      </c>
      <c r="BN149" s="176">
        <v>102.4128</v>
      </c>
      <c r="BO149" s="176">
        <v>128.82239999999999</v>
      </c>
      <c r="BP149" s="176">
        <v>50.1312</v>
      </c>
      <c r="BQ149" s="176">
        <v>110.99760000000001</v>
      </c>
      <c r="BR149" s="176">
        <v>109.63680000000001</v>
      </c>
      <c r="BS149" s="176">
        <v>133.71120000000002</v>
      </c>
      <c r="BT149" s="176">
        <v>79.632000000000005</v>
      </c>
      <c r="BU149" s="176">
        <v>143.0856</v>
      </c>
      <c r="BV149" s="176">
        <v>91.526399999999995</v>
      </c>
      <c r="BW149" s="176">
        <v>113.736</v>
      </c>
      <c r="BX149" s="176">
        <v>99.607199999999992</v>
      </c>
      <c r="BY149" s="176">
        <v>124.9752</v>
      </c>
      <c r="BZ149" s="176">
        <v>132.9384</v>
      </c>
      <c r="CA149" s="176">
        <v>129.66239999999999</v>
      </c>
      <c r="CB149" s="176">
        <v>76.204800000000006</v>
      </c>
      <c r="CC149" s="176">
        <v>79.715999999999994</v>
      </c>
      <c r="CD149" s="176">
        <v>89.140799999999999</v>
      </c>
      <c r="CE149" s="176">
        <v>150.52799999999999</v>
      </c>
      <c r="CF149" s="176">
        <v>77.901600000000002</v>
      </c>
      <c r="CG149" s="176">
        <v>129.25919999999999</v>
      </c>
      <c r="CH149" s="176">
        <v>89.107199999999992</v>
      </c>
      <c r="CI149" s="176">
        <v>136.08000000000001</v>
      </c>
      <c r="CJ149" s="176">
        <v>29.315999999999999</v>
      </c>
      <c r="CK149" s="176">
        <v>28.2912</v>
      </c>
      <c r="CL149" s="176">
        <v>45.2592</v>
      </c>
      <c r="CM149" s="176">
        <v>51.408000000000001</v>
      </c>
      <c r="CN149" s="176">
        <v>70.963200000000001</v>
      </c>
      <c r="CO149" s="176">
        <v>126.8064</v>
      </c>
      <c r="CP149" s="176">
        <v>92.332800000000006</v>
      </c>
      <c r="CQ149" s="176">
        <v>110.04</v>
      </c>
      <c r="CR149" s="176">
        <v>87.679199999999994</v>
      </c>
      <c r="CS149" s="176">
        <v>121.2792</v>
      </c>
      <c r="CT149" s="176">
        <v>110.9472</v>
      </c>
      <c r="CU149" s="176">
        <v>138.51599999999999</v>
      </c>
      <c r="CV149" s="176">
        <v>96.566399999999987</v>
      </c>
      <c r="CW149" s="176">
        <v>64.915199999999999</v>
      </c>
      <c r="CX149" s="176">
        <v>94.785600000000002</v>
      </c>
      <c r="CY149" s="176">
        <v>126.11760000000001</v>
      </c>
      <c r="CZ149" s="176">
        <v>147.9744</v>
      </c>
      <c r="DA149" s="176">
        <v>97.591200000000001</v>
      </c>
      <c r="DB149" s="176">
        <v>136.2816</v>
      </c>
      <c r="DC149" s="176">
        <v>40.639199999999995</v>
      </c>
      <c r="DD149" s="176">
        <v>149.5368</v>
      </c>
      <c r="DE149" s="4"/>
      <c r="DF149" s="113">
        <f t="shared" si="13"/>
        <v>41609</v>
      </c>
      <c r="DG149" s="133">
        <f t="shared" si="14"/>
        <v>81.8</v>
      </c>
      <c r="DH149" s="86">
        <f t="shared" ca="1" si="11"/>
        <v>0</v>
      </c>
      <c r="DI149" s="4"/>
      <c r="DO149" s="178"/>
    </row>
    <row r="150" spans="1:119" customFormat="1" ht="12" customHeight="1" x14ac:dyDescent="0.2">
      <c r="A150" s="4"/>
      <c r="B150" s="188">
        <f t="shared" si="12"/>
        <v>41640</v>
      </c>
      <c r="C150" s="186">
        <v>87.95</v>
      </c>
      <c r="D150" s="186">
        <v>20.149999999999999</v>
      </c>
      <c r="E150" s="187">
        <v>0.9</v>
      </c>
      <c r="F150" s="187">
        <v>1.1000000000000001</v>
      </c>
      <c r="G150" s="4"/>
      <c r="H150" s="4"/>
      <c r="I150" s="4"/>
      <c r="J150" s="4"/>
      <c r="K150" s="4"/>
      <c r="L150" s="208">
        <v>37381</v>
      </c>
      <c r="M150" s="176">
        <v>6.7919999999999998</v>
      </c>
      <c r="N150" s="176">
        <v>5.742</v>
      </c>
      <c r="O150" s="176">
        <v>5.7750000000000004</v>
      </c>
      <c r="P150" s="176">
        <v>4.3490000000000002</v>
      </c>
      <c r="Q150" s="176">
        <v>3.8140000000000001</v>
      </c>
      <c r="R150" s="176">
        <v>3.9430000000000001</v>
      </c>
      <c r="S150" s="176">
        <v>4.09</v>
      </c>
      <c r="T150" s="176">
        <v>4.18</v>
      </c>
      <c r="U150" s="176">
        <v>3.4710000000000001</v>
      </c>
      <c r="V150" s="176">
        <v>3.4689999999999999</v>
      </c>
      <c r="W150" s="176">
        <v>3.5070000000000001</v>
      </c>
      <c r="X150" s="176">
        <v>3.5049999999999999</v>
      </c>
      <c r="Y150" s="176">
        <v>4.4809999999999999</v>
      </c>
      <c r="Z150" s="176">
        <v>5.2560000000000002</v>
      </c>
      <c r="AA150" s="176">
        <v>5.2759999999999998</v>
      </c>
      <c r="AB150" s="176">
        <v>5.3120000000000003</v>
      </c>
      <c r="AC150" s="176">
        <v>5.8390000000000004</v>
      </c>
      <c r="AD150" s="176">
        <v>5.984</v>
      </c>
      <c r="AE150" s="176">
        <v>5.9630000000000001</v>
      </c>
      <c r="AF150" s="176">
        <v>6.5549999999999997</v>
      </c>
      <c r="AG150" s="176">
        <v>5.3239999999999998</v>
      </c>
      <c r="AH150" s="176">
        <v>5.2789999999999999</v>
      </c>
      <c r="AI150" s="176">
        <v>5.0679999999999996</v>
      </c>
      <c r="AJ150" s="176">
        <v>1.7689999999999999</v>
      </c>
      <c r="AK150" s="176">
        <v>119.952</v>
      </c>
      <c r="AL150" s="176">
        <v>133.97999999999999</v>
      </c>
      <c r="AM150" s="176">
        <v>115.4496</v>
      </c>
      <c r="AN150" s="176">
        <v>96.936000000000007</v>
      </c>
      <c r="AO150" s="176">
        <v>155.38320000000002</v>
      </c>
      <c r="AP150" s="176">
        <v>71.1648</v>
      </c>
      <c r="AQ150" s="176">
        <v>90.871200000000002</v>
      </c>
      <c r="AR150" s="176">
        <v>96.163200000000003</v>
      </c>
      <c r="AS150" s="176">
        <v>103.2192</v>
      </c>
      <c r="AT150" s="176">
        <v>29.8368</v>
      </c>
      <c r="AU150" s="176">
        <v>111.2496</v>
      </c>
      <c r="AV150" s="176">
        <v>53.272800000000004</v>
      </c>
      <c r="AW150" s="176">
        <v>116.2056</v>
      </c>
      <c r="AX150" s="176">
        <v>104.2272</v>
      </c>
      <c r="AY150" s="176">
        <v>103.824</v>
      </c>
      <c r="AZ150" s="176">
        <v>81.849600000000009</v>
      </c>
      <c r="BA150" s="176">
        <v>107.04960000000001</v>
      </c>
      <c r="BB150" s="176">
        <v>89.224800000000002</v>
      </c>
      <c r="BC150" s="176">
        <v>124.5384</v>
      </c>
      <c r="BD150" s="176">
        <v>67.7376</v>
      </c>
      <c r="BE150" s="176">
        <v>96.650399999999991</v>
      </c>
      <c r="BF150" s="176">
        <v>107.2008</v>
      </c>
      <c r="BG150" s="176">
        <v>108.61199999999999</v>
      </c>
      <c r="BH150" s="176">
        <v>125.1936</v>
      </c>
      <c r="BI150" s="176">
        <v>25.032</v>
      </c>
      <c r="BJ150" s="176">
        <v>55.675199999999997</v>
      </c>
      <c r="BK150" s="176">
        <v>30.172799999999999</v>
      </c>
      <c r="BL150" s="176">
        <v>77.616</v>
      </c>
      <c r="BM150" s="176">
        <v>79.228800000000007</v>
      </c>
      <c r="BN150" s="176">
        <v>98.582399999999993</v>
      </c>
      <c r="BO150" s="176">
        <v>147.9744</v>
      </c>
      <c r="BP150" s="176">
        <v>93.777600000000007</v>
      </c>
      <c r="BQ150" s="176">
        <v>97.524000000000001</v>
      </c>
      <c r="BR150" s="176">
        <v>116.35680000000001</v>
      </c>
      <c r="BS150" s="176">
        <v>133.2576</v>
      </c>
      <c r="BT150" s="176">
        <v>86.049600000000012</v>
      </c>
      <c r="BU150" s="176">
        <v>139.2552</v>
      </c>
      <c r="BV150" s="176">
        <v>117.3312</v>
      </c>
      <c r="BW150" s="176">
        <v>64.528800000000004</v>
      </c>
      <c r="BX150" s="176">
        <v>44.637599999999999</v>
      </c>
      <c r="BY150" s="176">
        <v>73.819199999999995</v>
      </c>
      <c r="BZ150" s="176">
        <v>106.0416</v>
      </c>
      <c r="CA150" s="176">
        <v>130.63679999999999</v>
      </c>
      <c r="CB150" s="176">
        <v>84.87360000000001</v>
      </c>
      <c r="CC150" s="176">
        <v>138.07920000000001</v>
      </c>
      <c r="CD150" s="176">
        <v>82.403999999999996</v>
      </c>
      <c r="CE150" s="176">
        <v>133.27439999999999</v>
      </c>
      <c r="CF150" s="176">
        <v>102.312</v>
      </c>
      <c r="CG150" s="176">
        <v>115.04639999999999</v>
      </c>
      <c r="CH150" s="176">
        <v>126.2016</v>
      </c>
      <c r="CI150" s="176">
        <v>111.48480000000001</v>
      </c>
      <c r="CJ150" s="176">
        <v>69.955199999999991</v>
      </c>
      <c r="CK150" s="176">
        <v>28.879200000000001</v>
      </c>
      <c r="CL150" s="176">
        <v>90.652799999999999</v>
      </c>
      <c r="CM150" s="176">
        <v>116.35680000000001</v>
      </c>
      <c r="CN150" s="176">
        <v>122.892</v>
      </c>
      <c r="CO150" s="176">
        <v>115.28160000000001</v>
      </c>
      <c r="CP150" s="176">
        <v>82.891199999999998</v>
      </c>
      <c r="CQ150" s="176">
        <v>125.12639999999999</v>
      </c>
      <c r="CR150" s="176">
        <v>78.002399999999994</v>
      </c>
      <c r="CS150" s="176">
        <v>55.591200000000001</v>
      </c>
      <c r="CT150" s="176">
        <v>65.183999999999997</v>
      </c>
      <c r="CU150" s="176">
        <v>34.087199999999996</v>
      </c>
      <c r="CV150" s="176">
        <v>59.555999999999997</v>
      </c>
      <c r="CW150" s="176">
        <v>24.9312</v>
      </c>
      <c r="CX150" s="176">
        <v>56.061599999999999</v>
      </c>
      <c r="CY150" s="176">
        <v>39.093599999999995</v>
      </c>
      <c r="CZ150" s="176">
        <v>76.272000000000006</v>
      </c>
      <c r="DA150" s="176">
        <v>80.404800000000009</v>
      </c>
      <c r="DB150" s="176">
        <v>91.727999999999994</v>
      </c>
      <c r="DC150" s="176">
        <v>50.013599999999997</v>
      </c>
      <c r="DD150" s="176">
        <v>71.349600000000009</v>
      </c>
      <c r="DE150" s="4"/>
      <c r="DF150" s="113">
        <f t="shared" si="13"/>
        <v>41640</v>
      </c>
      <c r="DG150" s="133">
        <f t="shared" si="14"/>
        <v>87.95</v>
      </c>
      <c r="DH150" s="86">
        <f t="shared" ca="1" si="11"/>
        <v>0</v>
      </c>
      <c r="DI150" s="4"/>
      <c r="DO150" s="178"/>
    </row>
    <row r="151" spans="1:119" customFormat="1" ht="12" customHeight="1" x14ac:dyDescent="0.2">
      <c r="A151" s="4"/>
      <c r="B151" s="188">
        <f t="shared" si="12"/>
        <v>41671</v>
      </c>
      <c r="C151" s="186">
        <v>82.2</v>
      </c>
      <c r="D151" s="186">
        <v>20.56</v>
      </c>
      <c r="E151" s="187">
        <v>0.9</v>
      </c>
      <c r="F151" s="187">
        <v>1.1000000000000001</v>
      </c>
      <c r="G151" s="4"/>
      <c r="H151" s="4"/>
      <c r="I151" s="4"/>
      <c r="J151" s="4"/>
      <c r="K151" s="4"/>
      <c r="L151" s="208">
        <v>37382</v>
      </c>
      <c r="M151" s="176">
        <v>1.861</v>
      </c>
      <c r="N151" s="176">
        <v>1.893</v>
      </c>
      <c r="O151" s="176">
        <v>1.861</v>
      </c>
      <c r="P151" s="176">
        <v>1.855</v>
      </c>
      <c r="Q151" s="176">
        <v>1.8640000000000001</v>
      </c>
      <c r="R151" s="176">
        <v>1.8640000000000001</v>
      </c>
      <c r="S151" s="176">
        <v>1.855</v>
      </c>
      <c r="T151" s="176">
        <v>1.8380000000000001</v>
      </c>
      <c r="U151" s="176">
        <v>1.802</v>
      </c>
      <c r="V151" s="176">
        <v>1.8140000000000001</v>
      </c>
      <c r="W151" s="176">
        <v>1.8320000000000001</v>
      </c>
      <c r="X151" s="176">
        <v>1.831</v>
      </c>
      <c r="Y151" s="176">
        <v>1.821</v>
      </c>
      <c r="Z151" s="176">
        <v>2.0659999999999998</v>
      </c>
      <c r="AA151" s="176">
        <v>2.2400000000000002</v>
      </c>
      <c r="AB151" s="176">
        <v>2.25</v>
      </c>
      <c r="AC151" s="176">
        <v>2.2509999999999999</v>
      </c>
      <c r="AD151" s="176">
        <v>2.25</v>
      </c>
      <c r="AE151" s="176">
        <v>2.2930000000000001</v>
      </c>
      <c r="AF151" s="176">
        <v>2.4079999999999999</v>
      </c>
      <c r="AG151" s="176">
        <v>2.415</v>
      </c>
      <c r="AH151" s="176">
        <v>2.37</v>
      </c>
      <c r="AI151" s="176">
        <v>2.367</v>
      </c>
      <c r="AJ151" s="176">
        <v>5.125</v>
      </c>
      <c r="AK151" s="176">
        <v>100.1784</v>
      </c>
      <c r="AL151" s="176">
        <v>120.1704</v>
      </c>
      <c r="AM151" s="176">
        <v>117.46560000000001</v>
      </c>
      <c r="AN151" s="176">
        <v>112.0896</v>
      </c>
      <c r="AO151" s="176">
        <v>131.67839999999998</v>
      </c>
      <c r="AP151" s="176">
        <v>99.640799999999999</v>
      </c>
      <c r="AQ151" s="176">
        <v>149.83920000000001</v>
      </c>
      <c r="AR151" s="176">
        <v>82.101600000000005</v>
      </c>
      <c r="AS151" s="176">
        <v>73.365600000000001</v>
      </c>
      <c r="AT151" s="176">
        <v>124.9248</v>
      </c>
      <c r="AU151" s="176">
        <v>74.054400000000001</v>
      </c>
      <c r="AV151" s="176">
        <v>116.508</v>
      </c>
      <c r="AW151" s="176">
        <v>112.56</v>
      </c>
      <c r="AX151" s="176">
        <v>73.735199999999992</v>
      </c>
      <c r="AY151" s="176">
        <v>45.796800000000005</v>
      </c>
      <c r="AZ151" s="176">
        <v>100.5984</v>
      </c>
      <c r="BA151" s="176">
        <v>161.07839999999999</v>
      </c>
      <c r="BB151" s="176">
        <v>51.508800000000001</v>
      </c>
      <c r="BC151" s="176">
        <v>109.5528</v>
      </c>
      <c r="BD151" s="176">
        <v>106.19280000000001</v>
      </c>
      <c r="BE151" s="176">
        <v>43.747199999999999</v>
      </c>
      <c r="BF151" s="176">
        <v>22.377599999999997</v>
      </c>
      <c r="BG151" s="176">
        <v>67.082399999999993</v>
      </c>
      <c r="BH151" s="176">
        <v>34.473599999999998</v>
      </c>
      <c r="BI151" s="176">
        <v>42.134399999999999</v>
      </c>
      <c r="BJ151" s="176">
        <v>7.5263999999999998</v>
      </c>
      <c r="BK151" s="176">
        <v>37.816800000000001</v>
      </c>
      <c r="BL151" s="176">
        <v>72.979199999999992</v>
      </c>
      <c r="BM151" s="176">
        <v>60.076800000000006</v>
      </c>
      <c r="BN151" s="176">
        <v>84.789600000000007</v>
      </c>
      <c r="BO151" s="176">
        <v>118.608</v>
      </c>
      <c r="BP151" s="176">
        <v>139.75920000000002</v>
      </c>
      <c r="BQ151" s="176">
        <v>112.37519999999999</v>
      </c>
      <c r="BR151" s="176">
        <v>103.2192</v>
      </c>
      <c r="BS151" s="176">
        <v>78.036000000000001</v>
      </c>
      <c r="BT151" s="176">
        <v>111.50160000000001</v>
      </c>
      <c r="BU151" s="176">
        <v>136.08000000000001</v>
      </c>
      <c r="BV151" s="176">
        <v>54.8352</v>
      </c>
      <c r="BW151" s="176">
        <v>31.852799999999998</v>
      </c>
      <c r="BX151" s="176">
        <v>138.48239999999998</v>
      </c>
      <c r="BY151" s="176">
        <v>17.472000000000001</v>
      </c>
      <c r="BZ151" s="176">
        <v>44.771999999999998</v>
      </c>
      <c r="CA151" s="176">
        <v>131.99760000000001</v>
      </c>
      <c r="CB151" s="176">
        <v>120.3552</v>
      </c>
      <c r="CC151" s="176">
        <v>100.1952</v>
      </c>
      <c r="CD151" s="176">
        <v>107.30160000000001</v>
      </c>
      <c r="CE151" s="176">
        <v>85.965600000000009</v>
      </c>
      <c r="CF151" s="176">
        <v>134.8032</v>
      </c>
      <c r="CG151" s="176">
        <v>84.924000000000007</v>
      </c>
      <c r="CH151" s="176">
        <v>62.294400000000003</v>
      </c>
      <c r="CI151" s="176">
        <v>90.686399999999992</v>
      </c>
      <c r="CJ151" s="176">
        <v>95.558399999999992</v>
      </c>
      <c r="CK151" s="176">
        <v>161.28</v>
      </c>
      <c r="CL151" s="176">
        <v>8.0304000000000002</v>
      </c>
      <c r="CM151" s="176">
        <v>34.607999999999997</v>
      </c>
      <c r="CN151" s="176">
        <v>128.87280000000001</v>
      </c>
      <c r="CO151" s="176">
        <v>104.69760000000001</v>
      </c>
      <c r="CP151" s="176">
        <v>135.81120000000001</v>
      </c>
      <c r="CQ151" s="176">
        <v>125.02560000000001</v>
      </c>
      <c r="CR151" s="176">
        <v>87.695999999999998</v>
      </c>
      <c r="CS151" s="176">
        <v>88.065600000000003</v>
      </c>
      <c r="CT151" s="176">
        <v>127.512</v>
      </c>
      <c r="CU151" s="176">
        <v>98.179199999999994</v>
      </c>
      <c r="CV151" s="176">
        <v>36.691199999999995</v>
      </c>
      <c r="CW151" s="176">
        <v>134.148</v>
      </c>
      <c r="CX151" s="176">
        <v>90.165600000000012</v>
      </c>
      <c r="CY151" s="176">
        <v>110.51039999999999</v>
      </c>
      <c r="CZ151" s="176">
        <v>120.13680000000001</v>
      </c>
      <c r="DA151" s="176">
        <v>52.415999999999997</v>
      </c>
      <c r="DB151" s="176">
        <v>114.3912</v>
      </c>
      <c r="DC151" s="176">
        <v>116.49119999999999</v>
      </c>
      <c r="DD151" s="176">
        <v>117.38160000000001</v>
      </c>
      <c r="DE151" s="4"/>
      <c r="DF151" s="113">
        <f t="shared" si="13"/>
        <v>41671</v>
      </c>
      <c r="DG151" s="133">
        <f t="shared" si="14"/>
        <v>82.2</v>
      </c>
      <c r="DH151" s="86">
        <f t="shared" ca="1" si="11"/>
        <v>0</v>
      </c>
      <c r="DI151" s="4"/>
      <c r="DO151" s="178"/>
    </row>
    <row r="152" spans="1:119" customFormat="1" ht="12" customHeight="1" x14ac:dyDescent="0.2">
      <c r="A152" s="4"/>
      <c r="B152" s="188">
        <f t="shared" si="12"/>
        <v>41699</v>
      </c>
      <c r="C152" s="186">
        <v>78.849999999999994</v>
      </c>
      <c r="D152" s="186">
        <v>24.97</v>
      </c>
      <c r="E152" s="187">
        <v>0.9</v>
      </c>
      <c r="F152" s="187">
        <v>1.1000000000000001</v>
      </c>
      <c r="G152" s="4"/>
      <c r="H152" s="4"/>
      <c r="I152" s="4"/>
      <c r="J152" s="4"/>
      <c r="K152" s="4"/>
      <c r="L152" s="208">
        <v>37383</v>
      </c>
      <c r="M152" s="176">
        <v>6.7839999999999998</v>
      </c>
      <c r="N152" s="176">
        <v>6.77</v>
      </c>
      <c r="O152" s="176">
        <v>6.758</v>
      </c>
      <c r="P152" s="176">
        <v>6.7549999999999999</v>
      </c>
      <c r="Q152" s="176">
        <v>6.726</v>
      </c>
      <c r="R152" s="176">
        <v>6.4630000000000001</v>
      </c>
      <c r="S152" s="176">
        <v>4.5010000000000003</v>
      </c>
      <c r="T152" s="176">
        <v>4.5540000000000003</v>
      </c>
      <c r="U152" s="176">
        <v>4.5540000000000003</v>
      </c>
      <c r="V152" s="176">
        <v>4.5060000000000002</v>
      </c>
      <c r="W152" s="176">
        <v>4.6269999999999998</v>
      </c>
      <c r="X152" s="176">
        <v>4.7489999999999997</v>
      </c>
      <c r="Y152" s="176">
        <v>4.7729999999999997</v>
      </c>
      <c r="Z152" s="176">
        <v>4.8109999999999999</v>
      </c>
      <c r="AA152" s="176">
        <v>4.8170000000000002</v>
      </c>
      <c r="AB152" s="176">
        <v>4.7830000000000004</v>
      </c>
      <c r="AC152" s="176">
        <v>4.8109999999999999</v>
      </c>
      <c r="AD152" s="176">
        <v>4.8099999999999996</v>
      </c>
      <c r="AE152" s="176">
        <v>4.1970000000000001</v>
      </c>
      <c r="AF152" s="176">
        <v>6.6289999999999996</v>
      </c>
      <c r="AG152" s="176">
        <v>6.7510000000000003</v>
      </c>
      <c r="AH152" s="176">
        <v>6.5739999999999998</v>
      </c>
      <c r="AI152" s="176">
        <v>6.3319999999999999</v>
      </c>
      <c r="AJ152" s="176">
        <v>6.7249999999999996</v>
      </c>
      <c r="AK152" s="176">
        <v>74.306399999999996</v>
      </c>
      <c r="AL152" s="176">
        <v>65.116799999999998</v>
      </c>
      <c r="AM152" s="176">
        <v>90.72</v>
      </c>
      <c r="AN152" s="176">
        <v>26.812799999999999</v>
      </c>
      <c r="AO152" s="176">
        <v>35.884800000000006</v>
      </c>
      <c r="AP152" s="176">
        <v>53.121600000000001</v>
      </c>
      <c r="AQ152" s="176">
        <v>58.0608</v>
      </c>
      <c r="AR152" s="176">
        <v>84.268799999999999</v>
      </c>
      <c r="AS152" s="176">
        <v>36.287999999999997</v>
      </c>
      <c r="AT152" s="176">
        <v>82.017600000000002</v>
      </c>
      <c r="AU152" s="176">
        <v>81.043199999999999</v>
      </c>
      <c r="AV152" s="176">
        <v>88.334399999999988</v>
      </c>
      <c r="AW152" s="176">
        <v>31.4496</v>
      </c>
      <c r="AX152" s="176">
        <v>78.758399999999995</v>
      </c>
      <c r="AY152" s="176">
        <v>61.000800000000005</v>
      </c>
      <c r="AZ152" s="176">
        <v>79.833600000000004</v>
      </c>
      <c r="BA152" s="176">
        <v>69.552000000000007</v>
      </c>
      <c r="BB152" s="176">
        <v>57.976800000000004</v>
      </c>
      <c r="BC152" s="176">
        <v>73.147199999999998</v>
      </c>
      <c r="BD152" s="176">
        <v>70.761600000000001</v>
      </c>
      <c r="BE152" s="176">
        <v>64.7136</v>
      </c>
      <c r="BF152" s="176">
        <v>27.619199999999999</v>
      </c>
      <c r="BG152" s="176">
        <v>25.552799999999998</v>
      </c>
      <c r="BH152" s="176">
        <v>63.386400000000002</v>
      </c>
      <c r="BI152" s="176">
        <v>53.423999999999999</v>
      </c>
      <c r="BJ152" s="176">
        <v>66.729600000000005</v>
      </c>
      <c r="BK152" s="176">
        <v>79.833600000000004</v>
      </c>
      <c r="BL152" s="176">
        <v>40.924800000000005</v>
      </c>
      <c r="BM152" s="176">
        <v>64.125599999999991</v>
      </c>
      <c r="BN152" s="176">
        <v>61.084800000000001</v>
      </c>
      <c r="BO152" s="176">
        <v>83.059200000000004</v>
      </c>
      <c r="BP152" s="176">
        <v>50.4</v>
      </c>
      <c r="BQ152" s="176">
        <v>6.9551999999999996</v>
      </c>
      <c r="BR152" s="176">
        <v>59.236800000000002</v>
      </c>
      <c r="BS152" s="176">
        <v>66.124800000000008</v>
      </c>
      <c r="BT152" s="176">
        <v>23.184000000000001</v>
      </c>
      <c r="BU152" s="176">
        <v>22.175999999999998</v>
      </c>
      <c r="BV152" s="176">
        <v>85.075199999999995</v>
      </c>
      <c r="BW152" s="176">
        <v>45.78</v>
      </c>
      <c r="BX152" s="176">
        <v>74.054400000000001</v>
      </c>
      <c r="BY152" s="176">
        <v>73.180800000000005</v>
      </c>
      <c r="BZ152" s="176">
        <v>66.326399999999992</v>
      </c>
      <c r="CA152" s="176">
        <v>69.148800000000008</v>
      </c>
      <c r="CB152" s="176">
        <v>107.0496</v>
      </c>
      <c r="CC152" s="176">
        <v>64.461600000000004</v>
      </c>
      <c r="CD152" s="176">
        <v>53.423999999999999</v>
      </c>
      <c r="CE152" s="176">
        <v>68.74560000000001</v>
      </c>
      <c r="CF152" s="176">
        <v>125.1936</v>
      </c>
      <c r="CG152" s="176">
        <v>99.590399999999988</v>
      </c>
      <c r="CH152" s="176">
        <v>62.025599999999997</v>
      </c>
      <c r="CI152" s="176">
        <v>145.33679999999998</v>
      </c>
      <c r="CJ152" s="176">
        <v>84.033600000000007</v>
      </c>
      <c r="CK152" s="176">
        <v>94.348799999999997</v>
      </c>
      <c r="CL152" s="176">
        <v>64.915199999999999</v>
      </c>
      <c r="CM152" s="176">
        <v>103.1688</v>
      </c>
      <c r="CN152" s="176">
        <v>86.704800000000006</v>
      </c>
      <c r="CO152" s="176">
        <v>146.89920000000001</v>
      </c>
      <c r="CP152" s="176">
        <v>94.466399999999993</v>
      </c>
      <c r="CQ152" s="176">
        <v>115.61760000000001</v>
      </c>
      <c r="CR152" s="176">
        <v>121.128</v>
      </c>
      <c r="CS152" s="176">
        <v>100.1952</v>
      </c>
      <c r="CT152" s="176">
        <v>86.4696</v>
      </c>
      <c r="CU152" s="176">
        <v>42.638400000000004</v>
      </c>
      <c r="CV152" s="176">
        <v>66.309600000000003</v>
      </c>
      <c r="CW152" s="176">
        <v>61.941600000000001</v>
      </c>
      <c r="CX152" s="176">
        <v>89.88</v>
      </c>
      <c r="CY152" s="176">
        <v>127.41119999999999</v>
      </c>
      <c r="CZ152" s="176">
        <v>62.512800000000006</v>
      </c>
      <c r="DA152" s="176">
        <v>121.464</v>
      </c>
      <c r="DB152" s="176">
        <v>96.8352</v>
      </c>
      <c r="DC152" s="176">
        <v>125.41200000000001</v>
      </c>
      <c r="DD152" s="176">
        <v>98.229600000000005</v>
      </c>
      <c r="DE152" s="4"/>
      <c r="DF152" s="113">
        <f t="shared" si="13"/>
        <v>41699</v>
      </c>
      <c r="DG152" s="133">
        <f t="shared" si="14"/>
        <v>78.849999999999994</v>
      </c>
      <c r="DH152" s="86">
        <f t="shared" ca="1" si="11"/>
        <v>0</v>
      </c>
      <c r="DI152" s="4"/>
      <c r="DO152" s="178"/>
    </row>
    <row r="153" spans="1:119" customFormat="1" ht="12" customHeight="1" x14ac:dyDescent="0.2">
      <c r="A153" s="4"/>
      <c r="B153" s="188">
        <f t="shared" si="12"/>
        <v>41730</v>
      </c>
      <c r="C153" s="186">
        <v>88.11</v>
      </c>
      <c r="D153" s="186">
        <v>20.239999999999998</v>
      </c>
      <c r="E153" s="187">
        <v>0.9</v>
      </c>
      <c r="F153" s="187">
        <v>1.1000000000000001</v>
      </c>
      <c r="G153" s="4"/>
      <c r="H153" s="4"/>
      <c r="I153" s="4"/>
      <c r="J153" s="4"/>
      <c r="K153" s="4"/>
      <c r="L153" s="208">
        <v>37384</v>
      </c>
      <c r="M153" s="176">
        <v>6.64</v>
      </c>
      <c r="N153" s="176">
        <v>5.8259999999999996</v>
      </c>
      <c r="O153" s="176">
        <v>6.0369999999999999</v>
      </c>
      <c r="P153" s="176">
        <v>5.6319999999999997</v>
      </c>
      <c r="Q153" s="176">
        <v>5.6360000000000001</v>
      </c>
      <c r="R153" s="176">
        <v>5.6429999999999998</v>
      </c>
      <c r="S153" s="176">
        <v>5.59</v>
      </c>
      <c r="T153" s="176">
        <v>5.4550000000000001</v>
      </c>
      <c r="U153" s="176">
        <v>5.4429999999999996</v>
      </c>
      <c r="V153" s="176">
        <v>5.3920000000000003</v>
      </c>
      <c r="W153" s="176">
        <v>5.1580000000000004</v>
      </c>
      <c r="X153" s="176">
        <v>4.9619999999999997</v>
      </c>
      <c r="Y153" s="176">
        <v>4.9260000000000002</v>
      </c>
      <c r="Z153" s="176">
        <v>3.6509999999999998</v>
      </c>
      <c r="AA153" s="176">
        <v>4.2830000000000004</v>
      </c>
      <c r="AB153" s="176">
        <v>4.2610000000000001</v>
      </c>
      <c r="AC153" s="176">
        <v>4.26</v>
      </c>
      <c r="AD153" s="176">
        <v>4.218</v>
      </c>
      <c r="AE153" s="176">
        <v>4.2770000000000001</v>
      </c>
      <c r="AF153" s="176">
        <v>4.3010000000000002</v>
      </c>
      <c r="AG153" s="176">
        <v>4.3529999999999998</v>
      </c>
      <c r="AH153" s="176">
        <v>4.3570000000000002</v>
      </c>
      <c r="AI153" s="176">
        <v>4.3719999999999999</v>
      </c>
      <c r="AJ153" s="176">
        <v>4.7350000000000003</v>
      </c>
      <c r="AK153" s="176">
        <v>22.175999999999998</v>
      </c>
      <c r="AL153" s="176">
        <v>35.212800000000001</v>
      </c>
      <c r="AM153" s="176">
        <v>40.991999999999997</v>
      </c>
      <c r="AN153" s="176">
        <v>31.08</v>
      </c>
      <c r="AO153" s="176">
        <v>50.601600000000005</v>
      </c>
      <c r="AP153" s="176">
        <v>51.769199999999998</v>
      </c>
      <c r="AQ153" s="176">
        <v>43.108800000000002</v>
      </c>
      <c r="AR153" s="176">
        <v>102.2784</v>
      </c>
      <c r="AS153" s="176">
        <v>80.438400000000001</v>
      </c>
      <c r="AT153" s="176">
        <v>89.014800000000008</v>
      </c>
      <c r="AU153" s="176">
        <v>44.150400000000005</v>
      </c>
      <c r="AV153" s="176">
        <v>101.14439999999999</v>
      </c>
      <c r="AW153" s="176">
        <v>76.322400000000002</v>
      </c>
      <c r="AX153" s="176">
        <v>95.869200000000006</v>
      </c>
      <c r="AY153" s="176">
        <v>86.8476</v>
      </c>
      <c r="AZ153" s="176">
        <v>56.977200000000003</v>
      </c>
      <c r="BA153" s="176">
        <v>78.514800000000008</v>
      </c>
      <c r="BB153" s="176">
        <v>64.302000000000007</v>
      </c>
      <c r="BC153" s="176">
        <v>78.909599999999998</v>
      </c>
      <c r="BD153" s="176">
        <v>85.5792</v>
      </c>
      <c r="BE153" s="176">
        <v>34.356000000000002</v>
      </c>
      <c r="BF153" s="176">
        <v>44.5032</v>
      </c>
      <c r="BG153" s="176">
        <v>41.747999999999998</v>
      </c>
      <c r="BH153" s="176">
        <v>62.336399999999998</v>
      </c>
      <c r="BI153" s="176">
        <v>37.5396</v>
      </c>
      <c r="BJ153" s="176">
        <v>82.244399999999999</v>
      </c>
      <c r="BK153" s="176">
        <v>95.474400000000003</v>
      </c>
      <c r="BL153" s="176">
        <v>75.297600000000003</v>
      </c>
      <c r="BM153" s="176">
        <v>24.393599999999999</v>
      </c>
      <c r="BN153" s="176">
        <v>56.044800000000002</v>
      </c>
      <c r="BO153" s="176">
        <v>45.763199999999998</v>
      </c>
      <c r="BP153" s="176">
        <v>66.55319999999999</v>
      </c>
      <c r="BQ153" s="176">
        <v>36.691199999999995</v>
      </c>
      <c r="BR153" s="176">
        <v>50.601599999999998</v>
      </c>
      <c r="BS153" s="176">
        <v>30.24</v>
      </c>
      <c r="BT153" s="176">
        <v>34.271999999999998</v>
      </c>
      <c r="BU153" s="176">
        <v>2.9232</v>
      </c>
      <c r="BV153" s="176">
        <v>19.219200000000001</v>
      </c>
      <c r="BW153" s="176">
        <v>32.944800000000001</v>
      </c>
      <c r="BX153" s="176">
        <v>51.458400000000005</v>
      </c>
      <c r="BY153" s="176">
        <v>43.5456</v>
      </c>
      <c r="BZ153" s="176">
        <v>63.705599999999997</v>
      </c>
      <c r="CA153" s="176">
        <v>78.42240000000001</v>
      </c>
      <c r="CB153" s="176">
        <v>93.743999999999986</v>
      </c>
      <c r="CC153" s="176">
        <v>14.716799999999999</v>
      </c>
      <c r="CD153" s="176">
        <v>42.588000000000001</v>
      </c>
      <c r="CE153" s="176">
        <v>42.302399999999999</v>
      </c>
      <c r="CF153" s="176">
        <v>51.155999999999999</v>
      </c>
      <c r="CG153" s="176">
        <v>44.956800000000001</v>
      </c>
      <c r="CH153" s="176">
        <v>27.4176</v>
      </c>
      <c r="CI153" s="176">
        <v>127.50359999999999</v>
      </c>
      <c r="CJ153" s="176">
        <v>74.676000000000002</v>
      </c>
      <c r="CK153" s="176">
        <v>103.7064</v>
      </c>
      <c r="CL153" s="176">
        <v>66.712799999999987</v>
      </c>
      <c r="CM153" s="176">
        <v>104.2188</v>
      </c>
      <c r="CN153" s="176">
        <v>86.410799999999995</v>
      </c>
      <c r="CO153" s="176">
        <v>42.134399999999999</v>
      </c>
      <c r="CP153" s="176">
        <v>64.310400000000001</v>
      </c>
      <c r="CQ153" s="176">
        <v>52.617599999999996</v>
      </c>
      <c r="CR153" s="176">
        <v>65.52</v>
      </c>
      <c r="CS153" s="176">
        <v>55.44</v>
      </c>
      <c r="CT153" s="176">
        <v>17.337599999999998</v>
      </c>
      <c r="CU153" s="176">
        <v>6.048</v>
      </c>
      <c r="CV153" s="176">
        <v>79.833600000000004</v>
      </c>
      <c r="CW153" s="176">
        <v>63.503999999999998</v>
      </c>
      <c r="CX153" s="176">
        <v>62.8992</v>
      </c>
      <c r="CY153" s="176">
        <v>133.00560000000002</v>
      </c>
      <c r="CZ153" s="176">
        <v>135.64320000000001</v>
      </c>
      <c r="DA153" s="176">
        <v>103.0008</v>
      </c>
      <c r="DB153" s="176">
        <v>73.886399999999995</v>
      </c>
      <c r="DC153" s="176">
        <v>129.54480000000001</v>
      </c>
      <c r="DD153" s="176">
        <v>127.27680000000001</v>
      </c>
      <c r="DE153" s="4"/>
      <c r="DF153" s="113">
        <f t="shared" si="13"/>
        <v>41730</v>
      </c>
      <c r="DG153" s="133">
        <f t="shared" si="14"/>
        <v>88.11</v>
      </c>
      <c r="DH153" s="86">
        <f t="shared" ca="1" si="11"/>
        <v>0</v>
      </c>
      <c r="DI153" s="4"/>
      <c r="DO153" s="178"/>
    </row>
    <row r="154" spans="1:119" customFormat="1" ht="12" customHeight="1" x14ac:dyDescent="0.2">
      <c r="A154" s="4"/>
      <c r="B154" s="188">
        <f t="shared" si="12"/>
        <v>41760</v>
      </c>
      <c r="C154" s="186">
        <v>88.47</v>
      </c>
      <c r="D154" s="186">
        <v>21.76</v>
      </c>
      <c r="E154" s="187">
        <v>0.9</v>
      </c>
      <c r="F154" s="187">
        <v>1.1000000000000001</v>
      </c>
      <c r="G154" s="4"/>
      <c r="H154" s="4"/>
      <c r="I154" s="4"/>
      <c r="J154" s="4"/>
      <c r="K154" s="4"/>
      <c r="L154" s="208">
        <v>37385</v>
      </c>
      <c r="M154" s="176">
        <v>4.141</v>
      </c>
      <c r="N154" s="176">
        <v>4.3899999999999997</v>
      </c>
      <c r="O154" s="176">
        <v>4.3739999999999997</v>
      </c>
      <c r="P154" s="176">
        <v>4.3810000000000002</v>
      </c>
      <c r="Q154" s="176">
        <v>4.37</v>
      </c>
      <c r="R154" s="176">
        <v>4.3600000000000003</v>
      </c>
      <c r="S154" s="176">
        <v>4.1130000000000004</v>
      </c>
      <c r="T154" s="176">
        <v>4.0570000000000004</v>
      </c>
      <c r="U154" s="176">
        <v>4.0709999999999997</v>
      </c>
      <c r="V154" s="176">
        <v>4.07</v>
      </c>
      <c r="W154" s="176">
        <v>4.0679999999999996</v>
      </c>
      <c r="X154" s="176">
        <v>4.0410000000000004</v>
      </c>
      <c r="Y154" s="176">
        <v>4.0359999999999996</v>
      </c>
      <c r="Z154" s="176">
        <v>3.7109999999999999</v>
      </c>
      <c r="AA154" s="176">
        <v>2.0790000000000002</v>
      </c>
      <c r="AB154" s="176">
        <v>3.99</v>
      </c>
      <c r="AC154" s="176">
        <v>3.976</v>
      </c>
      <c r="AD154" s="176">
        <v>3.98</v>
      </c>
      <c r="AE154" s="176">
        <v>3.9740000000000002</v>
      </c>
      <c r="AF154" s="176">
        <v>3.9790000000000001</v>
      </c>
      <c r="AG154" s="176">
        <v>3.9929999999999999</v>
      </c>
      <c r="AH154" s="176">
        <v>3.9969999999999999</v>
      </c>
      <c r="AI154" s="176">
        <v>4.0170000000000003</v>
      </c>
      <c r="AJ154" s="176">
        <v>4.0359999999999996</v>
      </c>
      <c r="AK154" s="176">
        <v>114.17280000000001</v>
      </c>
      <c r="AL154" s="176">
        <v>99.607199999999992</v>
      </c>
      <c r="AM154" s="176">
        <v>91.425600000000003</v>
      </c>
      <c r="AN154" s="176">
        <v>113.0304</v>
      </c>
      <c r="AO154" s="176">
        <v>65.318399999999997</v>
      </c>
      <c r="AP154" s="176">
        <v>50.416800000000002</v>
      </c>
      <c r="AQ154" s="176">
        <v>28.1568</v>
      </c>
      <c r="AR154" s="176">
        <v>120.288</v>
      </c>
      <c r="AS154" s="176">
        <v>124.58880000000001</v>
      </c>
      <c r="AT154" s="176">
        <v>96.012</v>
      </c>
      <c r="AU154" s="176">
        <v>129.39359999999999</v>
      </c>
      <c r="AV154" s="176">
        <v>113.95439999999999</v>
      </c>
      <c r="AW154" s="176">
        <v>121.1952</v>
      </c>
      <c r="AX154" s="176">
        <v>112.98</v>
      </c>
      <c r="AY154" s="176">
        <v>112.69439999999999</v>
      </c>
      <c r="AZ154" s="176">
        <v>34.120800000000003</v>
      </c>
      <c r="BA154" s="176">
        <v>87.47760000000001</v>
      </c>
      <c r="BB154" s="176">
        <v>70.627200000000002</v>
      </c>
      <c r="BC154" s="176">
        <v>84.671999999999997</v>
      </c>
      <c r="BD154" s="176">
        <v>100.3968</v>
      </c>
      <c r="BE154" s="176">
        <v>3.9984000000000002</v>
      </c>
      <c r="BF154" s="176">
        <v>61.3872</v>
      </c>
      <c r="BG154" s="176">
        <v>57.943199999999997</v>
      </c>
      <c r="BH154" s="176">
        <v>61.2864</v>
      </c>
      <c r="BI154" s="176">
        <v>21.655200000000001</v>
      </c>
      <c r="BJ154" s="176">
        <v>97.759199999999993</v>
      </c>
      <c r="BK154" s="176">
        <v>111.1152</v>
      </c>
      <c r="BL154" s="176">
        <v>109.6704</v>
      </c>
      <c r="BM154" s="176">
        <v>111.08160000000001</v>
      </c>
      <c r="BN154" s="176">
        <v>124.18560000000001</v>
      </c>
      <c r="BO154" s="176">
        <v>68.963999999999999</v>
      </c>
      <c r="BP154" s="176">
        <v>82.706399999999988</v>
      </c>
      <c r="BQ154" s="176">
        <v>79.363199999999992</v>
      </c>
      <c r="BR154" s="176">
        <v>95.692800000000005</v>
      </c>
      <c r="BS154" s="176">
        <v>61.488</v>
      </c>
      <c r="BT154" s="176">
        <v>127.3776</v>
      </c>
      <c r="BU154" s="176">
        <v>104.83199999999999</v>
      </c>
      <c r="BV154" s="176">
        <v>112.896</v>
      </c>
      <c r="BW154" s="176">
        <v>126</v>
      </c>
      <c r="BX154" s="176">
        <v>17.539200000000001</v>
      </c>
      <c r="BY154" s="176">
        <v>68.661600000000007</v>
      </c>
      <c r="BZ154" s="176">
        <v>132.75360000000001</v>
      </c>
      <c r="CA154" s="176">
        <v>87.695999999999998</v>
      </c>
      <c r="CB154" s="176">
        <v>80.438399999999987</v>
      </c>
      <c r="CC154" s="176">
        <v>115.11360000000001</v>
      </c>
      <c r="CD154" s="176">
        <v>67.334399999999988</v>
      </c>
      <c r="CE154" s="176">
        <v>92.719200000000001</v>
      </c>
      <c r="CF154" s="176">
        <v>90.955199999999991</v>
      </c>
      <c r="CG154" s="176">
        <v>69.165600000000012</v>
      </c>
      <c r="CH154" s="176">
        <v>98.867999999999995</v>
      </c>
      <c r="CI154" s="176">
        <v>109.6704</v>
      </c>
      <c r="CJ154" s="176">
        <v>65.318399999999997</v>
      </c>
      <c r="CK154" s="176">
        <v>113.06399999999999</v>
      </c>
      <c r="CL154" s="176">
        <v>68.51039999999999</v>
      </c>
      <c r="CM154" s="176">
        <v>105.2688</v>
      </c>
      <c r="CN154" s="176">
        <v>86.116799999999998</v>
      </c>
      <c r="CO154" s="176">
        <v>125.6472</v>
      </c>
      <c r="CP154" s="176">
        <v>81.900000000000006</v>
      </c>
      <c r="CQ154" s="176">
        <v>138.73439999999999</v>
      </c>
      <c r="CR154" s="176">
        <v>92.937600000000003</v>
      </c>
      <c r="CS154" s="176">
        <v>115.7688</v>
      </c>
      <c r="CT154" s="176">
        <v>126.8904</v>
      </c>
      <c r="CU154" s="176">
        <v>121.69919999999999</v>
      </c>
      <c r="CV154" s="176">
        <v>107.04960000000001</v>
      </c>
      <c r="CW154" s="176">
        <v>80.52239999999999</v>
      </c>
      <c r="CX154" s="176">
        <v>74.89439999999999</v>
      </c>
      <c r="CY154" s="176">
        <v>38.052</v>
      </c>
      <c r="CZ154" s="176">
        <v>63.571199999999997</v>
      </c>
      <c r="DA154" s="176">
        <v>137.69279999999998</v>
      </c>
      <c r="DB154" s="176">
        <v>86.889600000000002</v>
      </c>
      <c r="DC154" s="176">
        <v>115.2984</v>
      </c>
      <c r="DD154" s="176">
        <v>130.2336</v>
      </c>
      <c r="DE154" s="4"/>
      <c r="DF154" s="113">
        <f t="shared" si="13"/>
        <v>41760</v>
      </c>
      <c r="DG154" s="133">
        <f t="shared" si="14"/>
        <v>88.47</v>
      </c>
      <c r="DH154" s="86">
        <f t="shared" ca="1" si="11"/>
        <v>0</v>
      </c>
      <c r="DI154" s="4"/>
      <c r="DO154" s="178"/>
    </row>
    <row r="155" spans="1:119" customFormat="1" ht="12" customHeight="1" x14ac:dyDescent="0.2">
      <c r="A155" s="4"/>
      <c r="B155" s="188">
        <f t="shared" si="12"/>
        <v>41791</v>
      </c>
      <c r="C155" s="186">
        <v>64.900000000000006</v>
      </c>
      <c r="D155" s="186">
        <v>46.71</v>
      </c>
      <c r="E155" s="187">
        <v>0.9</v>
      </c>
      <c r="F155" s="187">
        <v>1.1000000000000001</v>
      </c>
      <c r="G155" s="4"/>
      <c r="H155" s="4"/>
      <c r="I155" s="4"/>
      <c r="J155" s="4"/>
      <c r="K155" s="4"/>
      <c r="L155" s="208">
        <v>37386</v>
      </c>
      <c r="M155" s="176">
        <v>4.0209999999999999</v>
      </c>
      <c r="N155" s="176">
        <v>4.024</v>
      </c>
      <c r="O155" s="176">
        <v>4.024</v>
      </c>
      <c r="P155" s="176">
        <v>4.0609999999999999</v>
      </c>
      <c r="Q155" s="176">
        <v>4.0430000000000001</v>
      </c>
      <c r="R155" s="176">
        <v>4.0640000000000001</v>
      </c>
      <c r="S155" s="176">
        <v>4.0590000000000002</v>
      </c>
      <c r="T155" s="176">
        <v>4.0469999999999997</v>
      </c>
      <c r="U155" s="176">
        <v>4.0350000000000001</v>
      </c>
      <c r="V155" s="176">
        <v>1.998</v>
      </c>
      <c r="W155" s="176">
        <v>4.05</v>
      </c>
      <c r="X155" s="176">
        <v>4.16</v>
      </c>
      <c r="Y155" s="176">
        <v>4.1130000000000004</v>
      </c>
      <c r="Z155" s="176">
        <v>3.9489999999999998</v>
      </c>
      <c r="AA155" s="176">
        <v>4.0990000000000002</v>
      </c>
      <c r="AB155" s="176">
        <v>3.0459999999999998</v>
      </c>
      <c r="AC155" s="176">
        <v>3.5209999999999999</v>
      </c>
      <c r="AD155" s="176">
        <v>4.1479999999999997</v>
      </c>
      <c r="AE155" s="176">
        <v>7.3609999999999998</v>
      </c>
      <c r="AF155" s="176">
        <v>6.585</v>
      </c>
      <c r="AG155" s="176">
        <v>7.6929999999999996</v>
      </c>
      <c r="AH155" s="176">
        <v>7.7160000000000002</v>
      </c>
      <c r="AI155" s="176">
        <v>7.6760000000000002</v>
      </c>
      <c r="AJ155" s="176">
        <v>2.2440000000000002</v>
      </c>
      <c r="AK155" s="176">
        <v>51.004800000000003</v>
      </c>
      <c r="AL155" s="176">
        <v>56.044800000000002</v>
      </c>
      <c r="AM155" s="176">
        <v>22.377599999999997</v>
      </c>
      <c r="AN155" s="176">
        <v>30.105599999999999</v>
      </c>
      <c r="AO155" s="176">
        <v>53.2896</v>
      </c>
      <c r="AP155" s="176">
        <v>56.6496</v>
      </c>
      <c r="AQ155" s="176">
        <v>53.625599999999999</v>
      </c>
      <c r="AR155" s="176">
        <v>111.08160000000001</v>
      </c>
      <c r="AS155" s="176">
        <v>35.027999999999999</v>
      </c>
      <c r="AT155" s="176">
        <v>38.925599999999996</v>
      </c>
      <c r="AU155" s="176">
        <v>51.542400000000001</v>
      </c>
      <c r="AV155" s="176">
        <v>75.549600000000012</v>
      </c>
      <c r="AW155" s="176">
        <v>53.709600000000002</v>
      </c>
      <c r="AX155" s="176">
        <v>96.364800000000002</v>
      </c>
      <c r="AY155" s="176">
        <v>34.271999999999998</v>
      </c>
      <c r="AZ155" s="176">
        <v>21.890400000000003</v>
      </c>
      <c r="BA155" s="176">
        <v>58.884</v>
      </c>
      <c r="BB155" s="176">
        <v>59.8416</v>
      </c>
      <c r="BC155" s="176">
        <v>108.89760000000001</v>
      </c>
      <c r="BD155" s="176">
        <v>127.6632</v>
      </c>
      <c r="BE155" s="176">
        <v>104.0424</v>
      </c>
      <c r="BF155" s="176">
        <v>107.268</v>
      </c>
      <c r="BG155" s="176">
        <v>48.887999999999998</v>
      </c>
      <c r="BH155" s="176">
        <v>79.01039999999999</v>
      </c>
      <c r="BI155" s="176">
        <v>123.5808</v>
      </c>
      <c r="BJ155" s="176">
        <v>118.33919999999999</v>
      </c>
      <c r="BK155" s="176">
        <v>138.5496</v>
      </c>
      <c r="BL155" s="176">
        <v>58.598399999999998</v>
      </c>
      <c r="BM155" s="176">
        <v>89.140799999999999</v>
      </c>
      <c r="BN155" s="176">
        <v>83.311199999999999</v>
      </c>
      <c r="BO155" s="176">
        <v>101.7744</v>
      </c>
      <c r="BP155" s="176">
        <v>84.991199999999992</v>
      </c>
      <c r="BQ155" s="176">
        <v>95.171999999999997</v>
      </c>
      <c r="BR155" s="176">
        <v>116.69280000000001</v>
      </c>
      <c r="BS155" s="176">
        <v>109.48560000000001</v>
      </c>
      <c r="BT155" s="176">
        <v>110.4768</v>
      </c>
      <c r="BU155" s="176">
        <v>11.894399999999999</v>
      </c>
      <c r="BV155" s="176">
        <v>69.753600000000006</v>
      </c>
      <c r="BW155" s="176">
        <v>75.230399999999989</v>
      </c>
      <c r="BX155" s="176">
        <v>97.171199999999999</v>
      </c>
      <c r="BY155" s="176">
        <v>46.569600000000001</v>
      </c>
      <c r="BZ155" s="176">
        <v>58.2624</v>
      </c>
      <c r="CA155" s="176">
        <v>75.0792</v>
      </c>
      <c r="CB155" s="176">
        <v>105.63839999999999</v>
      </c>
      <c r="CC155" s="176">
        <v>103.824</v>
      </c>
      <c r="CD155" s="176">
        <v>57.775199999999998</v>
      </c>
      <c r="CE155" s="176">
        <v>106.512</v>
      </c>
      <c r="CF155" s="176">
        <v>133.05600000000001</v>
      </c>
      <c r="CG155" s="176">
        <v>118.524</v>
      </c>
      <c r="CH155" s="176">
        <v>104.69760000000001</v>
      </c>
      <c r="CI155" s="176">
        <v>83.81519999999999</v>
      </c>
      <c r="CJ155" s="176">
        <v>74.877600000000001</v>
      </c>
      <c r="CK155" s="176">
        <v>85.411199999999994</v>
      </c>
      <c r="CL155" s="176">
        <v>93.139200000000002</v>
      </c>
      <c r="CM155" s="176">
        <v>41.2104</v>
      </c>
      <c r="CN155" s="176">
        <v>82.823999999999998</v>
      </c>
      <c r="CO155" s="176">
        <v>84.369600000000005</v>
      </c>
      <c r="CP155" s="176">
        <v>154.59360000000001</v>
      </c>
      <c r="CQ155" s="176">
        <v>91.896000000000001</v>
      </c>
      <c r="CR155" s="176">
        <v>114.96239999999999</v>
      </c>
      <c r="CS155" s="176">
        <v>121.212</v>
      </c>
      <c r="CT155" s="176">
        <v>107.90639999999999</v>
      </c>
      <c r="CU155" s="176">
        <v>142.85040000000001</v>
      </c>
      <c r="CV155" s="176">
        <v>103.2024</v>
      </c>
      <c r="CW155" s="176">
        <v>124.87439999999999</v>
      </c>
      <c r="CX155" s="176">
        <v>89.308800000000005</v>
      </c>
      <c r="CY155" s="176">
        <v>44.788800000000002</v>
      </c>
      <c r="CZ155" s="176">
        <v>70.694399999999987</v>
      </c>
      <c r="DA155" s="176">
        <v>57.506399999999999</v>
      </c>
      <c r="DB155" s="176">
        <v>28.022400000000001</v>
      </c>
      <c r="DC155" s="176">
        <v>138.4992</v>
      </c>
      <c r="DD155" s="176">
        <v>91.879199999999997</v>
      </c>
      <c r="DE155" s="4"/>
      <c r="DF155" s="113">
        <f t="shared" si="13"/>
        <v>41791</v>
      </c>
      <c r="DG155" s="133">
        <f t="shared" si="14"/>
        <v>64.900000000000006</v>
      </c>
      <c r="DH155" s="86">
        <f t="shared" ca="1" si="11"/>
        <v>0</v>
      </c>
      <c r="DI155" s="4"/>
      <c r="DO155" s="178"/>
    </row>
    <row r="156" spans="1:119" customFormat="1" ht="12" customHeight="1" x14ac:dyDescent="0.2">
      <c r="A156" s="4"/>
      <c r="B156" s="188">
        <f t="shared" si="12"/>
        <v>41821</v>
      </c>
      <c r="C156" s="186">
        <v>84.11</v>
      </c>
      <c r="D156" s="186">
        <v>21.03</v>
      </c>
      <c r="E156" s="187">
        <v>0.9</v>
      </c>
      <c r="F156" s="187">
        <v>1.1000000000000001</v>
      </c>
      <c r="G156" s="4"/>
      <c r="H156" s="4"/>
      <c r="I156" s="4"/>
      <c r="J156" s="4"/>
      <c r="K156" s="4"/>
      <c r="L156" s="208">
        <v>37387</v>
      </c>
      <c r="M156" s="176">
        <v>3.63</v>
      </c>
      <c r="N156" s="176">
        <v>4.1609999999999996</v>
      </c>
      <c r="O156" s="176">
        <v>4.5030000000000001</v>
      </c>
      <c r="P156" s="176">
        <v>5.9790000000000001</v>
      </c>
      <c r="Q156" s="176">
        <v>5.8769999999999998</v>
      </c>
      <c r="R156" s="176">
        <v>2.718</v>
      </c>
      <c r="S156" s="176">
        <v>2.7290000000000001</v>
      </c>
      <c r="T156" s="176">
        <v>2.72</v>
      </c>
      <c r="U156" s="176">
        <v>2.7320000000000002</v>
      </c>
      <c r="V156" s="176">
        <v>2.7320000000000002</v>
      </c>
      <c r="W156" s="176">
        <v>3.2330000000000001</v>
      </c>
      <c r="X156" s="176">
        <v>5.1180000000000003</v>
      </c>
      <c r="Y156" s="176">
        <v>5.1929999999999996</v>
      </c>
      <c r="Z156" s="176">
        <v>5.157</v>
      </c>
      <c r="AA156" s="176">
        <v>5.1619999999999999</v>
      </c>
      <c r="AB156" s="176">
        <v>5.1619999999999999</v>
      </c>
      <c r="AC156" s="176">
        <v>5.157</v>
      </c>
      <c r="AD156" s="176">
        <v>6.069</v>
      </c>
      <c r="AE156" s="176">
        <v>6.3819999999999997</v>
      </c>
      <c r="AF156" s="176">
        <v>6.5060000000000002</v>
      </c>
      <c r="AG156" s="176">
        <v>5.0599999999999996</v>
      </c>
      <c r="AH156" s="176">
        <v>5.4939999999999998</v>
      </c>
      <c r="AI156" s="176">
        <v>1.7789999999999999</v>
      </c>
      <c r="AJ156" s="176">
        <v>0.67200000000000004</v>
      </c>
      <c r="AK156" s="176">
        <v>111.68639999999999</v>
      </c>
      <c r="AL156" s="176">
        <v>107.4528</v>
      </c>
      <c r="AM156" s="176">
        <v>29.0136</v>
      </c>
      <c r="AN156" s="176">
        <v>68.409600000000012</v>
      </c>
      <c r="AO156" s="176">
        <v>76.406399999999991</v>
      </c>
      <c r="AP156" s="176">
        <v>81.043199999999999</v>
      </c>
      <c r="AQ156" s="176">
        <v>106.0416</v>
      </c>
      <c r="AR156" s="176">
        <v>51.962400000000002</v>
      </c>
      <c r="AS156" s="176">
        <v>71.265600000000006</v>
      </c>
      <c r="AT156" s="176">
        <v>95.222399999999993</v>
      </c>
      <c r="AU156" s="176">
        <v>137.02079999999998</v>
      </c>
      <c r="AV156" s="176">
        <v>100.4808</v>
      </c>
      <c r="AW156" s="176">
        <v>122.33760000000001</v>
      </c>
      <c r="AX156" s="176">
        <v>131.7792</v>
      </c>
      <c r="AY156" s="176">
        <v>31.4496</v>
      </c>
      <c r="AZ156" s="176">
        <v>91.526399999999995</v>
      </c>
      <c r="BA156" s="176">
        <v>64.5792</v>
      </c>
      <c r="BB156" s="176">
        <v>125.3952</v>
      </c>
      <c r="BC156" s="176">
        <v>123.4632</v>
      </c>
      <c r="BD156" s="176">
        <v>110.712</v>
      </c>
      <c r="BE156" s="176">
        <v>151.19999999999999</v>
      </c>
      <c r="BF156" s="176">
        <v>27.635999999999999</v>
      </c>
      <c r="BG156" s="176">
        <v>92.332800000000006</v>
      </c>
      <c r="BH156" s="176">
        <v>116.1048</v>
      </c>
      <c r="BI156" s="176">
        <v>132.65279999999998</v>
      </c>
      <c r="BJ156" s="176">
        <v>87.695999999999998</v>
      </c>
      <c r="BK156" s="176">
        <v>106.3608</v>
      </c>
      <c r="BL156" s="176">
        <v>60.328800000000001</v>
      </c>
      <c r="BM156" s="176">
        <v>78.623999999999995</v>
      </c>
      <c r="BN156" s="176">
        <v>55.44</v>
      </c>
      <c r="BO156" s="176">
        <v>88.435199999999995</v>
      </c>
      <c r="BP156" s="176">
        <v>68.527199999999993</v>
      </c>
      <c r="BQ156" s="176">
        <v>86.4696</v>
      </c>
      <c r="BR156" s="176">
        <v>139.59120000000001</v>
      </c>
      <c r="BS156" s="176">
        <v>122.556</v>
      </c>
      <c r="BT156" s="176">
        <v>66.2928</v>
      </c>
      <c r="BU156" s="176">
        <v>71.147999999999996</v>
      </c>
      <c r="BV156" s="176">
        <v>71.0976</v>
      </c>
      <c r="BW156" s="176">
        <v>139.50720000000001</v>
      </c>
      <c r="BX156" s="176">
        <v>73.38239999999999</v>
      </c>
      <c r="BY156" s="176">
        <v>63.268800000000006</v>
      </c>
      <c r="BZ156" s="176">
        <v>112.24080000000001</v>
      </c>
      <c r="CA156" s="176">
        <v>141.77520000000001</v>
      </c>
      <c r="CB156" s="176">
        <v>63.42</v>
      </c>
      <c r="CC156" s="176">
        <v>141.99360000000001</v>
      </c>
      <c r="CD156" s="176">
        <v>115.11360000000001</v>
      </c>
      <c r="CE156" s="176">
        <v>83.260800000000003</v>
      </c>
      <c r="CF156" s="176">
        <v>121.36319999999999</v>
      </c>
      <c r="CG156" s="176">
        <v>126.1512</v>
      </c>
      <c r="CH156" s="176">
        <v>122.32080000000001</v>
      </c>
      <c r="CI156" s="176">
        <v>138.24720000000002</v>
      </c>
      <c r="CJ156" s="176">
        <v>74.995199999999997</v>
      </c>
      <c r="CK156" s="176">
        <v>63.907199999999996</v>
      </c>
      <c r="CL156" s="176">
        <v>61.404000000000003</v>
      </c>
      <c r="CM156" s="176">
        <v>65.603999999999999</v>
      </c>
      <c r="CN156" s="176">
        <v>65.083199999999991</v>
      </c>
      <c r="CO156" s="176">
        <v>24.729599999999998</v>
      </c>
      <c r="CP156" s="176">
        <v>73.197600000000008</v>
      </c>
      <c r="CQ156" s="176">
        <v>70.660800000000009</v>
      </c>
      <c r="CR156" s="176">
        <v>122.3712</v>
      </c>
      <c r="CS156" s="176">
        <v>139.91039999999998</v>
      </c>
      <c r="CT156" s="176">
        <v>89.644800000000004</v>
      </c>
      <c r="CU156" s="176">
        <v>128.16720000000001</v>
      </c>
      <c r="CV156" s="176">
        <v>102.49680000000001</v>
      </c>
      <c r="CW156" s="176">
        <v>153.1824</v>
      </c>
      <c r="CX156" s="176">
        <v>68.678399999999996</v>
      </c>
      <c r="CY156" s="176">
        <v>100.64880000000001</v>
      </c>
      <c r="CZ156" s="176">
        <v>100.1952</v>
      </c>
      <c r="DA156" s="176">
        <v>128.41919999999999</v>
      </c>
      <c r="DB156" s="176">
        <v>69.081600000000009</v>
      </c>
      <c r="DC156" s="176">
        <v>78.12</v>
      </c>
      <c r="DD156" s="176">
        <v>123.8832</v>
      </c>
      <c r="DE156" s="4"/>
      <c r="DF156" s="113">
        <f t="shared" si="13"/>
        <v>41821</v>
      </c>
      <c r="DG156" s="133">
        <f t="shared" si="14"/>
        <v>84.11</v>
      </c>
      <c r="DH156" s="86">
        <f t="shared" ca="1" si="11"/>
        <v>0</v>
      </c>
      <c r="DI156" s="4"/>
      <c r="DO156" s="178"/>
    </row>
    <row r="157" spans="1:119" customFormat="1" ht="12" customHeight="1" x14ac:dyDescent="0.2">
      <c r="A157" s="4"/>
      <c r="B157" s="188">
        <f t="shared" si="12"/>
        <v>41852</v>
      </c>
      <c r="C157" s="186">
        <v>83.35</v>
      </c>
      <c r="D157" s="186">
        <v>19.29</v>
      </c>
      <c r="E157" s="187">
        <v>0.9</v>
      </c>
      <c r="F157" s="187">
        <v>1.1000000000000001</v>
      </c>
      <c r="G157" s="4"/>
      <c r="H157" s="4"/>
      <c r="I157" s="4"/>
      <c r="J157" s="4"/>
      <c r="K157" s="4"/>
      <c r="L157" s="208">
        <v>37388</v>
      </c>
      <c r="M157" s="176">
        <v>0.10299999999999999</v>
      </c>
      <c r="N157" s="176">
        <v>1.095</v>
      </c>
      <c r="O157" s="176">
        <v>4.4459999999999997</v>
      </c>
      <c r="P157" s="176">
        <v>5.0999999999999996</v>
      </c>
      <c r="Q157" s="176">
        <v>5.5830000000000002</v>
      </c>
      <c r="R157" s="176">
        <v>5.5380000000000003</v>
      </c>
      <c r="S157" s="176">
        <v>5.51</v>
      </c>
      <c r="T157" s="176">
        <v>5.4779999999999998</v>
      </c>
      <c r="U157" s="176">
        <v>5.4729999999999999</v>
      </c>
      <c r="V157" s="176">
        <v>5.476</v>
      </c>
      <c r="W157" s="176">
        <v>5.4859999999999998</v>
      </c>
      <c r="X157" s="176">
        <v>4.6159999999999997</v>
      </c>
      <c r="Y157" s="176">
        <v>4.3040000000000003</v>
      </c>
      <c r="Z157" s="176">
        <v>4.2990000000000004</v>
      </c>
      <c r="AA157" s="176">
        <v>4.8079999999999998</v>
      </c>
      <c r="AB157" s="176">
        <v>5.58</v>
      </c>
      <c r="AC157" s="176">
        <v>5.6719999999999997</v>
      </c>
      <c r="AD157" s="176">
        <v>5.57</v>
      </c>
      <c r="AE157" s="176">
        <v>5.556</v>
      </c>
      <c r="AF157" s="176">
        <v>5.5</v>
      </c>
      <c r="AG157" s="176">
        <v>5.4820000000000002</v>
      </c>
      <c r="AH157" s="176">
        <v>5.96</v>
      </c>
      <c r="AI157" s="176">
        <v>6.8040000000000003</v>
      </c>
      <c r="AJ157" s="176">
        <v>6.7560000000000002</v>
      </c>
      <c r="AK157" s="176">
        <v>60.194400000000002</v>
      </c>
      <c r="AL157" s="176">
        <v>97.7928</v>
      </c>
      <c r="AM157" s="176">
        <v>54.0456</v>
      </c>
      <c r="AN157" s="176">
        <v>105.63839999999999</v>
      </c>
      <c r="AO157" s="176">
        <v>140.91839999999999</v>
      </c>
      <c r="AP157" s="176">
        <v>25.401599999999998</v>
      </c>
      <c r="AQ157" s="176">
        <v>67.502399999999994</v>
      </c>
      <c r="AR157" s="176">
        <v>92.282399999999996</v>
      </c>
      <c r="AS157" s="176">
        <v>117.3312</v>
      </c>
      <c r="AT157" s="176">
        <v>92.9208</v>
      </c>
      <c r="AU157" s="176">
        <v>85.276800000000009</v>
      </c>
      <c r="AV157" s="176">
        <v>132.7704</v>
      </c>
      <c r="AW157" s="176">
        <v>135.8784</v>
      </c>
      <c r="AX157" s="176">
        <v>111.08160000000001</v>
      </c>
      <c r="AY157" s="176">
        <v>67.250399999999999</v>
      </c>
      <c r="AZ157" s="176">
        <v>130.92239999999998</v>
      </c>
      <c r="BA157" s="176">
        <v>130.03200000000001</v>
      </c>
      <c r="BB157" s="176">
        <v>42.134399999999999</v>
      </c>
      <c r="BC157" s="176">
        <v>155.03039999999999</v>
      </c>
      <c r="BD157" s="176">
        <v>31.197599999999998</v>
      </c>
      <c r="BE157" s="176">
        <v>151.21679999999998</v>
      </c>
      <c r="BF157" s="176">
        <v>42.739199999999997</v>
      </c>
      <c r="BG157" s="176">
        <v>108.66239999999999</v>
      </c>
      <c r="BH157" s="176">
        <v>124.992</v>
      </c>
      <c r="BI157" s="176">
        <v>86.436000000000007</v>
      </c>
      <c r="BJ157" s="176">
        <v>33.667199999999994</v>
      </c>
      <c r="BK157" s="176">
        <v>80.959199999999996</v>
      </c>
      <c r="BL157" s="176">
        <v>118.33919999999999</v>
      </c>
      <c r="BM157" s="176">
        <v>122.3712</v>
      </c>
      <c r="BN157" s="176">
        <v>74.591999999999999</v>
      </c>
      <c r="BO157" s="176">
        <v>126.8064</v>
      </c>
      <c r="BP157" s="176">
        <v>89.090399999999988</v>
      </c>
      <c r="BQ157" s="176">
        <v>104.1768</v>
      </c>
      <c r="BR157" s="176">
        <v>112.0896</v>
      </c>
      <c r="BS157" s="176">
        <v>101.5728</v>
      </c>
      <c r="BT157" s="176">
        <v>98.935199999999995</v>
      </c>
      <c r="BU157" s="176">
        <v>111.88800000000001</v>
      </c>
      <c r="BV157" s="176">
        <v>101.2032</v>
      </c>
      <c r="BW157" s="176">
        <v>62.8992</v>
      </c>
      <c r="BX157" s="176">
        <v>41.630400000000002</v>
      </c>
      <c r="BY157" s="176">
        <v>65.167199999999994</v>
      </c>
      <c r="BZ157" s="176">
        <v>120.18719999999999</v>
      </c>
      <c r="CA157" s="176">
        <v>119.5488</v>
      </c>
      <c r="CB157" s="176">
        <v>138.70079999999999</v>
      </c>
      <c r="CC157" s="176">
        <v>40.773600000000002</v>
      </c>
      <c r="CD157" s="176">
        <v>138.34800000000001</v>
      </c>
      <c r="CE157" s="176">
        <v>127.4448</v>
      </c>
      <c r="CF157" s="176">
        <v>145.55520000000001</v>
      </c>
      <c r="CG157" s="176">
        <v>88.334399999999988</v>
      </c>
      <c r="CH157" s="176">
        <v>82.823999999999998</v>
      </c>
      <c r="CI157" s="176">
        <v>99.338399999999993</v>
      </c>
      <c r="CJ157" s="176">
        <v>88.703999999999994</v>
      </c>
      <c r="CK157" s="176">
        <v>36.892800000000001</v>
      </c>
      <c r="CL157" s="176">
        <v>15.3216</v>
      </c>
      <c r="CM157" s="176">
        <v>88.384799999999998</v>
      </c>
      <c r="CN157" s="176">
        <v>25.8216</v>
      </c>
      <c r="CO157" s="176">
        <v>72.744</v>
      </c>
      <c r="CP157" s="176">
        <v>108.05760000000001</v>
      </c>
      <c r="CQ157" s="176">
        <v>111.28319999999999</v>
      </c>
      <c r="CR157" s="176">
        <v>106.7976</v>
      </c>
      <c r="CS157" s="176">
        <v>57.875999999999998</v>
      </c>
      <c r="CT157" s="176">
        <v>126.084</v>
      </c>
      <c r="CU157" s="176">
        <v>120.54</v>
      </c>
      <c r="CV157" s="176">
        <v>141.96</v>
      </c>
      <c r="CW157" s="176">
        <v>22.512</v>
      </c>
      <c r="CX157" s="176">
        <v>75.398399999999995</v>
      </c>
      <c r="CY157" s="176">
        <v>96.364800000000002</v>
      </c>
      <c r="CZ157" s="176">
        <v>77.246399999999994</v>
      </c>
      <c r="DA157" s="176">
        <v>132.03120000000001</v>
      </c>
      <c r="DB157" s="176">
        <v>95.272800000000004</v>
      </c>
      <c r="DC157" s="176">
        <v>73.31519999999999</v>
      </c>
      <c r="DD157" s="176">
        <v>135.7944</v>
      </c>
      <c r="DE157" s="4"/>
      <c r="DF157" s="113">
        <f t="shared" si="13"/>
        <v>41852</v>
      </c>
      <c r="DG157" s="133">
        <f t="shared" si="14"/>
        <v>83.35</v>
      </c>
      <c r="DH157" s="86">
        <f t="shared" ca="1" si="11"/>
        <v>0</v>
      </c>
      <c r="DI157" s="4"/>
      <c r="DO157" s="178"/>
    </row>
    <row r="158" spans="1:119" customFormat="1" ht="12" customHeight="1" x14ac:dyDescent="0.2">
      <c r="A158" s="4"/>
      <c r="B158" s="188">
        <f t="shared" si="12"/>
        <v>41883</v>
      </c>
      <c r="C158" s="186">
        <v>85.14</v>
      </c>
      <c r="D158" s="186">
        <v>18.75</v>
      </c>
      <c r="E158" s="187">
        <v>0.9</v>
      </c>
      <c r="F158" s="187">
        <v>1.1000000000000001</v>
      </c>
      <c r="G158" s="4"/>
      <c r="H158" s="4"/>
      <c r="I158" s="4"/>
      <c r="J158" s="4"/>
      <c r="K158" s="4"/>
      <c r="L158" s="208">
        <v>37389</v>
      </c>
      <c r="M158" s="176">
        <v>4.4720000000000004</v>
      </c>
      <c r="N158" s="176">
        <v>4.484</v>
      </c>
      <c r="O158" s="176">
        <v>4.4770000000000003</v>
      </c>
      <c r="P158" s="176">
        <v>4.4790000000000001</v>
      </c>
      <c r="Q158" s="176">
        <v>4.4740000000000002</v>
      </c>
      <c r="R158" s="176">
        <v>4.5149999999999997</v>
      </c>
      <c r="S158" s="176">
        <v>4.2210000000000001</v>
      </c>
      <c r="T158" s="176">
        <v>4.4320000000000004</v>
      </c>
      <c r="U158" s="176">
        <v>4.516</v>
      </c>
      <c r="V158" s="176">
        <v>4.5259999999999998</v>
      </c>
      <c r="W158" s="176">
        <v>4.4779999999999998</v>
      </c>
      <c r="X158" s="176">
        <v>4.0090000000000003</v>
      </c>
      <c r="Y158" s="176">
        <v>3.4969999999999999</v>
      </c>
      <c r="Z158" s="176">
        <v>2.8220000000000001</v>
      </c>
      <c r="AA158" s="176">
        <v>2.8239999999999998</v>
      </c>
      <c r="AB158" s="176">
        <v>2.8159999999999998</v>
      </c>
      <c r="AC158" s="176">
        <v>2.8109999999999999</v>
      </c>
      <c r="AD158" s="176">
        <v>2.8079999999999998</v>
      </c>
      <c r="AE158" s="176">
        <v>2.8109999999999999</v>
      </c>
      <c r="AF158" s="176">
        <v>2.8140000000000001</v>
      </c>
      <c r="AG158" s="176">
        <v>2.8220000000000001</v>
      </c>
      <c r="AH158" s="176">
        <v>2.81</v>
      </c>
      <c r="AI158" s="176">
        <v>2.8420000000000001</v>
      </c>
      <c r="AJ158" s="176">
        <v>4.9050000000000002</v>
      </c>
      <c r="AK158" s="176">
        <v>132.88800000000001</v>
      </c>
      <c r="AL158" s="176">
        <v>117.6</v>
      </c>
      <c r="AM158" s="176">
        <v>124.992</v>
      </c>
      <c r="AN158" s="176">
        <v>103.9584</v>
      </c>
      <c r="AO158" s="176">
        <v>88.670400000000001</v>
      </c>
      <c r="AP158" s="176">
        <v>118.2384</v>
      </c>
      <c r="AQ158" s="176">
        <v>66.9816</v>
      </c>
      <c r="AR158" s="176">
        <v>113.8368</v>
      </c>
      <c r="AS158" s="176">
        <v>89.712000000000003</v>
      </c>
      <c r="AT158" s="176">
        <v>118.5408</v>
      </c>
      <c r="AU158" s="176">
        <v>113.904</v>
      </c>
      <c r="AV158" s="176">
        <v>82.504800000000003</v>
      </c>
      <c r="AW158" s="176">
        <v>102.4464</v>
      </c>
      <c r="AX158" s="176">
        <v>102.84960000000001</v>
      </c>
      <c r="AY158" s="176">
        <v>153.97200000000001</v>
      </c>
      <c r="AZ158" s="176">
        <v>91.475999999999999</v>
      </c>
      <c r="BA158" s="176">
        <v>119.1288</v>
      </c>
      <c r="BB158" s="176">
        <v>130.21680000000001</v>
      </c>
      <c r="BC158" s="176">
        <v>90.5184</v>
      </c>
      <c r="BD158" s="176">
        <v>70.308000000000007</v>
      </c>
      <c r="BE158" s="176">
        <v>146.1096</v>
      </c>
      <c r="BF158" s="176">
        <v>114.66</v>
      </c>
      <c r="BG158" s="176">
        <v>157.8528</v>
      </c>
      <c r="BH158" s="176">
        <v>48.585599999999999</v>
      </c>
      <c r="BI158" s="176">
        <v>48.938400000000001</v>
      </c>
      <c r="BJ158" s="176">
        <v>81.580799999999996</v>
      </c>
      <c r="BK158" s="176">
        <v>59.908799999999999</v>
      </c>
      <c r="BL158" s="176">
        <v>35.28</v>
      </c>
      <c r="BM158" s="176">
        <v>81.849600000000009</v>
      </c>
      <c r="BN158" s="176">
        <v>5.9303999999999997</v>
      </c>
      <c r="BO158" s="176">
        <v>76.238399999999999</v>
      </c>
      <c r="BP158" s="176">
        <v>70.358399999999989</v>
      </c>
      <c r="BQ158" s="176">
        <v>70.963200000000001</v>
      </c>
      <c r="BR158" s="176">
        <v>57.052800000000005</v>
      </c>
      <c r="BS158" s="176">
        <v>73.634399999999999</v>
      </c>
      <c r="BT158" s="176">
        <v>65.284800000000004</v>
      </c>
      <c r="BU158" s="176">
        <v>82.252800000000008</v>
      </c>
      <c r="BV158" s="176">
        <v>64.915199999999999</v>
      </c>
      <c r="BW158" s="176">
        <v>126.3192</v>
      </c>
      <c r="BX158" s="176">
        <v>100.38</v>
      </c>
      <c r="BY158" s="176">
        <v>106.6464</v>
      </c>
      <c r="BZ158" s="176">
        <v>125.3952</v>
      </c>
      <c r="CA158" s="176">
        <v>64.696799999999996</v>
      </c>
      <c r="CB158" s="176">
        <v>41.092800000000004</v>
      </c>
      <c r="CC158" s="176">
        <v>80.8416</v>
      </c>
      <c r="CD158" s="176">
        <v>76.608000000000004</v>
      </c>
      <c r="CE158" s="176">
        <v>77.028000000000006</v>
      </c>
      <c r="CF158" s="176">
        <v>82.807199999999995</v>
      </c>
      <c r="CG158" s="176">
        <v>133.64400000000001</v>
      </c>
      <c r="CH158" s="176">
        <v>125.5968</v>
      </c>
      <c r="CI158" s="176">
        <v>149.99039999999999</v>
      </c>
      <c r="CJ158" s="176">
        <v>48.770400000000002</v>
      </c>
      <c r="CK158" s="176">
        <v>136.06320000000002</v>
      </c>
      <c r="CL158" s="176">
        <v>143.8416</v>
      </c>
      <c r="CM158" s="176">
        <v>105.84</v>
      </c>
      <c r="CN158" s="176">
        <v>61.084800000000001</v>
      </c>
      <c r="CO158" s="176">
        <v>72.172800000000009</v>
      </c>
      <c r="CP158" s="176">
        <v>129.32640000000001</v>
      </c>
      <c r="CQ158" s="176">
        <v>102.2616</v>
      </c>
      <c r="CR158" s="176">
        <v>111.6696</v>
      </c>
      <c r="CS158" s="176">
        <v>51.307199999999995</v>
      </c>
      <c r="CT158" s="176">
        <v>116.7264</v>
      </c>
      <c r="CU158" s="176">
        <v>125.3952</v>
      </c>
      <c r="CV158" s="176">
        <v>141.32160000000002</v>
      </c>
      <c r="CW158" s="176">
        <v>85.763999999999996</v>
      </c>
      <c r="CX158" s="176">
        <v>100.548</v>
      </c>
      <c r="CY158" s="176">
        <v>129.32640000000001</v>
      </c>
      <c r="CZ158" s="176">
        <v>151.03200000000001</v>
      </c>
      <c r="DA158" s="176">
        <v>39.5976</v>
      </c>
      <c r="DB158" s="176">
        <v>99.808800000000005</v>
      </c>
      <c r="DC158" s="176">
        <v>114.4584</v>
      </c>
      <c r="DD158" s="176">
        <v>75.516000000000005</v>
      </c>
      <c r="DE158" s="4"/>
      <c r="DF158" s="113">
        <f t="shared" si="13"/>
        <v>41883</v>
      </c>
      <c r="DG158" s="133">
        <f t="shared" si="14"/>
        <v>85.14</v>
      </c>
      <c r="DH158" s="86">
        <f t="shared" ca="1" si="11"/>
        <v>0</v>
      </c>
      <c r="DI158" s="4"/>
      <c r="DO158" s="178"/>
    </row>
    <row r="159" spans="1:119" customFormat="1" ht="12" customHeight="1" x14ac:dyDescent="0.2">
      <c r="A159" s="4"/>
      <c r="B159" s="188">
        <f t="shared" si="12"/>
        <v>41913</v>
      </c>
      <c r="C159" s="186">
        <v>88.11</v>
      </c>
      <c r="D159" s="186">
        <v>20.22</v>
      </c>
      <c r="E159" s="187">
        <v>0.9</v>
      </c>
      <c r="F159" s="187">
        <v>1.1000000000000001</v>
      </c>
      <c r="G159" s="4"/>
      <c r="H159" s="4"/>
      <c r="I159" s="4"/>
      <c r="J159" s="4"/>
      <c r="K159" s="4"/>
      <c r="L159" s="208">
        <v>37390</v>
      </c>
      <c r="M159" s="176">
        <v>6.1210000000000004</v>
      </c>
      <c r="N159" s="176">
        <v>6.1260000000000003</v>
      </c>
      <c r="O159" s="176">
        <v>6.125</v>
      </c>
      <c r="P159" s="176">
        <v>6.13</v>
      </c>
      <c r="Q159" s="176">
        <v>6.1319999999999997</v>
      </c>
      <c r="R159" s="176">
        <v>6.125</v>
      </c>
      <c r="S159" s="176">
        <v>6.1269999999999998</v>
      </c>
      <c r="T159" s="176">
        <v>6.2279999999999998</v>
      </c>
      <c r="U159" s="176">
        <v>6.4720000000000004</v>
      </c>
      <c r="V159" s="176">
        <v>4.8120000000000003</v>
      </c>
      <c r="W159" s="176">
        <v>4.4279999999999999</v>
      </c>
      <c r="X159" s="176">
        <v>4.452</v>
      </c>
      <c r="Y159" s="176">
        <v>4.4550000000000001</v>
      </c>
      <c r="Z159" s="176">
        <v>4.4409999999999998</v>
      </c>
      <c r="AA159" s="176">
        <v>4.4420000000000002</v>
      </c>
      <c r="AB159" s="176">
        <v>3.8820000000000001</v>
      </c>
      <c r="AC159" s="176">
        <v>7.2080000000000002</v>
      </c>
      <c r="AD159" s="176">
        <v>5.976</v>
      </c>
      <c r="AE159" s="176">
        <v>5.8689999999999998</v>
      </c>
      <c r="AF159" s="176">
        <v>5.8810000000000002</v>
      </c>
      <c r="AG159" s="176">
        <v>5.8949999999999996</v>
      </c>
      <c r="AH159" s="176">
        <v>5.71</v>
      </c>
      <c r="AI159" s="176">
        <v>4.26</v>
      </c>
      <c r="AJ159" s="176">
        <v>4.7939999999999996</v>
      </c>
      <c r="AK159" s="176">
        <v>151.19999999999999</v>
      </c>
      <c r="AL159" s="176">
        <v>28.3416</v>
      </c>
      <c r="AM159" s="176">
        <v>100.3296</v>
      </c>
      <c r="AN159" s="176">
        <v>125.34480000000001</v>
      </c>
      <c r="AO159" s="176">
        <v>87.1584</v>
      </c>
      <c r="AP159" s="176">
        <v>83.227199999999996</v>
      </c>
      <c r="AQ159" s="176">
        <v>80.673600000000008</v>
      </c>
      <c r="AR159" s="176">
        <v>128.3184</v>
      </c>
      <c r="AS159" s="176">
        <v>124.79039999999999</v>
      </c>
      <c r="AT159" s="176">
        <v>68.543999999999997</v>
      </c>
      <c r="AU159" s="176">
        <v>34.524000000000001</v>
      </c>
      <c r="AV159" s="176">
        <v>129.19200000000001</v>
      </c>
      <c r="AW159" s="176">
        <v>102.14400000000001</v>
      </c>
      <c r="AX159" s="176">
        <v>104.63039999999999</v>
      </c>
      <c r="AY159" s="176">
        <v>103.4208</v>
      </c>
      <c r="AZ159" s="176">
        <v>69.652799999999999</v>
      </c>
      <c r="BA159" s="176">
        <v>83.512799999999999</v>
      </c>
      <c r="BB159" s="176">
        <v>139.9272</v>
      </c>
      <c r="BC159" s="176">
        <v>149.184</v>
      </c>
      <c r="BD159" s="176">
        <v>67.586399999999998</v>
      </c>
      <c r="BE159" s="176">
        <v>109.3176</v>
      </c>
      <c r="BF159" s="176">
        <v>126.2688</v>
      </c>
      <c r="BG159" s="176">
        <v>101.3544</v>
      </c>
      <c r="BH159" s="176">
        <v>70.055999999999997</v>
      </c>
      <c r="BI159" s="176">
        <v>12.096</v>
      </c>
      <c r="BJ159" s="176">
        <v>21.974400000000003</v>
      </c>
      <c r="BK159" s="176">
        <v>35.683199999999999</v>
      </c>
      <c r="BL159" s="176">
        <v>41.731199999999994</v>
      </c>
      <c r="BM159" s="176">
        <v>52.012800000000006</v>
      </c>
      <c r="BN159" s="176">
        <v>110.84639999999999</v>
      </c>
      <c r="BO159" s="176">
        <v>123.16080000000001</v>
      </c>
      <c r="BP159" s="176">
        <v>131.84639999999999</v>
      </c>
      <c r="BQ159" s="176">
        <v>128.41919999999999</v>
      </c>
      <c r="BR159" s="176">
        <v>76.204800000000006</v>
      </c>
      <c r="BS159" s="176">
        <v>78.792000000000002</v>
      </c>
      <c r="BT159" s="176">
        <v>77.951999999999998</v>
      </c>
      <c r="BU159" s="176">
        <v>61.706400000000002</v>
      </c>
      <c r="BV159" s="176">
        <v>71.971199999999996</v>
      </c>
      <c r="BW159" s="176">
        <v>97.305600000000013</v>
      </c>
      <c r="BX159" s="176">
        <v>134.26560000000001</v>
      </c>
      <c r="BY159" s="176">
        <v>96.566399999999987</v>
      </c>
      <c r="BZ159" s="176">
        <v>139.91039999999998</v>
      </c>
      <c r="CA159" s="176">
        <v>110.628</v>
      </c>
      <c r="CB159" s="176">
        <v>98.666399999999996</v>
      </c>
      <c r="CC159" s="176">
        <v>105.336</v>
      </c>
      <c r="CD159" s="176">
        <v>128.4024</v>
      </c>
      <c r="CE159" s="176">
        <v>134.38320000000002</v>
      </c>
      <c r="CF159" s="176">
        <v>143.7072</v>
      </c>
      <c r="CG159" s="176">
        <v>58.816800000000001</v>
      </c>
      <c r="CH159" s="176">
        <v>89.678399999999996</v>
      </c>
      <c r="CI159" s="176">
        <v>119.44799999999999</v>
      </c>
      <c r="CJ159" s="176">
        <v>116.928</v>
      </c>
      <c r="CK159" s="176">
        <v>129.4272</v>
      </c>
      <c r="CL159" s="176">
        <v>13.910399999999999</v>
      </c>
      <c r="CM159" s="176">
        <v>6.9383999999999997</v>
      </c>
      <c r="CN159" s="176">
        <v>0.2016</v>
      </c>
      <c r="CO159" s="176">
        <v>70.896000000000001</v>
      </c>
      <c r="CP159" s="176">
        <v>57.859199999999994</v>
      </c>
      <c r="CQ159" s="176">
        <v>84.268799999999999</v>
      </c>
      <c r="CR159" s="176">
        <v>140.11199999999999</v>
      </c>
      <c r="CS159" s="176">
        <v>62.8992</v>
      </c>
      <c r="CT159" s="176">
        <v>110.2752</v>
      </c>
      <c r="CU159" s="176">
        <v>89.46</v>
      </c>
      <c r="CV159" s="176">
        <v>143.38800000000001</v>
      </c>
      <c r="CW159" s="176">
        <v>114.44160000000001</v>
      </c>
      <c r="CX159" s="176">
        <v>142.53120000000001</v>
      </c>
      <c r="CY159" s="176">
        <v>57.019199999999998</v>
      </c>
      <c r="CZ159" s="176">
        <v>83.395200000000003</v>
      </c>
      <c r="DA159" s="176">
        <v>122.7072</v>
      </c>
      <c r="DB159" s="176">
        <v>56.884800000000006</v>
      </c>
      <c r="DC159" s="176">
        <v>38.304000000000002</v>
      </c>
      <c r="DD159" s="176">
        <v>100.548</v>
      </c>
      <c r="DE159" s="4"/>
      <c r="DF159" s="113">
        <f t="shared" si="13"/>
        <v>41913</v>
      </c>
      <c r="DG159" s="133">
        <f t="shared" si="14"/>
        <v>88.11</v>
      </c>
      <c r="DH159" s="86">
        <f t="shared" ca="1" si="11"/>
        <v>0</v>
      </c>
      <c r="DI159" s="4"/>
      <c r="DO159" s="178"/>
    </row>
    <row r="160" spans="1:119" customFormat="1" ht="12" customHeight="1" x14ac:dyDescent="0.2">
      <c r="A160" s="4"/>
      <c r="B160" s="188">
        <f t="shared" si="12"/>
        <v>41944</v>
      </c>
      <c r="C160" s="186">
        <v>89.96</v>
      </c>
      <c r="D160" s="186">
        <v>17.91</v>
      </c>
      <c r="E160" s="187">
        <v>0.9</v>
      </c>
      <c r="F160" s="187">
        <v>1.1000000000000001</v>
      </c>
      <c r="G160" s="4"/>
      <c r="H160" s="4"/>
      <c r="I160" s="4"/>
      <c r="J160" s="4"/>
      <c r="K160" s="4"/>
      <c r="L160" s="208">
        <v>37391</v>
      </c>
      <c r="M160" s="176">
        <v>4.3520000000000003</v>
      </c>
      <c r="N160" s="176">
        <v>6.1619999999999999</v>
      </c>
      <c r="O160" s="176">
        <v>7.742</v>
      </c>
      <c r="P160" s="176">
        <v>7.915</v>
      </c>
      <c r="Q160" s="176">
        <v>8.1720000000000006</v>
      </c>
      <c r="R160" s="176">
        <v>8.2029999999999994</v>
      </c>
      <c r="S160" s="176">
        <v>8.1</v>
      </c>
      <c r="T160" s="176">
        <v>7.9610000000000003</v>
      </c>
      <c r="U160" s="176">
        <v>7.4669999999999996</v>
      </c>
      <c r="V160" s="176">
        <v>7.508</v>
      </c>
      <c r="W160" s="176">
        <v>7.9550000000000001</v>
      </c>
      <c r="X160" s="176">
        <v>9.0239999999999991</v>
      </c>
      <c r="Y160" s="176">
        <v>9.0050000000000008</v>
      </c>
      <c r="Z160" s="176">
        <v>8.7200000000000006</v>
      </c>
      <c r="AA160" s="176">
        <v>7.0970000000000004</v>
      </c>
      <c r="AB160" s="176">
        <v>6.8959999999999999</v>
      </c>
      <c r="AC160" s="176">
        <v>8.6989999999999998</v>
      </c>
      <c r="AD160" s="176">
        <v>9.109</v>
      </c>
      <c r="AE160" s="176">
        <v>7.875</v>
      </c>
      <c r="AF160" s="176">
        <v>6.1680000000000001</v>
      </c>
      <c r="AG160" s="176">
        <v>5.4820000000000002</v>
      </c>
      <c r="AH160" s="176">
        <v>5.49</v>
      </c>
      <c r="AI160" s="176">
        <v>5.46</v>
      </c>
      <c r="AJ160" s="176">
        <v>5.1920000000000002</v>
      </c>
      <c r="AK160" s="176">
        <v>137.99519999999998</v>
      </c>
      <c r="AL160" s="176">
        <v>66.183600000000013</v>
      </c>
      <c r="AM160" s="176">
        <v>78.657600000000002</v>
      </c>
      <c r="AN160" s="176">
        <v>127.39439999999999</v>
      </c>
      <c r="AO160" s="176">
        <v>106.596</v>
      </c>
      <c r="AP160" s="176">
        <v>103.2444</v>
      </c>
      <c r="AQ160" s="176">
        <v>104.74799999999999</v>
      </c>
      <c r="AR160" s="176">
        <v>90.056399999999996</v>
      </c>
      <c r="AS160" s="176">
        <v>113.15639999999999</v>
      </c>
      <c r="AT160" s="176">
        <v>79.0608</v>
      </c>
      <c r="AU160" s="176">
        <v>78.741600000000005</v>
      </c>
      <c r="AV160" s="176">
        <v>116.0712</v>
      </c>
      <c r="AW160" s="176">
        <v>117.73439999999999</v>
      </c>
      <c r="AX160" s="176">
        <v>90.635999999999996</v>
      </c>
      <c r="AY160" s="176">
        <v>113.5008</v>
      </c>
      <c r="AZ160" s="176">
        <v>70.946399999999997</v>
      </c>
      <c r="BA160" s="176">
        <v>82.454399999999993</v>
      </c>
      <c r="BB160" s="176">
        <v>141.94319999999999</v>
      </c>
      <c r="BC160" s="176">
        <v>133.1568</v>
      </c>
      <c r="BD160" s="176">
        <v>108.1836</v>
      </c>
      <c r="BE160" s="176">
        <v>79.371600000000001</v>
      </c>
      <c r="BF160" s="176">
        <v>130.05720000000002</v>
      </c>
      <c r="BG160" s="176">
        <v>85.100399999999993</v>
      </c>
      <c r="BH160" s="176">
        <v>83.546400000000006</v>
      </c>
      <c r="BI160" s="176">
        <v>56.750400000000006</v>
      </c>
      <c r="BJ160" s="176">
        <v>63</v>
      </c>
      <c r="BK160" s="176">
        <v>40.916399999999996</v>
      </c>
      <c r="BL160" s="176">
        <v>76.952399999999997</v>
      </c>
      <c r="BM160" s="176">
        <v>78.590400000000002</v>
      </c>
      <c r="BN160" s="176">
        <v>120.33839999999999</v>
      </c>
      <c r="BO160" s="176">
        <v>109.96440000000001</v>
      </c>
      <c r="BP160" s="176">
        <v>121.02719999999999</v>
      </c>
      <c r="BQ160" s="176">
        <v>115.24799999999999</v>
      </c>
      <c r="BR160" s="176">
        <v>117.24720000000001</v>
      </c>
      <c r="BS160" s="176">
        <v>81.782399999999996</v>
      </c>
      <c r="BT160" s="176">
        <v>87.17519999999999</v>
      </c>
      <c r="BU160" s="176">
        <v>76.179599999999994</v>
      </c>
      <c r="BV160" s="176">
        <v>101.69880000000001</v>
      </c>
      <c r="BW160" s="176">
        <v>109.158</v>
      </c>
      <c r="BX160" s="176">
        <v>97.045200000000008</v>
      </c>
      <c r="BY160" s="176">
        <v>95.054399999999987</v>
      </c>
      <c r="BZ160" s="176">
        <v>74.776799999999994</v>
      </c>
      <c r="CA160" s="176">
        <v>90.308400000000006</v>
      </c>
      <c r="CB160" s="176">
        <v>64.730400000000003</v>
      </c>
      <c r="CC160" s="176">
        <v>81.916799999999995</v>
      </c>
      <c r="CD160" s="176">
        <v>98.095200000000006</v>
      </c>
      <c r="CE160" s="176">
        <v>97.095600000000005</v>
      </c>
      <c r="CF160" s="176">
        <v>93.021600000000007</v>
      </c>
      <c r="CG160" s="176">
        <v>56.826000000000001</v>
      </c>
      <c r="CH160" s="176">
        <v>48.459599999999995</v>
      </c>
      <c r="CI160" s="176">
        <v>78.825600000000009</v>
      </c>
      <c r="CJ160" s="176">
        <v>39.311999999999998</v>
      </c>
      <c r="CK160" s="176">
        <v>0.80640000000000001</v>
      </c>
      <c r="CL160" s="176">
        <v>16.9344</v>
      </c>
      <c r="CM160" s="176">
        <v>47.174399999999999</v>
      </c>
      <c r="CN160" s="176">
        <v>61.689599999999999</v>
      </c>
      <c r="CO160" s="176">
        <v>52.214400000000005</v>
      </c>
      <c r="CP160" s="176">
        <v>77.817599999999999</v>
      </c>
      <c r="CQ160" s="176">
        <v>44.553599999999996</v>
      </c>
      <c r="CR160" s="176">
        <v>55.641599999999997</v>
      </c>
      <c r="CS160" s="176">
        <v>66.931200000000004</v>
      </c>
      <c r="CT160" s="176">
        <v>68.006399999999999</v>
      </c>
      <c r="CU160" s="176">
        <v>93.844800000000006</v>
      </c>
      <c r="CV160" s="176">
        <v>53.003999999999998</v>
      </c>
      <c r="CW160" s="176">
        <v>93.156000000000006</v>
      </c>
      <c r="CX160" s="176">
        <v>78.422399999999996</v>
      </c>
      <c r="CY160" s="176">
        <v>53.676000000000002</v>
      </c>
      <c r="CZ160" s="176">
        <v>111.21599999999999</v>
      </c>
      <c r="DA160" s="176">
        <v>105.84</v>
      </c>
      <c r="DB160" s="176">
        <v>134.26560000000001</v>
      </c>
      <c r="DC160" s="176">
        <v>83.865600000000001</v>
      </c>
      <c r="DD160" s="176">
        <v>79.548000000000002</v>
      </c>
      <c r="DE160" s="4"/>
      <c r="DF160" s="113">
        <f t="shared" si="13"/>
        <v>41944</v>
      </c>
      <c r="DG160" s="133">
        <f t="shared" si="14"/>
        <v>89.96</v>
      </c>
      <c r="DH160" s="86">
        <f t="shared" ca="1" si="11"/>
        <v>0</v>
      </c>
      <c r="DI160" s="4"/>
      <c r="DO160" s="178"/>
    </row>
    <row r="161" spans="1:119" customFormat="1" ht="12" customHeight="1" x14ac:dyDescent="0.2">
      <c r="A161" s="4"/>
      <c r="B161" s="188">
        <f t="shared" si="12"/>
        <v>41974</v>
      </c>
      <c r="C161" s="186">
        <v>81.8</v>
      </c>
      <c r="D161" s="186">
        <v>18.829999999999998</v>
      </c>
      <c r="E161" s="187">
        <v>0.9</v>
      </c>
      <c r="F161" s="187">
        <v>1.1000000000000001</v>
      </c>
      <c r="G161" s="4"/>
      <c r="H161" s="4"/>
      <c r="I161" s="4"/>
      <c r="J161" s="4"/>
      <c r="K161" s="4"/>
      <c r="L161" s="208">
        <v>37392</v>
      </c>
      <c r="M161" s="176">
        <v>5.452</v>
      </c>
      <c r="N161" s="176">
        <v>5.4560000000000004</v>
      </c>
      <c r="O161" s="176">
        <v>5.4580000000000002</v>
      </c>
      <c r="P161" s="176">
        <v>5.4530000000000003</v>
      </c>
      <c r="Q161" s="176">
        <v>5.4539999999999997</v>
      </c>
      <c r="R161" s="176">
        <v>5.4470000000000001</v>
      </c>
      <c r="S161" s="176">
        <v>5.4349999999999996</v>
      </c>
      <c r="T161" s="176">
        <v>5.4139999999999997</v>
      </c>
      <c r="U161" s="176">
        <v>6.1539999999999999</v>
      </c>
      <c r="V161" s="176">
        <v>7.056</v>
      </c>
      <c r="W161" s="176">
        <v>5.9080000000000004</v>
      </c>
      <c r="X161" s="176">
        <v>5.2770000000000001</v>
      </c>
      <c r="Y161" s="176">
        <v>6.343</v>
      </c>
      <c r="Z161" s="176">
        <v>6.7619999999999996</v>
      </c>
      <c r="AA161" s="176">
        <v>5.8019999999999996</v>
      </c>
      <c r="AB161" s="176">
        <v>4.9290000000000003</v>
      </c>
      <c r="AC161" s="176">
        <v>4.9560000000000004</v>
      </c>
      <c r="AD161" s="176">
        <v>4.9770000000000003</v>
      </c>
      <c r="AE161" s="176">
        <v>4.9569999999999999</v>
      </c>
      <c r="AF161" s="176">
        <v>4.923</v>
      </c>
      <c r="AG161" s="176">
        <v>4.8879999999999999</v>
      </c>
      <c r="AH161" s="176">
        <v>4.9509999999999996</v>
      </c>
      <c r="AI161" s="176">
        <v>5.0270000000000001</v>
      </c>
      <c r="AJ161" s="176">
        <v>4.9560000000000004</v>
      </c>
      <c r="AK161" s="176">
        <v>124.79039999999999</v>
      </c>
      <c r="AL161" s="176">
        <v>104.02560000000001</v>
      </c>
      <c r="AM161" s="176">
        <v>56.985599999999998</v>
      </c>
      <c r="AN161" s="176">
        <v>129.44399999999999</v>
      </c>
      <c r="AO161" s="176">
        <v>126.03360000000001</v>
      </c>
      <c r="AP161" s="176">
        <v>123.2616</v>
      </c>
      <c r="AQ161" s="176">
        <v>128.82239999999999</v>
      </c>
      <c r="AR161" s="176">
        <v>51.794400000000003</v>
      </c>
      <c r="AS161" s="176">
        <v>101.52239999999999</v>
      </c>
      <c r="AT161" s="176">
        <v>89.577600000000004</v>
      </c>
      <c r="AU161" s="176">
        <v>122.9592</v>
      </c>
      <c r="AV161" s="176">
        <v>102.95039999999999</v>
      </c>
      <c r="AW161" s="176">
        <v>133.32479999999998</v>
      </c>
      <c r="AX161" s="176">
        <v>76.641600000000011</v>
      </c>
      <c r="AY161" s="176">
        <v>123.5808</v>
      </c>
      <c r="AZ161" s="176">
        <v>72.239999999999995</v>
      </c>
      <c r="BA161" s="176">
        <v>81.396000000000001</v>
      </c>
      <c r="BB161" s="176">
        <v>143.95920000000001</v>
      </c>
      <c r="BC161" s="176">
        <v>117.12960000000001</v>
      </c>
      <c r="BD161" s="176">
        <v>148.7808</v>
      </c>
      <c r="BE161" s="176">
        <v>49.425599999999996</v>
      </c>
      <c r="BF161" s="176">
        <v>133.84560000000002</v>
      </c>
      <c r="BG161" s="176">
        <v>68.846399999999988</v>
      </c>
      <c r="BH161" s="176">
        <v>97.036799999999999</v>
      </c>
      <c r="BI161" s="176">
        <v>101.40480000000001</v>
      </c>
      <c r="BJ161" s="176">
        <v>104.02560000000001</v>
      </c>
      <c r="BK161" s="176">
        <v>46.1496</v>
      </c>
      <c r="BL161" s="176">
        <v>112.17360000000001</v>
      </c>
      <c r="BM161" s="176">
        <v>105.16800000000001</v>
      </c>
      <c r="BN161" s="176">
        <v>129.8304</v>
      </c>
      <c r="BO161" s="176">
        <v>96.768000000000001</v>
      </c>
      <c r="BP161" s="176">
        <v>110.208</v>
      </c>
      <c r="BQ161" s="176">
        <v>102.07680000000001</v>
      </c>
      <c r="BR161" s="176">
        <v>158.28960000000001</v>
      </c>
      <c r="BS161" s="176">
        <v>84.772800000000004</v>
      </c>
      <c r="BT161" s="176">
        <v>96.398399999999995</v>
      </c>
      <c r="BU161" s="176">
        <v>90.652799999999999</v>
      </c>
      <c r="BV161" s="176">
        <v>131.4264</v>
      </c>
      <c r="BW161" s="176">
        <v>121.01039999999999</v>
      </c>
      <c r="BX161" s="176">
        <v>59.824800000000003</v>
      </c>
      <c r="BY161" s="176">
        <v>93.542400000000001</v>
      </c>
      <c r="BZ161" s="176">
        <v>9.6432000000000002</v>
      </c>
      <c r="CA161" s="176">
        <v>69.988799999999998</v>
      </c>
      <c r="CB161" s="176">
        <v>30.794400000000003</v>
      </c>
      <c r="CC161" s="176">
        <v>58.497599999999998</v>
      </c>
      <c r="CD161" s="176">
        <v>67.787999999999997</v>
      </c>
      <c r="CE161" s="176">
        <v>59.808</v>
      </c>
      <c r="CF161" s="176">
        <v>42.335999999999999</v>
      </c>
      <c r="CG161" s="176">
        <v>54.8352</v>
      </c>
      <c r="CH161" s="176">
        <v>118.608</v>
      </c>
      <c r="CI161" s="176">
        <v>37.598399999999998</v>
      </c>
      <c r="CJ161" s="176">
        <v>21.8736</v>
      </c>
      <c r="CK161" s="176">
        <v>37.178400000000003</v>
      </c>
      <c r="CL161" s="176">
        <v>95.155199999999994</v>
      </c>
      <c r="CM161" s="176">
        <v>76.272000000000006</v>
      </c>
      <c r="CN161" s="176">
        <v>56.5824</v>
      </c>
      <c r="CO161" s="176">
        <v>75.347999999999999</v>
      </c>
      <c r="CP161" s="176">
        <v>98.313600000000008</v>
      </c>
      <c r="CQ161" s="176">
        <v>52.214400000000005</v>
      </c>
      <c r="CR161" s="176">
        <v>30.508800000000001</v>
      </c>
      <c r="CS161" s="176">
        <v>68.493600000000001</v>
      </c>
      <c r="CT161" s="176">
        <v>96.633600000000001</v>
      </c>
      <c r="CU161" s="176">
        <v>64.276800000000009</v>
      </c>
      <c r="CV161" s="176">
        <v>31.5672</v>
      </c>
      <c r="CW161" s="176">
        <v>144.14400000000001</v>
      </c>
      <c r="CX161" s="176">
        <v>128.78880000000001</v>
      </c>
      <c r="CY161" s="176">
        <v>121.43039999999999</v>
      </c>
      <c r="CZ161" s="176">
        <v>118.9272</v>
      </c>
      <c r="DA161" s="176">
        <v>80.539199999999994</v>
      </c>
      <c r="DB161" s="176">
        <v>127.9992</v>
      </c>
      <c r="DC161" s="176">
        <v>127.008</v>
      </c>
      <c r="DD161" s="176">
        <v>61.908000000000001</v>
      </c>
      <c r="DE161" s="4"/>
      <c r="DF161" s="113">
        <f t="shared" si="13"/>
        <v>41974</v>
      </c>
      <c r="DG161" s="133">
        <f t="shared" si="14"/>
        <v>81.8</v>
      </c>
      <c r="DH161" s="86">
        <f t="shared" ca="1" si="11"/>
        <v>0</v>
      </c>
      <c r="DI161" s="4"/>
      <c r="DO161" s="178"/>
    </row>
    <row r="162" spans="1:119" customFormat="1" ht="12" customHeight="1" x14ac:dyDescent="0.2">
      <c r="A162" s="4"/>
      <c r="B162" s="188">
        <f t="shared" si="12"/>
        <v>42005</v>
      </c>
      <c r="C162" s="186">
        <v>87.95</v>
      </c>
      <c r="D162" s="186">
        <v>20.149999999999999</v>
      </c>
      <c r="E162" s="187">
        <v>0.9</v>
      </c>
      <c r="F162" s="187">
        <v>1.1000000000000001</v>
      </c>
      <c r="G162" s="4"/>
      <c r="H162" s="4"/>
      <c r="I162" s="4"/>
      <c r="J162" s="4"/>
      <c r="K162" s="4"/>
      <c r="L162" s="208">
        <v>37393</v>
      </c>
      <c r="M162" s="176">
        <v>4.6760000000000002</v>
      </c>
      <c r="N162" s="176">
        <v>4.7590000000000003</v>
      </c>
      <c r="O162" s="176">
        <v>5</v>
      </c>
      <c r="P162" s="176">
        <v>5.3650000000000002</v>
      </c>
      <c r="Q162" s="176">
        <v>5.3920000000000003</v>
      </c>
      <c r="R162" s="176">
        <v>5.4029999999999996</v>
      </c>
      <c r="S162" s="176">
        <v>5.4619999999999997</v>
      </c>
      <c r="T162" s="176">
        <v>4.5129999999999999</v>
      </c>
      <c r="U162" s="176">
        <v>5.7939999999999996</v>
      </c>
      <c r="V162" s="176">
        <v>5.2640000000000002</v>
      </c>
      <c r="W162" s="176">
        <v>6.7450000000000001</v>
      </c>
      <c r="X162" s="176">
        <v>7.2919999999999998</v>
      </c>
      <c r="Y162" s="176">
        <v>7.5369999999999999</v>
      </c>
      <c r="Z162" s="176">
        <v>6.7510000000000003</v>
      </c>
      <c r="AA162" s="176">
        <v>6.0449999999999999</v>
      </c>
      <c r="AB162" s="176">
        <v>6.57</v>
      </c>
      <c r="AC162" s="176">
        <v>7.4980000000000002</v>
      </c>
      <c r="AD162" s="176">
        <v>7.5010000000000003</v>
      </c>
      <c r="AE162" s="176">
        <v>7.1189999999999998</v>
      </c>
      <c r="AF162" s="176">
        <v>6.8630000000000004</v>
      </c>
      <c r="AG162" s="176">
        <v>5.0830000000000002</v>
      </c>
      <c r="AH162" s="176">
        <v>4.8019999999999996</v>
      </c>
      <c r="AI162" s="176">
        <v>3.07</v>
      </c>
      <c r="AJ162" s="176">
        <v>3.6160000000000001</v>
      </c>
      <c r="AK162" s="176">
        <v>115.95360000000001</v>
      </c>
      <c r="AL162" s="176">
        <v>121.36319999999999</v>
      </c>
      <c r="AM162" s="176">
        <v>94.348799999999997</v>
      </c>
      <c r="AN162" s="176">
        <v>91.711199999999991</v>
      </c>
      <c r="AO162" s="176">
        <v>143.05199999999999</v>
      </c>
      <c r="AP162" s="176">
        <v>131.17439999999999</v>
      </c>
      <c r="AQ162" s="176">
        <v>118.74239999999999</v>
      </c>
      <c r="AR162" s="176">
        <v>96.683999999999997</v>
      </c>
      <c r="AS162" s="176">
        <v>65.570399999999992</v>
      </c>
      <c r="AT162" s="176">
        <v>91.677600000000012</v>
      </c>
      <c r="AU162" s="176">
        <v>111.4512</v>
      </c>
      <c r="AV162" s="176">
        <v>96.163200000000003</v>
      </c>
      <c r="AW162" s="176">
        <v>80.236800000000002</v>
      </c>
      <c r="AX162" s="176">
        <v>135.15600000000001</v>
      </c>
      <c r="AY162" s="176">
        <v>75.012</v>
      </c>
      <c r="AZ162" s="176">
        <v>96.297600000000003</v>
      </c>
      <c r="BA162" s="176">
        <v>135.18960000000001</v>
      </c>
      <c r="BB162" s="176">
        <v>106.4616</v>
      </c>
      <c r="BC162" s="176">
        <v>130.41839999999999</v>
      </c>
      <c r="BD162" s="176">
        <v>132.87120000000002</v>
      </c>
      <c r="BE162" s="176">
        <v>96.163200000000003</v>
      </c>
      <c r="BF162" s="176">
        <v>84.671999999999997</v>
      </c>
      <c r="BG162" s="176">
        <v>116.928</v>
      </c>
      <c r="BH162" s="176">
        <v>51.525599999999997</v>
      </c>
      <c r="BI162" s="176">
        <v>113.904</v>
      </c>
      <c r="BJ162" s="176">
        <v>36.287999999999997</v>
      </c>
      <c r="BK162" s="176">
        <v>102.61439999999999</v>
      </c>
      <c r="BL162" s="176">
        <v>54.230400000000003</v>
      </c>
      <c r="BM162" s="176">
        <v>89.661600000000007</v>
      </c>
      <c r="BN162" s="176">
        <v>123.76560000000001</v>
      </c>
      <c r="BO162" s="176">
        <v>130.43520000000001</v>
      </c>
      <c r="BP162" s="176">
        <v>90.26639999999999</v>
      </c>
      <c r="BQ162" s="176">
        <v>61.4544</v>
      </c>
      <c r="BR162" s="176">
        <v>79.8</v>
      </c>
      <c r="BS162" s="176">
        <v>125.0928</v>
      </c>
      <c r="BT162" s="176">
        <v>141.77520000000001</v>
      </c>
      <c r="BU162" s="176">
        <v>36.707999999999998</v>
      </c>
      <c r="BV162" s="176">
        <v>62.8992</v>
      </c>
      <c r="BW162" s="176">
        <v>33.247199999999999</v>
      </c>
      <c r="BX162" s="176">
        <v>122.1696</v>
      </c>
      <c r="BY162" s="176">
        <v>126.03360000000001</v>
      </c>
      <c r="BZ162" s="176">
        <v>68.963999999999999</v>
      </c>
      <c r="CA162" s="176">
        <v>128.82239999999999</v>
      </c>
      <c r="CB162" s="176">
        <v>78.825600000000009</v>
      </c>
      <c r="CC162" s="176">
        <v>74.760000000000005</v>
      </c>
      <c r="CD162" s="176">
        <v>95.89439999999999</v>
      </c>
      <c r="CE162" s="176">
        <v>140.11199999999999</v>
      </c>
      <c r="CF162" s="176">
        <v>52.617599999999996</v>
      </c>
      <c r="CG162" s="176">
        <v>142.7664</v>
      </c>
      <c r="CH162" s="176">
        <v>112.14</v>
      </c>
      <c r="CI162" s="176">
        <v>78.220799999999997</v>
      </c>
      <c r="CJ162" s="176">
        <v>94.516800000000003</v>
      </c>
      <c r="CK162" s="176">
        <v>131.24160000000001</v>
      </c>
      <c r="CL162" s="176">
        <v>55.322400000000002</v>
      </c>
      <c r="CM162" s="176">
        <v>153.88800000000001</v>
      </c>
      <c r="CN162" s="176">
        <v>52.768800000000006</v>
      </c>
      <c r="CO162" s="176">
        <v>132.41759999999999</v>
      </c>
      <c r="CP162" s="176">
        <v>81.614399999999989</v>
      </c>
      <c r="CQ162" s="176">
        <v>119.4312</v>
      </c>
      <c r="CR162" s="176">
        <v>102.816</v>
      </c>
      <c r="CS162" s="176">
        <v>5.4096000000000002</v>
      </c>
      <c r="CT162" s="176">
        <v>42.050400000000003</v>
      </c>
      <c r="CU162" s="176">
        <v>122.976</v>
      </c>
      <c r="CV162" s="176">
        <v>121.16160000000001</v>
      </c>
      <c r="CW162" s="176">
        <v>129.52799999999999</v>
      </c>
      <c r="CX162" s="176">
        <v>89.947199999999995</v>
      </c>
      <c r="CY162" s="176">
        <v>92.685600000000008</v>
      </c>
      <c r="CZ162" s="176">
        <v>101.00160000000001</v>
      </c>
      <c r="DA162" s="176">
        <v>119.5488</v>
      </c>
      <c r="DB162" s="176">
        <v>86.284800000000004</v>
      </c>
      <c r="DC162" s="176">
        <v>105.21839999999999</v>
      </c>
      <c r="DD162" s="176">
        <v>95.155199999999994</v>
      </c>
      <c r="DE162" s="4"/>
      <c r="DF162" s="113">
        <f t="shared" si="13"/>
        <v>42005</v>
      </c>
      <c r="DG162" s="133">
        <f t="shared" si="14"/>
        <v>87.95</v>
      </c>
      <c r="DH162" s="86">
        <f t="shared" ca="1" si="11"/>
        <v>0</v>
      </c>
      <c r="DI162" s="4"/>
      <c r="DO162" s="178"/>
    </row>
    <row r="163" spans="1:119" customFormat="1" ht="12" customHeight="1" x14ac:dyDescent="0.2">
      <c r="A163" s="4"/>
      <c r="B163" s="188">
        <f t="shared" si="12"/>
        <v>42036</v>
      </c>
      <c r="C163" s="186">
        <v>82.2</v>
      </c>
      <c r="D163" s="186">
        <v>20.56</v>
      </c>
      <c r="E163" s="187">
        <v>0.9</v>
      </c>
      <c r="F163" s="187">
        <v>1.1000000000000001</v>
      </c>
      <c r="G163" s="4"/>
      <c r="H163" s="4"/>
      <c r="I163" s="4"/>
      <c r="J163" s="4"/>
      <c r="K163" s="4"/>
      <c r="L163" s="208">
        <v>37394</v>
      </c>
      <c r="M163" s="176">
        <v>2.6840000000000002</v>
      </c>
      <c r="N163" s="176">
        <v>2.6840000000000002</v>
      </c>
      <c r="O163" s="176">
        <v>3.9319999999999999</v>
      </c>
      <c r="P163" s="176">
        <v>4.4580000000000002</v>
      </c>
      <c r="Q163" s="176">
        <v>4.4690000000000003</v>
      </c>
      <c r="R163" s="176">
        <v>4.4800000000000004</v>
      </c>
      <c r="S163" s="176">
        <v>4.4770000000000003</v>
      </c>
      <c r="T163" s="176">
        <v>4.4580000000000002</v>
      </c>
      <c r="U163" s="176">
        <v>4.43</v>
      </c>
      <c r="V163" s="176">
        <v>4.4089999999999998</v>
      </c>
      <c r="W163" s="176">
        <v>4.4409999999999998</v>
      </c>
      <c r="X163" s="176">
        <v>4.41</v>
      </c>
      <c r="Y163" s="176">
        <v>4.3840000000000003</v>
      </c>
      <c r="Z163" s="176">
        <v>4.383</v>
      </c>
      <c r="AA163" s="176">
        <v>4.2859999999999996</v>
      </c>
      <c r="AB163" s="176">
        <v>4.2779999999999996</v>
      </c>
      <c r="AC163" s="176">
        <v>4.2649999999999997</v>
      </c>
      <c r="AD163" s="176">
        <v>4.2709999999999999</v>
      </c>
      <c r="AE163" s="176">
        <v>4.1630000000000003</v>
      </c>
      <c r="AF163" s="176">
        <v>1.52</v>
      </c>
      <c r="AG163" s="176">
        <v>1.423</v>
      </c>
      <c r="AH163" s="176">
        <v>1.45</v>
      </c>
      <c r="AI163" s="176">
        <v>1.4419999999999999</v>
      </c>
      <c r="AJ163" s="176">
        <v>1.7390000000000001</v>
      </c>
      <c r="AK163" s="176">
        <v>83.193600000000004</v>
      </c>
      <c r="AL163" s="176">
        <v>59.337600000000002</v>
      </c>
      <c r="AM163" s="176">
        <v>128.5368</v>
      </c>
      <c r="AN163" s="176">
        <v>111.83760000000001</v>
      </c>
      <c r="AO163" s="176">
        <v>82.773600000000002</v>
      </c>
      <c r="AP163" s="176">
        <v>128.55360000000002</v>
      </c>
      <c r="AQ163" s="176">
        <v>126.4032</v>
      </c>
      <c r="AR163" s="176">
        <v>92.433600000000013</v>
      </c>
      <c r="AS163" s="176">
        <v>22.814400000000003</v>
      </c>
      <c r="AT163" s="176">
        <v>83.210399999999993</v>
      </c>
      <c r="AU163" s="176">
        <v>108.88080000000001</v>
      </c>
      <c r="AV163" s="176">
        <v>77.616</v>
      </c>
      <c r="AW163" s="176">
        <v>125.1936</v>
      </c>
      <c r="AX163" s="176">
        <v>62.697600000000001</v>
      </c>
      <c r="AY163" s="176">
        <v>115.2984</v>
      </c>
      <c r="AZ163" s="176">
        <v>135.10560000000001</v>
      </c>
      <c r="BA163" s="176">
        <v>102.5472</v>
      </c>
      <c r="BB163" s="176">
        <v>90.148800000000008</v>
      </c>
      <c r="BC163" s="176">
        <v>123.19439999999999</v>
      </c>
      <c r="BD163" s="176">
        <v>98.246399999999994</v>
      </c>
      <c r="BE163" s="176">
        <v>132.8544</v>
      </c>
      <c r="BF163" s="176">
        <v>83.059200000000004</v>
      </c>
      <c r="BG163" s="176">
        <v>126.084</v>
      </c>
      <c r="BH163" s="176">
        <v>81.5304</v>
      </c>
      <c r="BI163" s="176">
        <v>139.50720000000001</v>
      </c>
      <c r="BJ163" s="176">
        <v>72.172800000000009</v>
      </c>
      <c r="BK163" s="176">
        <v>34.742400000000004</v>
      </c>
      <c r="BL163" s="176">
        <v>82.672800000000009</v>
      </c>
      <c r="BM163" s="176">
        <v>91.98</v>
      </c>
      <c r="BN163" s="176">
        <v>120.15360000000001</v>
      </c>
      <c r="BO163" s="176">
        <v>94.449600000000004</v>
      </c>
      <c r="BP163" s="176">
        <v>98.246399999999994</v>
      </c>
      <c r="BQ163" s="176">
        <v>92.601600000000005</v>
      </c>
      <c r="BR163" s="176">
        <v>145.3032</v>
      </c>
      <c r="BS163" s="176">
        <v>106.94880000000001</v>
      </c>
      <c r="BT163" s="176">
        <v>105.11760000000001</v>
      </c>
      <c r="BU163" s="176">
        <v>118.22160000000001</v>
      </c>
      <c r="BV163" s="176">
        <v>112.4928</v>
      </c>
      <c r="BW163" s="176">
        <v>40.252800000000001</v>
      </c>
      <c r="BX163" s="176">
        <v>54.633600000000001</v>
      </c>
      <c r="BY163" s="176">
        <v>62.294400000000003</v>
      </c>
      <c r="BZ163" s="176">
        <v>53.827199999999998</v>
      </c>
      <c r="CA163" s="176">
        <v>95.356800000000007</v>
      </c>
      <c r="CB163" s="176">
        <v>118.33919999999999</v>
      </c>
      <c r="CC163" s="176">
        <v>110.84639999999999</v>
      </c>
      <c r="CD163" s="176">
        <v>97.708799999999997</v>
      </c>
      <c r="CE163" s="176">
        <v>117.9696</v>
      </c>
      <c r="CF163" s="176">
        <v>64.108800000000002</v>
      </c>
      <c r="CG163" s="176">
        <v>95.155199999999994</v>
      </c>
      <c r="CH163" s="176">
        <v>147.9744</v>
      </c>
      <c r="CI163" s="176">
        <v>60.6648</v>
      </c>
      <c r="CJ163" s="176">
        <v>102.07680000000001</v>
      </c>
      <c r="CK163" s="176">
        <v>95.356800000000007</v>
      </c>
      <c r="CL163" s="176">
        <v>111.08160000000001</v>
      </c>
      <c r="CM163" s="176">
        <v>40.32</v>
      </c>
      <c r="CN163" s="176">
        <v>49.744800000000005</v>
      </c>
      <c r="CO163" s="176">
        <v>30.290400000000002</v>
      </c>
      <c r="CP163" s="176">
        <v>95.331599999999995</v>
      </c>
      <c r="CQ163" s="176">
        <v>97.011600000000001</v>
      </c>
      <c r="CR163" s="176">
        <v>106.88159999999999</v>
      </c>
      <c r="CS163" s="176">
        <v>55.708799999999997</v>
      </c>
      <c r="CT163" s="176">
        <v>48.745199999999997</v>
      </c>
      <c r="CU163" s="176">
        <v>93.945599999999999</v>
      </c>
      <c r="CV163" s="176">
        <v>34.675199999999997</v>
      </c>
      <c r="CW163" s="176">
        <v>48.787199999999999</v>
      </c>
      <c r="CX163" s="176">
        <v>46.569600000000001</v>
      </c>
      <c r="CY163" s="176">
        <v>57.657599999999995</v>
      </c>
      <c r="CZ163" s="176">
        <v>54.028800000000004</v>
      </c>
      <c r="DA163" s="176">
        <v>9.8783999999999992</v>
      </c>
      <c r="DB163" s="176">
        <v>60.295199999999994</v>
      </c>
      <c r="DC163" s="176">
        <v>52.3992</v>
      </c>
      <c r="DD163" s="176">
        <v>37.111199999999997</v>
      </c>
      <c r="DE163" s="4"/>
      <c r="DF163" s="113">
        <f t="shared" si="13"/>
        <v>42036</v>
      </c>
      <c r="DG163" s="133">
        <f t="shared" si="14"/>
        <v>82.2</v>
      </c>
      <c r="DH163" s="86">
        <f t="shared" ca="1" si="11"/>
        <v>0</v>
      </c>
      <c r="DI163" s="4"/>
      <c r="DO163" s="178"/>
    </row>
    <row r="164" spans="1:119" customFormat="1" ht="12" customHeight="1" x14ac:dyDescent="0.2">
      <c r="A164" s="4"/>
      <c r="B164" s="188">
        <f t="shared" si="12"/>
        <v>42064</v>
      </c>
      <c r="C164" s="186">
        <v>78.849999999999994</v>
      </c>
      <c r="D164" s="186">
        <v>24.97</v>
      </c>
      <c r="E164" s="187">
        <v>0.9</v>
      </c>
      <c r="F164" s="187">
        <v>1.1000000000000001</v>
      </c>
      <c r="G164" s="4"/>
      <c r="H164" s="4"/>
      <c r="I164" s="4"/>
      <c r="J164" s="4"/>
      <c r="K164" s="4"/>
      <c r="L164" s="208">
        <v>37395</v>
      </c>
      <c r="M164" s="176">
        <v>1.4179999999999999</v>
      </c>
      <c r="N164" s="176">
        <v>1.458</v>
      </c>
      <c r="O164" s="176">
        <v>1.4279999999999999</v>
      </c>
      <c r="P164" s="176">
        <v>1.46</v>
      </c>
      <c r="Q164" s="176">
        <v>1.4450000000000001</v>
      </c>
      <c r="R164" s="176">
        <v>1.448</v>
      </c>
      <c r="S164" s="176">
        <v>1.3720000000000001</v>
      </c>
      <c r="T164" s="176">
        <v>1.0389999999999999</v>
      </c>
      <c r="U164" s="176">
        <v>1.0349999999999999</v>
      </c>
      <c r="V164" s="176">
        <v>1.042</v>
      </c>
      <c r="W164" s="176">
        <v>1.048</v>
      </c>
      <c r="X164" s="176">
        <v>1.048</v>
      </c>
      <c r="Y164" s="176">
        <v>1.0449999999999999</v>
      </c>
      <c r="Z164" s="176">
        <v>1.0489999999999999</v>
      </c>
      <c r="AA164" s="176">
        <v>1.048</v>
      </c>
      <c r="AB164" s="176">
        <v>1.204</v>
      </c>
      <c r="AC164" s="176">
        <v>1.4019999999999999</v>
      </c>
      <c r="AD164" s="176">
        <v>1.399</v>
      </c>
      <c r="AE164" s="176">
        <v>1.4019999999999999</v>
      </c>
      <c r="AF164" s="176">
        <v>1.417</v>
      </c>
      <c r="AG164" s="176">
        <v>0.83499999999999996</v>
      </c>
      <c r="AH164" s="176">
        <v>9.9000000000000005E-2</v>
      </c>
      <c r="AI164" s="176">
        <v>4.5529999999999999</v>
      </c>
      <c r="AJ164" s="176">
        <v>3.6349999999999998</v>
      </c>
      <c r="AK164" s="176">
        <v>85.512</v>
      </c>
      <c r="AL164" s="176">
        <v>62.411999999999999</v>
      </c>
      <c r="AM164" s="176">
        <v>91.391999999999996</v>
      </c>
      <c r="AN164" s="176">
        <v>96.566399999999987</v>
      </c>
      <c r="AO164" s="176">
        <v>85.058399999999992</v>
      </c>
      <c r="AP164" s="176">
        <v>138.852</v>
      </c>
      <c r="AQ164" s="176">
        <v>85.814399999999992</v>
      </c>
      <c r="AR164" s="176">
        <v>68.611199999999997</v>
      </c>
      <c r="AS164" s="176">
        <v>52.096800000000002</v>
      </c>
      <c r="AT164" s="176">
        <v>75.1464</v>
      </c>
      <c r="AU164" s="176">
        <v>69.552000000000007</v>
      </c>
      <c r="AV164" s="176">
        <v>71.769600000000011</v>
      </c>
      <c r="AW164" s="176">
        <v>52.584000000000003</v>
      </c>
      <c r="AX164" s="176">
        <v>77.784000000000006</v>
      </c>
      <c r="AY164" s="176">
        <v>91.929600000000008</v>
      </c>
      <c r="AZ164" s="176">
        <v>138.4992</v>
      </c>
      <c r="BA164" s="176">
        <v>70.2072</v>
      </c>
      <c r="BB164" s="176">
        <v>123.63119999999999</v>
      </c>
      <c r="BC164" s="176">
        <v>109.68719999999999</v>
      </c>
      <c r="BD164" s="176">
        <v>140.31360000000001</v>
      </c>
      <c r="BE164" s="176">
        <v>44.553599999999996</v>
      </c>
      <c r="BF164" s="176">
        <v>117.012</v>
      </c>
      <c r="BG164" s="176">
        <v>117.31439999999999</v>
      </c>
      <c r="BH164" s="176">
        <v>108.66239999999999</v>
      </c>
      <c r="BI164" s="176">
        <v>74.3904</v>
      </c>
      <c r="BJ164" s="176">
        <v>89.376000000000005</v>
      </c>
      <c r="BK164" s="176">
        <v>139.3056</v>
      </c>
      <c r="BL164" s="176">
        <v>91.039199999999994</v>
      </c>
      <c r="BM164" s="176">
        <v>71.080799999999996</v>
      </c>
      <c r="BN164" s="176">
        <v>110.19119999999999</v>
      </c>
      <c r="BO164" s="176">
        <v>88.418399999999991</v>
      </c>
      <c r="BP164" s="176">
        <v>99.909600000000012</v>
      </c>
      <c r="BQ164" s="176">
        <v>104.3112</v>
      </c>
      <c r="BR164" s="176">
        <v>112.99680000000001</v>
      </c>
      <c r="BS164" s="176">
        <v>121.98480000000001</v>
      </c>
      <c r="BT164" s="176">
        <v>91.492800000000003</v>
      </c>
      <c r="BU164" s="176">
        <v>132.4512</v>
      </c>
      <c r="BV164" s="176">
        <v>54.230400000000003</v>
      </c>
      <c r="BW164" s="176">
        <v>30.004799999999999</v>
      </c>
      <c r="BX164" s="176">
        <v>114.86160000000001</v>
      </c>
      <c r="BY164" s="176">
        <v>97.97760000000001</v>
      </c>
      <c r="BZ164" s="176">
        <v>40.32</v>
      </c>
      <c r="CA164" s="176">
        <v>91.123199999999997</v>
      </c>
      <c r="CB164" s="176">
        <v>148.7808</v>
      </c>
      <c r="CC164" s="176">
        <v>54.398400000000002</v>
      </c>
      <c r="CD164" s="176">
        <v>82.084800000000001</v>
      </c>
      <c r="CE164" s="176">
        <v>94.5</v>
      </c>
      <c r="CF164" s="176">
        <v>142.90079999999998</v>
      </c>
      <c r="CG164" s="176">
        <v>67.519199999999998</v>
      </c>
      <c r="CH164" s="176">
        <v>133.7448</v>
      </c>
      <c r="CI164" s="176">
        <v>121.36319999999999</v>
      </c>
      <c r="CJ164" s="176">
        <v>78.203999999999994</v>
      </c>
      <c r="CK164" s="176">
        <v>87.275999999999996</v>
      </c>
      <c r="CL164" s="176">
        <v>126.16800000000001</v>
      </c>
      <c r="CM164" s="176">
        <v>126.4032</v>
      </c>
      <c r="CN164" s="176">
        <v>115.71839999999999</v>
      </c>
      <c r="CO164" s="176">
        <v>106.2432</v>
      </c>
      <c r="CP164" s="176">
        <v>109.0488</v>
      </c>
      <c r="CQ164" s="176">
        <v>74.591999999999999</v>
      </c>
      <c r="CR164" s="176">
        <v>110.9472</v>
      </c>
      <c r="CS164" s="176">
        <v>106.008</v>
      </c>
      <c r="CT164" s="176">
        <v>55.44</v>
      </c>
      <c r="CU164" s="176">
        <v>64.915199999999999</v>
      </c>
      <c r="CV164" s="176">
        <v>67.7376</v>
      </c>
      <c r="CW164" s="176">
        <v>129.22560000000001</v>
      </c>
      <c r="CX164" s="176">
        <v>50.215199999999996</v>
      </c>
      <c r="CY164" s="176">
        <v>97.540800000000004</v>
      </c>
      <c r="CZ164" s="176">
        <v>91.526399999999995</v>
      </c>
      <c r="DA164" s="176">
        <v>104.41200000000001</v>
      </c>
      <c r="DB164" s="176">
        <v>34.356000000000002</v>
      </c>
      <c r="DC164" s="176">
        <v>106.9992</v>
      </c>
      <c r="DD164" s="176">
        <v>72.794399999999996</v>
      </c>
      <c r="DE164" s="4"/>
      <c r="DF164" s="113">
        <f t="shared" si="13"/>
        <v>42064</v>
      </c>
      <c r="DG164" s="133">
        <f t="shared" si="14"/>
        <v>78.849999999999994</v>
      </c>
      <c r="DH164" s="86">
        <f t="shared" ca="1" si="11"/>
        <v>0</v>
      </c>
      <c r="DI164" s="4"/>
      <c r="DO164" s="178"/>
    </row>
    <row r="165" spans="1:119" customFormat="1" ht="12" customHeight="1" x14ac:dyDescent="0.2">
      <c r="A165" s="4"/>
      <c r="B165" s="188">
        <f t="shared" si="12"/>
        <v>42095</v>
      </c>
      <c r="C165" s="186">
        <v>88.11</v>
      </c>
      <c r="D165" s="186">
        <v>20.239999999999998</v>
      </c>
      <c r="E165" s="187">
        <v>0.9</v>
      </c>
      <c r="F165" s="187">
        <v>1.1000000000000001</v>
      </c>
      <c r="G165" s="4"/>
      <c r="H165" s="4"/>
      <c r="I165" s="4"/>
      <c r="J165" s="4"/>
      <c r="K165" s="4"/>
      <c r="L165" s="208">
        <v>37396</v>
      </c>
      <c r="M165" s="176">
        <v>5.2210000000000001</v>
      </c>
      <c r="N165" s="176">
        <v>5.8940000000000001</v>
      </c>
      <c r="O165" s="176">
        <v>7.0579999999999998</v>
      </c>
      <c r="P165" s="176">
        <v>6.8090000000000002</v>
      </c>
      <c r="Q165" s="176">
        <v>6.8289999999999997</v>
      </c>
      <c r="R165" s="176">
        <v>6.8419999999999996</v>
      </c>
      <c r="S165" s="176">
        <v>6.9029999999999996</v>
      </c>
      <c r="T165" s="176">
        <v>6.899</v>
      </c>
      <c r="U165" s="176">
        <v>6.8810000000000002</v>
      </c>
      <c r="V165" s="176">
        <v>6.8639999999999999</v>
      </c>
      <c r="W165" s="176">
        <v>6.8179999999999996</v>
      </c>
      <c r="X165" s="176">
        <v>6.8490000000000002</v>
      </c>
      <c r="Y165" s="176">
        <v>5.516</v>
      </c>
      <c r="Z165" s="176">
        <v>6.109</v>
      </c>
      <c r="AA165" s="176">
        <v>4.5990000000000002</v>
      </c>
      <c r="AB165" s="176">
        <v>4.8600000000000003</v>
      </c>
      <c r="AC165" s="176">
        <v>4.843</v>
      </c>
      <c r="AD165" s="176">
        <v>5.3730000000000002</v>
      </c>
      <c r="AE165" s="176">
        <v>5.9790000000000001</v>
      </c>
      <c r="AF165" s="176">
        <v>6.5129999999999999</v>
      </c>
      <c r="AG165" s="176">
        <v>6.7880000000000003</v>
      </c>
      <c r="AH165" s="176">
        <v>6.782</v>
      </c>
      <c r="AI165" s="176">
        <v>6.7889999999999997</v>
      </c>
      <c r="AJ165" s="176">
        <v>6.57</v>
      </c>
      <c r="AK165" s="176">
        <v>80.505600000000001</v>
      </c>
      <c r="AL165" s="176">
        <v>121.0608</v>
      </c>
      <c r="AM165" s="176">
        <v>137.94479999999999</v>
      </c>
      <c r="AN165" s="176">
        <v>105.7056</v>
      </c>
      <c r="AO165" s="176">
        <v>140.51520000000002</v>
      </c>
      <c r="AP165" s="176">
        <v>116.004</v>
      </c>
      <c r="AQ165" s="176">
        <v>84.856800000000007</v>
      </c>
      <c r="AR165" s="176">
        <v>76.372799999999998</v>
      </c>
      <c r="AS165" s="176">
        <v>71.349600000000009</v>
      </c>
      <c r="AT165" s="176">
        <v>131.17439999999999</v>
      </c>
      <c r="AU165" s="176">
        <v>43.948800000000006</v>
      </c>
      <c r="AV165" s="176">
        <v>133.2576</v>
      </c>
      <c r="AW165" s="176">
        <v>116.3232</v>
      </c>
      <c r="AX165" s="176">
        <v>78.086399999999998</v>
      </c>
      <c r="AY165" s="176">
        <v>36.926400000000001</v>
      </c>
      <c r="AZ165" s="176">
        <v>107.85599999999999</v>
      </c>
      <c r="BA165" s="176">
        <v>144.9504</v>
      </c>
      <c r="BB165" s="176">
        <v>83.059200000000004</v>
      </c>
      <c r="BC165" s="176">
        <v>119.78400000000001</v>
      </c>
      <c r="BD165" s="176">
        <v>56.246400000000001</v>
      </c>
      <c r="BE165" s="176">
        <v>21.319200000000002</v>
      </c>
      <c r="BF165" s="176">
        <v>46.166400000000003</v>
      </c>
      <c r="BG165" s="176">
        <v>53.423999999999999</v>
      </c>
      <c r="BH165" s="176">
        <v>53.827199999999998</v>
      </c>
      <c r="BI165" s="176">
        <v>75.398399999999995</v>
      </c>
      <c r="BJ165" s="176">
        <v>20.042400000000001</v>
      </c>
      <c r="BK165" s="176">
        <v>64.058400000000006</v>
      </c>
      <c r="BL165" s="176">
        <v>118.9104</v>
      </c>
      <c r="BM165" s="176">
        <v>111.68639999999999</v>
      </c>
      <c r="BN165" s="176">
        <v>136.39920000000001</v>
      </c>
      <c r="BO165" s="176">
        <v>118.20480000000001</v>
      </c>
      <c r="BP165" s="176">
        <v>116.03760000000001</v>
      </c>
      <c r="BQ165" s="176">
        <v>115.26480000000001</v>
      </c>
      <c r="BR165" s="176">
        <v>102.61439999999999</v>
      </c>
      <c r="BS165" s="176">
        <v>111.384</v>
      </c>
      <c r="BT165" s="176">
        <v>90.552000000000007</v>
      </c>
      <c r="BU165" s="176">
        <v>131.59440000000001</v>
      </c>
      <c r="BV165" s="176">
        <v>102.29519999999999</v>
      </c>
      <c r="BW165" s="176">
        <v>60.681599999999996</v>
      </c>
      <c r="BX165" s="176">
        <v>137.8776</v>
      </c>
      <c r="BY165" s="176">
        <v>35.6496</v>
      </c>
      <c r="BZ165" s="176">
        <v>64.327199999999991</v>
      </c>
      <c r="CA165" s="176">
        <v>124.79039999999999</v>
      </c>
      <c r="CB165" s="176">
        <v>140.11199999999999</v>
      </c>
      <c r="CC165" s="176">
        <v>101.80800000000001</v>
      </c>
      <c r="CD165" s="176">
        <v>77.044800000000009</v>
      </c>
      <c r="CE165" s="176">
        <v>74.424000000000007</v>
      </c>
      <c r="CF165" s="176">
        <v>124.79039999999999</v>
      </c>
      <c r="CG165" s="176">
        <v>85.881600000000006</v>
      </c>
      <c r="CH165" s="176">
        <v>87.2928</v>
      </c>
      <c r="CI165" s="176">
        <v>136.4496</v>
      </c>
      <c r="CJ165" s="176">
        <v>119.5488</v>
      </c>
      <c r="CK165" s="176">
        <v>106.932</v>
      </c>
      <c r="CL165" s="176">
        <v>66.040800000000004</v>
      </c>
      <c r="CM165" s="176">
        <v>75.028800000000004</v>
      </c>
      <c r="CN165" s="176">
        <v>113.48399999999999</v>
      </c>
      <c r="CO165" s="176">
        <v>53.827199999999998</v>
      </c>
      <c r="CP165" s="176">
        <v>76.406399999999991</v>
      </c>
      <c r="CQ165" s="176">
        <v>60.076800000000006</v>
      </c>
      <c r="CR165" s="176">
        <v>60.076800000000006</v>
      </c>
      <c r="CS165" s="176">
        <v>69.753600000000006</v>
      </c>
      <c r="CT165" s="176">
        <v>85.075199999999995</v>
      </c>
      <c r="CU165" s="176">
        <v>54.432000000000002</v>
      </c>
      <c r="CV165" s="176">
        <v>23.788799999999998</v>
      </c>
      <c r="CW165" s="176">
        <v>76.490399999999994</v>
      </c>
      <c r="CX165" s="176">
        <v>66.326399999999992</v>
      </c>
      <c r="CY165" s="176">
        <v>49.593599999999995</v>
      </c>
      <c r="CZ165" s="176">
        <v>59.472000000000001</v>
      </c>
      <c r="DA165" s="176">
        <v>121.1532</v>
      </c>
      <c r="DB165" s="176">
        <v>55.927199999999999</v>
      </c>
      <c r="DC165" s="176">
        <v>80.724000000000004</v>
      </c>
      <c r="DD165" s="176">
        <v>57.456000000000003</v>
      </c>
      <c r="DE165" s="4"/>
      <c r="DF165" s="113">
        <f t="shared" si="13"/>
        <v>42095</v>
      </c>
      <c r="DG165" s="133">
        <f t="shared" si="14"/>
        <v>88.11</v>
      </c>
      <c r="DH165" s="86">
        <f t="shared" ca="1" si="11"/>
        <v>0</v>
      </c>
      <c r="DI165" s="4"/>
      <c r="DO165" s="178"/>
    </row>
    <row r="166" spans="1:119" customFormat="1" ht="12" customHeight="1" x14ac:dyDescent="0.2">
      <c r="A166" s="4"/>
      <c r="B166" s="188">
        <f t="shared" si="12"/>
        <v>42125</v>
      </c>
      <c r="C166" s="186">
        <v>88.47</v>
      </c>
      <c r="D166" s="186">
        <v>21.76</v>
      </c>
      <c r="E166" s="187">
        <v>0.9</v>
      </c>
      <c r="F166" s="187">
        <v>1.1000000000000001</v>
      </c>
      <c r="G166" s="4"/>
      <c r="H166" s="4"/>
      <c r="I166" s="4"/>
      <c r="J166" s="4"/>
      <c r="K166" s="4"/>
      <c r="L166" s="208">
        <v>37397</v>
      </c>
      <c r="M166" s="176">
        <v>6.6230000000000002</v>
      </c>
      <c r="N166" s="176">
        <v>6.6929999999999996</v>
      </c>
      <c r="O166" s="176">
        <v>6.6909999999999998</v>
      </c>
      <c r="P166" s="176">
        <v>6.5739999999999998</v>
      </c>
      <c r="Q166" s="176">
        <v>5.3490000000000002</v>
      </c>
      <c r="R166" s="176">
        <v>4.4279999999999999</v>
      </c>
      <c r="S166" s="176">
        <v>4.4160000000000004</v>
      </c>
      <c r="T166" s="176">
        <v>4.4109999999999996</v>
      </c>
      <c r="U166" s="176">
        <v>4.4409999999999998</v>
      </c>
      <c r="V166" s="176">
        <v>5.3440000000000003</v>
      </c>
      <c r="W166" s="176">
        <v>6.2320000000000002</v>
      </c>
      <c r="X166" s="176">
        <v>6.23</v>
      </c>
      <c r="Y166" s="176">
        <v>6.2270000000000003</v>
      </c>
      <c r="Z166" s="176">
        <v>6.23</v>
      </c>
      <c r="AA166" s="176">
        <v>6.2229999999999999</v>
      </c>
      <c r="AB166" s="176">
        <v>6.2169999999999996</v>
      </c>
      <c r="AC166" s="176">
        <v>5.3940000000000001</v>
      </c>
      <c r="AD166" s="176">
        <v>5.4260000000000002</v>
      </c>
      <c r="AE166" s="176">
        <v>5.5579999999999998</v>
      </c>
      <c r="AF166" s="176">
        <v>5.5129999999999999</v>
      </c>
      <c r="AG166" s="176">
        <v>5.2869999999999999</v>
      </c>
      <c r="AH166" s="176">
        <v>5.6379999999999999</v>
      </c>
      <c r="AI166" s="176">
        <v>5.6989999999999998</v>
      </c>
      <c r="AJ166" s="176">
        <v>5.5819999999999999</v>
      </c>
      <c r="AK166" s="176">
        <v>65.839199999999991</v>
      </c>
      <c r="AL166" s="176">
        <v>60.681599999999996</v>
      </c>
      <c r="AM166" s="176">
        <v>60.278400000000005</v>
      </c>
      <c r="AN166" s="176">
        <v>59.572800000000001</v>
      </c>
      <c r="AO166" s="176">
        <v>67.888800000000003</v>
      </c>
      <c r="AP166" s="176">
        <v>67.9392</v>
      </c>
      <c r="AQ166" s="176">
        <v>86.486399999999989</v>
      </c>
      <c r="AR166" s="176">
        <v>21.638400000000001</v>
      </c>
      <c r="AS166" s="176">
        <v>18.043200000000002</v>
      </c>
      <c r="AT166" s="176">
        <v>68.543999999999997</v>
      </c>
      <c r="AU166" s="176">
        <v>67.9392</v>
      </c>
      <c r="AV166" s="176">
        <v>89.712000000000003</v>
      </c>
      <c r="AW166" s="176">
        <v>43.142400000000002</v>
      </c>
      <c r="AX166" s="176">
        <v>68.913600000000002</v>
      </c>
      <c r="AY166" s="176">
        <v>63.1008</v>
      </c>
      <c r="AZ166" s="176">
        <v>85.68</v>
      </c>
      <c r="BA166" s="176">
        <v>38.7072</v>
      </c>
      <c r="BB166" s="176">
        <v>82.656000000000006</v>
      </c>
      <c r="BC166" s="176">
        <v>63.705599999999997</v>
      </c>
      <c r="BD166" s="176">
        <v>32.457599999999999</v>
      </c>
      <c r="BE166" s="176">
        <v>87.897600000000011</v>
      </c>
      <c r="BF166" s="176">
        <v>16.329599999999999</v>
      </c>
      <c r="BG166" s="176">
        <v>7.6943999999999999</v>
      </c>
      <c r="BH166" s="176">
        <v>54.633600000000001</v>
      </c>
      <c r="BI166" s="176">
        <v>57.859199999999994</v>
      </c>
      <c r="BJ166" s="176">
        <v>51.408000000000001</v>
      </c>
      <c r="BK166" s="176">
        <v>75.196799999999996</v>
      </c>
      <c r="BL166" s="176">
        <v>41.664000000000001</v>
      </c>
      <c r="BM166" s="176">
        <v>41.9328</v>
      </c>
      <c r="BN166" s="176">
        <v>51.6096</v>
      </c>
      <c r="BO166" s="176">
        <v>85.075199999999995</v>
      </c>
      <c r="BP166" s="176">
        <v>39.513599999999997</v>
      </c>
      <c r="BQ166" s="176">
        <v>88.216800000000006</v>
      </c>
      <c r="BR166" s="176">
        <v>59.119199999999999</v>
      </c>
      <c r="BS166" s="176">
        <v>85.881600000000006</v>
      </c>
      <c r="BT166" s="176">
        <v>32.860800000000005</v>
      </c>
      <c r="BU166" s="176">
        <v>3.6960000000000002</v>
      </c>
      <c r="BV166" s="176">
        <v>26.846400000000003</v>
      </c>
      <c r="BW166" s="176">
        <v>64.411199999999994</v>
      </c>
      <c r="BX166" s="176">
        <v>1.4112</v>
      </c>
      <c r="BY166" s="176">
        <v>70.425600000000003</v>
      </c>
      <c r="BZ166" s="176">
        <v>94.214399999999998</v>
      </c>
      <c r="CA166" s="176">
        <v>36.489599999999996</v>
      </c>
      <c r="CB166" s="176">
        <v>84.991199999999992</v>
      </c>
      <c r="CC166" s="176">
        <v>92.467200000000005</v>
      </c>
      <c r="CD166" s="176">
        <v>51.206400000000002</v>
      </c>
      <c r="CE166" s="176">
        <v>73.180800000000005</v>
      </c>
      <c r="CF166" s="176">
        <v>38.7072</v>
      </c>
      <c r="CG166" s="176">
        <v>69.787199999999999</v>
      </c>
      <c r="CH166" s="176">
        <v>63.319199999999995</v>
      </c>
      <c r="CI166" s="176">
        <v>98.767200000000003</v>
      </c>
      <c r="CJ166" s="176">
        <v>36.489599999999996</v>
      </c>
      <c r="CK166" s="176">
        <v>1.6967999999999999</v>
      </c>
      <c r="CL166" s="176">
        <v>81.463200000000001</v>
      </c>
      <c r="CM166" s="176">
        <v>60.093599999999995</v>
      </c>
      <c r="CN166" s="176">
        <v>85.478399999999993</v>
      </c>
      <c r="CO166" s="176">
        <v>45.561599999999999</v>
      </c>
      <c r="CP166" s="176">
        <v>14.179200000000002</v>
      </c>
      <c r="CQ166" s="176">
        <v>77.229600000000005</v>
      </c>
      <c r="CR166" s="176">
        <v>53.2224</v>
      </c>
      <c r="CS166" s="176">
        <v>84.470399999999998</v>
      </c>
      <c r="CT166" s="176">
        <v>39.715199999999996</v>
      </c>
      <c r="CU166" s="176">
        <v>69.50160000000001</v>
      </c>
      <c r="CV166" s="176">
        <v>85.226399999999998</v>
      </c>
      <c r="CW166" s="176">
        <v>80.64</v>
      </c>
      <c r="CX166" s="176">
        <v>63.907199999999996</v>
      </c>
      <c r="CY166" s="176">
        <v>101.5056</v>
      </c>
      <c r="CZ166" s="176">
        <v>114.71039999999999</v>
      </c>
      <c r="DA166" s="176">
        <v>137.89439999999999</v>
      </c>
      <c r="DB166" s="176">
        <v>69.552000000000007</v>
      </c>
      <c r="DC166" s="176">
        <v>77.431200000000004</v>
      </c>
      <c r="DD166" s="176">
        <v>137.6592</v>
      </c>
      <c r="DE166" s="4"/>
      <c r="DF166" s="113">
        <f t="shared" si="13"/>
        <v>42125</v>
      </c>
      <c r="DG166" s="133">
        <f t="shared" si="14"/>
        <v>88.47</v>
      </c>
      <c r="DH166" s="86">
        <f t="shared" ca="1" si="11"/>
        <v>0</v>
      </c>
      <c r="DI166" s="4"/>
      <c r="DO166" s="178"/>
    </row>
    <row r="167" spans="1:119" customFormat="1" ht="12" customHeight="1" x14ac:dyDescent="0.2">
      <c r="A167" s="4"/>
      <c r="B167" s="188">
        <f t="shared" si="12"/>
        <v>42156</v>
      </c>
      <c r="C167" s="186">
        <v>64.900000000000006</v>
      </c>
      <c r="D167" s="186">
        <v>46.71</v>
      </c>
      <c r="E167" s="187">
        <v>0.9</v>
      </c>
      <c r="F167" s="187">
        <v>1.1000000000000001</v>
      </c>
      <c r="G167" s="4"/>
      <c r="H167" s="4"/>
      <c r="I167" s="4"/>
      <c r="J167" s="4"/>
      <c r="K167" s="4"/>
      <c r="L167" s="208">
        <v>37398</v>
      </c>
      <c r="M167" s="176">
        <v>5.62</v>
      </c>
      <c r="N167" s="176">
        <v>6.3090000000000002</v>
      </c>
      <c r="O167" s="176">
        <v>6.3090000000000002</v>
      </c>
      <c r="P167" s="176">
        <v>6.319</v>
      </c>
      <c r="Q167" s="176">
        <v>6.3239999999999998</v>
      </c>
      <c r="R167" s="176">
        <v>6.3369999999999997</v>
      </c>
      <c r="S167" s="176">
        <v>6.3170000000000002</v>
      </c>
      <c r="T167" s="176">
        <v>6.3090000000000002</v>
      </c>
      <c r="U167" s="176">
        <v>5.9459999999999997</v>
      </c>
      <c r="V167" s="176">
        <v>6.3449999999999998</v>
      </c>
      <c r="W167" s="176">
        <v>5.9960000000000004</v>
      </c>
      <c r="X167" s="176">
        <v>6.2770000000000001</v>
      </c>
      <c r="Y167" s="176">
        <v>6.8639999999999999</v>
      </c>
      <c r="Z167" s="176">
        <v>7.4809999999999999</v>
      </c>
      <c r="AA167" s="176">
        <v>7.5350000000000001</v>
      </c>
      <c r="AB167" s="176">
        <v>7.5860000000000003</v>
      </c>
      <c r="AC167" s="176">
        <v>4.9589999999999996</v>
      </c>
      <c r="AD167" s="176">
        <v>3.4</v>
      </c>
      <c r="AE167" s="176">
        <v>3.41</v>
      </c>
      <c r="AF167" s="176">
        <v>3.3740000000000001</v>
      </c>
      <c r="AG167" s="176">
        <v>3.391</v>
      </c>
      <c r="AH167" s="176">
        <v>3.4620000000000002</v>
      </c>
      <c r="AI167" s="176">
        <v>3.4289999999999998</v>
      </c>
      <c r="AJ167" s="176">
        <v>3.1749999999999998</v>
      </c>
      <c r="AK167" s="176">
        <v>76.994399999999999</v>
      </c>
      <c r="AL167" s="176">
        <v>62.395200000000003</v>
      </c>
      <c r="AM167" s="176">
        <v>71.248800000000003</v>
      </c>
      <c r="AN167" s="176">
        <v>85.419600000000003</v>
      </c>
      <c r="AO167" s="176">
        <v>106.2516</v>
      </c>
      <c r="AP167" s="176">
        <v>79.245599999999996</v>
      </c>
      <c r="AQ167" s="176">
        <v>111.88800000000001</v>
      </c>
      <c r="AR167" s="176">
        <v>64.436399999999992</v>
      </c>
      <c r="AS167" s="176">
        <v>55.3476</v>
      </c>
      <c r="AT167" s="176">
        <v>82.0428</v>
      </c>
      <c r="AU167" s="176">
        <v>105.50399999999999</v>
      </c>
      <c r="AV167" s="176">
        <v>107.0916</v>
      </c>
      <c r="AW167" s="176">
        <v>102.816</v>
      </c>
      <c r="AX167" s="176">
        <v>65.629199999999997</v>
      </c>
      <c r="AY167" s="176">
        <v>78.229200000000006</v>
      </c>
      <c r="AZ167" s="176">
        <v>76.6584</v>
      </c>
      <c r="BA167" s="176">
        <v>65.52</v>
      </c>
      <c r="BB167" s="176">
        <v>104.63040000000001</v>
      </c>
      <c r="BC167" s="176">
        <v>51.777599999999993</v>
      </c>
      <c r="BD167" s="176">
        <v>52.667999999999999</v>
      </c>
      <c r="BE167" s="176">
        <v>51.601200000000006</v>
      </c>
      <c r="BF167" s="176">
        <v>39.463200000000001</v>
      </c>
      <c r="BG167" s="176">
        <v>61.479600000000005</v>
      </c>
      <c r="BH167" s="176">
        <v>88.502399999999994</v>
      </c>
      <c r="BI167" s="176">
        <v>93.139199999999988</v>
      </c>
      <c r="BJ167" s="176">
        <v>56.750399999999999</v>
      </c>
      <c r="BK167" s="176">
        <v>98.951999999999998</v>
      </c>
      <c r="BL167" s="176">
        <v>69.216000000000008</v>
      </c>
      <c r="BM167" s="176">
        <v>76.767599999999987</v>
      </c>
      <c r="BN167" s="176">
        <v>60.186</v>
      </c>
      <c r="BO167" s="176">
        <v>97.566000000000003</v>
      </c>
      <c r="BP167" s="176">
        <v>22.780799999999999</v>
      </c>
      <c r="BQ167" s="176">
        <v>78.825600000000009</v>
      </c>
      <c r="BR167" s="176">
        <v>63.705599999999997</v>
      </c>
      <c r="BS167" s="176">
        <v>54.432000000000002</v>
      </c>
      <c r="BT167" s="176">
        <v>50.4</v>
      </c>
      <c r="BU167" s="176">
        <v>33.238799999999998</v>
      </c>
      <c r="BV167" s="176">
        <v>63.3444</v>
      </c>
      <c r="BW167" s="176">
        <v>82.202399999999997</v>
      </c>
      <c r="BX167" s="176">
        <v>69.148799999999994</v>
      </c>
      <c r="BY167" s="176">
        <v>80.7744</v>
      </c>
      <c r="BZ167" s="176">
        <v>93.399599999999992</v>
      </c>
      <c r="CA167" s="176">
        <v>81.34559999999999</v>
      </c>
      <c r="CB167" s="176">
        <v>118.49039999999999</v>
      </c>
      <c r="CC167" s="176">
        <v>83.126400000000004</v>
      </c>
      <c r="CD167" s="176">
        <v>21.974400000000003</v>
      </c>
      <c r="CE167" s="176">
        <v>100.98480000000001</v>
      </c>
      <c r="CF167" s="176">
        <v>64.831199999999995</v>
      </c>
      <c r="CG167" s="176">
        <v>73.92</v>
      </c>
      <c r="CH167" s="176">
        <v>74.995199999999997</v>
      </c>
      <c r="CI167" s="176">
        <v>74.188800000000001</v>
      </c>
      <c r="CJ167" s="176">
        <v>30.24</v>
      </c>
      <c r="CK167" s="176">
        <v>77.985600000000005</v>
      </c>
      <c r="CL167" s="176">
        <v>69.552000000000007</v>
      </c>
      <c r="CM167" s="176">
        <v>87.494399999999999</v>
      </c>
      <c r="CN167" s="176">
        <v>38.606400000000001</v>
      </c>
      <c r="CO167" s="176">
        <v>75.936000000000007</v>
      </c>
      <c r="CP167" s="176">
        <v>72.206399999999988</v>
      </c>
      <c r="CQ167" s="176">
        <v>90.316800000000001</v>
      </c>
      <c r="CR167" s="176">
        <v>95.524799999999999</v>
      </c>
      <c r="CS167" s="176">
        <v>113.568</v>
      </c>
      <c r="CT167" s="176">
        <v>116.81039999999999</v>
      </c>
      <c r="CU167" s="176">
        <v>111.72</v>
      </c>
      <c r="CV167" s="176">
        <v>58.0608</v>
      </c>
      <c r="CW167" s="176">
        <v>136.416</v>
      </c>
      <c r="CX167" s="176">
        <v>107.2512</v>
      </c>
      <c r="CY167" s="176">
        <v>101.2032</v>
      </c>
      <c r="CZ167" s="176">
        <v>39.916800000000002</v>
      </c>
      <c r="DA167" s="176">
        <v>94.869600000000005</v>
      </c>
      <c r="DB167" s="176">
        <v>84.671999999999997</v>
      </c>
      <c r="DC167" s="176">
        <v>95.843999999999994</v>
      </c>
      <c r="DD167" s="176">
        <v>60.295199999999994</v>
      </c>
      <c r="DE167" s="4"/>
      <c r="DF167" s="113">
        <f t="shared" si="13"/>
        <v>42156</v>
      </c>
      <c r="DG167" s="133">
        <f t="shared" si="14"/>
        <v>64.900000000000006</v>
      </c>
      <c r="DH167" s="86">
        <f t="shared" ca="1" si="11"/>
        <v>0</v>
      </c>
      <c r="DI167" s="4"/>
      <c r="DO167" s="178"/>
    </row>
    <row r="168" spans="1:119" customFormat="1" ht="12" customHeight="1" x14ac:dyDescent="0.2">
      <c r="A168" s="4"/>
      <c r="B168" s="188">
        <f t="shared" si="12"/>
        <v>42186</v>
      </c>
      <c r="C168" s="186">
        <v>84.11</v>
      </c>
      <c r="D168" s="186">
        <v>21.03</v>
      </c>
      <c r="E168" s="187">
        <v>0.9</v>
      </c>
      <c r="F168" s="187">
        <v>1.1000000000000001</v>
      </c>
      <c r="G168" s="4"/>
      <c r="H168" s="4"/>
      <c r="I168" s="4"/>
      <c r="J168" s="4"/>
      <c r="K168" s="4"/>
      <c r="L168" s="208">
        <v>37399</v>
      </c>
      <c r="M168" s="176">
        <v>2.992</v>
      </c>
      <c r="N168" s="176">
        <v>3.2450000000000001</v>
      </c>
      <c r="O168" s="176">
        <v>3.2549999999999999</v>
      </c>
      <c r="P168" s="176">
        <v>3.2330000000000001</v>
      </c>
      <c r="Q168" s="176">
        <v>3.2410000000000001</v>
      </c>
      <c r="R168" s="176">
        <v>3.246</v>
      </c>
      <c r="S168" s="176">
        <v>3.2330000000000001</v>
      </c>
      <c r="T168" s="176">
        <v>3.222</v>
      </c>
      <c r="U168" s="176">
        <v>3.2410000000000001</v>
      </c>
      <c r="V168" s="176">
        <v>7.1280000000000001</v>
      </c>
      <c r="W168" s="176">
        <v>9.1630000000000003</v>
      </c>
      <c r="X168" s="176">
        <v>11.099</v>
      </c>
      <c r="Y168" s="176">
        <v>11.127000000000001</v>
      </c>
      <c r="Z168" s="176">
        <v>6.3840000000000003</v>
      </c>
      <c r="AA168" s="176">
        <v>2.9489999999999998</v>
      </c>
      <c r="AB168" s="176">
        <v>6.4169999999999998</v>
      </c>
      <c r="AC168" s="176">
        <v>7.7460000000000004</v>
      </c>
      <c r="AD168" s="176">
        <v>8.5050000000000008</v>
      </c>
      <c r="AE168" s="176">
        <v>8.4960000000000004</v>
      </c>
      <c r="AF168" s="176">
        <v>6.4480000000000004</v>
      </c>
      <c r="AG168" s="176">
        <v>5.6920000000000002</v>
      </c>
      <c r="AH168" s="176">
        <v>6.68</v>
      </c>
      <c r="AI168" s="176">
        <v>6.798</v>
      </c>
      <c r="AJ168" s="176">
        <v>5.7969999999999997</v>
      </c>
      <c r="AK168" s="176">
        <v>88.149600000000007</v>
      </c>
      <c r="AL168" s="176">
        <v>64.108800000000002</v>
      </c>
      <c r="AM168" s="176">
        <v>82.219200000000001</v>
      </c>
      <c r="AN168" s="176">
        <v>111.26639999999999</v>
      </c>
      <c r="AO168" s="176">
        <v>144.61439999999999</v>
      </c>
      <c r="AP168" s="176">
        <v>90.552000000000007</v>
      </c>
      <c r="AQ168" s="176">
        <v>137.28960000000001</v>
      </c>
      <c r="AR168" s="176">
        <v>107.23439999999999</v>
      </c>
      <c r="AS168" s="176">
        <v>92.652000000000001</v>
      </c>
      <c r="AT168" s="176">
        <v>95.541600000000003</v>
      </c>
      <c r="AU168" s="176">
        <v>143.06879999999998</v>
      </c>
      <c r="AV168" s="176">
        <v>124.4712</v>
      </c>
      <c r="AW168" s="176">
        <v>162.4896</v>
      </c>
      <c r="AX168" s="176">
        <v>62.344800000000006</v>
      </c>
      <c r="AY168" s="176">
        <v>93.357600000000005</v>
      </c>
      <c r="AZ168" s="176">
        <v>67.636800000000008</v>
      </c>
      <c r="BA168" s="176">
        <v>92.332800000000006</v>
      </c>
      <c r="BB168" s="176">
        <v>126.6048</v>
      </c>
      <c r="BC168" s="176">
        <v>39.849599999999995</v>
      </c>
      <c r="BD168" s="176">
        <v>72.878399999999999</v>
      </c>
      <c r="BE168" s="176">
        <v>15.304799999999998</v>
      </c>
      <c r="BF168" s="176">
        <v>62.596800000000002</v>
      </c>
      <c r="BG168" s="176">
        <v>115.26480000000001</v>
      </c>
      <c r="BH168" s="176">
        <v>122.3712</v>
      </c>
      <c r="BI168" s="176">
        <v>128.41919999999999</v>
      </c>
      <c r="BJ168" s="176">
        <v>62.092800000000004</v>
      </c>
      <c r="BK168" s="176">
        <v>122.7072</v>
      </c>
      <c r="BL168" s="176">
        <v>96.768000000000001</v>
      </c>
      <c r="BM168" s="176">
        <v>111.60239999999999</v>
      </c>
      <c r="BN168" s="176">
        <v>68.7624</v>
      </c>
      <c r="BO168" s="176">
        <v>110.05680000000001</v>
      </c>
      <c r="BP168" s="176">
        <v>47.577599999999997</v>
      </c>
      <c r="BQ168" s="176">
        <v>57.859199999999994</v>
      </c>
      <c r="BR168" s="176">
        <v>116.5248</v>
      </c>
      <c r="BS168" s="176">
        <v>118.74239999999999</v>
      </c>
      <c r="BT168" s="176">
        <v>48.064800000000005</v>
      </c>
      <c r="BU168" s="176">
        <v>62.781599999999997</v>
      </c>
      <c r="BV168" s="176">
        <v>99.842399999999998</v>
      </c>
      <c r="BW168" s="176">
        <v>99.993600000000001</v>
      </c>
      <c r="BX168" s="176">
        <v>136.88639999999998</v>
      </c>
      <c r="BY168" s="176">
        <v>91.123199999999997</v>
      </c>
      <c r="BZ168" s="176">
        <v>92.584800000000001</v>
      </c>
      <c r="CA168" s="176">
        <v>126.2016</v>
      </c>
      <c r="CB168" s="176">
        <v>151.9896</v>
      </c>
      <c r="CC168" s="176">
        <v>73.785600000000002</v>
      </c>
      <c r="CD168" s="176">
        <v>132.804</v>
      </c>
      <c r="CE168" s="176">
        <v>128.78880000000001</v>
      </c>
      <c r="CF168" s="176">
        <v>80.7744</v>
      </c>
      <c r="CG168" s="176">
        <v>34.524000000000001</v>
      </c>
      <c r="CH168" s="176">
        <v>59.068800000000003</v>
      </c>
      <c r="CI168" s="176">
        <v>44.351999999999997</v>
      </c>
      <c r="CJ168" s="176">
        <v>78.019199999999998</v>
      </c>
      <c r="CK168" s="176">
        <v>136.66800000000001</v>
      </c>
      <c r="CL168" s="176">
        <v>88.485600000000005</v>
      </c>
      <c r="CM168" s="176">
        <v>156.45839999999998</v>
      </c>
      <c r="CN168" s="176">
        <v>83.395200000000003</v>
      </c>
      <c r="CO168" s="176">
        <v>113.1648</v>
      </c>
      <c r="CP168" s="176">
        <v>120.5736</v>
      </c>
      <c r="CQ168" s="176">
        <v>133.45920000000001</v>
      </c>
      <c r="CR168" s="176">
        <v>41.076000000000001</v>
      </c>
      <c r="CS168" s="176">
        <v>138.24720000000002</v>
      </c>
      <c r="CT168" s="176">
        <v>96.818399999999997</v>
      </c>
      <c r="CU168" s="176">
        <v>142.53120000000001</v>
      </c>
      <c r="CV168" s="176">
        <v>84.470399999999998</v>
      </c>
      <c r="CW168" s="176">
        <v>103.94160000000001</v>
      </c>
      <c r="CX168" s="176">
        <v>145.42079999999999</v>
      </c>
      <c r="CY168" s="176">
        <v>137.89439999999999</v>
      </c>
      <c r="CZ168" s="176">
        <v>72.575999999999993</v>
      </c>
      <c r="DA168" s="176">
        <v>154.6944</v>
      </c>
      <c r="DB168" s="176">
        <v>89.275199999999998</v>
      </c>
      <c r="DC168" s="176">
        <v>161.07839999999999</v>
      </c>
      <c r="DD168" s="176">
        <v>62.361599999999996</v>
      </c>
      <c r="DE168" s="4"/>
      <c r="DF168" s="113">
        <f t="shared" si="13"/>
        <v>42186</v>
      </c>
      <c r="DG168" s="133">
        <f t="shared" si="14"/>
        <v>84.11</v>
      </c>
      <c r="DH168" s="86">
        <f t="shared" ca="1" si="11"/>
        <v>0</v>
      </c>
      <c r="DI168" s="4"/>
      <c r="DO168" s="178"/>
    </row>
    <row r="169" spans="1:119" customFormat="1" ht="12" customHeight="1" x14ac:dyDescent="0.2">
      <c r="A169" s="4"/>
      <c r="B169" s="188">
        <f t="shared" si="12"/>
        <v>42217</v>
      </c>
      <c r="C169" s="186">
        <v>83.35</v>
      </c>
      <c r="D169" s="186">
        <v>19.29</v>
      </c>
      <c r="E169" s="187">
        <v>0.9</v>
      </c>
      <c r="F169" s="187">
        <v>1.1000000000000001</v>
      </c>
      <c r="G169" s="4"/>
      <c r="H169" s="4"/>
      <c r="I169" s="4"/>
      <c r="J169" s="4"/>
      <c r="K169" s="4"/>
      <c r="L169" s="208">
        <v>37400</v>
      </c>
      <c r="M169" s="176">
        <v>6.274</v>
      </c>
      <c r="N169" s="176">
        <v>6.8620000000000001</v>
      </c>
      <c r="O169" s="176">
        <v>6.8940000000000001</v>
      </c>
      <c r="P169" s="176">
        <v>6.1109999999999998</v>
      </c>
      <c r="Q169" s="176">
        <v>4.83</v>
      </c>
      <c r="R169" s="176">
        <v>5.6959999999999997</v>
      </c>
      <c r="S169" s="176">
        <v>5.9640000000000004</v>
      </c>
      <c r="T169" s="176">
        <v>5.9050000000000002</v>
      </c>
      <c r="U169" s="176">
        <v>5.8159999999999998</v>
      </c>
      <c r="V169" s="176">
        <v>5.77</v>
      </c>
      <c r="W169" s="176">
        <v>2.5409999999999999</v>
      </c>
      <c r="X169" s="176">
        <v>2.5720000000000001</v>
      </c>
      <c r="Y169" s="176">
        <v>5.6909999999999998</v>
      </c>
      <c r="Z169" s="176">
        <v>6.6779999999999999</v>
      </c>
      <c r="AA169" s="176">
        <v>4.5490000000000004</v>
      </c>
      <c r="AB169" s="176">
        <v>3.4009999999999998</v>
      </c>
      <c r="AC169" s="176">
        <v>3.8050000000000002</v>
      </c>
      <c r="AD169" s="176">
        <v>5.29</v>
      </c>
      <c r="AE169" s="176">
        <v>6.069</v>
      </c>
      <c r="AF169" s="176">
        <v>5.8540000000000001</v>
      </c>
      <c r="AG169" s="176">
        <v>5.8879999999999999</v>
      </c>
      <c r="AH169" s="176">
        <v>6.0229999999999997</v>
      </c>
      <c r="AI169" s="176">
        <v>6.2160000000000002</v>
      </c>
      <c r="AJ169" s="176">
        <v>6.4080000000000004</v>
      </c>
      <c r="AK169" s="176">
        <v>118.7088</v>
      </c>
      <c r="AL169" s="176">
        <v>145.01760000000002</v>
      </c>
      <c r="AM169" s="176">
        <v>78.103200000000001</v>
      </c>
      <c r="AN169" s="176">
        <v>68.678399999999996</v>
      </c>
      <c r="AO169" s="176">
        <v>24.494400000000002</v>
      </c>
      <c r="AP169" s="176">
        <v>94.751999999999995</v>
      </c>
      <c r="AQ169" s="176">
        <v>68.023200000000003</v>
      </c>
      <c r="AR169" s="176">
        <v>98.044800000000009</v>
      </c>
      <c r="AS169" s="176">
        <v>90.820800000000006</v>
      </c>
      <c r="AT169" s="176">
        <v>126.36960000000001</v>
      </c>
      <c r="AU169" s="176">
        <v>113.2992</v>
      </c>
      <c r="AV169" s="176">
        <v>146.16</v>
      </c>
      <c r="AW169" s="176">
        <v>50.433599999999998</v>
      </c>
      <c r="AX169" s="176">
        <v>131.3424</v>
      </c>
      <c r="AY169" s="176">
        <v>108.7968</v>
      </c>
      <c r="AZ169" s="176">
        <v>133.9632</v>
      </c>
      <c r="BA169" s="176">
        <v>103.6224</v>
      </c>
      <c r="BB169" s="176">
        <v>81.900000000000006</v>
      </c>
      <c r="BC169" s="176">
        <v>131.40960000000001</v>
      </c>
      <c r="BD169" s="176">
        <v>118.32239999999999</v>
      </c>
      <c r="BE169" s="176">
        <v>134.66879999999998</v>
      </c>
      <c r="BF169" s="176">
        <v>98.716800000000006</v>
      </c>
      <c r="BG169" s="176">
        <v>63.369599999999998</v>
      </c>
      <c r="BH169" s="176">
        <v>62.361599999999996</v>
      </c>
      <c r="BI169" s="176">
        <v>85.881600000000006</v>
      </c>
      <c r="BJ169" s="176">
        <v>24.192</v>
      </c>
      <c r="BK169" s="176">
        <v>27.031200000000002</v>
      </c>
      <c r="BL169" s="176">
        <v>90.417600000000007</v>
      </c>
      <c r="BM169" s="176">
        <v>79.128</v>
      </c>
      <c r="BN169" s="176">
        <v>72.777600000000007</v>
      </c>
      <c r="BO169" s="176">
        <v>77.397600000000011</v>
      </c>
      <c r="BP169" s="176">
        <v>58.783199999999994</v>
      </c>
      <c r="BQ169" s="176">
        <v>99.96</v>
      </c>
      <c r="BR169" s="176">
        <v>86.284800000000004</v>
      </c>
      <c r="BS169" s="176">
        <v>82.538399999999996</v>
      </c>
      <c r="BT169" s="176">
        <v>100.6152</v>
      </c>
      <c r="BU169" s="176">
        <v>94.953600000000009</v>
      </c>
      <c r="BV169" s="176">
        <v>70.039199999999994</v>
      </c>
      <c r="BW169" s="176">
        <v>128.2176</v>
      </c>
      <c r="BX169" s="176">
        <v>126.4704</v>
      </c>
      <c r="BY169" s="176">
        <v>52.684800000000003</v>
      </c>
      <c r="BZ169" s="176">
        <v>134.70239999999998</v>
      </c>
      <c r="CA169" s="176">
        <v>119.952</v>
      </c>
      <c r="CB169" s="176">
        <v>143.94239999999999</v>
      </c>
      <c r="CC169" s="176">
        <v>107.85599999999999</v>
      </c>
      <c r="CD169" s="176">
        <v>79.413600000000002</v>
      </c>
      <c r="CE169" s="176">
        <v>43.125599999999999</v>
      </c>
      <c r="CF169" s="176">
        <v>93.424800000000005</v>
      </c>
      <c r="CG169" s="176">
        <v>143.74079999999998</v>
      </c>
      <c r="CH169" s="176">
        <v>89.51039999999999</v>
      </c>
      <c r="CI169" s="176">
        <v>106.1592</v>
      </c>
      <c r="CJ169" s="176">
        <v>85.999200000000002</v>
      </c>
      <c r="CK169" s="176">
        <v>106.7136</v>
      </c>
      <c r="CL169" s="176">
        <v>145.82400000000001</v>
      </c>
      <c r="CM169" s="176">
        <v>74.995199999999997</v>
      </c>
      <c r="CN169" s="176">
        <v>137.08799999999999</v>
      </c>
      <c r="CO169" s="176">
        <v>118.13760000000001</v>
      </c>
      <c r="CP169" s="176">
        <v>107.94</v>
      </c>
      <c r="CQ169" s="176">
        <v>40.135199999999998</v>
      </c>
      <c r="CR169" s="176">
        <v>143.976</v>
      </c>
      <c r="CS169" s="176">
        <v>117.51600000000001</v>
      </c>
      <c r="CT169" s="176">
        <v>146.916</v>
      </c>
      <c r="CU169" s="176">
        <v>81.446399999999997</v>
      </c>
      <c r="CV169" s="176">
        <v>66.595199999999991</v>
      </c>
      <c r="CW169" s="176">
        <v>63.705599999999997</v>
      </c>
      <c r="CX169" s="176">
        <v>95.927999999999997</v>
      </c>
      <c r="CY169" s="176">
        <v>119.44799999999999</v>
      </c>
      <c r="CZ169" s="176">
        <v>133.62720000000002</v>
      </c>
      <c r="DA169" s="176">
        <v>97.994399999999999</v>
      </c>
      <c r="DB169" s="176">
        <v>105.30239999999999</v>
      </c>
      <c r="DC169" s="176">
        <v>62.8992</v>
      </c>
      <c r="DD169" s="176">
        <v>131.44320000000002</v>
      </c>
      <c r="DE169" s="4"/>
      <c r="DF169" s="113">
        <f t="shared" si="13"/>
        <v>42217</v>
      </c>
      <c r="DG169" s="133">
        <f t="shared" si="14"/>
        <v>83.35</v>
      </c>
      <c r="DH169" s="86">
        <f t="shared" ca="1" si="11"/>
        <v>0</v>
      </c>
      <c r="DI169" s="4"/>
      <c r="DO169" s="178"/>
    </row>
    <row r="170" spans="1:119" customFormat="1" ht="12" customHeight="1" x14ac:dyDescent="0.2">
      <c r="A170" s="4"/>
      <c r="B170" s="188">
        <f t="shared" si="12"/>
        <v>42248</v>
      </c>
      <c r="C170" s="186">
        <v>85.14</v>
      </c>
      <c r="D170" s="186">
        <v>18.75</v>
      </c>
      <c r="E170" s="187">
        <v>0.9</v>
      </c>
      <c r="F170" s="187">
        <v>1.1000000000000001</v>
      </c>
      <c r="G170" s="4"/>
      <c r="H170" s="4"/>
      <c r="I170" s="4"/>
      <c r="J170" s="4"/>
      <c r="K170" s="4"/>
      <c r="L170" s="208">
        <v>37401</v>
      </c>
      <c r="M170" s="176">
        <v>6.8310000000000004</v>
      </c>
      <c r="N170" s="176">
        <v>6.8209999999999997</v>
      </c>
      <c r="O170" s="176">
        <v>6.25</v>
      </c>
      <c r="P170" s="176">
        <v>5.9080000000000004</v>
      </c>
      <c r="Q170" s="176">
        <v>5.9130000000000003</v>
      </c>
      <c r="R170" s="176">
        <v>5.9130000000000003</v>
      </c>
      <c r="S170" s="176">
        <v>5.9189999999999996</v>
      </c>
      <c r="T170" s="176">
        <v>5.9169999999999998</v>
      </c>
      <c r="U170" s="176">
        <v>5.9240000000000004</v>
      </c>
      <c r="V170" s="176">
        <v>5.9109999999999996</v>
      </c>
      <c r="W170" s="176">
        <v>5.79</v>
      </c>
      <c r="X170" s="176">
        <v>5.7809999999999997</v>
      </c>
      <c r="Y170" s="176">
        <v>5.77</v>
      </c>
      <c r="Z170" s="176">
        <v>5.7640000000000002</v>
      </c>
      <c r="AA170" s="176">
        <v>5.7640000000000002</v>
      </c>
      <c r="AB170" s="176">
        <v>2.3199999999999998</v>
      </c>
      <c r="AC170" s="176">
        <v>3.298</v>
      </c>
      <c r="AD170" s="176">
        <v>3.43</v>
      </c>
      <c r="AE170" s="176">
        <v>3.52</v>
      </c>
      <c r="AF170" s="176">
        <v>3.7829999999999999</v>
      </c>
      <c r="AG170" s="176">
        <v>6.7610000000000001</v>
      </c>
      <c r="AH170" s="176">
        <v>6.8049999999999997</v>
      </c>
      <c r="AI170" s="176">
        <v>6.798</v>
      </c>
      <c r="AJ170" s="176">
        <v>6.8150000000000004</v>
      </c>
      <c r="AK170" s="176">
        <v>137.15520000000001</v>
      </c>
      <c r="AL170" s="176">
        <v>130.30080000000001</v>
      </c>
      <c r="AM170" s="176">
        <v>144.34560000000002</v>
      </c>
      <c r="AN170" s="176">
        <v>99.993600000000001</v>
      </c>
      <c r="AO170" s="176">
        <v>63.940800000000003</v>
      </c>
      <c r="AP170" s="176">
        <v>86.486399999999989</v>
      </c>
      <c r="AQ170" s="176">
        <v>131.93039999999999</v>
      </c>
      <c r="AR170" s="176">
        <v>157.1472</v>
      </c>
      <c r="AS170" s="176">
        <v>75.784800000000004</v>
      </c>
      <c r="AT170" s="176">
        <v>105.78960000000001</v>
      </c>
      <c r="AU170" s="176">
        <v>146.07599999999999</v>
      </c>
      <c r="AV170" s="176">
        <v>101.80800000000001</v>
      </c>
      <c r="AW170" s="176">
        <v>93.760800000000003</v>
      </c>
      <c r="AX170" s="176">
        <v>114.408</v>
      </c>
      <c r="AY170" s="176">
        <v>135.24</v>
      </c>
      <c r="AZ170" s="176">
        <v>85.545600000000007</v>
      </c>
      <c r="BA170" s="176">
        <v>87.460800000000006</v>
      </c>
      <c r="BB170" s="176">
        <v>51.962400000000002</v>
      </c>
      <c r="BC170" s="176">
        <v>73.516800000000003</v>
      </c>
      <c r="BD170" s="176">
        <v>87.275999999999996</v>
      </c>
      <c r="BE170" s="176">
        <v>97.171199999999999</v>
      </c>
      <c r="BF170" s="176">
        <v>90.5184</v>
      </c>
      <c r="BG170" s="176">
        <v>48.568800000000003</v>
      </c>
      <c r="BH170" s="176">
        <v>74.659199999999998</v>
      </c>
      <c r="BI170" s="176">
        <v>41.529600000000002</v>
      </c>
      <c r="BJ170" s="176">
        <v>93.307199999999995</v>
      </c>
      <c r="BK170" s="176">
        <v>54.936</v>
      </c>
      <c r="BL170" s="176">
        <v>53.003999999999998</v>
      </c>
      <c r="BM170" s="176">
        <v>62.1768</v>
      </c>
      <c r="BN170" s="176">
        <v>76.288800000000009</v>
      </c>
      <c r="BO170" s="176">
        <v>101.80800000000001</v>
      </c>
      <c r="BP170" s="176">
        <v>55.557600000000001</v>
      </c>
      <c r="BQ170" s="176">
        <v>138.29760000000002</v>
      </c>
      <c r="BR170" s="176">
        <v>126.4704</v>
      </c>
      <c r="BS170" s="176">
        <v>129.59520000000001</v>
      </c>
      <c r="BT170" s="176">
        <v>93.962399999999988</v>
      </c>
      <c r="BU170" s="176">
        <v>47.056800000000003</v>
      </c>
      <c r="BV170" s="176">
        <v>82.622399999999999</v>
      </c>
      <c r="BW170" s="176">
        <v>93.6768</v>
      </c>
      <c r="BX170" s="176">
        <v>141.99360000000001</v>
      </c>
      <c r="BY170" s="176">
        <v>117.56639999999999</v>
      </c>
      <c r="BZ170" s="176">
        <v>108.78</v>
      </c>
      <c r="CA170" s="176">
        <v>67.586399999999998</v>
      </c>
      <c r="CB170" s="176">
        <v>62.496000000000002</v>
      </c>
      <c r="CC170" s="176">
        <v>115.71839999999999</v>
      </c>
      <c r="CD170" s="176">
        <v>62.697600000000001</v>
      </c>
      <c r="CE170" s="176">
        <v>129.93119999999999</v>
      </c>
      <c r="CF170" s="176">
        <v>115.8192</v>
      </c>
      <c r="CG170" s="176">
        <v>122.3712</v>
      </c>
      <c r="CH170" s="176">
        <v>136.6848</v>
      </c>
      <c r="CI170" s="176">
        <v>67.367999999999995</v>
      </c>
      <c r="CJ170" s="176">
        <v>108.0408</v>
      </c>
      <c r="CK170" s="176">
        <v>112.69439999999999</v>
      </c>
      <c r="CL170" s="176">
        <v>115.31519999999999</v>
      </c>
      <c r="CM170" s="176">
        <v>89.51039999999999</v>
      </c>
      <c r="CN170" s="176">
        <v>55.7928</v>
      </c>
      <c r="CO170" s="176">
        <v>79.027199999999993</v>
      </c>
      <c r="CP170" s="176">
        <v>117.0288</v>
      </c>
      <c r="CQ170" s="176">
        <v>127.32719999999999</v>
      </c>
      <c r="CR170" s="176">
        <v>76.608000000000004</v>
      </c>
      <c r="CS170" s="176">
        <v>51.996000000000002</v>
      </c>
      <c r="CT170" s="176">
        <v>121.16160000000001</v>
      </c>
      <c r="CU170" s="176">
        <v>117.93600000000001</v>
      </c>
      <c r="CV170" s="176">
        <v>122.892</v>
      </c>
      <c r="CW170" s="176">
        <v>92.988</v>
      </c>
      <c r="CX170" s="176">
        <v>87.679199999999994</v>
      </c>
      <c r="CY170" s="176">
        <v>72.575999999999993</v>
      </c>
      <c r="CZ170" s="176">
        <v>122.67360000000001</v>
      </c>
      <c r="DA170" s="176">
        <v>83.059200000000004</v>
      </c>
      <c r="DB170" s="176">
        <v>81.715199999999996</v>
      </c>
      <c r="DC170" s="176">
        <v>89.241600000000005</v>
      </c>
      <c r="DD170" s="176">
        <v>90.350399999999993</v>
      </c>
      <c r="DE170" s="4"/>
      <c r="DF170" s="113">
        <f t="shared" si="13"/>
        <v>42248</v>
      </c>
      <c r="DG170" s="133">
        <f t="shared" si="14"/>
        <v>85.14</v>
      </c>
      <c r="DH170" s="86">
        <f t="shared" ca="1" si="11"/>
        <v>0</v>
      </c>
      <c r="DI170" s="4"/>
      <c r="DO170" s="178"/>
    </row>
    <row r="171" spans="1:119" customFormat="1" ht="12" customHeight="1" x14ac:dyDescent="0.2">
      <c r="A171" s="4"/>
      <c r="B171" s="188">
        <f t="shared" si="12"/>
        <v>42278</v>
      </c>
      <c r="C171" s="186">
        <v>88.11</v>
      </c>
      <c r="D171" s="186">
        <v>20.22</v>
      </c>
      <c r="E171" s="187">
        <v>0.9</v>
      </c>
      <c r="F171" s="187">
        <v>1.1000000000000001</v>
      </c>
      <c r="G171" s="4"/>
      <c r="H171" s="4"/>
      <c r="I171" s="4"/>
      <c r="J171" s="4"/>
      <c r="K171" s="4"/>
      <c r="L171" s="208">
        <v>37402</v>
      </c>
      <c r="M171" s="176">
        <v>5.9249999999999998</v>
      </c>
      <c r="N171" s="176">
        <v>5.766</v>
      </c>
      <c r="O171" s="176">
        <v>5.7510000000000003</v>
      </c>
      <c r="P171" s="176">
        <v>5.7450000000000001</v>
      </c>
      <c r="Q171" s="176">
        <v>5.7389999999999999</v>
      </c>
      <c r="R171" s="176">
        <v>5.7450000000000001</v>
      </c>
      <c r="S171" s="176">
        <v>5.8040000000000003</v>
      </c>
      <c r="T171" s="176">
        <v>5.7839999999999998</v>
      </c>
      <c r="U171" s="176">
        <v>5.7889999999999997</v>
      </c>
      <c r="V171" s="176">
        <v>5.7880000000000003</v>
      </c>
      <c r="W171" s="176">
        <v>5.851</v>
      </c>
      <c r="X171" s="176">
        <v>5.8929999999999998</v>
      </c>
      <c r="Y171" s="176">
        <v>5.8609999999999998</v>
      </c>
      <c r="Z171" s="176">
        <v>5.7560000000000002</v>
      </c>
      <c r="AA171" s="176">
        <v>5.7350000000000003</v>
      </c>
      <c r="AB171" s="176">
        <v>5.6310000000000002</v>
      </c>
      <c r="AC171" s="176">
        <v>5.6</v>
      </c>
      <c r="AD171" s="176">
        <v>5.2380000000000004</v>
      </c>
      <c r="AE171" s="176">
        <v>4.6070000000000002</v>
      </c>
      <c r="AF171" s="176">
        <v>4.58</v>
      </c>
      <c r="AG171" s="176">
        <v>4.6310000000000002</v>
      </c>
      <c r="AH171" s="176">
        <v>5.234</v>
      </c>
      <c r="AI171" s="176">
        <v>6.5670000000000002</v>
      </c>
      <c r="AJ171" s="176">
        <v>2.5449999999999999</v>
      </c>
      <c r="AK171" s="176">
        <v>156.44159999999999</v>
      </c>
      <c r="AL171" s="176">
        <v>95.911199999999994</v>
      </c>
      <c r="AM171" s="176">
        <v>138.11279999999999</v>
      </c>
      <c r="AN171" s="176">
        <v>116.82719999999999</v>
      </c>
      <c r="AO171" s="176">
        <v>133.05600000000001</v>
      </c>
      <c r="AP171" s="176">
        <v>87.595199999999991</v>
      </c>
      <c r="AQ171" s="176">
        <v>111.7368</v>
      </c>
      <c r="AR171" s="176">
        <v>139.05360000000002</v>
      </c>
      <c r="AS171" s="176">
        <v>125.46239999999999</v>
      </c>
      <c r="AT171" s="176">
        <v>140.91839999999999</v>
      </c>
      <c r="AU171" s="176">
        <v>49.828800000000001</v>
      </c>
      <c r="AV171" s="176">
        <v>105.7728</v>
      </c>
      <c r="AW171" s="176">
        <v>94.751999999999995</v>
      </c>
      <c r="AX171" s="176">
        <v>145.404</v>
      </c>
      <c r="AY171" s="176">
        <v>72.458399999999997</v>
      </c>
      <c r="AZ171" s="176">
        <v>108.7128</v>
      </c>
      <c r="BA171" s="176">
        <v>69.552000000000007</v>
      </c>
      <c r="BB171" s="176">
        <v>82.454399999999993</v>
      </c>
      <c r="BC171" s="176">
        <v>32.256</v>
      </c>
      <c r="BD171" s="176">
        <v>16.0776</v>
      </c>
      <c r="BE171" s="176">
        <v>78.3048</v>
      </c>
      <c r="BF171" s="176">
        <v>85.478399999999993</v>
      </c>
      <c r="BG171" s="176">
        <v>159.66720000000001</v>
      </c>
      <c r="BH171" s="176">
        <v>65.721600000000009</v>
      </c>
      <c r="BI171" s="176">
        <v>92.82</v>
      </c>
      <c r="BJ171" s="176">
        <v>129.14160000000001</v>
      </c>
      <c r="BK171" s="176">
        <v>158.8776</v>
      </c>
      <c r="BL171" s="176">
        <v>88.720799999999997</v>
      </c>
      <c r="BM171" s="176">
        <v>99.036000000000001</v>
      </c>
      <c r="BN171" s="176">
        <v>88.099199999999996</v>
      </c>
      <c r="BO171" s="176">
        <v>113.41680000000001</v>
      </c>
      <c r="BP171" s="176">
        <v>105.30239999999999</v>
      </c>
      <c r="BQ171" s="176">
        <v>125.5968</v>
      </c>
      <c r="BR171" s="176">
        <v>115.88639999999999</v>
      </c>
      <c r="BS171" s="176">
        <v>126.2016</v>
      </c>
      <c r="BT171" s="176">
        <v>138.096</v>
      </c>
      <c r="BU171" s="176">
        <v>81.244799999999998</v>
      </c>
      <c r="BV171" s="176">
        <v>100.3296</v>
      </c>
      <c r="BW171" s="176">
        <v>127.5624</v>
      </c>
      <c r="BX171" s="176">
        <v>146.5128</v>
      </c>
      <c r="BY171" s="176">
        <v>74.188800000000001</v>
      </c>
      <c r="BZ171" s="176">
        <v>75.331199999999995</v>
      </c>
      <c r="CA171" s="176">
        <v>121.044</v>
      </c>
      <c r="CB171" s="176">
        <v>93.828000000000003</v>
      </c>
      <c r="CC171" s="176">
        <v>108.5112</v>
      </c>
      <c r="CD171" s="176">
        <v>99.825600000000009</v>
      </c>
      <c r="CE171" s="176">
        <v>127.428</v>
      </c>
      <c r="CF171" s="176">
        <v>135.40799999999999</v>
      </c>
      <c r="CG171" s="176">
        <v>133.05600000000001</v>
      </c>
      <c r="CH171" s="176">
        <v>44.923199999999994</v>
      </c>
      <c r="CI171" s="176">
        <v>124.37039999999999</v>
      </c>
      <c r="CJ171" s="176">
        <v>112.812</v>
      </c>
      <c r="CK171" s="176">
        <v>131.44320000000002</v>
      </c>
      <c r="CL171" s="176">
        <v>103.2192</v>
      </c>
      <c r="CM171" s="176">
        <v>142.43039999999999</v>
      </c>
      <c r="CN171" s="176">
        <v>87.2256</v>
      </c>
      <c r="CO171" s="176">
        <v>111.08160000000001</v>
      </c>
      <c r="CP171" s="176">
        <v>142.51439999999999</v>
      </c>
      <c r="CQ171" s="176">
        <v>112.03919999999999</v>
      </c>
      <c r="CR171" s="176">
        <v>138.11279999999999</v>
      </c>
      <c r="CS171" s="176">
        <v>89.409600000000012</v>
      </c>
      <c r="CT171" s="176">
        <v>94.5</v>
      </c>
      <c r="CU171" s="176">
        <v>79.228800000000007</v>
      </c>
      <c r="CV171" s="176">
        <v>126.084</v>
      </c>
      <c r="CW171" s="176">
        <v>103.0176</v>
      </c>
      <c r="CX171" s="176">
        <v>149.78879999999998</v>
      </c>
      <c r="CY171" s="176">
        <v>65.553600000000003</v>
      </c>
      <c r="CZ171" s="176">
        <v>75.448800000000006</v>
      </c>
      <c r="DA171" s="176">
        <v>119.4648</v>
      </c>
      <c r="DB171" s="176">
        <v>127.05839999999999</v>
      </c>
      <c r="DC171" s="176">
        <v>151.60320000000002</v>
      </c>
      <c r="DD171" s="176">
        <v>86.083199999999991</v>
      </c>
      <c r="DE171" s="4"/>
      <c r="DF171" s="113">
        <f t="shared" si="13"/>
        <v>42278</v>
      </c>
      <c r="DG171" s="133">
        <f t="shared" si="14"/>
        <v>88.11</v>
      </c>
      <c r="DH171" s="86">
        <f t="shared" ca="1" si="11"/>
        <v>0</v>
      </c>
      <c r="DI171" s="4"/>
      <c r="DO171" s="178"/>
    </row>
    <row r="172" spans="1:119" customFormat="1" ht="12" customHeight="1" x14ac:dyDescent="0.2">
      <c r="A172" s="4"/>
      <c r="B172" s="188">
        <f t="shared" si="12"/>
        <v>42309</v>
      </c>
      <c r="C172" s="186">
        <v>89.96</v>
      </c>
      <c r="D172" s="186">
        <v>17.91</v>
      </c>
      <c r="E172" s="187">
        <v>0.9</v>
      </c>
      <c r="F172" s="187">
        <v>1.1000000000000001</v>
      </c>
      <c r="G172" s="4"/>
      <c r="H172" s="4"/>
      <c r="I172" s="4"/>
      <c r="J172" s="4"/>
      <c r="K172" s="4"/>
      <c r="L172" s="208">
        <v>37403</v>
      </c>
      <c r="M172" s="176">
        <v>3.2970000000000002</v>
      </c>
      <c r="N172" s="176">
        <v>7.3289999999999997</v>
      </c>
      <c r="O172" s="176">
        <v>7.2679999999999998</v>
      </c>
      <c r="P172" s="176">
        <v>7.2160000000000002</v>
      </c>
      <c r="Q172" s="176">
        <v>7.069</v>
      </c>
      <c r="R172" s="176">
        <v>6.9610000000000003</v>
      </c>
      <c r="S172" s="176">
        <v>6.758</v>
      </c>
      <c r="T172" s="176">
        <v>6.9480000000000004</v>
      </c>
      <c r="U172" s="176">
        <v>6.9610000000000003</v>
      </c>
      <c r="V172" s="176">
        <v>7.0110000000000001</v>
      </c>
      <c r="W172" s="176">
        <v>7.0350000000000001</v>
      </c>
      <c r="X172" s="176">
        <v>6.6639999999999997</v>
      </c>
      <c r="Y172" s="176">
        <v>7.0659999999999998</v>
      </c>
      <c r="Z172" s="176">
        <v>4.87</v>
      </c>
      <c r="AA172" s="176">
        <v>4.82</v>
      </c>
      <c r="AB172" s="176">
        <v>4.9160000000000004</v>
      </c>
      <c r="AC172" s="176">
        <v>4.9219999999999997</v>
      </c>
      <c r="AD172" s="176">
        <v>4.9119999999999999</v>
      </c>
      <c r="AE172" s="176">
        <v>4.9000000000000004</v>
      </c>
      <c r="AF172" s="176">
        <v>4.8810000000000002</v>
      </c>
      <c r="AG172" s="176">
        <v>4.875</v>
      </c>
      <c r="AH172" s="176">
        <v>4.8550000000000004</v>
      </c>
      <c r="AI172" s="176">
        <v>4.8330000000000002</v>
      </c>
      <c r="AJ172" s="176">
        <v>6.532</v>
      </c>
      <c r="AK172" s="176">
        <v>100.1784</v>
      </c>
      <c r="AL172" s="176">
        <v>120.1704</v>
      </c>
      <c r="AM172" s="176">
        <v>117.46560000000001</v>
      </c>
      <c r="AN172" s="176">
        <v>112.0896</v>
      </c>
      <c r="AO172" s="176">
        <v>131.67839999999998</v>
      </c>
      <c r="AP172" s="176">
        <v>99.640799999999999</v>
      </c>
      <c r="AQ172" s="176">
        <v>149.83920000000001</v>
      </c>
      <c r="AR172" s="176">
        <v>82.101600000000005</v>
      </c>
      <c r="AS172" s="176">
        <v>73.365600000000001</v>
      </c>
      <c r="AT172" s="176">
        <v>124.9248</v>
      </c>
      <c r="AU172" s="176">
        <v>74.054400000000001</v>
      </c>
      <c r="AV172" s="176">
        <v>116.508</v>
      </c>
      <c r="AW172" s="176">
        <v>112.56</v>
      </c>
      <c r="AX172" s="176">
        <v>73.735199999999992</v>
      </c>
      <c r="AY172" s="176">
        <v>45.796800000000005</v>
      </c>
      <c r="AZ172" s="176">
        <v>100.5984</v>
      </c>
      <c r="BA172" s="176">
        <v>161.07839999999999</v>
      </c>
      <c r="BB172" s="176">
        <v>51.508800000000001</v>
      </c>
      <c r="BC172" s="176">
        <v>109.5528</v>
      </c>
      <c r="BD172" s="176">
        <v>106.19280000000001</v>
      </c>
      <c r="BE172" s="176">
        <v>43.747199999999999</v>
      </c>
      <c r="BF172" s="176">
        <v>22.377599999999997</v>
      </c>
      <c r="BG172" s="176">
        <v>130.37639999999999</v>
      </c>
      <c r="BH172" s="176">
        <v>34.473599999999998</v>
      </c>
      <c r="BI172" s="176">
        <v>42.134399999999999</v>
      </c>
      <c r="BJ172" s="176">
        <v>7.5263999999999998</v>
      </c>
      <c r="BK172" s="176">
        <v>37.816800000000001</v>
      </c>
      <c r="BL172" s="176">
        <v>72.979199999999992</v>
      </c>
      <c r="BM172" s="176">
        <v>60.076800000000006</v>
      </c>
      <c r="BN172" s="176">
        <v>84.789600000000007</v>
      </c>
      <c r="BO172" s="176">
        <v>118.608</v>
      </c>
      <c r="BP172" s="176">
        <v>139.75920000000002</v>
      </c>
      <c r="BQ172" s="176">
        <v>112.37519999999999</v>
      </c>
      <c r="BR172" s="176">
        <v>103.2192</v>
      </c>
      <c r="BS172" s="176">
        <v>78.036000000000001</v>
      </c>
      <c r="BT172" s="176">
        <v>111.50160000000001</v>
      </c>
      <c r="BU172" s="176">
        <v>136.08000000000001</v>
      </c>
      <c r="BV172" s="176">
        <v>54.8352</v>
      </c>
      <c r="BW172" s="176">
        <v>31.852799999999998</v>
      </c>
      <c r="BX172" s="176">
        <v>138.48239999999998</v>
      </c>
      <c r="BY172" s="176">
        <v>17.472000000000001</v>
      </c>
      <c r="BZ172" s="176">
        <v>44.771999999999998</v>
      </c>
      <c r="CA172" s="176">
        <v>131.99760000000001</v>
      </c>
      <c r="CB172" s="176">
        <v>120.3552</v>
      </c>
      <c r="CC172" s="176">
        <v>100.1952</v>
      </c>
      <c r="CD172" s="176">
        <v>107.30160000000001</v>
      </c>
      <c r="CE172" s="176">
        <v>85.965600000000009</v>
      </c>
      <c r="CF172" s="176">
        <v>134.8032</v>
      </c>
      <c r="CG172" s="176">
        <v>84.924000000000007</v>
      </c>
      <c r="CH172" s="176">
        <v>62.294400000000003</v>
      </c>
      <c r="CI172" s="176">
        <v>90.686399999999992</v>
      </c>
      <c r="CJ172" s="176">
        <v>95.558399999999992</v>
      </c>
      <c r="CK172" s="176">
        <v>161.28</v>
      </c>
      <c r="CL172" s="176">
        <v>8.0304000000000002</v>
      </c>
      <c r="CM172" s="176">
        <v>34.607999999999997</v>
      </c>
      <c r="CN172" s="176">
        <v>128.87280000000001</v>
      </c>
      <c r="CO172" s="176">
        <v>104.69760000000001</v>
      </c>
      <c r="CP172" s="176">
        <v>135.81120000000001</v>
      </c>
      <c r="CQ172" s="176">
        <v>125.02560000000001</v>
      </c>
      <c r="CR172" s="176">
        <v>87.695999999999998</v>
      </c>
      <c r="CS172" s="176">
        <v>88.065600000000003</v>
      </c>
      <c r="CT172" s="176">
        <v>127.512</v>
      </c>
      <c r="CU172" s="176">
        <v>98.179199999999994</v>
      </c>
      <c r="CV172" s="176">
        <v>36.691199999999995</v>
      </c>
      <c r="CW172" s="176">
        <v>134.148</v>
      </c>
      <c r="CX172" s="176">
        <v>90.165600000000012</v>
      </c>
      <c r="CY172" s="176">
        <v>110.51039999999999</v>
      </c>
      <c r="CZ172" s="176">
        <v>120.13680000000001</v>
      </c>
      <c r="DA172" s="176">
        <v>52.415999999999997</v>
      </c>
      <c r="DB172" s="176">
        <v>114.3912</v>
      </c>
      <c r="DC172" s="176">
        <v>116.49119999999999</v>
      </c>
      <c r="DD172" s="176">
        <v>117.38160000000001</v>
      </c>
      <c r="DE172" s="4"/>
      <c r="DF172" s="113">
        <f t="shared" si="13"/>
        <v>42309</v>
      </c>
      <c r="DG172" s="133">
        <f t="shared" si="14"/>
        <v>89.96</v>
      </c>
      <c r="DH172" s="86">
        <f t="shared" ca="1" si="11"/>
        <v>0</v>
      </c>
      <c r="DI172" s="4"/>
      <c r="DO172" s="178"/>
    </row>
    <row r="173" spans="1:119" customFormat="1" ht="12" customHeight="1" x14ac:dyDescent="0.2">
      <c r="A173" s="4"/>
      <c r="B173" s="188">
        <f t="shared" si="12"/>
        <v>42339</v>
      </c>
      <c r="C173" s="186">
        <v>81.8</v>
      </c>
      <c r="D173" s="186">
        <v>18.829999999999998</v>
      </c>
      <c r="E173" s="187">
        <v>0.9</v>
      </c>
      <c r="F173" s="187">
        <v>1.1000000000000001</v>
      </c>
      <c r="G173" s="4"/>
      <c r="H173" s="4"/>
      <c r="I173" s="4"/>
      <c r="J173" s="4"/>
      <c r="K173" s="4"/>
      <c r="L173" s="208">
        <v>37404</v>
      </c>
      <c r="M173" s="176">
        <v>6.4889999999999999</v>
      </c>
      <c r="N173" s="176">
        <v>6.4939999999999998</v>
      </c>
      <c r="O173" s="176">
        <v>6.4260000000000002</v>
      </c>
      <c r="P173" s="176">
        <v>6.4059999999999997</v>
      </c>
      <c r="Q173" s="176">
        <v>6.4930000000000003</v>
      </c>
      <c r="R173" s="176">
        <v>6.9020000000000001</v>
      </c>
      <c r="S173" s="176">
        <v>7.0679999999999996</v>
      </c>
      <c r="T173" s="176">
        <v>7.0540000000000003</v>
      </c>
      <c r="U173" s="176">
        <v>7.0030000000000001</v>
      </c>
      <c r="V173" s="176">
        <v>7.0190000000000001</v>
      </c>
      <c r="W173" s="176">
        <v>7.0439999999999996</v>
      </c>
      <c r="X173" s="176">
        <v>6.944</v>
      </c>
      <c r="Y173" s="176">
        <v>7.08</v>
      </c>
      <c r="Z173" s="176">
        <v>8.6180000000000003</v>
      </c>
      <c r="AA173" s="176">
        <v>9.1470000000000002</v>
      </c>
      <c r="AB173" s="176">
        <v>7.9560000000000004</v>
      </c>
      <c r="AC173" s="176">
        <v>10.917</v>
      </c>
      <c r="AD173" s="176">
        <v>10.914</v>
      </c>
      <c r="AE173" s="176">
        <v>10.835000000000001</v>
      </c>
      <c r="AF173" s="176">
        <v>10.653</v>
      </c>
      <c r="AG173" s="176">
        <v>10.301</v>
      </c>
      <c r="AH173" s="176">
        <v>8.9649999999999999</v>
      </c>
      <c r="AI173" s="176">
        <v>7.1210000000000004</v>
      </c>
      <c r="AJ173" s="176">
        <v>3.82</v>
      </c>
      <c r="AK173" s="176">
        <v>67.75439999999999</v>
      </c>
      <c r="AL173" s="176">
        <v>35.683199999999999</v>
      </c>
      <c r="AM173" s="176">
        <v>18.345599999999997</v>
      </c>
      <c r="AN173" s="176">
        <v>51.004800000000003</v>
      </c>
      <c r="AO173" s="176">
        <v>93.340800000000002</v>
      </c>
      <c r="AP173" s="176">
        <v>0.48719999999999997</v>
      </c>
      <c r="AQ173" s="176">
        <v>38.749200000000002</v>
      </c>
      <c r="AR173" s="176">
        <v>77.011200000000002</v>
      </c>
      <c r="AS173" s="176">
        <v>60.076800000000006</v>
      </c>
      <c r="AT173" s="176">
        <v>68.342399999999998</v>
      </c>
      <c r="AU173" s="176">
        <v>58.0608</v>
      </c>
      <c r="AV173" s="176">
        <v>25.183199999999999</v>
      </c>
      <c r="AW173" s="176">
        <v>78.859200000000001</v>
      </c>
      <c r="AX173" s="176">
        <v>73.180800000000005</v>
      </c>
      <c r="AY173" s="176">
        <v>87.494399999999999</v>
      </c>
      <c r="AZ173" s="176">
        <v>12.4992</v>
      </c>
      <c r="BA173" s="176">
        <v>80.875199999999992</v>
      </c>
      <c r="BB173" s="176">
        <v>62.596800000000002</v>
      </c>
      <c r="BC173" s="176">
        <v>87.091200000000001</v>
      </c>
      <c r="BD173" s="176">
        <v>39.110399999999998</v>
      </c>
      <c r="BE173" s="176">
        <v>73.180800000000005</v>
      </c>
      <c r="BF173" s="176">
        <v>83.731200000000001</v>
      </c>
      <c r="BG173" s="176">
        <v>101.0856</v>
      </c>
      <c r="BH173" s="176">
        <v>39.513599999999997</v>
      </c>
      <c r="BI173" s="176">
        <v>75.566399999999987</v>
      </c>
      <c r="BJ173" s="176">
        <v>78.372</v>
      </c>
      <c r="BK173" s="176">
        <v>92.937600000000003</v>
      </c>
      <c r="BL173" s="176">
        <v>42.940800000000003</v>
      </c>
      <c r="BM173" s="176">
        <v>20.361599999999999</v>
      </c>
      <c r="BN173" s="176">
        <v>71.584800000000001</v>
      </c>
      <c r="BO173" s="176">
        <v>72.038399999999996</v>
      </c>
      <c r="BP173" s="176">
        <v>87.2928</v>
      </c>
      <c r="BQ173" s="176">
        <v>25.603200000000001</v>
      </c>
      <c r="BR173" s="176">
        <v>79.833600000000004</v>
      </c>
      <c r="BS173" s="176">
        <v>83.395200000000003</v>
      </c>
      <c r="BT173" s="176">
        <v>86.368800000000007</v>
      </c>
      <c r="BU173" s="176">
        <v>52.819199999999995</v>
      </c>
      <c r="BV173" s="176">
        <v>77.5488</v>
      </c>
      <c r="BW173" s="176">
        <v>76.456800000000001</v>
      </c>
      <c r="BX173" s="176">
        <v>96.331199999999995</v>
      </c>
      <c r="BY173" s="176">
        <v>46.569600000000001</v>
      </c>
      <c r="BZ173" s="176">
        <v>81.614399999999989</v>
      </c>
      <c r="CA173" s="176">
        <v>75.700800000000001</v>
      </c>
      <c r="CB173" s="176">
        <v>93.744</v>
      </c>
      <c r="CC173" s="176">
        <v>49.392000000000003</v>
      </c>
      <c r="CD173" s="176">
        <v>81.48</v>
      </c>
      <c r="CE173" s="176">
        <v>88.670400000000001</v>
      </c>
      <c r="CF173" s="176">
        <v>128.82239999999999</v>
      </c>
      <c r="CG173" s="176">
        <v>62.496000000000002</v>
      </c>
      <c r="CH173" s="176">
        <v>76.893600000000006</v>
      </c>
      <c r="CI173" s="176">
        <v>143.0352</v>
      </c>
      <c r="CJ173" s="176">
        <v>81.5976</v>
      </c>
      <c r="CK173" s="176">
        <v>113.7024</v>
      </c>
      <c r="CL173" s="176">
        <v>26.207999999999998</v>
      </c>
      <c r="CM173" s="176">
        <v>64.411199999999994</v>
      </c>
      <c r="CN173" s="176">
        <v>93.156000000000006</v>
      </c>
      <c r="CO173" s="176">
        <v>116.6592</v>
      </c>
      <c r="CP173" s="176">
        <v>142.85040000000001</v>
      </c>
      <c r="CQ173" s="176">
        <v>61.269599999999997</v>
      </c>
      <c r="CR173" s="176">
        <v>54.2136</v>
      </c>
      <c r="CS173" s="176">
        <v>65.637600000000006</v>
      </c>
      <c r="CT173" s="176">
        <v>77.599199999999996</v>
      </c>
      <c r="CU173" s="176">
        <v>96.667199999999994</v>
      </c>
      <c r="CV173" s="176">
        <v>150.61199999999999</v>
      </c>
      <c r="CW173" s="176">
        <v>89.308800000000005</v>
      </c>
      <c r="CX173" s="176">
        <v>133.62720000000002</v>
      </c>
      <c r="CY173" s="176">
        <v>147.38639999999998</v>
      </c>
      <c r="CZ173" s="176">
        <v>81.866399999999999</v>
      </c>
      <c r="DA173" s="176">
        <v>40.084800000000001</v>
      </c>
      <c r="DB173" s="176">
        <v>72.844800000000006</v>
      </c>
      <c r="DC173" s="176">
        <v>71.248800000000003</v>
      </c>
      <c r="DD173" s="176">
        <v>100.3968</v>
      </c>
      <c r="DE173" s="4"/>
      <c r="DF173" s="113">
        <f t="shared" si="13"/>
        <v>42339</v>
      </c>
      <c r="DG173" s="133">
        <f t="shared" si="14"/>
        <v>81.8</v>
      </c>
      <c r="DH173" s="86">
        <f t="shared" ca="1" si="11"/>
        <v>0</v>
      </c>
      <c r="DI173" s="4"/>
      <c r="DO173" s="178"/>
    </row>
    <row r="174" spans="1:119" customFormat="1" ht="12" customHeight="1" x14ac:dyDescent="0.2">
      <c r="A174" s="4"/>
      <c r="B174" s="188">
        <f t="shared" si="12"/>
        <v>42370</v>
      </c>
      <c r="C174" s="186">
        <v>87.95</v>
      </c>
      <c r="D174" s="186">
        <v>20.149999999999999</v>
      </c>
      <c r="E174" s="187">
        <v>0.9</v>
      </c>
      <c r="F174" s="187">
        <v>1.1000000000000001</v>
      </c>
      <c r="G174" s="4"/>
      <c r="H174" s="4"/>
      <c r="I174" s="4"/>
      <c r="J174" s="4"/>
      <c r="K174" s="4"/>
      <c r="L174" s="208">
        <v>37405</v>
      </c>
      <c r="M174" s="176">
        <v>6.9480000000000004</v>
      </c>
      <c r="N174" s="176">
        <v>6.9029999999999996</v>
      </c>
      <c r="O174" s="176">
        <v>6.9160000000000004</v>
      </c>
      <c r="P174" s="176">
        <v>6.9219999999999997</v>
      </c>
      <c r="Q174" s="176">
        <v>6.9</v>
      </c>
      <c r="R174" s="176">
        <v>6.867</v>
      </c>
      <c r="S174" s="176">
        <v>6.7789999999999999</v>
      </c>
      <c r="T174" s="176">
        <v>6.7489999999999997</v>
      </c>
      <c r="U174" s="176">
        <v>6.7279999999999998</v>
      </c>
      <c r="V174" s="176">
        <v>6.68</v>
      </c>
      <c r="W174" s="176">
        <v>6.6349999999999998</v>
      </c>
      <c r="X174" s="176">
        <v>6.62</v>
      </c>
      <c r="Y174" s="176">
        <v>5.819</v>
      </c>
      <c r="Z174" s="176">
        <v>5.681</v>
      </c>
      <c r="AA174" s="176">
        <v>5.6710000000000003</v>
      </c>
      <c r="AB174" s="176">
        <v>5.7119999999999997</v>
      </c>
      <c r="AC174" s="176">
        <v>5.7869999999999999</v>
      </c>
      <c r="AD174" s="176">
        <v>5.8049999999999997</v>
      </c>
      <c r="AE174" s="176">
        <v>5.8109999999999999</v>
      </c>
      <c r="AF174" s="176">
        <v>5.8070000000000004</v>
      </c>
      <c r="AG174" s="176">
        <v>5.8150000000000004</v>
      </c>
      <c r="AH174" s="176">
        <v>5.82</v>
      </c>
      <c r="AI174" s="176">
        <v>5.8120000000000003</v>
      </c>
      <c r="AJ174" s="176">
        <v>6.1070000000000002</v>
      </c>
      <c r="AK174" s="176">
        <v>94.357199999999992</v>
      </c>
      <c r="AL174" s="176">
        <v>44.956800000000001</v>
      </c>
      <c r="AM174" s="176">
        <v>52.155600000000007</v>
      </c>
      <c r="AN174" s="176">
        <v>85.898400000000009</v>
      </c>
      <c r="AO174" s="176">
        <v>75.398400000000009</v>
      </c>
      <c r="AP174" s="176">
        <v>45.234000000000002</v>
      </c>
      <c r="AQ174" s="176">
        <v>71.841000000000008</v>
      </c>
      <c r="AR174" s="176">
        <v>99.086399999999998</v>
      </c>
      <c r="AS174" s="176">
        <v>89.376000000000005</v>
      </c>
      <c r="AT174" s="176">
        <v>96.868799999999993</v>
      </c>
      <c r="AU174" s="176">
        <v>84.781200000000013</v>
      </c>
      <c r="AV174" s="176">
        <v>30.114000000000001</v>
      </c>
      <c r="AW174" s="176">
        <v>94.777199999999993</v>
      </c>
      <c r="AX174" s="176">
        <v>97.171199999999999</v>
      </c>
      <c r="AY174" s="176">
        <v>101.7072</v>
      </c>
      <c r="AZ174" s="176">
        <v>80.438400000000001</v>
      </c>
      <c r="BA174" s="176">
        <v>57.833999999999996</v>
      </c>
      <c r="BB174" s="176">
        <v>103.5132</v>
      </c>
      <c r="BC174" s="176">
        <v>100.7496</v>
      </c>
      <c r="BD174" s="176">
        <v>88.37639999999999</v>
      </c>
      <c r="BE174" s="176">
        <v>79.38</v>
      </c>
      <c r="BF174" s="176">
        <v>97.944000000000003</v>
      </c>
      <c r="BG174" s="176">
        <v>110.5104</v>
      </c>
      <c r="BH174" s="176">
        <v>65.015999999999991</v>
      </c>
      <c r="BI174" s="176">
        <v>64.595999999999989</v>
      </c>
      <c r="BJ174" s="176">
        <v>98.985600000000005</v>
      </c>
      <c r="BK174" s="176">
        <v>118.8852</v>
      </c>
      <c r="BL174" s="176">
        <v>78.733200000000011</v>
      </c>
      <c r="BM174" s="176">
        <v>83.966400000000007</v>
      </c>
      <c r="BN174" s="176">
        <v>64.117199999999997</v>
      </c>
      <c r="BO174" s="176">
        <v>73.785600000000002</v>
      </c>
      <c r="BP174" s="176">
        <v>101.6904</v>
      </c>
      <c r="BQ174" s="176">
        <v>40.849199999999996</v>
      </c>
      <c r="BR174" s="176">
        <v>61.2864</v>
      </c>
      <c r="BS174" s="176">
        <v>103.6896</v>
      </c>
      <c r="BT174" s="176">
        <v>90.358800000000002</v>
      </c>
      <c r="BU174" s="176">
        <v>61.588799999999992</v>
      </c>
      <c r="BV174" s="176">
        <v>91.90440000000001</v>
      </c>
      <c r="BW174" s="176">
        <v>80.228399999999993</v>
      </c>
      <c r="BX174" s="176">
        <v>74.188800000000001</v>
      </c>
      <c r="BY174" s="176">
        <v>71.567999999999998</v>
      </c>
      <c r="BZ174" s="176">
        <v>53.423999999999999</v>
      </c>
      <c r="CA174" s="176">
        <v>72.374399999999994</v>
      </c>
      <c r="CB174" s="176">
        <v>16.346399999999999</v>
      </c>
      <c r="CC174" s="176">
        <v>26.426400000000001</v>
      </c>
      <c r="CD174" s="176">
        <v>10.8864</v>
      </c>
      <c r="CE174" s="176">
        <v>2.8224</v>
      </c>
      <c r="CF174" s="176">
        <v>13.103999999999999</v>
      </c>
      <c r="CG174" s="176">
        <v>66.2256</v>
      </c>
      <c r="CH174" s="176">
        <v>84.671999999999997</v>
      </c>
      <c r="CI174" s="176">
        <v>120.55680000000001</v>
      </c>
      <c r="CJ174" s="176">
        <v>137.28960000000001</v>
      </c>
      <c r="CK174" s="176">
        <v>72.172800000000009</v>
      </c>
      <c r="CL174" s="176">
        <v>96.566399999999987</v>
      </c>
      <c r="CM174" s="176">
        <v>85.276800000000009</v>
      </c>
      <c r="CN174" s="176">
        <v>124.5048</v>
      </c>
      <c r="CO174" s="176">
        <v>156.54239999999999</v>
      </c>
      <c r="CP174" s="176">
        <v>63.436800000000005</v>
      </c>
      <c r="CQ174" s="176">
        <v>66.275999999999996</v>
      </c>
      <c r="CR174" s="176">
        <v>40.370400000000004</v>
      </c>
      <c r="CS174" s="176">
        <v>67.821600000000004</v>
      </c>
      <c r="CT174" s="176">
        <v>57.254400000000004</v>
      </c>
      <c r="CU174" s="176">
        <v>60.883199999999995</v>
      </c>
      <c r="CV174" s="176">
        <v>35.078400000000002</v>
      </c>
      <c r="CW174" s="176">
        <v>59.8416</v>
      </c>
      <c r="CX174" s="176">
        <v>70.358399999999989</v>
      </c>
      <c r="CY174" s="176">
        <v>87.2928</v>
      </c>
      <c r="CZ174" s="176">
        <v>99.993600000000001</v>
      </c>
      <c r="DA174" s="176">
        <v>131.84639999999999</v>
      </c>
      <c r="DB174" s="176">
        <v>80.438399999999987</v>
      </c>
      <c r="DC174" s="176">
        <v>93.592799999999997</v>
      </c>
      <c r="DD174" s="176">
        <v>106.5624</v>
      </c>
      <c r="DE174" s="4"/>
      <c r="DF174" s="113">
        <f t="shared" si="13"/>
        <v>42370</v>
      </c>
      <c r="DG174" s="133">
        <f t="shared" si="14"/>
        <v>87.95</v>
      </c>
      <c r="DH174" s="86">
        <f t="shared" ca="1" si="11"/>
        <v>0</v>
      </c>
      <c r="DI174" s="4"/>
      <c r="DO174" s="178"/>
    </row>
    <row r="175" spans="1:119" customFormat="1" ht="12" customHeight="1" x14ac:dyDescent="0.2">
      <c r="A175" s="4"/>
      <c r="B175" s="188">
        <f t="shared" si="12"/>
        <v>42401</v>
      </c>
      <c r="C175" s="186">
        <v>82.2</v>
      </c>
      <c r="D175" s="186">
        <v>20.56</v>
      </c>
      <c r="E175" s="187">
        <v>0.9</v>
      </c>
      <c r="F175" s="187">
        <v>1.1000000000000001</v>
      </c>
      <c r="G175" s="4"/>
      <c r="H175" s="4"/>
      <c r="I175" s="4"/>
      <c r="J175" s="4"/>
      <c r="K175" s="4"/>
      <c r="L175" s="208">
        <v>37406</v>
      </c>
      <c r="M175" s="176">
        <v>5.8689999999999998</v>
      </c>
      <c r="N175" s="176">
        <v>5.8810000000000002</v>
      </c>
      <c r="O175" s="176">
        <v>5.8710000000000004</v>
      </c>
      <c r="P175" s="176">
        <v>5.8680000000000003</v>
      </c>
      <c r="Q175" s="176">
        <v>5.851</v>
      </c>
      <c r="R175" s="176">
        <v>5.8449999999999998</v>
      </c>
      <c r="S175" s="176">
        <v>5.5629999999999997</v>
      </c>
      <c r="T175" s="176">
        <v>4.8319999999999999</v>
      </c>
      <c r="U175" s="176">
        <v>4.8220000000000001</v>
      </c>
      <c r="V175" s="176">
        <v>4.8440000000000003</v>
      </c>
      <c r="W175" s="176">
        <v>4.8109999999999999</v>
      </c>
      <c r="X175" s="176">
        <v>4.7770000000000001</v>
      </c>
      <c r="Y175" s="176">
        <v>4.6680000000000001</v>
      </c>
      <c r="Z175" s="176">
        <v>4.7770000000000001</v>
      </c>
      <c r="AA175" s="176">
        <v>1.61</v>
      </c>
      <c r="AB175" s="176">
        <v>1.248</v>
      </c>
      <c r="AC175" s="176">
        <v>3.7130000000000001</v>
      </c>
      <c r="AD175" s="176">
        <v>4.6980000000000004</v>
      </c>
      <c r="AE175" s="176">
        <v>4.798</v>
      </c>
      <c r="AF175" s="176">
        <v>6.66</v>
      </c>
      <c r="AG175" s="176">
        <v>6.6820000000000004</v>
      </c>
      <c r="AH175" s="176">
        <v>6.6989999999999998</v>
      </c>
      <c r="AI175" s="176">
        <v>6.6630000000000003</v>
      </c>
      <c r="AJ175" s="176">
        <v>6.38</v>
      </c>
      <c r="AK175" s="176">
        <v>120.96</v>
      </c>
      <c r="AL175" s="176">
        <v>54.230400000000003</v>
      </c>
      <c r="AM175" s="176">
        <v>85.965600000000009</v>
      </c>
      <c r="AN175" s="176">
        <v>120.792</v>
      </c>
      <c r="AO175" s="176">
        <v>57.456000000000003</v>
      </c>
      <c r="AP175" s="176">
        <v>89.980800000000002</v>
      </c>
      <c r="AQ175" s="176">
        <v>104.9328</v>
      </c>
      <c r="AR175" s="176">
        <v>121.16160000000001</v>
      </c>
      <c r="AS175" s="176">
        <v>118.6752</v>
      </c>
      <c r="AT175" s="176">
        <v>125.3952</v>
      </c>
      <c r="AU175" s="176">
        <v>111.50160000000001</v>
      </c>
      <c r="AV175" s="176">
        <v>35.044800000000002</v>
      </c>
      <c r="AW175" s="176">
        <v>110.6952</v>
      </c>
      <c r="AX175" s="176">
        <v>121.16160000000001</v>
      </c>
      <c r="AY175" s="176">
        <v>115.92</v>
      </c>
      <c r="AZ175" s="176">
        <v>148.3776</v>
      </c>
      <c r="BA175" s="176">
        <v>34.7928</v>
      </c>
      <c r="BB175" s="176">
        <v>144.42959999999999</v>
      </c>
      <c r="BC175" s="176">
        <v>114.408</v>
      </c>
      <c r="BD175" s="176">
        <v>137.64239999999998</v>
      </c>
      <c r="BE175" s="176">
        <v>85.5792</v>
      </c>
      <c r="BF175" s="176">
        <v>112.1568</v>
      </c>
      <c r="BG175" s="176">
        <v>119.93519999999999</v>
      </c>
      <c r="BH175" s="176">
        <v>90.5184</v>
      </c>
      <c r="BI175" s="176">
        <v>53.625599999999999</v>
      </c>
      <c r="BJ175" s="176">
        <v>119.5992</v>
      </c>
      <c r="BK175" s="176">
        <v>144.83279999999999</v>
      </c>
      <c r="BL175" s="176">
        <v>114.52560000000001</v>
      </c>
      <c r="BM175" s="176">
        <v>147.5712</v>
      </c>
      <c r="BN175" s="176">
        <v>56.6496</v>
      </c>
      <c r="BO175" s="176">
        <v>75.532800000000009</v>
      </c>
      <c r="BP175" s="176">
        <v>116.08799999999999</v>
      </c>
      <c r="BQ175" s="176">
        <v>56.095199999999998</v>
      </c>
      <c r="BR175" s="176">
        <v>42.739199999999997</v>
      </c>
      <c r="BS175" s="176">
        <v>123.98399999999999</v>
      </c>
      <c r="BT175" s="176">
        <v>94.348799999999997</v>
      </c>
      <c r="BU175" s="176">
        <v>70.358399999999989</v>
      </c>
      <c r="BV175" s="176">
        <v>106.26</v>
      </c>
      <c r="BW175" s="176">
        <v>84</v>
      </c>
      <c r="BX175" s="176">
        <v>89.006399999999999</v>
      </c>
      <c r="BY175" s="176">
        <v>60.883199999999995</v>
      </c>
      <c r="BZ175" s="176">
        <v>77.817599999999999</v>
      </c>
      <c r="CA175" s="176">
        <v>36.792000000000002</v>
      </c>
      <c r="CB175" s="176">
        <v>115.1472</v>
      </c>
      <c r="CC175" s="176">
        <v>73.852800000000002</v>
      </c>
      <c r="CD175" s="176">
        <v>80.186399999999992</v>
      </c>
      <c r="CE175" s="176">
        <v>33.465600000000002</v>
      </c>
      <c r="CF175" s="176">
        <v>119.0112</v>
      </c>
      <c r="CG175" s="176">
        <v>110.6784</v>
      </c>
      <c r="CH175" s="176">
        <v>24.393599999999999</v>
      </c>
      <c r="CI175" s="176">
        <v>157.75200000000001</v>
      </c>
      <c r="CJ175" s="176">
        <v>71.1648</v>
      </c>
      <c r="CK175" s="176">
        <v>139.4736</v>
      </c>
      <c r="CL175" s="176">
        <v>144.69839999999999</v>
      </c>
      <c r="CM175" s="176">
        <v>105.1512</v>
      </c>
      <c r="CN175" s="176">
        <v>99.758399999999995</v>
      </c>
      <c r="CO175" s="176">
        <v>89.006399999999999</v>
      </c>
      <c r="CP175" s="176">
        <v>121.8336</v>
      </c>
      <c r="CQ175" s="176">
        <v>137.6088</v>
      </c>
      <c r="CR175" s="176">
        <v>119.7504</v>
      </c>
      <c r="CS175" s="176">
        <v>105.03360000000001</v>
      </c>
      <c r="CT175" s="176">
        <v>109.43519999999999</v>
      </c>
      <c r="CU175" s="176">
        <v>132.14879999999999</v>
      </c>
      <c r="CV175" s="176">
        <v>120.67439999999999</v>
      </c>
      <c r="CW175" s="176">
        <v>135.67679999999999</v>
      </c>
      <c r="CX175" s="176">
        <v>47.863199999999999</v>
      </c>
      <c r="CY175" s="176">
        <v>125.69760000000001</v>
      </c>
      <c r="CZ175" s="176">
        <v>114.5592</v>
      </c>
      <c r="DA175" s="176">
        <v>142.3296</v>
      </c>
      <c r="DB175" s="176">
        <v>50.685600000000001</v>
      </c>
      <c r="DC175" s="176">
        <v>72.559200000000004</v>
      </c>
      <c r="DD175" s="176">
        <v>98.935199999999995</v>
      </c>
      <c r="DE175" s="4"/>
      <c r="DF175" s="113">
        <f t="shared" si="13"/>
        <v>42401</v>
      </c>
      <c r="DG175" s="133">
        <f t="shared" si="14"/>
        <v>82.2</v>
      </c>
      <c r="DH175" s="86">
        <f t="shared" ca="1" si="11"/>
        <v>0</v>
      </c>
      <c r="DI175" s="4"/>
      <c r="DO175" s="178"/>
    </row>
    <row r="176" spans="1:119" customFormat="1" ht="12" customHeight="1" x14ac:dyDescent="0.2">
      <c r="A176" s="4"/>
      <c r="B176" s="188">
        <f t="shared" si="12"/>
        <v>42430</v>
      </c>
      <c r="C176" s="186">
        <v>78.849999999999994</v>
      </c>
      <c r="D176" s="186">
        <v>24.97</v>
      </c>
      <c r="E176" s="187">
        <v>0.9</v>
      </c>
      <c r="F176" s="187">
        <v>1.1000000000000001</v>
      </c>
      <c r="G176" s="4"/>
      <c r="H176" s="4"/>
      <c r="I176" s="4"/>
      <c r="J176" s="4"/>
      <c r="K176" s="4"/>
      <c r="L176" s="208">
        <v>37407</v>
      </c>
      <c r="M176" s="176">
        <v>5.5979999999999999</v>
      </c>
      <c r="N176" s="176">
        <v>5.6289999999999996</v>
      </c>
      <c r="O176" s="176">
        <v>5.6120000000000001</v>
      </c>
      <c r="P176" s="176">
        <v>5.6070000000000002</v>
      </c>
      <c r="Q176" s="176">
        <v>5.5970000000000004</v>
      </c>
      <c r="R176" s="176">
        <v>5.3</v>
      </c>
      <c r="S176" s="176">
        <v>5.5149999999999997</v>
      </c>
      <c r="T176" s="176">
        <v>5.5289999999999999</v>
      </c>
      <c r="U176" s="176">
        <v>5.5049999999999999</v>
      </c>
      <c r="V176" s="176">
        <v>5.5449999999999999</v>
      </c>
      <c r="W176" s="176">
        <v>4.1639999999999997</v>
      </c>
      <c r="X176" s="176">
        <v>5.2380000000000004</v>
      </c>
      <c r="Y176" s="176">
        <v>2.8570000000000002</v>
      </c>
      <c r="Z176" s="176">
        <v>2.8980000000000001</v>
      </c>
      <c r="AA176" s="176">
        <v>2.9180000000000001</v>
      </c>
      <c r="AB176" s="176">
        <v>4.6319999999999997</v>
      </c>
      <c r="AC176" s="176">
        <v>6.2649999999999997</v>
      </c>
      <c r="AD176" s="176">
        <v>5.99</v>
      </c>
      <c r="AE176" s="176">
        <v>5.2450000000000001</v>
      </c>
      <c r="AF176" s="176">
        <v>2.952</v>
      </c>
      <c r="AG176" s="176">
        <v>3.0630000000000002</v>
      </c>
      <c r="AH176" s="176">
        <v>3.0659999999999998</v>
      </c>
      <c r="AI176" s="176">
        <v>3.07</v>
      </c>
      <c r="AJ176" s="176">
        <v>5.2460000000000004</v>
      </c>
      <c r="AK176" s="176">
        <v>36.691199999999995</v>
      </c>
      <c r="AL176" s="176">
        <v>66.326399999999992</v>
      </c>
      <c r="AM176" s="176">
        <v>20.16</v>
      </c>
      <c r="AN176" s="176">
        <v>116.04599999999999</v>
      </c>
      <c r="AO176" s="176">
        <v>93.139199999999988</v>
      </c>
      <c r="AP176" s="176">
        <v>56.011199999999995</v>
      </c>
      <c r="AQ176" s="176">
        <v>50.567999999999998</v>
      </c>
      <c r="AR176" s="176">
        <v>107.9736</v>
      </c>
      <c r="AS176" s="176">
        <v>60.160800000000002</v>
      </c>
      <c r="AT176" s="176">
        <v>57.506399999999999</v>
      </c>
      <c r="AU176" s="176">
        <v>19.152000000000001</v>
      </c>
      <c r="AV176" s="176">
        <v>23.587199999999999</v>
      </c>
      <c r="AW176" s="176">
        <v>5.6448</v>
      </c>
      <c r="AX176" s="176">
        <v>34.406400000000005</v>
      </c>
      <c r="AY176" s="176">
        <v>41.512800000000006</v>
      </c>
      <c r="AZ176" s="176">
        <v>129.32640000000001</v>
      </c>
      <c r="BA176" s="176">
        <v>55.389599999999994</v>
      </c>
      <c r="BB176" s="176">
        <v>123.6228</v>
      </c>
      <c r="BC176" s="176">
        <v>71.080799999999996</v>
      </c>
      <c r="BD176" s="176">
        <v>97.120800000000003</v>
      </c>
      <c r="BE176" s="176">
        <v>69.048000000000002</v>
      </c>
      <c r="BF176" s="176">
        <v>95.34</v>
      </c>
      <c r="BG176" s="176">
        <v>31.684799999999999</v>
      </c>
      <c r="BH176" s="176">
        <v>34.053599999999996</v>
      </c>
      <c r="BI176" s="176">
        <v>78.456000000000003</v>
      </c>
      <c r="BJ176" s="176">
        <v>71.567999999999998</v>
      </c>
      <c r="BK176" s="176">
        <v>76.456800000000001</v>
      </c>
      <c r="BL176" s="176">
        <v>101.5728</v>
      </c>
      <c r="BM176" s="176">
        <v>109.8048</v>
      </c>
      <c r="BN176" s="176">
        <v>84.487200000000001</v>
      </c>
      <c r="BO176" s="176">
        <v>85.831199999999995</v>
      </c>
      <c r="BP176" s="176">
        <v>93.139200000000002</v>
      </c>
      <c r="BQ176" s="176">
        <v>55.574400000000004</v>
      </c>
      <c r="BR176" s="176">
        <v>67.418399999999991</v>
      </c>
      <c r="BS176" s="176">
        <v>81.866399999999999</v>
      </c>
      <c r="BT176" s="176">
        <v>128.01599999999999</v>
      </c>
      <c r="BU176" s="176">
        <v>64.310400000000001</v>
      </c>
      <c r="BV176" s="176">
        <v>114.71039999999999</v>
      </c>
      <c r="BW176" s="176">
        <v>135.10560000000001</v>
      </c>
      <c r="BX176" s="176">
        <v>109.0656</v>
      </c>
      <c r="BY176" s="176">
        <v>49.9968</v>
      </c>
      <c r="BZ176" s="176">
        <v>62.092800000000004</v>
      </c>
      <c r="CA176" s="176">
        <v>75.0792</v>
      </c>
      <c r="CB176" s="176">
        <v>111.8712</v>
      </c>
      <c r="CC176" s="176">
        <v>129.84719999999999</v>
      </c>
      <c r="CD176" s="176">
        <v>89.661600000000007</v>
      </c>
      <c r="CE176" s="176">
        <v>110.32560000000001</v>
      </c>
      <c r="CF176" s="176">
        <v>119.6664</v>
      </c>
      <c r="CG176" s="176">
        <v>100.24560000000001</v>
      </c>
      <c r="CH176" s="176">
        <v>86.772000000000006</v>
      </c>
      <c r="CI176" s="176">
        <v>98.5488</v>
      </c>
      <c r="CJ176" s="176">
        <v>119.02800000000001</v>
      </c>
      <c r="CK176" s="176">
        <v>151.0488</v>
      </c>
      <c r="CL176" s="176">
        <v>108.864</v>
      </c>
      <c r="CM176" s="176">
        <v>46.0824</v>
      </c>
      <c r="CN176" s="176">
        <v>65.620800000000003</v>
      </c>
      <c r="CO176" s="176">
        <v>70.14</v>
      </c>
      <c r="CP176" s="176">
        <v>100.5984</v>
      </c>
      <c r="CQ176" s="176">
        <v>46.7712</v>
      </c>
      <c r="CR176" s="176">
        <v>89.157600000000002</v>
      </c>
      <c r="CS176" s="176">
        <v>117.73439999999999</v>
      </c>
      <c r="CT176" s="176">
        <v>123.5808</v>
      </c>
      <c r="CU176" s="176">
        <v>144.74879999999999</v>
      </c>
      <c r="CV176" s="176">
        <v>90.316800000000001</v>
      </c>
      <c r="CW176" s="176">
        <v>95.424000000000007</v>
      </c>
      <c r="CX176" s="176">
        <v>84.655199999999994</v>
      </c>
      <c r="CY176" s="176">
        <v>65.772000000000006</v>
      </c>
      <c r="CZ176" s="176">
        <v>16.295999999999999</v>
      </c>
      <c r="DA176" s="176">
        <v>25.603200000000001</v>
      </c>
      <c r="DB176" s="176">
        <v>59.8752</v>
      </c>
      <c r="DC176" s="176">
        <v>90.115200000000002</v>
      </c>
      <c r="DD176" s="176">
        <v>99.136800000000008</v>
      </c>
      <c r="DE176" s="4"/>
      <c r="DF176" s="113">
        <f t="shared" si="13"/>
        <v>42430</v>
      </c>
      <c r="DG176" s="133">
        <f t="shared" si="14"/>
        <v>78.849999999999994</v>
      </c>
      <c r="DH176" s="86">
        <f t="shared" ca="1" si="11"/>
        <v>0</v>
      </c>
      <c r="DI176" s="4"/>
      <c r="DO176" s="178"/>
    </row>
    <row r="177" spans="1:119" customFormat="1" ht="12" customHeight="1" x14ac:dyDescent="0.2">
      <c r="A177" s="4"/>
      <c r="B177" s="188">
        <f t="shared" si="12"/>
        <v>42461</v>
      </c>
      <c r="C177" s="186">
        <v>88.11</v>
      </c>
      <c r="D177" s="186">
        <v>20.239999999999998</v>
      </c>
      <c r="E177" s="187">
        <v>0.9</v>
      </c>
      <c r="F177" s="187">
        <v>1.1000000000000001</v>
      </c>
      <c r="G177" s="4"/>
      <c r="H177" s="4"/>
      <c r="I177" s="4"/>
      <c r="J177" s="4"/>
      <c r="K177" s="4"/>
      <c r="L177" s="208">
        <v>37408</v>
      </c>
      <c r="M177" s="176">
        <v>4.6360000000000001</v>
      </c>
      <c r="N177" s="176">
        <v>0.191</v>
      </c>
      <c r="O177" s="176">
        <v>0.73199999999999998</v>
      </c>
      <c r="P177" s="176">
        <v>2.3759999999999999</v>
      </c>
      <c r="Q177" s="176">
        <v>6.391</v>
      </c>
      <c r="R177" s="176">
        <v>6.4560000000000004</v>
      </c>
      <c r="S177" s="176">
        <v>6.5069999999999997</v>
      </c>
      <c r="T177" s="176">
        <v>6.4459999999999997</v>
      </c>
      <c r="U177" s="176">
        <v>6.3949999999999996</v>
      </c>
      <c r="V177" s="176">
        <v>6.3650000000000002</v>
      </c>
      <c r="W177" s="176">
        <v>6.5449999999999999</v>
      </c>
      <c r="X177" s="176">
        <v>8.3759999999999994</v>
      </c>
      <c r="Y177" s="176">
        <v>7.1470000000000002</v>
      </c>
      <c r="Z177" s="176">
        <v>4.8780000000000001</v>
      </c>
      <c r="AA177" s="176">
        <v>6.4139999999999997</v>
      </c>
      <c r="AB177" s="176">
        <v>5.4539999999999997</v>
      </c>
      <c r="AC177" s="176">
        <v>5.3970000000000002</v>
      </c>
      <c r="AD177" s="176">
        <v>5.5309999999999997</v>
      </c>
      <c r="AE177" s="176">
        <v>7.5720000000000001</v>
      </c>
      <c r="AF177" s="176">
        <v>7.5259999999999998</v>
      </c>
      <c r="AG177" s="176">
        <v>4.8479999999999999</v>
      </c>
      <c r="AH177" s="176">
        <v>4.5730000000000004</v>
      </c>
      <c r="AI177" s="176">
        <v>4.6050000000000004</v>
      </c>
      <c r="AJ177" s="176">
        <v>4.7060000000000004</v>
      </c>
      <c r="AK177" s="176">
        <v>114.50880000000001</v>
      </c>
      <c r="AL177" s="176">
        <v>81.244799999999998</v>
      </c>
      <c r="AM177" s="176">
        <v>145.92479999999998</v>
      </c>
      <c r="AN177" s="176">
        <v>111.3</v>
      </c>
      <c r="AO177" s="176">
        <v>128.82239999999999</v>
      </c>
      <c r="AP177" s="176">
        <v>67.334399999999988</v>
      </c>
      <c r="AQ177" s="176">
        <v>29.248799999999999</v>
      </c>
      <c r="AR177" s="176">
        <v>108.89760000000001</v>
      </c>
      <c r="AS177" s="176">
        <v>118.33919999999999</v>
      </c>
      <c r="AT177" s="176">
        <v>98.364000000000004</v>
      </c>
      <c r="AU177" s="176">
        <v>131.64479999999998</v>
      </c>
      <c r="AV177" s="176">
        <v>77.616</v>
      </c>
      <c r="AW177" s="176">
        <v>108.4104</v>
      </c>
      <c r="AX177" s="176">
        <v>115.9032</v>
      </c>
      <c r="AY177" s="176">
        <v>98.263199999999998</v>
      </c>
      <c r="AZ177" s="176">
        <v>110.2752</v>
      </c>
      <c r="BA177" s="176">
        <v>75.986399999999989</v>
      </c>
      <c r="BB177" s="176">
        <v>102.816</v>
      </c>
      <c r="BC177" s="176">
        <v>75.096000000000004</v>
      </c>
      <c r="BD177" s="176">
        <v>147.92400000000001</v>
      </c>
      <c r="BE177" s="176">
        <v>76.608000000000004</v>
      </c>
      <c r="BF177" s="176">
        <v>40.924800000000005</v>
      </c>
      <c r="BG177" s="176">
        <v>75.599999999999994</v>
      </c>
      <c r="BH177" s="176">
        <v>111.35039999999999</v>
      </c>
      <c r="BI177" s="176">
        <v>124.05119999999999</v>
      </c>
      <c r="BJ177" s="176">
        <v>114.64319999999999</v>
      </c>
      <c r="BK177" s="176">
        <v>109.6704</v>
      </c>
      <c r="BL177" s="176">
        <v>38.287199999999999</v>
      </c>
      <c r="BM177" s="176">
        <v>61.084800000000001</v>
      </c>
      <c r="BN177" s="176">
        <v>73.38239999999999</v>
      </c>
      <c r="BO177" s="176">
        <v>109.0656</v>
      </c>
      <c r="BP177" s="176">
        <v>95.89439999999999</v>
      </c>
      <c r="BQ177" s="176">
        <v>102.3288</v>
      </c>
      <c r="BR177" s="176">
        <v>87.914400000000001</v>
      </c>
      <c r="BS177" s="176">
        <v>115.248</v>
      </c>
      <c r="BT177" s="176">
        <v>117.44880000000001</v>
      </c>
      <c r="BU177" s="176">
        <v>150.19200000000001</v>
      </c>
      <c r="BV177" s="176">
        <v>64.444800000000001</v>
      </c>
      <c r="BW177" s="176">
        <v>116.91119999999999</v>
      </c>
      <c r="BX177" s="176">
        <v>125.81519999999999</v>
      </c>
      <c r="BY177" s="176">
        <v>126</v>
      </c>
      <c r="BZ177" s="176">
        <v>102.61439999999999</v>
      </c>
      <c r="CA177" s="176">
        <v>116.03760000000001</v>
      </c>
      <c r="CB177" s="176">
        <v>112.2744</v>
      </c>
      <c r="CC177" s="176">
        <v>72.172800000000009</v>
      </c>
      <c r="CD177" s="176">
        <v>44.385599999999997</v>
      </c>
      <c r="CE177" s="176">
        <v>141.64079999999998</v>
      </c>
      <c r="CF177" s="176">
        <v>108.05760000000001</v>
      </c>
      <c r="CG177" s="176">
        <v>145.15199999999999</v>
      </c>
      <c r="CH177" s="176">
        <v>54.028800000000004</v>
      </c>
      <c r="CI177" s="176">
        <v>51.844800000000006</v>
      </c>
      <c r="CJ177" s="176">
        <v>66.897600000000011</v>
      </c>
      <c r="CK177" s="176">
        <v>83.714399999999998</v>
      </c>
      <c r="CL177" s="176">
        <v>110.4768</v>
      </c>
      <c r="CM177" s="176">
        <v>144.74879999999999</v>
      </c>
      <c r="CN177" s="176">
        <v>74.793600000000012</v>
      </c>
      <c r="CO177" s="176">
        <v>128.16720000000001</v>
      </c>
      <c r="CP177" s="176">
        <v>84.100800000000007</v>
      </c>
      <c r="CQ177" s="176">
        <v>104.3952</v>
      </c>
      <c r="CR177" s="176">
        <v>120.94319999999999</v>
      </c>
      <c r="CS177" s="176">
        <v>90.50160000000001</v>
      </c>
      <c r="CT177" s="176">
        <v>42.940800000000003</v>
      </c>
      <c r="CU177" s="176">
        <v>103.0176</v>
      </c>
      <c r="CV177" s="176">
        <v>69.148800000000008</v>
      </c>
      <c r="CW177" s="176">
        <v>80.421600000000012</v>
      </c>
      <c r="CX177" s="176">
        <v>107.1168</v>
      </c>
      <c r="CY177" s="176">
        <v>86.94</v>
      </c>
      <c r="CZ177" s="176">
        <v>114.2568</v>
      </c>
      <c r="DA177" s="176">
        <v>111.468</v>
      </c>
      <c r="DB177" s="176">
        <v>151.19999999999999</v>
      </c>
      <c r="DC177" s="176">
        <v>49.156800000000004</v>
      </c>
      <c r="DD177" s="176">
        <v>129.09119999999999</v>
      </c>
      <c r="DE177" s="4"/>
      <c r="DF177" s="113">
        <f t="shared" si="13"/>
        <v>42461</v>
      </c>
      <c r="DG177" s="133">
        <f t="shared" si="14"/>
        <v>88.11</v>
      </c>
      <c r="DH177" s="86">
        <f t="shared" ca="1" si="11"/>
        <v>0</v>
      </c>
      <c r="DI177" s="4"/>
      <c r="DO177" s="178"/>
    </row>
    <row r="178" spans="1:119" customFormat="1" ht="12" customHeight="1" x14ac:dyDescent="0.2">
      <c r="A178" s="4"/>
      <c r="B178" s="188">
        <f t="shared" si="12"/>
        <v>42491</v>
      </c>
      <c r="C178" s="186">
        <v>88.47</v>
      </c>
      <c r="D178" s="186">
        <v>21.76</v>
      </c>
      <c r="E178" s="187">
        <v>0.9</v>
      </c>
      <c r="F178" s="187">
        <v>1.1000000000000001</v>
      </c>
      <c r="G178" s="4"/>
      <c r="H178" s="4"/>
      <c r="I178" s="4"/>
      <c r="J178" s="4"/>
      <c r="K178" s="4"/>
      <c r="L178" s="208">
        <v>37409</v>
      </c>
      <c r="M178" s="176">
        <v>4.6260000000000003</v>
      </c>
      <c r="N178" s="176">
        <v>4.6230000000000002</v>
      </c>
      <c r="O178" s="176">
        <v>4.5970000000000004</v>
      </c>
      <c r="P178" s="176">
        <v>4.577</v>
      </c>
      <c r="Q178" s="176">
        <v>4.5419999999999998</v>
      </c>
      <c r="R178" s="176">
        <v>4.508</v>
      </c>
      <c r="S178" s="176">
        <v>4.492</v>
      </c>
      <c r="T178" s="176">
        <v>3.6619999999999999</v>
      </c>
      <c r="U178" s="176">
        <v>3.399</v>
      </c>
      <c r="V178" s="176">
        <v>3.5670000000000002</v>
      </c>
      <c r="W178" s="176">
        <v>3.1230000000000002</v>
      </c>
      <c r="X178" s="176">
        <v>4.53</v>
      </c>
      <c r="Y178" s="176">
        <v>4.8239999999999998</v>
      </c>
      <c r="Z178" s="176">
        <v>3.6579999999999999</v>
      </c>
      <c r="AA178" s="176">
        <v>3.47</v>
      </c>
      <c r="AB178" s="176">
        <v>3.4649999999999999</v>
      </c>
      <c r="AC178" s="176">
        <v>3.4510000000000001</v>
      </c>
      <c r="AD178" s="176">
        <v>3.2320000000000002</v>
      </c>
      <c r="AE178" s="176">
        <v>3.403</v>
      </c>
      <c r="AF178" s="176">
        <v>3.4380000000000002</v>
      </c>
      <c r="AG178" s="176">
        <v>6.0259999999999998</v>
      </c>
      <c r="AH178" s="176">
        <v>6.5220000000000002</v>
      </c>
      <c r="AI178" s="176">
        <v>6.8630000000000004</v>
      </c>
      <c r="AJ178" s="176">
        <v>3.9449999999999998</v>
      </c>
      <c r="AK178" s="176">
        <v>132.24960000000002</v>
      </c>
      <c r="AL178" s="176">
        <v>47.375999999999998</v>
      </c>
      <c r="AM178" s="176">
        <v>81.748800000000003</v>
      </c>
      <c r="AN178" s="176">
        <v>97.339199999999991</v>
      </c>
      <c r="AO178" s="176">
        <v>129.0744</v>
      </c>
      <c r="AP178" s="176">
        <v>108.864</v>
      </c>
      <c r="AQ178" s="176">
        <v>86.083199999999991</v>
      </c>
      <c r="AR178" s="176">
        <v>45.863999999999997</v>
      </c>
      <c r="AS178" s="176">
        <v>110.04</v>
      </c>
      <c r="AT178" s="176">
        <v>29.8368</v>
      </c>
      <c r="AU178" s="176">
        <v>89.275199999999998</v>
      </c>
      <c r="AV178" s="176">
        <v>103.0176</v>
      </c>
      <c r="AW178" s="176">
        <v>127.81439999999999</v>
      </c>
      <c r="AX178" s="176">
        <v>63.873599999999996</v>
      </c>
      <c r="AY178" s="176">
        <v>95.776800000000009</v>
      </c>
      <c r="AZ178" s="176">
        <v>111.68639999999999</v>
      </c>
      <c r="BA178" s="176">
        <v>103.0176</v>
      </c>
      <c r="BB178" s="176">
        <v>58.178400000000003</v>
      </c>
      <c r="BC178" s="176">
        <v>92.870399999999989</v>
      </c>
      <c r="BD178" s="176">
        <v>103.2192</v>
      </c>
      <c r="BE178" s="176">
        <v>104.8656</v>
      </c>
      <c r="BF178" s="176">
        <v>136.39920000000001</v>
      </c>
      <c r="BG178" s="176">
        <v>81.563999999999993</v>
      </c>
      <c r="BH178" s="176">
        <v>114.30719999999999</v>
      </c>
      <c r="BI178" s="176">
        <v>90.182400000000001</v>
      </c>
      <c r="BJ178" s="176">
        <v>147</v>
      </c>
      <c r="BK178" s="176">
        <v>40.051199999999994</v>
      </c>
      <c r="BL178" s="176">
        <v>95.272800000000004</v>
      </c>
      <c r="BM178" s="176">
        <v>83.865600000000001</v>
      </c>
      <c r="BN178" s="176">
        <v>98.582399999999993</v>
      </c>
      <c r="BO178" s="176">
        <v>154.4256</v>
      </c>
      <c r="BP178" s="176">
        <v>55.238399999999999</v>
      </c>
      <c r="BQ178" s="176">
        <v>57.775199999999998</v>
      </c>
      <c r="BR178" s="176">
        <v>113.33280000000001</v>
      </c>
      <c r="BS178" s="176">
        <v>117.3312</v>
      </c>
      <c r="BT178" s="176">
        <v>140.31360000000001</v>
      </c>
      <c r="BU178" s="176">
        <v>97.574399999999997</v>
      </c>
      <c r="BV178" s="176">
        <v>82.403999999999996</v>
      </c>
      <c r="BW178" s="176">
        <v>64.495199999999997</v>
      </c>
      <c r="BX178" s="176">
        <v>88.2</v>
      </c>
      <c r="BY178" s="176">
        <v>124.25280000000001</v>
      </c>
      <c r="BZ178" s="176">
        <v>56.246400000000001</v>
      </c>
      <c r="CA178" s="176">
        <v>95.121600000000001</v>
      </c>
      <c r="CB178" s="176">
        <v>116.676</v>
      </c>
      <c r="CC178" s="176">
        <v>126.8064</v>
      </c>
      <c r="CD178" s="176">
        <v>107.4024</v>
      </c>
      <c r="CE178" s="176">
        <v>80.858399999999989</v>
      </c>
      <c r="CF178" s="176">
        <v>139.77600000000001</v>
      </c>
      <c r="CG178" s="176">
        <v>109.41839999999999</v>
      </c>
      <c r="CH178" s="176">
        <v>93.340800000000002</v>
      </c>
      <c r="CI178" s="176">
        <v>124.38719999999999</v>
      </c>
      <c r="CJ178" s="176">
        <v>62.294400000000003</v>
      </c>
      <c r="CK178" s="176">
        <v>26.174400000000002</v>
      </c>
      <c r="CL178" s="176">
        <v>61.152000000000001</v>
      </c>
      <c r="CM178" s="176">
        <v>101.136</v>
      </c>
      <c r="CN178" s="176">
        <v>100.1112</v>
      </c>
      <c r="CO178" s="176">
        <v>117.096</v>
      </c>
      <c r="CP178" s="176">
        <v>112.3248</v>
      </c>
      <c r="CQ178" s="176">
        <v>103.824</v>
      </c>
      <c r="CR178" s="176">
        <v>86.889600000000002</v>
      </c>
      <c r="CS178" s="176">
        <v>129.12479999999999</v>
      </c>
      <c r="CT178" s="176">
        <v>155.60160000000002</v>
      </c>
      <c r="CU178" s="176">
        <v>52.08</v>
      </c>
      <c r="CV178" s="176">
        <v>122.8248</v>
      </c>
      <c r="CW178" s="176">
        <v>78.18719999999999</v>
      </c>
      <c r="CX178" s="176">
        <v>84.8904</v>
      </c>
      <c r="CY178" s="176">
        <v>52.197600000000001</v>
      </c>
      <c r="CZ178" s="176">
        <v>50.1312</v>
      </c>
      <c r="DA178" s="176">
        <v>86.688000000000002</v>
      </c>
      <c r="DB178" s="176">
        <v>74.07119999999999</v>
      </c>
      <c r="DC178" s="176">
        <v>93.340800000000002</v>
      </c>
      <c r="DD178" s="176">
        <v>39.143999999999998</v>
      </c>
      <c r="DE178" s="4"/>
      <c r="DF178" s="113">
        <f t="shared" si="13"/>
        <v>42491</v>
      </c>
      <c r="DG178" s="133">
        <f t="shared" si="14"/>
        <v>88.47</v>
      </c>
      <c r="DH178" s="86">
        <f t="shared" ca="1" si="11"/>
        <v>0</v>
      </c>
      <c r="DI178" s="4"/>
      <c r="DO178" s="178"/>
    </row>
    <row r="179" spans="1:119" customFormat="1" ht="12" customHeight="1" x14ac:dyDescent="0.2">
      <c r="A179" s="4"/>
      <c r="B179" s="188">
        <f t="shared" si="12"/>
        <v>42522</v>
      </c>
      <c r="C179" s="186">
        <v>64.900000000000006</v>
      </c>
      <c r="D179" s="186">
        <v>46.71</v>
      </c>
      <c r="E179" s="187">
        <v>0.9</v>
      </c>
      <c r="F179" s="187">
        <v>1.1000000000000001</v>
      </c>
      <c r="G179" s="4"/>
      <c r="H179" s="4"/>
      <c r="I179" s="4"/>
      <c r="J179" s="4"/>
      <c r="K179" s="4"/>
      <c r="L179" s="208">
        <v>37410</v>
      </c>
      <c r="M179" s="176">
        <v>3.13</v>
      </c>
      <c r="N179" s="176">
        <v>3.1339999999999999</v>
      </c>
      <c r="O179" s="176">
        <v>3.1379999999999999</v>
      </c>
      <c r="P179" s="176">
        <v>3.12</v>
      </c>
      <c r="Q179" s="176">
        <v>3.0790000000000002</v>
      </c>
      <c r="R179" s="176">
        <v>4.9379999999999997</v>
      </c>
      <c r="S179" s="176">
        <v>5.5309999999999997</v>
      </c>
      <c r="T179" s="176">
        <v>4.4039999999999999</v>
      </c>
      <c r="U179" s="176">
        <v>4.2549999999999999</v>
      </c>
      <c r="V179" s="176">
        <v>4.2169999999999996</v>
      </c>
      <c r="W179" s="176">
        <v>4.2290000000000001</v>
      </c>
      <c r="X179" s="176">
        <v>4.2350000000000003</v>
      </c>
      <c r="Y179" s="176">
        <v>4.2569999999999997</v>
      </c>
      <c r="Z179" s="176">
        <v>4.2770000000000001</v>
      </c>
      <c r="AA179" s="176">
        <v>4.1619999999999999</v>
      </c>
      <c r="AB179" s="176">
        <v>4.2389999999999999</v>
      </c>
      <c r="AC179" s="176">
        <v>4.25</v>
      </c>
      <c r="AD179" s="176">
        <v>4.1630000000000003</v>
      </c>
      <c r="AE179" s="176">
        <v>3.9510000000000001</v>
      </c>
      <c r="AF179" s="176">
        <v>3.9289999999999998</v>
      </c>
      <c r="AG179" s="176">
        <v>4.0049999999999999</v>
      </c>
      <c r="AH179" s="176">
        <v>4.0190000000000001</v>
      </c>
      <c r="AI179" s="176">
        <v>3.9849999999999999</v>
      </c>
      <c r="AJ179" s="176">
        <v>5.0999999999999996</v>
      </c>
      <c r="AK179" s="176">
        <v>100.1784</v>
      </c>
      <c r="AL179" s="176">
        <v>120.1704</v>
      </c>
      <c r="AM179" s="176">
        <v>117.46560000000001</v>
      </c>
      <c r="AN179" s="176">
        <v>112.0896</v>
      </c>
      <c r="AO179" s="176">
        <v>131.67839999999998</v>
      </c>
      <c r="AP179" s="176">
        <v>99.640799999999999</v>
      </c>
      <c r="AQ179" s="176">
        <v>149.83920000000001</v>
      </c>
      <c r="AR179" s="176">
        <v>82.101600000000005</v>
      </c>
      <c r="AS179" s="176">
        <v>73.365600000000001</v>
      </c>
      <c r="AT179" s="176">
        <v>124.9248</v>
      </c>
      <c r="AU179" s="176">
        <v>74.054400000000001</v>
      </c>
      <c r="AV179" s="176">
        <v>116.508</v>
      </c>
      <c r="AW179" s="176">
        <v>112.56</v>
      </c>
      <c r="AX179" s="176">
        <v>73.735199999999992</v>
      </c>
      <c r="AY179" s="176">
        <v>45.796800000000005</v>
      </c>
      <c r="AZ179" s="176">
        <v>100.5984</v>
      </c>
      <c r="BA179" s="176">
        <v>161.07839999999999</v>
      </c>
      <c r="BB179" s="176">
        <v>51.508800000000001</v>
      </c>
      <c r="BC179" s="176">
        <v>109.5528</v>
      </c>
      <c r="BD179" s="176">
        <v>106.19280000000001</v>
      </c>
      <c r="BE179" s="176">
        <v>43.747199999999999</v>
      </c>
      <c r="BF179" s="176">
        <v>22.377599999999997</v>
      </c>
      <c r="BG179" s="176">
        <v>58.925999999999995</v>
      </c>
      <c r="BH179" s="176">
        <v>34.473599999999998</v>
      </c>
      <c r="BI179" s="176">
        <v>42.134399999999999</v>
      </c>
      <c r="BJ179" s="176">
        <v>7.5263999999999998</v>
      </c>
      <c r="BK179" s="176">
        <v>37.816800000000001</v>
      </c>
      <c r="BL179" s="176">
        <v>72.979199999999992</v>
      </c>
      <c r="BM179" s="176">
        <v>60.076800000000006</v>
      </c>
      <c r="BN179" s="176">
        <v>84.789600000000007</v>
      </c>
      <c r="BO179" s="176">
        <v>118.608</v>
      </c>
      <c r="BP179" s="176">
        <v>139.75920000000002</v>
      </c>
      <c r="BQ179" s="176">
        <v>112.37519999999999</v>
      </c>
      <c r="BR179" s="176">
        <v>103.2192</v>
      </c>
      <c r="BS179" s="176">
        <v>78.036000000000001</v>
      </c>
      <c r="BT179" s="176">
        <v>111.50160000000001</v>
      </c>
      <c r="BU179" s="176">
        <v>136.08000000000001</v>
      </c>
      <c r="BV179" s="176">
        <v>54.8352</v>
      </c>
      <c r="BW179" s="176">
        <v>31.852799999999998</v>
      </c>
      <c r="BX179" s="176">
        <v>138.48239999999998</v>
      </c>
      <c r="BY179" s="176">
        <v>17.472000000000001</v>
      </c>
      <c r="BZ179" s="176">
        <v>44.771999999999998</v>
      </c>
      <c r="CA179" s="176">
        <v>131.99760000000001</v>
      </c>
      <c r="CB179" s="176">
        <v>120.3552</v>
      </c>
      <c r="CC179" s="176">
        <v>100.1952</v>
      </c>
      <c r="CD179" s="176">
        <v>107.30160000000001</v>
      </c>
      <c r="CE179" s="176">
        <v>85.965600000000009</v>
      </c>
      <c r="CF179" s="176">
        <v>134.8032</v>
      </c>
      <c r="CG179" s="176">
        <v>84.924000000000007</v>
      </c>
      <c r="CH179" s="176">
        <v>62.294400000000003</v>
      </c>
      <c r="CI179" s="176">
        <v>90.686399999999992</v>
      </c>
      <c r="CJ179" s="176">
        <v>95.558399999999992</v>
      </c>
      <c r="CK179" s="176">
        <v>161.28</v>
      </c>
      <c r="CL179" s="176">
        <v>83.798400000000001</v>
      </c>
      <c r="CM179" s="176">
        <v>34.607999999999997</v>
      </c>
      <c r="CN179" s="176">
        <v>128.87280000000001</v>
      </c>
      <c r="CO179" s="176">
        <v>104.69760000000001</v>
      </c>
      <c r="CP179" s="176">
        <v>135.81120000000001</v>
      </c>
      <c r="CQ179" s="176">
        <v>125.02560000000001</v>
      </c>
      <c r="CR179" s="176">
        <v>87.695999999999998</v>
      </c>
      <c r="CS179" s="176">
        <v>88.065600000000003</v>
      </c>
      <c r="CT179" s="176">
        <v>127.512</v>
      </c>
      <c r="CU179" s="176">
        <v>98.179199999999994</v>
      </c>
      <c r="CV179" s="176">
        <v>36.691199999999995</v>
      </c>
      <c r="CW179" s="176">
        <v>134.148</v>
      </c>
      <c r="CX179" s="176">
        <v>90.165600000000012</v>
      </c>
      <c r="CY179" s="176">
        <v>110.51039999999999</v>
      </c>
      <c r="CZ179" s="176">
        <v>120.13680000000001</v>
      </c>
      <c r="DA179" s="176">
        <v>52.415999999999997</v>
      </c>
      <c r="DB179" s="176">
        <v>114.3912</v>
      </c>
      <c r="DC179" s="176">
        <v>116.49119999999999</v>
      </c>
      <c r="DD179" s="176">
        <v>117.38160000000001</v>
      </c>
      <c r="DE179" s="4"/>
      <c r="DF179" s="113">
        <f t="shared" si="13"/>
        <v>42522</v>
      </c>
      <c r="DG179" s="133">
        <f t="shared" si="14"/>
        <v>64.900000000000006</v>
      </c>
      <c r="DH179" s="86">
        <f t="shared" ca="1" si="11"/>
        <v>0</v>
      </c>
      <c r="DI179" s="4"/>
      <c r="DO179" s="178"/>
    </row>
    <row r="180" spans="1:119" customFormat="1" ht="12" customHeight="1" x14ac:dyDescent="0.2">
      <c r="A180" s="4"/>
      <c r="B180" s="188">
        <f t="shared" si="12"/>
        <v>42552</v>
      </c>
      <c r="C180" s="186">
        <v>84.11</v>
      </c>
      <c r="D180" s="186">
        <v>21.03</v>
      </c>
      <c r="E180" s="187">
        <v>0.9</v>
      </c>
      <c r="F180" s="187">
        <v>1.1000000000000001</v>
      </c>
      <c r="G180" s="4"/>
      <c r="H180" s="4"/>
      <c r="I180" s="4"/>
      <c r="J180" s="4"/>
      <c r="K180" s="4"/>
      <c r="L180" s="208">
        <v>37411</v>
      </c>
      <c r="M180" s="176">
        <v>4.7640000000000002</v>
      </c>
      <c r="N180" s="176">
        <v>4.8369999999999997</v>
      </c>
      <c r="O180" s="176">
        <v>4.9359999999999999</v>
      </c>
      <c r="P180" s="176">
        <v>4.9850000000000003</v>
      </c>
      <c r="Q180" s="176">
        <v>3.153</v>
      </c>
      <c r="R180" s="176">
        <v>0.56999999999999995</v>
      </c>
      <c r="S180" s="176">
        <v>4.7350000000000003</v>
      </c>
      <c r="T180" s="176">
        <v>4.8070000000000004</v>
      </c>
      <c r="U180" s="176">
        <v>5.8109999999999999</v>
      </c>
      <c r="V180" s="176">
        <v>7.0410000000000004</v>
      </c>
      <c r="W180" s="176">
        <v>6.9640000000000004</v>
      </c>
      <c r="X180" s="176">
        <v>7.0839999999999996</v>
      </c>
      <c r="Y180" s="176">
        <v>10.506</v>
      </c>
      <c r="Z180" s="176">
        <v>8.6289999999999996</v>
      </c>
      <c r="AA180" s="176">
        <v>10.242000000000001</v>
      </c>
      <c r="AB180" s="176">
        <v>6.9550000000000001</v>
      </c>
      <c r="AC180" s="176">
        <v>10.186</v>
      </c>
      <c r="AD180" s="176">
        <v>10.285</v>
      </c>
      <c r="AE180" s="176">
        <v>10.308</v>
      </c>
      <c r="AF180" s="176">
        <v>8.3480000000000008</v>
      </c>
      <c r="AG180" s="176">
        <v>6.984</v>
      </c>
      <c r="AH180" s="176">
        <v>7.8529999999999998</v>
      </c>
      <c r="AI180" s="176">
        <v>8.4009999999999998</v>
      </c>
      <c r="AJ180" s="176">
        <v>4.66</v>
      </c>
      <c r="AK180" s="176">
        <v>74.205600000000004</v>
      </c>
      <c r="AL180" s="176">
        <v>115.49160000000001</v>
      </c>
      <c r="AM180" s="176">
        <v>110.0736</v>
      </c>
      <c r="AN180" s="176">
        <v>115.33199999999999</v>
      </c>
      <c r="AO180" s="176">
        <v>108.297</v>
      </c>
      <c r="AP180" s="176">
        <v>75.448800000000006</v>
      </c>
      <c r="AQ180" s="176">
        <v>55.843199999999996</v>
      </c>
      <c r="AR180" s="176">
        <v>51.811199999999999</v>
      </c>
      <c r="AS180" s="176">
        <v>67.536000000000001</v>
      </c>
      <c r="AT180" s="176">
        <v>74.995199999999997</v>
      </c>
      <c r="AU180" s="176">
        <v>29.1312</v>
      </c>
      <c r="AV180" s="176">
        <v>67.703999999999994</v>
      </c>
      <c r="AW180" s="176">
        <v>68.947199999999995</v>
      </c>
      <c r="AX180" s="176">
        <v>69.552000000000007</v>
      </c>
      <c r="AY180" s="176">
        <v>31.046400000000002</v>
      </c>
      <c r="AZ180" s="176">
        <v>69.753600000000006</v>
      </c>
      <c r="BA180" s="176">
        <v>64.310400000000001</v>
      </c>
      <c r="BB180" s="176">
        <v>74.3904</v>
      </c>
      <c r="BC180" s="176">
        <v>42.940800000000003</v>
      </c>
      <c r="BD180" s="176">
        <v>79.178399999999996</v>
      </c>
      <c r="BE180" s="176">
        <v>68.543999999999997</v>
      </c>
      <c r="BF180" s="176">
        <v>78.825600000000009</v>
      </c>
      <c r="BG180" s="176">
        <v>36.287999999999997</v>
      </c>
      <c r="BH180" s="176">
        <v>32.793599999999998</v>
      </c>
      <c r="BI180" s="176">
        <v>55.843200000000003</v>
      </c>
      <c r="BJ180" s="176">
        <v>62.496000000000002</v>
      </c>
      <c r="BK180" s="176">
        <v>61.2864</v>
      </c>
      <c r="BL180" s="176">
        <v>81.244799999999998</v>
      </c>
      <c r="BM180" s="176">
        <v>86.083200000000005</v>
      </c>
      <c r="BN180" s="176">
        <v>101.36280000000001</v>
      </c>
      <c r="BO180" s="176">
        <v>82.966800000000006</v>
      </c>
      <c r="BP180" s="176">
        <v>4.8384</v>
      </c>
      <c r="BQ180" s="176">
        <v>63.756</v>
      </c>
      <c r="BR180" s="176">
        <v>40.32</v>
      </c>
      <c r="BS180" s="176">
        <v>57.456000000000003</v>
      </c>
      <c r="BT180" s="176">
        <v>67.334399999999988</v>
      </c>
      <c r="BU180" s="176">
        <v>51.408000000000001</v>
      </c>
      <c r="BV180" s="176">
        <v>38.7744</v>
      </c>
      <c r="BW180" s="176">
        <v>86.688000000000002</v>
      </c>
      <c r="BX180" s="176">
        <v>94.785600000000002</v>
      </c>
      <c r="BY180" s="176">
        <v>61.689599999999999</v>
      </c>
      <c r="BZ180" s="176">
        <v>68.74560000000001</v>
      </c>
      <c r="CA180" s="176">
        <v>73.180800000000005</v>
      </c>
      <c r="CB180" s="176">
        <v>40.924800000000005</v>
      </c>
      <c r="CC180" s="176">
        <v>34.288800000000002</v>
      </c>
      <c r="CD180" s="176">
        <v>42.940800000000003</v>
      </c>
      <c r="CE180" s="176">
        <v>56.145600000000002</v>
      </c>
      <c r="CF180" s="176">
        <v>128.184</v>
      </c>
      <c r="CG180" s="176">
        <v>116.07119999999999</v>
      </c>
      <c r="CH180" s="176">
        <v>138.4992</v>
      </c>
      <c r="CI180" s="176">
        <v>97.372799999999998</v>
      </c>
      <c r="CJ180" s="176">
        <v>98.145600000000002</v>
      </c>
      <c r="CK180" s="176">
        <v>82.992000000000004</v>
      </c>
      <c r="CL180" s="176">
        <v>106.4448</v>
      </c>
      <c r="CM180" s="176">
        <v>41.126400000000004</v>
      </c>
      <c r="CN180" s="176">
        <v>99.170400000000001</v>
      </c>
      <c r="CO180" s="176">
        <v>133.99679999999998</v>
      </c>
      <c r="CP180" s="176">
        <v>134.21520000000001</v>
      </c>
      <c r="CQ180" s="176">
        <v>100.5984</v>
      </c>
      <c r="CR180" s="176">
        <v>121.5312</v>
      </c>
      <c r="CS180" s="176">
        <v>116.004</v>
      </c>
      <c r="CT180" s="176">
        <v>87.275999999999996</v>
      </c>
      <c r="CU180" s="176">
        <v>78.724800000000002</v>
      </c>
      <c r="CV180" s="176">
        <v>121.36319999999999</v>
      </c>
      <c r="CW180" s="176">
        <v>130.1832</v>
      </c>
      <c r="CX180" s="176">
        <v>130.43520000000001</v>
      </c>
      <c r="CY180" s="176">
        <v>123.3792</v>
      </c>
      <c r="CZ180" s="176">
        <v>83.81519999999999</v>
      </c>
      <c r="DA180" s="176">
        <v>101.0688</v>
      </c>
      <c r="DB180" s="176">
        <v>153.08160000000001</v>
      </c>
      <c r="DC180" s="176">
        <v>99.069600000000008</v>
      </c>
      <c r="DD180" s="176">
        <v>113.11439999999999</v>
      </c>
      <c r="DE180" s="4"/>
      <c r="DF180" s="113">
        <f t="shared" si="13"/>
        <v>42552</v>
      </c>
      <c r="DG180" s="133">
        <f t="shared" si="14"/>
        <v>84.11</v>
      </c>
      <c r="DH180" s="86">
        <f t="shared" ca="1" si="11"/>
        <v>0</v>
      </c>
      <c r="DI180" s="4"/>
      <c r="DO180" s="178"/>
    </row>
    <row r="181" spans="1:119" customFormat="1" ht="12" customHeight="1" x14ac:dyDescent="0.2">
      <c r="A181" s="4"/>
      <c r="B181" s="188">
        <f t="shared" si="12"/>
        <v>42583</v>
      </c>
      <c r="C181" s="186">
        <v>83.35</v>
      </c>
      <c r="D181" s="186">
        <v>19.29</v>
      </c>
      <c r="E181" s="187">
        <v>0.9</v>
      </c>
      <c r="F181" s="187">
        <v>1.1000000000000001</v>
      </c>
      <c r="G181" s="4"/>
      <c r="H181" s="4"/>
      <c r="I181" s="4"/>
      <c r="J181" s="4"/>
      <c r="K181" s="4"/>
      <c r="L181" s="208">
        <v>37412</v>
      </c>
      <c r="M181" s="176">
        <v>4.6100000000000003</v>
      </c>
      <c r="N181" s="176">
        <v>4.9290000000000003</v>
      </c>
      <c r="O181" s="176">
        <v>4.9139999999999997</v>
      </c>
      <c r="P181" s="176">
        <v>5.8129999999999997</v>
      </c>
      <c r="Q181" s="176">
        <v>4.274</v>
      </c>
      <c r="R181" s="176">
        <v>2.9870000000000001</v>
      </c>
      <c r="S181" s="176">
        <v>2.976</v>
      </c>
      <c r="T181" s="176">
        <v>2.907</v>
      </c>
      <c r="U181" s="176">
        <v>6.9249999999999998</v>
      </c>
      <c r="V181" s="176">
        <v>7.8</v>
      </c>
      <c r="W181" s="176">
        <v>7.82</v>
      </c>
      <c r="X181" s="176">
        <v>7.7709999999999999</v>
      </c>
      <c r="Y181" s="176">
        <v>7.6740000000000004</v>
      </c>
      <c r="Z181" s="176">
        <v>7.57</v>
      </c>
      <c r="AA181" s="176">
        <v>7.649</v>
      </c>
      <c r="AB181" s="176">
        <v>7.7320000000000002</v>
      </c>
      <c r="AC181" s="176">
        <v>7.6470000000000002</v>
      </c>
      <c r="AD181" s="176">
        <v>7.5979999999999999</v>
      </c>
      <c r="AE181" s="176">
        <v>7.5629999999999997</v>
      </c>
      <c r="AF181" s="176">
        <v>7.5129999999999999</v>
      </c>
      <c r="AG181" s="176">
        <v>7.4880000000000004</v>
      </c>
      <c r="AH181" s="176">
        <v>7.5609999999999999</v>
      </c>
      <c r="AI181" s="176">
        <v>7.6319999999999997</v>
      </c>
      <c r="AJ181" s="176">
        <v>6.8630000000000004</v>
      </c>
      <c r="AK181" s="176">
        <v>48.232800000000005</v>
      </c>
      <c r="AL181" s="176">
        <v>110.81280000000001</v>
      </c>
      <c r="AM181" s="176">
        <v>102.6816</v>
      </c>
      <c r="AN181" s="176">
        <v>118.5744</v>
      </c>
      <c r="AO181" s="176">
        <v>84.915599999999998</v>
      </c>
      <c r="AP181" s="176">
        <v>51.256800000000005</v>
      </c>
      <c r="AQ181" s="176">
        <v>73.903199999999998</v>
      </c>
      <c r="AR181" s="176">
        <v>73.987200000000001</v>
      </c>
      <c r="AS181" s="176">
        <v>78.422399999999996</v>
      </c>
      <c r="AT181" s="176">
        <v>52.92</v>
      </c>
      <c r="AU181" s="176">
        <v>117.6336</v>
      </c>
      <c r="AV181" s="176">
        <v>94.953600000000009</v>
      </c>
      <c r="AW181" s="176">
        <v>93.088800000000006</v>
      </c>
      <c r="AX181" s="176">
        <v>7.9463999999999997</v>
      </c>
      <c r="AY181" s="176">
        <v>76.524000000000001</v>
      </c>
      <c r="AZ181" s="176">
        <v>86.066399999999987</v>
      </c>
      <c r="BA181" s="176">
        <v>77.162399999999991</v>
      </c>
      <c r="BB181" s="176">
        <v>52.012800000000006</v>
      </c>
      <c r="BC181" s="176">
        <v>54.028800000000004</v>
      </c>
      <c r="BD181" s="176">
        <v>65.738399999999999</v>
      </c>
      <c r="BE181" s="176">
        <v>77.011200000000002</v>
      </c>
      <c r="BF181" s="176">
        <v>70.56</v>
      </c>
      <c r="BG181" s="176">
        <v>39.110399999999998</v>
      </c>
      <c r="BH181" s="176">
        <v>74.524799999999999</v>
      </c>
      <c r="BI181" s="176">
        <v>69.552000000000007</v>
      </c>
      <c r="BJ181" s="176">
        <v>80.438399999999987</v>
      </c>
      <c r="BK181" s="176">
        <v>48.787199999999999</v>
      </c>
      <c r="BL181" s="176">
        <v>74.575199999999995</v>
      </c>
      <c r="BM181" s="176">
        <v>112.0896</v>
      </c>
      <c r="BN181" s="176">
        <v>117.93600000000001</v>
      </c>
      <c r="BO181" s="176">
        <v>47.325600000000001</v>
      </c>
      <c r="BP181" s="176">
        <v>36.069600000000001</v>
      </c>
      <c r="BQ181" s="176">
        <v>107.4528</v>
      </c>
      <c r="BR181" s="176">
        <v>123.98399999999999</v>
      </c>
      <c r="BS181" s="176">
        <v>111.68639999999999</v>
      </c>
      <c r="BT181" s="176">
        <v>51.206400000000002</v>
      </c>
      <c r="BU181" s="176">
        <v>35.027999999999999</v>
      </c>
      <c r="BV181" s="176">
        <v>80.119199999999992</v>
      </c>
      <c r="BW181" s="176">
        <v>92.416800000000009</v>
      </c>
      <c r="BX181" s="176">
        <v>141.37200000000001</v>
      </c>
      <c r="BY181" s="176">
        <v>80.438399999999987</v>
      </c>
      <c r="BZ181" s="176">
        <v>151.28399999999999</v>
      </c>
      <c r="CA181" s="176">
        <v>77.817599999999999</v>
      </c>
      <c r="CB181" s="176">
        <v>86.688000000000002</v>
      </c>
      <c r="CC181" s="176">
        <v>40.32</v>
      </c>
      <c r="CD181" s="176">
        <v>49.929600000000001</v>
      </c>
      <c r="CE181" s="176">
        <v>54.6</v>
      </c>
      <c r="CF181" s="176">
        <v>55.154400000000003</v>
      </c>
      <c r="CG181" s="176">
        <v>50.484000000000002</v>
      </c>
      <c r="CH181" s="176">
        <v>75.667199999999994</v>
      </c>
      <c r="CI181" s="176">
        <v>69.333600000000004</v>
      </c>
      <c r="CJ181" s="176">
        <v>82.3536</v>
      </c>
      <c r="CK181" s="176">
        <v>98.968800000000002</v>
      </c>
      <c r="CL181" s="176">
        <v>41.496000000000002</v>
      </c>
      <c r="CM181" s="176">
        <v>73.701599999999999</v>
      </c>
      <c r="CN181" s="176">
        <v>68.023200000000003</v>
      </c>
      <c r="CO181" s="176">
        <v>89.51039999999999</v>
      </c>
      <c r="CP181" s="176">
        <v>46.7712</v>
      </c>
      <c r="CQ181" s="176">
        <v>74.256</v>
      </c>
      <c r="CR181" s="176">
        <v>71.467199999999991</v>
      </c>
      <c r="CS181" s="176">
        <v>93.945599999999999</v>
      </c>
      <c r="CT181" s="176">
        <v>34.070399999999999</v>
      </c>
      <c r="CU181" s="176">
        <v>78.405600000000007</v>
      </c>
      <c r="CV181" s="176">
        <v>109.7208</v>
      </c>
      <c r="CW181" s="176">
        <v>139.3056</v>
      </c>
      <c r="CX181" s="176">
        <v>90.72</v>
      </c>
      <c r="CY181" s="176">
        <v>126.52080000000001</v>
      </c>
      <c r="CZ181" s="176">
        <v>138.29760000000002</v>
      </c>
      <c r="DA181" s="176">
        <v>104.00880000000001</v>
      </c>
      <c r="DB181" s="176">
        <v>95.659199999999998</v>
      </c>
      <c r="DC181" s="176">
        <v>114.52560000000001</v>
      </c>
      <c r="DD181" s="176">
        <v>112.5432</v>
      </c>
      <c r="DE181" s="4"/>
      <c r="DF181" s="113">
        <f t="shared" si="13"/>
        <v>42583</v>
      </c>
      <c r="DG181" s="133">
        <f t="shared" si="14"/>
        <v>83.35</v>
      </c>
      <c r="DH181" s="86">
        <f t="shared" ca="1" si="11"/>
        <v>0</v>
      </c>
      <c r="DI181" s="4"/>
      <c r="DO181" s="178"/>
    </row>
    <row r="182" spans="1:119" customFormat="1" ht="12" customHeight="1" x14ac:dyDescent="0.2">
      <c r="A182" s="4"/>
      <c r="B182" s="188">
        <f t="shared" si="12"/>
        <v>42614</v>
      </c>
      <c r="C182" s="186">
        <v>85.14</v>
      </c>
      <c r="D182" s="186">
        <v>18.75</v>
      </c>
      <c r="E182" s="187">
        <v>0.9</v>
      </c>
      <c r="F182" s="187">
        <v>1.1000000000000001</v>
      </c>
      <c r="G182" s="4"/>
      <c r="H182" s="4"/>
      <c r="I182" s="4"/>
      <c r="J182" s="4"/>
      <c r="K182" s="4"/>
      <c r="L182" s="208">
        <v>37413</v>
      </c>
      <c r="M182" s="176">
        <v>7.5350000000000001</v>
      </c>
      <c r="N182" s="176">
        <v>7.3140000000000001</v>
      </c>
      <c r="O182" s="176">
        <v>7.718</v>
      </c>
      <c r="P182" s="176">
        <v>5.2709999999999999</v>
      </c>
      <c r="Q182" s="176">
        <v>5.4180000000000001</v>
      </c>
      <c r="R182" s="176">
        <v>5.399</v>
      </c>
      <c r="S182" s="176">
        <v>5.3630000000000004</v>
      </c>
      <c r="T182" s="176">
        <v>5.3639999999999999</v>
      </c>
      <c r="U182" s="176">
        <v>5.2469999999999999</v>
      </c>
      <c r="V182" s="176">
        <v>5.0670000000000002</v>
      </c>
      <c r="W182" s="176">
        <v>5.0490000000000004</v>
      </c>
      <c r="X182" s="176">
        <v>5.2770000000000001</v>
      </c>
      <c r="Y182" s="176">
        <v>5.3070000000000004</v>
      </c>
      <c r="Z182" s="176">
        <v>6.6890000000000001</v>
      </c>
      <c r="AA182" s="176">
        <v>7.5060000000000002</v>
      </c>
      <c r="AB182" s="176">
        <v>7.5179999999999998</v>
      </c>
      <c r="AC182" s="176">
        <v>7.4279999999999999</v>
      </c>
      <c r="AD182" s="176">
        <v>7.4089999999999998</v>
      </c>
      <c r="AE182" s="176">
        <v>7.3</v>
      </c>
      <c r="AF182" s="176">
        <v>7.2480000000000002</v>
      </c>
      <c r="AG182" s="176">
        <v>7.11</v>
      </c>
      <c r="AH182" s="176">
        <v>7.1120000000000001</v>
      </c>
      <c r="AI182" s="176">
        <v>7.2279999999999998</v>
      </c>
      <c r="AJ182" s="176">
        <v>7.3760000000000003</v>
      </c>
      <c r="AK182" s="176">
        <v>137.89439999999999</v>
      </c>
      <c r="AL182" s="176">
        <v>105.23519999999999</v>
      </c>
      <c r="AM182" s="176">
        <v>42.050400000000003</v>
      </c>
      <c r="AN182" s="176">
        <v>103.85760000000001</v>
      </c>
      <c r="AO182" s="176">
        <v>128.57040000000001</v>
      </c>
      <c r="AP182" s="176">
        <v>115.71839999999999</v>
      </c>
      <c r="AQ182" s="176">
        <v>72.979199999999992</v>
      </c>
      <c r="AR182" s="176">
        <v>115.5672</v>
      </c>
      <c r="AS182" s="176">
        <v>145.03440000000001</v>
      </c>
      <c r="AT182" s="176">
        <v>91.173600000000008</v>
      </c>
      <c r="AU182" s="176">
        <v>119.91839999999999</v>
      </c>
      <c r="AV182" s="176">
        <v>130.83840000000001</v>
      </c>
      <c r="AW182" s="176">
        <v>117.58319999999999</v>
      </c>
      <c r="AX182" s="176">
        <v>99.792000000000002</v>
      </c>
      <c r="AY182" s="176">
        <v>61.488</v>
      </c>
      <c r="AZ182" s="176">
        <v>57.506399999999999</v>
      </c>
      <c r="BA182" s="176">
        <v>74.760000000000005</v>
      </c>
      <c r="BB182" s="176">
        <v>70.425600000000003</v>
      </c>
      <c r="BC182" s="176">
        <v>94.651200000000003</v>
      </c>
      <c r="BD182" s="176">
        <v>112.0896</v>
      </c>
      <c r="BE182" s="176">
        <v>78.590399999999988</v>
      </c>
      <c r="BF182" s="176">
        <v>129.19200000000001</v>
      </c>
      <c r="BG182" s="176">
        <v>127.20960000000001</v>
      </c>
      <c r="BH182" s="176">
        <v>107.2512</v>
      </c>
      <c r="BI182" s="176">
        <v>114.35760000000001</v>
      </c>
      <c r="BJ182" s="176">
        <v>103.0008</v>
      </c>
      <c r="BK182" s="176">
        <v>151.01520000000002</v>
      </c>
      <c r="BL182" s="176">
        <v>82.454399999999993</v>
      </c>
      <c r="BM182" s="176">
        <v>120.15360000000001</v>
      </c>
      <c r="BN182" s="176">
        <v>112.03919999999999</v>
      </c>
      <c r="BO182" s="176">
        <v>18.5304</v>
      </c>
      <c r="BP182" s="176">
        <v>20.9328</v>
      </c>
      <c r="BQ182" s="176">
        <v>14.044799999999999</v>
      </c>
      <c r="BR182" s="176">
        <v>74.524799999999999</v>
      </c>
      <c r="BS182" s="176">
        <v>80.8416</v>
      </c>
      <c r="BT182" s="176">
        <v>109.33439999999999</v>
      </c>
      <c r="BU182" s="176">
        <v>118.188</v>
      </c>
      <c r="BV182" s="176">
        <v>112.69439999999999</v>
      </c>
      <c r="BW182" s="176">
        <v>140.71679999999998</v>
      </c>
      <c r="BX182" s="176">
        <v>13.910399999999999</v>
      </c>
      <c r="BY182" s="176">
        <v>72.895200000000003</v>
      </c>
      <c r="BZ182" s="176">
        <v>143.67359999999999</v>
      </c>
      <c r="CA182" s="176">
        <v>116.5248</v>
      </c>
      <c r="CB182" s="176">
        <v>109.0656</v>
      </c>
      <c r="CC182" s="176">
        <v>58.665599999999998</v>
      </c>
      <c r="CD182" s="176">
        <v>129.4776</v>
      </c>
      <c r="CE182" s="176">
        <v>77.851199999999992</v>
      </c>
      <c r="CF182" s="176">
        <v>94.835999999999999</v>
      </c>
      <c r="CG182" s="176">
        <v>90.215999999999994</v>
      </c>
      <c r="CH182" s="176">
        <v>125.916</v>
      </c>
      <c r="CI182" s="176">
        <v>115.08</v>
      </c>
      <c r="CJ182" s="176">
        <v>151.7208</v>
      </c>
      <c r="CK182" s="176">
        <v>88.451999999999998</v>
      </c>
      <c r="CL182" s="176">
        <v>98.061600000000013</v>
      </c>
      <c r="CM182" s="176">
        <v>68.123999999999995</v>
      </c>
      <c r="CN182" s="176">
        <v>114.5592</v>
      </c>
      <c r="CO182" s="176">
        <v>127.20960000000001</v>
      </c>
      <c r="CP182" s="176">
        <v>56.246400000000001</v>
      </c>
      <c r="CQ182" s="176">
        <v>123.27839999999999</v>
      </c>
      <c r="CR182" s="176">
        <v>130.8048</v>
      </c>
      <c r="CS182" s="176">
        <v>121.69919999999999</v>
      </c>
      <c r="CT182" s="176">
        <v>71.080799999999996</v>
      </c>
      <c r="CU182" s="176">
        <v>70.711199999999991</v>
      </c>
      <c r="CV182" s="176">
        <v>119.09519999999999</v>
      </c>
      <c r="CW182" s="176">
        <v>132.8544</v>
      </c>
      <c r="CX182" s="176">
        <v>106.6968</v>
      </c>
      <c r="CY182" s="176">
        <v>50.9544</v>
      </c>
      <c r="CZ182" s="176">
        <v>90.988799999999998</v>
      </c>
      <c r="DA182" s="176">
        <v>120.47280000000001</v>
      </c>
      <c r="DB182" s="176">
        <v>132.048</v>
      </c>
      <c r="DC182" s="176">
        <v>93.139200000000002</v>
      </c>
      <c r="DD182" s="176">
        <v>110.4768</v>
      </c>
      <c r="DE182" s="4"/>
      <c r="DF182" s="113">
        <f t="shared" si="13"/>
        <v>42614</v>
      </c>
      <c r="DG182" s="133">
        <f t="shared" si="14"/>
        <v>85.14</v>
      </c>
      <c r="DH182" s="86">
        <f t="shared" ca="1" si="11"/>
        <v>0</v>
      </c>
      <c r="DI182" s="4"/>
      <c r="DO182" s="178"/>
    </row>
    <row r="183" spans="1:119" customFormat="1" ht="12" customHeight="1" x14ac:dyDescent="0.2">
      <c r="A183" s="4"/>
      <c r="B183" s="188">
        <f t="shared" si="12"/>
        <v>42644</v>
      </c>
      <c r="C183" s="186">
        <v>88.11</v>
      </c>
      <c r="D183" s="186">
        <v>20.22</v>
      </c>
      <c r="E183" s="187">
        <v>0.9</v>
      </c>
      <c r="F183" s="187">
        <v>1.1000000000000001</v>
      </c>
      <c r="G183" s="4"/>
      <c r="H183" s="4"/>
      <c r="I183" s="4"/>
      <c r="J183" s="4"/>
      <c r="K183" s="4"/>
      <c r="L183" s="208">
        <v>37414</v>
      </c>
      <c r="M183" s="176">
        <v>7.2370000000000001</v>
      </c>
      <c r="N183" s="176">
        <v>7.1920000000000002</v>
      </c>
      <c r="O183" s="176">
        <v>5.0869999999999997</v>
      </c>
      <c r="P183" s="176">
        <v>4.8609999999999998</v>
      </c>
      <c r="Q183" s="176">
        <v>4.4429999999999996</v>
      </c>
      <c r="R183" s="176">
        <v>6.75</v>
      </c>
      <c r="S183" s="176">
        <v>6.8869999999999996</v>
      </c>
      <c r="T183" s="176">
        <v>6.89</v>
      </c>
      <c r="U183" s="176">
        <v>7.01</v>
      </c>
      <c r="V183" s="176">
        <v>7.0030000000000001</v>
      </c>
      <c r="W183" s="176">
        <v>6.9119999999999999</v>
      </c>
      <c r="X183" s="176">
        <v>6.8689999999999998</v>
      </c>
      <c r="Y183" s="176">
        <v>6.7889999999999997</v>
      </c>
      <c r="Z183" s="176">
        <v>6.7190000000000003</v>
      </c>
      <c r="AA183" s="176">
        <v>6.6479999999999997</v>
      </c>
      <c r="AB183" s="176">
        <v>4.8220000000000001</v>
      </c>
      <c r="AC183" s="176">
        <v>4.7460000000000004</v>
      </c>
      <c r="AD183" s="176">
        <v>4.8040000000000003</v>
      </c>
      <c r="AE183" s="176">
        <v>5.3680000000000003</v>
      </c>
      <c r="AF183" s="176">
        <v>4.7220000000000004</v>
      </c>
      <c r="AG183" s="176">
        <v>4.734</v>
      </c>
      <c r="AH183" s="176">
        <v>4.7430000000000003</v>
      </c>
      <c r="AI183" s="176">
        <v>4.742</v>
      </c>
      <c r="AJ183" s="176">
        <v>3.36</v>
      </c>
      <c r="AK183" s="176">
        <v>138.096</v>
      </c>
      <c r="AL183" s="176">
        <v>90.921600000000012</v>
      </c>
      <c r="AM183" s="176">
        <v>98.397600000000011</v>
      </c>
      <c r="AN183" s="176">
        <v>67.031999999999996</v>
      </c>
      <c r="AO183" s="176">
        <v>121.63200000000001</v>
      </c>
      <c r="AP183" s="176">
        <v>137.28960000000001</v>
      </c>
      <c r="AQ183" s="176">
        <v>73.584000000000003</v>
      </c>
      <c r="AR183" s="176">
        <v>94.835999999999999</v>
      </c>
      <c r="AS183" s="176">
        <v>54.012</v>
      </c>
      <c r="AT183" s="176">
        <v>116.34</v>
      </c>
      <c r="AU183" s="176">
        <v>126.336</v>
      </c>
      <c r="AV183" s="176">
        <v>108.2088</v>
      </c>
      <c r="AW183" s="176">
        <v>95.608800000000002</v>
      </c>
      <c r="AX183" s="176">
        <v>138.9024</v>
      </c>
      <c r="AY183" s="176">
        <v>89.712000000000003</v>
      </c>
      <c r="AZ183" s="176">
        <v>92.652000000000001</v>
      </c>
      <c r="BA183" s="176">
        <v>60.866399999999999</v>
      </c>
      <c r="BB183" s="176">
        <v>69.753600000000006</v>
      </c>
      <c r="BC183" s="176">
        <v>111.8712</v>
      </c>
      <c r="BD183" s="176">
        <v>124.68960000000001</v>
      </c>
      <c r="BE183" s="176">
        <v>104.83199999999999</v>
      </c>
      <c r="BF183" s="176">
        <v>90.417600000000007</v>
      </c>
      <c r="BG183" s="176">
        <v>58.934400000000004</v>
      </c>
      <c r="BH183" s="176">
        <v>137.256</v>
      </c>
      <c r="BI183" s="176">
        <v>130.4016</v>
      </c>
      <c r="BJ183" s="176">
        <v>119.5488</v>
      </c>
      <c r="BK183" s="176">
        <v>77.095199999999991</v>
      </c>
      <c r="BL183" s="176">
        <v>81.06</v>
      </c>
      <c r="BM183" s="176">
        <v>81.849600000000009</v>
      </c>
      <c r="BN183" s="176">
        <v>93.172800000000009</v>
      </c>
      <c r="BO183" s="176">
        <v>77.431200000000004</v>
      </c>
      <c r="BP183" s="176">
        <v>65.4024</v>
      </c>
      <c r="BQ183" s="176">
        <v>123.4632</v>
      </c>
      <c r="BR183" s="176">
        <v>123.19439999999999</v>
      </c>
      <c r="BS183" s="176">
        <v>112.69439999999999</v>
      </c>
      <c r="BT183" s="176">
        <v>70.694399999999987</v>
      </c>
      <c r="BU183" s="176">
        <v>77.767200000000003</v>
      </c>
      <c r="BV183" s="176">
        <v>77.716800000000006</v>
      </c>
      <c r="BW183" s="176">
        <v>80.8416</v>
      </c>
      <c r="BX183" s="176">
        <v>80.724000000000004</v>
      </c>
      <c r="BY183" s="176">
        <v>69.384</v>
      </c>
      <c r="BZ183" s="176">
        <v>70.963200000000001</v>
      </c>
      <c r="CA183" s="176">
        <v>80.64</v>
      </c>
      <c r="CB183" s="176">
        <v>76.540800000000004</v>
      </c>
      <c r="CC183" s="176">
        <v>89.88</v>
      </c>
      <c r="CD183" s="176">
        <v>74.541600000000003</v>
      </c>
      <c r="CE183" s="176">
        <v>120.59039999999999</v>
      </c>
      <c r="CF183" s="176">
        <v>116.81039999999999</v>
      </c>
      <c r="CG183" s="176">
        <v>117.66719999999999</v>
      </c>
      <c r="CH183" s="176">
        <v>125.6808</v>
      </c>
      <c r="CI183" s="176">
        <v>98.767200000000003</v>
      </c>
      <c r="CJ183" s="176">
        <v>78.422399999999996</v>
      </c>
      <c r="CK183" s="176">
        <v>6.3503999999999996</v>
      </c>
      <c r="CL183" s="176">
        <v>72.66</v>
      </c>
      <c r="CM183" s="176">
        <v>70.896000000000001</v>
      </c>
      <c r="CN183" s="176">
        <v>69.552000000000007</v>
      </c>
      <c r="CO183" s="176">
        <v>92.0304</v>
      </c>
      <c r="CP183" s="176">
        <v>95.121600000000001</v>
      </c>
      <c r="CQ183" s="176">
        <v>90.602399999999989</v>
      </c>
      <c r="CR183" s="176">
        <v>134.38320000000002</v>
      </c>
      <c r="CS183" s="176">
        <v>120.80880000000001</v>
      </c>
      <c r="CT183" s="176">
        <v>127.4616</v>
      </c>
      <c r="CU183" s="176">
        <v>96.700800000000001</v>
      </c>
      <c r="CV183" s="176">
        <v>133.4256</v>
      </c>
      <c r="CW183" s="176">
        <v>115.92</v>
      </c>
      <c r="CX183" s="176">
        <v>152.61120000000003</v>
      </c>
      <c r="CY183" s="176">
        <v>57.842400000000005</v>
      </c>
      <c r="CZ183" s="176">
        <v>128.92320000000001</v>
      </c>
      <c r="DA183" s="176">
        <v>107.30160000000001</v>
      </c>
      <c r="DB183" s="176">
        <v>68.947199999999995</v>
      </c>
      <c r="DC183" s="176">
        <v>109.0656</v>
      </c>
      <c r="DD183" s="176">
        <v>107.80560000000001</v>
      </c>
      <c r="DE183" s="4"/>
      <c r="DF183" s="113">
        <f t="shared" si="13"/>
        <v>42644</v>
      </c>
      <c r="DG183" s="133">
        <f t="shared" si="14"/>
        <v>88.11</v>
      </c>
      <c r="DH183" s="86">
        <f t="shared" ca="1" si="11"/>
        <v>0</v>
      </c>
      <c r="DI183" s="4"/>
      <c r="DO183" s="178"/>
    </row>
    <row r="184" spans="1:119" customFormat="1" ht="12" customHeight="1" x14ac:dyDescent="0.2">
      <c r="A184" s="4"/>
      <c r="B184" s="188">
        <f t="shared" si="12"/>
        <v>42675</v>
      </c>
      <c r="C184" s="186">
        <v>89.96</v>
      </c>
      <c r="D184" s="186">
        <v>17.91</v>
      </c>
      <c r="E184" s="187">
        <v>0.9</v>
      </c>
      <c r="F184" s="187">
        <v>1.1000000000000001</v>
      </c>
      <c r="G184" s="4"/>
      <c r="H184" s="4"/>
      <c r="I184" s="4"/>
      <c r="J184" s="4"/>
      <c r="K184" s="4"/>
      <c r="L184" s="208">
        <v>37415</v>
      </c>
      <c r="M184" s="176">
        <v>3.2559999999999998</v>
      </c>
      <c r="N184" s="176">
        <v>3.2109999999999999</v>
      </c>
      <c r="O184" s="176">
        <v>3.2429999999999999</v>
      </c>
      <c r="P184" s="176">
        <v>3.2549999999999999</v>
      </c>
      <c r="Q184" s="176">
        <v>3.2490000000000001</v>
      </c>
      <c r="R184" s="176">
        <v>3.2589999999999999</v>
      </c>
      <c r="S184" s="176">
        <v>3.254</v>
      </c>
      <c r="T184" s="176">
        <v>3.242</v>
      </c>
      <c r="U184" s="176">
        <v>3.2370000000000001</v>
      </c>
      <c r="V184" s="176">
        <v>3.2370000000000001</v>
      </c>
      <c r="W184" s="176">
        <v>3.2360000000000002</v>
      </c>
      <c r="X184" s="176">
        <v>3.2490000000000001</v>
      </c>
      <c r="Y184" s="176">
        <v>3.246</v>
      </c>
      <c r="Z184" s="176">
        <v>3.41</v>
      </c>
      <c r="AA184" s="176">
        <v>7.3819999999999997</v>
      </c>
      <c r="AB184" s="176">
        <v>8.391</v>
      </c>
      <c r="AC184" s="176">
        <v>6.1210000000000004</v>
      </c>
      <c r="AD184" s="176">
        <v>5.157</v>
      </c>
      <c r="AE184" s="176">
        <v>4.8849999999999998</v>
      </c>
      <c r="AF184" s="176">
        <v>6.3520000000000003</v>
      </c>
      <c r="AG184" s="176">
        <v>6.3550000000000004</v>
      </c>
      <c r="AH184" s="176">
        <v>6.3579999999999997</v>
      </c>
      <c r="AI184" s="176">
        <v>6.2850000000000001</v>
      </c>
      <c r="AJ184" s="176">
        <v>5.5609999999999999</v>
      </c>
      <c r="AK184" s="176">
        <v>50.584800000000001</v>
      </c>
      <c r="AL184" s="176">
        <v>94.903199999999998</v>
      </c>
      <c r="AM184" s="176">
        <v>72.979199999999992</v>
      </c>
      <c r="AN184" s="176">
        <v>72.004800000000003</v>
      </c>
      <c r="AO184" s="176">
        <v>67.9392</v>
      </c>
      <c r="AP184" s="176">
        <v>97.272000000000006</v>
      </c>
      <c r="AQ184" s="176">
        <v>77.447999999999993</v>
      </c>
      <c r="AR184" s="176">
        <v>30.122400000000003</v>
      </c>
      <c r="AS184" s="176">
        <v>7.6103999999999994</v>
      </c>
      <c r="AT184" s="176">
        <v>27.888000000000002</v>
      </c>
      <c r="AU184" s="176">
        <v>107.78880000000001</v>
      </c>
      <c r="AV184" s="176">
        <v>114.7944</v>
      </c>
      <c r="AW184" s="176">
        <v>109.90560000000001</v>
      </c>
      <c r="AX184" s="176">
        <v>152.40960000000001</v>
      </c>
      <c r="AY184" s="176">
        <v>47.375999999999998</v>
      </c>
      <c r="AZ184" s="176">
        <v>99.909600000000012</v>
      </c>
      <c r="BA184" s="176">
        <v>101.67360000000001</v>
      </c>
      <c r="BB184" s="176">
        <v>161.1456</v>
      </c>
      <c r="BC184" s="176">
        <v>90.232799999999997</v>
      </c>
      <c r="BD184" s="176">
        <v>128.92320000000001</v>
      </c>
      <c r="BE184" s="176">
        <v>131.124</v>
      </c>
      <c r="BF184" s="176">
        <v>104.0424</v>
      </c>
      <c r="BG184" s="176">
        <v>50.8536</v>
      </c>
      <c r="BH184" s="176">
        <v>67.149600000000007</v>
      </c>
      <c r="BI184" s="176">
        <v>117.53280000000001</v>
      </c>
      <c r="BJ184" s="176">
        <v>109.4688</v>
      </c>
      <c r="BK184" s="176">
        <v>119.3472</v>
      </c>
      <c r="BL184" s="176">
        <v>39.295199999999994</v>
      </c>
      <c r="BM184" s="176">
        <v>69.5184</v>
      </c>
      <c r="BN184" s="176">
        <v>70.156800000000004</v>
      </c>
      <c r="BO184" s="176">
        <v>152.81279999999998</v>
      </c>
      <c r="BP184" s="176">
        <v>48.585599999999999</v>
      </c>
      <c r="BQ184" s="176">
        <v>113.48399999999999</v>
      </c>
      <c r="BR184" s="176">
        <v>118.5912</v>
      </c>
      <c r="BS184" s="176">
        <v>152.59440000000001</v>
      </c>
      <c r="BT184" s="176">
        <v>52.634399999999999</v>
      </c>
      <c r="BU184" s="176">
        <v>83.596800000000002</v>
      </c>
      <c r="BV184" s="176">
        <v>70.291200000000003</v>
      </c>
      <c r="BW184" s="176">
        <v>135.8784</v>
      </c>
      <c r="BX184" s="176">
        <v>84.87360000000001</v>
      </c>
      <c r="BY184" s="176">
        <v>81.799199999999999</v>
      </c>
      <c r="BZ184" s="176">
        <v>128.68799999999999</v>
      </c>
      <c r="CA184" s="176">
        <v>150.4776</v>
      </c>
      <c r="CB184" s="176">
        <v>87.208799999999997</v>
      </c>
      <c r="CC184" s="176">
        <v>124.4712</v>
      </c>
      <c r="CD184" s="176">
        <v>125.2272</v>
      </c>
      <c r="CE184" s="176">
        <v>102.61439999999999</v>
      </c>
      <c r="CF184" s="176">
        <v>107.82239999999999</v>
      </c>
      <c r="CG184" s="176">
        <v>131.67839999999998</v>
      </c>
      <c r="CH184" s="176">
        <v>103.4208</v>
      </c>
      <c r="CI184" s="176">
        <v>150.39359999999999</v>
      </c>
      <c r="CJ184" s="176">
        <v>28.022400000000001</v>
      </c>
      <c r="CK184" s="176">
        <v>70.173600000000008</v>
      </c>
      <c r="CL184" s="176">
        <v>57.96</v>
      </c>
      <c r="CM184" s="176">
        <v>53.625599999999999</v>
      </c>
      <c r="CN184" s="176">
        <v>87.494399999999999</v>
      </c>
      <c r="CO184" s="176">
        <v>84.201599999999999</v>
      </c>
      <c r="CP184" s="176">
        <v>98.599199999999996</v>
      </c>
      <c r="CQ184" s="176">
        <v>98.884799999999998</v>
      </c>
      <c r="CR184" s="176">
        <v>67.9392</v>
      </c>
      <c r="CS184" s="176">
        <v>115.39919999999999</v>
      </c>
      <c r="CT184" s="176">
        <v>123.84960000000001</v>
      </c>
      <c r="CU184" s="176">
        <v>145.37039999999999</v>
      </c>
      <c r="CV184" s="176">
        <v>108.14160000000001</v>
      </c>
      <c r="CW184" s="176">
        <v>115.5</v>
      </c>
      <c r="CX184" s="176">
        <v>116.69280000000001</v>
      </c>
      <c r="CY184" s="176">
        <v>93.004800000000003</v>
      </c>
      <c r="CZ184" s="176">
        <v>125.3952</v>
      </c>
      <c r="DA184" s="176">
        <v>104.63039999999999</v>
      </c>
      <c r="DB184" s="176">
        <v>90.048000000000002</v>
      </c>
      <c r="DC184" s="176">
        <v>66.78</v>
      </c>
      <c r="DD184" s="176">
        <v>146.63039999999998</v>
      </c>
      <c r="DE184" s="4"/>
      <c r="DF184" s="113">
        <f t="shared" si="13"/>
        <v>42675</v>
      </c>
      <c r="DG184" s="133">
        <f t="shared" si="14"/>
        <v>89.96</v>
      </c>
      <c r="DH184" s="86">
        <f t="shared" ca="1" si="11"/>
        <v>0</v>
      </c>
      <c r="DI184" s="4"/>
      <c r="DO184" s="178"/>
    </row>
    <row r="185" spans="1:119" customFormat="1" ht="12" customHeight="1" x14ac:dyDescent="0.2">
      <c r="A185" s="4"/>
      <c r="B185" s="188">
        <f t="shared" si="12"/>
        <v>42705</v>
      </c>
      <c r="C185" s="186">
        <v>81.8</v>
      </c>
      <c r="D185" s="186">
        <v>18.829999999999998</v>
      </c>
      <c r="E185" s="187">
        <v>0.9</v>
      </c>
      <c r="F185" s="187">
        <v>1.1000000000000001</v>
      </c>
      <c r="G185" s="4"/>
      <c r="H185" s="4"/>
      <c r="I185" s="4"/>
      <c r="J185" s="4"/>
      <c r="K185" s="4"/>
      <c r="L185" s="208">
        <v>37416</v>
      </c>
      <c r="M185" s="176">
        <v>8.0779999999999994</v>
      </c>
      <c r="N185" s="176">
        <v>10.281000000000001</v>
      </c>
      <c r="O185" s="176">
        <v>10.273999999999999</v>
      </c>
      <c r="P185" s="176">
        <v>10.260999999999999</v>
      </c>
      <c r="Q185" s="176">
        <v>7.3140000000000001</v>
      </c>
      <c r="R185" s="176">
        <v>6.2629999999999999</v>
      </c>
      <c r="S185" s="176">
        <v>6.1689999999999996</v>
      </c>
      <c r="T185" s="176">
        <v>4.9470000000000001</v>
      </c>
      <c r="U185" s="176">
        <v>4.9139999999999997</v>
      </c>
      <c r="V185" s="176">
        <v>5.12</v>
      </c>
      <c r="W185" s="176">
        <v>7.23</v>
      </c>
      <c r="X185" s="176">
        <v>10.237</v>
      </c>
      <c r="Y185" s="176">
        <v>10.316000000000001</v>
      </c>
      <c r="Z185" s="176">
        <v>9.7100000000000009</v>
      </c>
      <c r="AA185" s="176">
        <v>4.4829999999999997</v>
      </c>
      <c r="AB185" s="176">
        <v>5.6689999999999996</v>
      </c>
      <c r="AC185" s="176">
        <v>6.0819999999999999</v>
      </c>
      <c r="AD185" s="176">
        <v>6.07</v>
      </c>
      <c r="AE185" s="176">
        <v>5.4649999999999999</v>
      </c>
      <c r="AF185" s="176">
        <v>4.67</v>
      </c>
      <c r="AG185" s="176">
        <v>4.6900000000000004</v>
      </c>
      <c r="AH185" s="176">
        <v>4.6479999999999997</v>
      </c>
      <c r="AI185" s="176">
        <v>4.6680000000000001</v>
      </c>
      <c r="AJ185" s="176">
        <v>5.3890000000000002</v>
      </c>
      <c r="AK185" s="176">
        <v>130.03200000000001</v>
      </c>
      <c r="AL185" s="176">
        <v>110.39280000000001</v>
      </c>
      <c r="AM185" s="176">
        <v>48.585599999999999</v>
      </c>
      <c r="AN185" s="176">
        <v>132.60239999999999</v>
      </c>
      <c r="AO185" s="176">
        <v>148.47839999999999</v>
      </c>
      <c r="AP185" s="176">
        <v>57.254400000000004</v>
      </c>
      <c r="AQ185" s="176">
        <v>78.573599999999999</v>
      </c>
      <c r="AR185" s="176">
        <v>96.163200000000003</v>
      </c>
      <c r="AS185" s="176">
        <v>116.928</v>
      </c>
      <c r="AT185" s="176">
        <v>13.288799999999998</v>
      </c>
      <c r="AU185" s="176">
        <v>130.43520000000001</v>
      </c>
      <c r="AV185" s="176">
        <v>62.546399999999998</v>
      </c>
      <c r="AW185" s="176">
        <v>135.15600000000001</v>
      </c>
      <c r="AX185" s="176">
        <v>115.31519999999999</v>
      </c>
      <c r="AY185" s="176">
        <v>95.676000000000002</v>
      </c>
      <c r="AZ185" s="176">
        <v>96.768000000000001</v>
      </c>
      <c r="BA185" s="176">
        <v>131.24160000000001</v>
      </c>
      <c r="BB185" s="176">
        <v>81.647999999999996</v>
      </c>
      <c r="BC185" s="176">
        <v>157.8528</v>
      </c>
      <c r="BD185" s="176">
        <v>41.076000000000001</v>
      </c>
      <c r="BE185" s="176">
        <v>124.572</v>
      </c>
      <c r="BF185" s="176">
        <v>79.665600000000012</v>
      </c>
      <c r="BG185" s="176">
        <v>122.976</v>
      </c>
      <c r="BH185" s="176">
        <v>132.4512</v>
      </c>
      <c r="BI185" s="176">
        <v>32.373599999999996</v>
      </c>
      <c r="BJ185" s="176">
        <v>12.936</v>
      </c>
      <c r="BK185" s="176">
        <v>10.9032</v>
      </c>
      <c r="BL185" s="176">
        <v>76.608000000000004</v>
      </c>
      <c r="BM185" s="176">
        <v>115.31519999999999</v>
      </c>
      <c r="BN185" s="176">
        <v>96.163200000000003</v>
      </c>
      <c r="BO185" s="176">
        <v>145.7568</v>
      </c>
      <c r="BP185" s="176">
        <v>63.7224</v>
      </c>
      <c r="BQ185" s="176">
        <v>106.8984</v>
      </c>
      <c r="BR185" s="176">
        <v>108.05760000000001</v>
      </c>
      <c r="BS185" s="176">
        <v>137.08799999999999</v>
      </c>
      <c r="BT185" s="176">
        <v>62.059199999999997</v>
      </c>
      <c r="BU185" s="176">
        <v>141.67439999999999</v>
      </c>
      <c r="BV185" s="176">
        <v>117.12960000000001</v>
      </c>
      <c r="BW185" s="176">
        <v>72.979199999999992</v>
      </c>
      <c r="BX185" s="176">
        <v>41.764800000000001</v>
      </c>
      <c r="BY185" s="176">
        <v>96.583199999999991</v>
      </c>
      <c r="BZ185" s="176">
        <v>123.00960000000001</v>
      </c>
      <c r="CA185" s="176">
        <v>120.75839999999999</v>
      </c>
      <c r="CB185" s="176">
        <v>89.51039999999999</v>
      </c>
      <c r="CC185" s="176">
        <v>89.947199999999995</v>
      </c>
      <c r="CD185" s="176">
        <v>133.50960000000001</v>
      </c>
      <c r="CE185" s="176">
        <v>137.928</v>
      </c>
      <c r="CF185" s="176">
        <v>102.816</v>
      </c>
      <c r="CG185" s="176">
        <v>125.2608</v>
      </c>
      <c r="CH185" s="176">
        <v>97.826399999999992</v>
      </c>
      <c r="CI185" s="176">
        <v>138.44879999999998</v>
      </c>
      <c r="CJ185" s="176">
        <v>83.462399999999988</v>
      </c>
      <c r="CK185" s="176">
        <v>40.488</v>
      </c>
      <c r="CL185" s="176">
        <v>60.832800000000006</v>
      </c>
      <c r="CM185" s="176">
        <v>64.192800000000005</v>
      </c>
      <c r="CN185" s="176">
        <v>83.647199999999998</v>
      </c>
      <c r="CO185" s="176">
        <v>69.148800000000008</v>
      </c>
      <c r="CP185" s="176">
        <v>110.88</v>
      </c>
      <c r="CQ185" s="176">
        <v>103.152</v>
      </c>
      <c r="CR185" s="176">
        <v>89.04</v>
      </c>
      <c r="CS185" s="176">
        <v>24.9816</v>
      </c>
      <c r="CT185" s="176">
        <v>58.564800000000005</v>
      </c>
      <c r="CU185" s="176">
        <v>55.574400000000004</v>
      </c>
      <c r="CV185" s="176">
        <v>58.934400000000004</v>
      </c>
      <c r="CW185" s="176">
        <v>7.9968000000000004</v>
      </c>
      <c r="CX185" s="176">
        <v>104.00880000000001</v>
      </c>
      <c r="CY185" s="176">
        <v>68.947199999999995</v>
      </c>
      <c r="CZ185" s="176">
        <v>77.431200000000004</v>
      </c>
      <c r="DA185" s="176">
        <v>120.1704</v>
      </c>
      <c r="DB185" s="176">
        <v>149.90639999999999</v>
      </c>
      <c r="DC185" s="176">
        <v>113.13119999999999</v>
      </c>
      <c r="DD185" s="176">
        <v>125.9832</v>
      </c>
      <c r="DE185" s="4"/>
      <c r="DF185" s="113">
        <f t="shared" si="13"/>
        <v>42705</v>
      </c>
      <c r="DG185" s="133">
        <f t="shared" si="14"/>
        <v>81.8</v>
      </c>
      <c r="DH185" s="86">
        <f t="shared" ca="1" si="11"/>
        <v>0</v>
      </c>
      <c r="DI185" s="4"/>
      <c r="DO185" s="178"/>
    </row>
    <row r="186" spans="1:119" customFormat="1" ht="12" customHeight="1" x14ac:dyDescent="0.2">
      <c r="A186" s="4"/>
      <c r="B186" s="188">
        <f t="shared" si="12"/>
        <v>42736</v>
      </c>
      <c r="C186" s="186">
        <v>87.95</v>
      </c>
      <c r="D186" s="186">
        <v>20.149999999999999</v>
      </c>
      <c r="E186" s="187">
        <v>0.9</v>
      </c>
      <c r="F186" s="187">
        <v>1.1000000000000001</v>
      </c>
      <c r="G186" s="4"/>
      <c r="H186" s="4"/>
      <c r="I186" s="4"/>
      <c r="J186" s="4"/>
      <c r="K186" s="4"/>
      <c r="L186" s="208">
        <v>37417</v>
      </c>
      <c r="M186" s="176">
        <v>4.72</v>
      </c>
      <c r="N186" s="176">
        <v>4.6689999999999996</v>
      </c>
      <c r="O186" s="176">
        <v>4.6219999999999999</v>
      </c>
      <c r="P186" s="176">
        <v>4.6120000000000001</v>
      </c>
      <c r="Q186" s="176">
        <v>4.6070000000000002</v>
      </c>
      <c r="R186" s="176">
        <v>4.6029999999999998</v>
      </c>
      <c r="S186" s="176">
        <v>4.6159999999999997</v>
      </c>
      <c r="T186" s="176">
        <v>4.6230000000000002</v>
      </c>
      <c r="U186" s="176">
        <v>4.6020000000000003</v>
      </c>
      <c r="V186" s="176">
        <v>4.5910000000000002</v>
      </c>
      <c r="W186" s="176">
        <v>4.593</v>
      </c>
      <c r="X186" s="176">
        <v>4.59</v>
      </c>
      <c r="Y186" s="176">
        <v>4.5780000000000003</v>
      </c>
      <c r="Z186" s="176">
        <v>4.5780000000000003</v>
      </c>
      <c r="AA186" s="176">
        <v>5.3540000000000001</v>
      </c>
      <c r="AB186" s="176">
        <v>6.7530000000000001</v>
      </c>
      <c r="AC186" s="176">
        <v>6.7140000000000004</v>
      </c>
      <c r="AD186" s="176">
        <v>6.7050000000000001</v>
      </c>
      <c r="AE186" s="176">
        <v>6.6959999999999997</v>
      </c>
      <c r="AF186" s="176">
        <v>6.7030000000000003</v>
      </c>
      <c r="AG186" s="176">
        <v>6.718</v>
      </c>
      <c r="AH186" s="176">
        <v>6.27</v>
      </c>
      <c r="AI186" s="176">
        <v>5.1050000000000004</v>
      </c>
      <c r="AJ186" s="176">
        <v>5.5380000000000003</v>
      </c>
      <c r="AK186" s="176">
        <v>130.08240000000001</v>
      </c>
      <c r="AL186" s="176">
        <v>123.4632</v>
      </c>
      <c r="AM186" s="176">
        <v>138.43199999999999</v>
      </c>
      <c r="AN186" s="176">
        <v>117.12960000000001</v>
      </c>
      <c r="AO186" s="176">
        <v>98.011200000000002</v>
      </c>
      <c r="AP186" s="176">
        <v>97.960800000000006</v>
      </c>
      <c r="AQ186" s="176">
        <v>90.568799999999996</v>
      </c>
      <c r="AR186" s="176">
        <v>87.091200000000001</v>
      </c>
      <c r="AS186" s="176">
        <v>52.3992</v>
      </c>
      <c r="AT186" s="176">
        <v>117.46560000000001</v>
      </c>
      <c r="AU186" s="176">
        <v>85.478399999999993</v>
      </c>
      <c r="AV186" s="176">
        <v>138.4992</v>
      </c>
      <c r="AW186" s="176">
        <v>82.857600000000005</v>
      </c>
      <c r="AX186" s="176">
        <v>113.0808</v>
      </c>
      <c r="AY186" s="176">
        <v>70.543199999999999</v>
      </c>
      <c r="AZ186" s="176">
        <v>116.676</v>
      </c>
      <c r="BA186" s="176">
        <v>142.53120000000001</v>
      </c>
      <c r="BB186" s="176">
        <v>87.897600000000011</v>
      </c>
      <c r="BC186" s="176">
        <v>62.328000000000003</v>
      </c>
      <c r="BD186" s="176">
        <v>111.26639999999999</v>
      </c>
      <c r="BE186" s="176">
        <v>55.271999999999998</v>
      </c>
      <c r="BF186" s="176">
        <v>45.561599999999999</v>
      </c>
      <c r="BG186" s="176">
        <v>66.528000000000006</v>
      </c>
      <c r="BH186" s="176">
        <v>27.619199999999999</v>
      </c>
      <c r="BI186" s="176">
        <v>10.8696</v>
      </c>
      <c r="BJ186" s="176">
        <v>6.9888000000000003</v>
      </c>
      <c r="BK186" s="176">
        <v>38.942399999999999</v>
      </c>
      <c r="BL186" s="176">
        <v>72.979199999999992</v>
      </c>
      <c r="BM186" s="176">
        <v>60.076800000000006</v>
      </c>
      <c r="BN186" s="176">
        <v>64.226399999999998</v>
      </c>
      <c r="BO186" s="176">
        <v>67.8048</v>
      </c>
      <c r="BP186" s="176">
        <v>85.327199999999991</v>
      </c>
      <c r="BQ186" s="176">
        <v>57.136800000000001</v>
      </c>
      <c r="BR186" s="176">
        <v>42.134399999999999</v>
      </c>
      <c r="BS186" s="176">
        <v>47.275199999999998</v>
      </c>
      <c r="BT186" s="176">
        <v>50.904000000000003</v>
      </c>
      <c r="BU186" s="176">
        <v>76.204800000000006</v>
      </c>
      <c r="BV186" s="176">
        <v>84.0672</v>
      </c>
      <c r="BW186" s="176">
        <v>40.723199999999999</v>
      </c>
      <c r="BX186" s="176">
        <v>121.34639999999999</v>
      </c>
      <c r="BY186" s="176">
        <v>51.576000000000001</v>
      </c>
      <c r="BZ186" s="176">
        <v>64.915199999999999</v>
      </c>
      <c r="CA186" s="176">
        <v>109.872</v>
      </c>
      <c r="CB186" s="176">
        <v>96.532800000000009</v>
      </c>
      <c r="CC186" s="176">
        <v>49.795199999999994</v>
      </c>
      <c r="CD186" s="176">
        <v>72.223199999999991</v>
      </c>
      <c r="CE186" s="176">
        <v>70.308000000000007</v>
      </c>
      <c r="CF186" s="176">
        <v>136.48320000000001</v>
      </c>
      <c r="CG186" s="176">
        <v>106.848</v>
      </c>
      <c r="CH186" s="176">
        <v>92.534399999999991</v>
      </c>
      <c r="CI186" s="176">
        <v>138.86879999999999</v>
      </c>
      <c r="CJ186" s="176">
        <v>76.389600000000002</v>
      </c>
      <c r="CK186" s="176">
        <v>155.83679999999998</v>
      </c>
      <c r="CL186" s="176">
        <v>63.974400000000003</v>
      </c>
      <c r="CM186" s="176">
        <v>37.631999999999998</v>
      </c>
      <c r="CN186" s="176">
        <v>96.801600000000008</v>
      </c>
      <c r="CO186" s="176">
        <v>86.486399999999989</v>
      </c>
      <c r="CP186" s="176">
        <v>131.44320000000002</v>
      </c>
      <c r="CQ186" s="176">
        <v>83.781600000000012</v>
      </c>
      <c r="CR186" s="176">
        <v>98.565600000000003</v>
      </c>
      <c r="CS186" s="176">
        <v>69.753600000000006</v>
      </c>
      <c r="CT186" s="176">
        <v>123.3792</v>
      </c>
      <c r="CU186" s="176">
        <v>108.46080000000001</v>
      </c>
      <c r="CV186" s="176">
        <v>78.825600000000009</v>
      </c>
      <c r="CW186" s="176">
        <v>130.92239999999998</v>
      </c>
      <c r="CX186" s="176">
        <v>88.468800000000002</v>
      </c>
      <c r="CY186" s="176">
        <v>108.1584</v>
      </c>
      <c r="CZ186" s="176">
        <v>121.1952</v>
      </c>
      <c r="DA186" s="176">
        <v>25.8888</v>
      </c>
      <c r="DB186" s="176">
        <v>102.9</v>
      </c>
      <c r="DC186" s="176">
        <v>113.7864</v>
      </c>
      <c r="DD186" s="176">
        <v>61.2864</v>
      </c>
      <c r="DE186" s="4"/>
      <c r="DF186" s="113">
        <f t="shared" si="13"/>
        <v>42736</v>
      </c>
      <c r="DG186" s="133">
        <f t="shared" si="14"/>
        <v>87.95</v>
      </c>
      <c r="DH186" s="86">
        <f t="shared" ca="1" si="11"/>
        <v>0</v>
      </c>
      <c r="DI186" s="4"/>
      <c r="DO186" s="178"/>
    </row>
    <row r="187" spans="1:119" customFormat="1" ht="12" customHeight="1" x14ac:dyDescent="0.2">
      <c r="A187" s="4"/>
      <c r="B187" s="188">
        <f t="shared" si="12"/>
        <v>42767</v>
      </c>
      <c r="C187" s="186">
        <v>82.2</v>
      </c>
      <c r="D187" s="186">
        <v>20.56</v>
      </c>
      <c r="E187" s="187">
        <v>0.9</v>
      </c>
      <c r="F187" s="187">
        <v>1.1000000000000001</v>
      </c>
      <c r="G187" s="4"/>
      <c r="H187" s="4"/>
      <c r="I187" s="4"/>
      <c r="J187" s="4"/>
      <c r="K187" s="4"/>
      <c r="L187" s="208">
        <v>37418</v>
      </c>
      <c r="M187" s="176">
        <v>5.8479999999999999</v>
      </c>
      <c r="N187" s="176">
        <v>4.0919999999999996</v>
      </c>
      <c r="O187" s="176">
        <v>4.9939999999999998</v>
      </c>
      <c r="P187" s="176">
        <v>4.4420000000000002</v>
      </c>
      <c r="Q187" s="176">
        <v>4.2939999999999996</v>
      </c>
      <c r="R187" s="176">
        <v>4.234</v>
      </c>
      <c r="S187" s="176">
        <v>3.1080000000000001</v>
      </c>
      <c r="T187" s="176">
        <v>3.0640000000000001</v>
      </c>
      <c r="U187" s="176">
        <v>1.589</v>
      </c>
      <c r="V187" s="176">
        <v>1.5069999999999999</v>
      </c>
      <c r="W187" s="176">
        <v>1.8520000000000001</v>
      </c>
      <c r="X187" s="176">
        <v>3.2490000000000001</v>
      </c>
      <c r="Y187" s="176">
        <v>3.1850000000000001</v>
      </c>
      <c r="Z187" s="176">
        <v>3.173</v>
      </c>
      <c r="AA187" s="176">
        <v>3.0830000000000002</v>
      </c>
      <c r="AB187" s="176">
        <v>3.0979999999999999</v>
      </c>
      <c r="AC187" s="176">
        <v>3.121</v>
      </c>
      <c r="AD187" s="176">
        <v>3.1549999999999998</v>
      </c>
      <c r="AE187" s="176">
        <v>3.1120000000000001</v>
      </c>
      <c r="AF187" s="176">
        <v>3.1659999999999999</v>
      </c>
      <c r="AG187" s="176">
        <v>3.1669999999999998</v>
      </c>
      <c r="AH187" s="176">
        <v>3.1789999999999998</v>
      </c>
      <c r="AI187" s="176">
        <v>4.7569999999999997</v>
      </c>
      <c r="AJ187" s="176">
        <v>7.6390000000000002</v>
      </c>
      <c r="AK187" s="176">
        <v>134.78639999999999</v>
      </c>
      <c r="AL187" s="176">
        <v>83.059200000000004</v>
      </c>
      <c r="AM187" s="176">
        <v>99.993600000000001</v>
      </c>
      <c r="AN187" s="176">
        <v>84.621600000000001</v>
      </c>
      <c r="AO187" s="176">
        <v>40.588800000000006</v>
      </c>
      <c r="AP187" s="176">
        <v>93.811199999999999</v>
      </c>
      <c r="AQ187" s="176">
        <v>101.80800000000001</v>
      </c>
      <c r="AR187" s="176">
        <v>146.56320000000002</v>
      </c>
      <c r="AS187" s="176">
        <v>89.107199999999992</v>
      </c>
      <c r="AT187" s="176">
        <v>82.017600000000002</v>
      </c>
      <c r="AU187" s="176">
        <v>84.11760000000001</v>
      </c>
      <c r="AV187" s="176">
        <v>148.61279999999999</v>
      </c>
      <c r="AW187" s="176">
        <v>89.308800000000005</v>
      </c>
      <c r="AX187" s="176">
        <v>114.24</v>
      </c>
      <c r="AY187" s="176">
        <v>73.701599999999999</v>
      </c>
      <c r="AZ187" s="176">
        <v>145.55520000000001</v>
      </c>
      <c r="BA187" s="176">
        <v>77.296800000000005</v>
      </c>
      <c r="BB187" s="176">
        <v>124.52160000000001</v>
      </c>
      <c r="BC187" s="176">
        <v>127.176</v>
      </c>
      <c r="BD187" s="176">
        <v>98.985600000000005</v>
      </c>
      <c r="BE187" s="176">
        <v>106.2432</v>
      </c>
      <c r="BF187" s="176">
        <v>84.084000000000003</v>
      </c>
      <c r="BG187" s="176">
        <v>43.041599999999995</v>
      </c>
      <c r="BH187" s="176">
        <v>112.2744</v>
      </c>
      <c r="BI187" s="176">
        <v>60.311999999999998</v>
      </c>
      <c r="BJ187" s="176">
        <v>88.703999999999994</v>
      </c>
      <c r="BK187" s="176">
        <v>115.5168</v>
      </c>
      <c r="BL187" s="176">
        <v>82.656000000000006</v>
      </c>
      <c r="BM187" s="176">
        <v>116.13839999999999</v>
      </c>
      <c r="BN187" s="176">
        <v>111.8544</v>
      </c>
      <c r="BO187" s="176">
        <v>140.69999999999999</v>
      </c>
      <c r="BP187" s="176">
        <v>106.2432</v>
      </c>
      <c r="BQ187" s="176">
        <v>68.241600000000005</v>
      </c>
      <c r="BR187" s="176">
        <v>86.855999999999995</v>
      </c>
      <c r="BS187" s="176">
        <v>68.947199999999995</v>
      </c>
      <c r="BT187" s="176">
        <v>27.148799999999998</v>
      </c>
      <c r="BU187" s="176">
        <v>25.216799999999999</v>
      </c>
      <c r="BV187" s="176">
        <v>85.075199999999995</v>
      </c>
      <c r="BW187" s="176">
        <v>82.656000000000006</v>
      </c>
      <c r="BX187" s="176">
        <v>124.25280000000001</v>
      </c>
      <c r="BY187" s="176">
        <v>126.8064</v>
      </c>
      <c r="BZ187" s="176">
        <v>124.18560000000001</v>
      </c>
      <c r="CA187" s="176">
        <v>116.1216</v>
      </c>
      <c r="CB187" s="176">
        <v>9.3071999999999999</v>
      </c>
      <c r="CC187" s="176">
        <v>122.22</v>
      </c>
      <c r="CD187" s="176">
        <v>108.66239999999999</v>
      </c>
      <c r="CE187" s="176">
        <v>108.46080000000001</v>
      </c>
      <c r="CF187" s="176">
        <v>146.36160000000001</v>
      </c>
      <c r="CG187" s="176">
        <v>72.962399999999988</v>
      </c>
      <c r="CH187" s="176">
        <v>78.338399999999993</v>
      </c>
      <c r="CI187" s="176">
        <v>131.8296</v>
      </c>
      <c r="CJ187" s="176">
        <v>105.6048</v>
      </c>
      <c r="CK187" s="176">
        <v>126.8064</v>
      </c>
      <c r="CL187" s="176">
        <v>66.729600000000005</v>
      </c>
      <c r="CM187" s="176">
        <v>90.787199999999999</v>
      </c>
      <c r="CN187" s="176">
        <v>54.8352</v>
      </c>
      <c r="CO187" s="176">
        <v>154.4256</v>
      </c>
      <c r="CP187" s="176">
        <v>103.0176</v>
      </c>
      <c r="CQ187" s="176">
        <v>103.11839999999999</v>
      </c>
      <c r="CR187" s="176">
        <v>138.46559999999999</v>
      </c>
      <c r="CS187" s="176">
        <v>77.212800000000001</v>
      </c>
      <c r="CT187" s="176">
        <v>98.784000000000006</v>
      </c>
      <c r="CU187" s="176">
        <v>78.372</v>
      </c>
      <c r="CV187" s="176">
        <v>62.311199999999999</v>
      </c>
      <c r="CW187" s="176">
        <v>59.119199999999999</v>
      </c>
      <c r="CX187" s="176">
        <v>82.4208</v>
      </c>
      <c r="CY187" s="176">
        <v>74.961600000000004</v>
      </c>
      <c r="CZ187" s="176">
        <v>60.984000000000002</v>
      </c>
      <c r="DA187" s="176">
        <v>138.852</v>
      </c>
      <c r="DB187" s="176">
        <v>85.68</v>
      </c>
      <c r="DC187" s="176">
        <v>106.9824</v>
      </c>
      <c r="DD187" s="176">
        <v>75.448800000000006</v>
      </c>
      <c r="DE187" s="4"/>
      <c r="DF187" s="113">
        <f t="shared" si="13"/>
        <v>42767</v>
      </c>
      <c r="DG187" s="133">
        <f t="shared" si="14"/>
        <v>82.2</v>
      </c>
      <c r="DH187" s="86">
        <f t="shared" ca="1" si="11"/>
        <v>0</v>
      </c>
      <c r="DI187" s="4"/>
      <c r="DO187" s="178"/>
    </row>
    <row r="188" spans="1:119" customFormat="1" ht="12" customHeight="1" x14ac:dyDescent="0.2">
      <c r="A188" s="4"/>
      <c r="B188" s="188">
        <f t="shared" si="12"/>
        <v>42795</v>
      </c>
      <c r="C188" s="186">
        <v>78.849999999999994</v>
      </c>
      <c r="D188" s="186">
        <v>24.97</v>
      </c>
      <c r="E188" s="187">
        <v>0.9</v>
      </c>
      <c r="F188" s="187">
        <v>1.1000000000000001</v>
      </c>
      <c r="G188" s="4"/>
      <c r="H188" s="4"/>
      <c r="I188" s="4"/>
      <c r="J188" s="4"/>
      <c r="K188" s="4"/>
      <c r="L188" s="208">
        <v>37419</v>
      </c>
      <c r="M188" s="176">
        <v>8.5519999999999996</v>
      </c>
      <c r="N188" s="176">
        <v>8.5920000000000005</v>
      </c>
      <c r="O188" s="176">
        <v>8.5150000000000006</v>
      </c>
      <c r="P188" s="176">
        <v>8.3889999999999993</v>
      </c>
      <c r="Q188" s="176">
        <v>8.25</v>
      </c>
      <c r="R188" s="176">
        <v>8.25</v>
      </c>
      <c r="S188" s="176">
        <v>8.202</v>
      </c>
      <c r="T188" s="176">
        <v>8.1679999999999993</v>
      </c>
      <c r="U188" s="176">
        <v>8.2270000000000003</v>
      </c>
      <c r="V188" s="176">
        <v>8.2970000000000006</v>
      </c>
      <c r="W188" s="176">
        <v>8.34</v>
      </c>
      <c r="X188" s="176">
        <v>8.3970000000000002</v>
      </c>
      <c r="Y188" s="176">
        <v>8.2929999999999993</v>
      </c>
      <c r="Z188" s="176">
        <v>8.4760000000000009</v>
      </c>
      <c r="AA188" s="176">
        <v>6.702</v>
      </c>
      <c r="AB188" s="176">
        <v>4.2690000000000001</v>
      </c>
      <c r="AC188" s="176">
        <v>3.7050000000000001</v>
      </c>
      <c r="AD188" s="176">
        <v>2.9470000000000001</v>
      </c>
      <c r="AE188" s="176">
        <v>4.2380000000000004</v>
      </c>
      <c r="AF188" s="176">
        <v>6.4619999999999997</v>
      </c>
      <c r="AG188" s="176">
        <v>6.43</v>
      </c>
      <c r="AH188" s="176">
        <v>6.3840000000000003</v>
      </c>
      <c r="AI188" s="176">
        <v>5.58</v>
      </c>
      <c r="AJ188" s="176">
        <v>4.58</v>
      </c>
      <c r="AK188" s="176">
        <v>129.21719999999999</v>
      </c>
      <c r="AL188" s="176">
        <v>89.014800000000008</v>
      </c>
      <c r="AM188" s="176">
        <v>97.633200000000002</v>
      </c>
      <c r="AN188" s="176">
        <v>123.06</v>
      </c>
      <c r="AO188" s="176">
        <v>54.280800000000006</v>
      </c>
      <c r="AP188" s="176">
        <v>75.482399999999998</v>
      </c>
      <c r="AQ188" s="176">
        <v>83.630400000000009</v>
      </c>
      <c r="AR188" s="176">
        <v>115.9872</v>
      </c>
      <c r="AS188" s="176">
        <v>89.787599999999998</v>
      </c>
      <c r="AT188" s="176">
        <v>91.282800000000009</v>
      </c>
      <c r="AU188" s="176">
        <v>88.821600000000018</v>
      </c>
      <c r="AV188" s="176">
        <v>140.88479999999998</v>
      </c>
      <c r="AW188" s="176">
        <v>110.09040000000002</v>
      </c>
      <c r="AX188" s="176">
        <v>93.853199999999987</v>
      </c>
      <c r="AY188" s="176">
        <v>114.66839999999999</v>
      </c>
      <c r="AZ188" s="176">
        <v>94.987200000000001</v>
      </c>
      <c r="BA188" s="176">
        <v>112.50120000000001</v>
      </c>
      <c r="BB188" s="176">
        <v>128.6208</v>
      </c>
      <c r="BC188" s="176">
        <v>130.62</v>
      </c>
      <c r="BD188" s="176">
        <v>97.675200000000004</v>
      </c>
      <c r="BE188" s="176">
        <v>65.217600000000004</v>
      </c>
      <c r="BF188" s="176">
        <v>78.775199999999998</v>
      </c>
      <c r="BG188" s="176">
        <v>51.24</v>
      </c>
      <c r="BH188" s="176">
        <v>73.474800000000002</v>
      </c>
      <c r="BI188" s="176">
        <v>43.864800000000002</v>
      </c>
      <c r="BJ188" s="176">
        <v>88.703999999999994</v>
      </c>
      <c r="BK188" s="176">
        <v>92.836800000000011</v>
      </c>
      <c r="BL188" s="176">
        <v>97.02</v>
      </c>
      <c r="BM188" s="176">
        <v>114.68519999999999</v>
      </c>
      <c r="BN188" s="176">
        <v>118.32239999999999</v>
      </c>
      <c r="BO188" s="176">
        <v>126.01679999999999</v>
      </c>
      <c r="BP188" s="176">
        <v>100.74119999999999</v>
      </c>
      <c r="BQ188" s="176">
        <v>91.097999999999999</v>
      </c>
      <c r="BR188" s="176">
        <v>121.26239999999999</v>
      </c>
      <c r="BS188" s="176">
        <v>80.135999999999996</v>
      </c>
      <c r="BT188" s="176">
        <v>81.698399999999992</v>
      </c>
      <c r="BU188" s="176">
        <v>56.825999999999993</v>
      </c>
      <c r="BV188" s="176">
        <v>102.80760000000001</v>
      </c>
      <c r="BW188" s="176">
        <v>100.0188</v>
      </c>
      <c r="BX188" s="176">
        <v>78.456000000000003</v>
      </c>
      <c r="BY188" s="176">
        <v>99.472800000000007</v>
      </c>
      <c r="BZ188" s="176">
        <v>98.162400000000005</v>
      </c>
      <c r="CA188" s="176">
        <v>107.9568</v>
      </c>
      <c r="CB188" s="176">
        <v>38.387999999999998</v>
      </c>
      <c r="CC188" s="176">
        <v>125.1348</v>
      </c>
      <c r="CD188" s="176">
        <v>98.406000000000006</v>
      </c>
      <c r="CE188" s="176">
        <v>124.54679999999999</v>
      </c>
      <c r="CF188" s="176">
        <v>129.70440000000002</v>
      </c>
      <c r="CG188" s="176">
        <v>69.904799999999994</v>
      </c>
      <c r="CH188" s="176">
        <v>70.694400000000002</v>
      </c>
      <c r="CI188" s="176">
        <v>116.97</v>
      </c>
      <c r="CJ188" s="176">
        <v>63.739199999999997</v>
      </c>
      <c r="CK188" s="176">
        <v>102.03479999999999</v>
      </c>
      <c r="CL188" s="176">
        <v>75.944400000000002</v>
      </c>
      <c r="CM188" s="176">
        <v>98.5488</v>
      </c>
      <c r="CN188" s="176">
        <v>68.107200000000006</v>
      </c>
      <c r="CO188" s="176">
        <v>42.134399999999999</v>
      </c>
      <c r="CP188" s="176">
        <v>118.5408</v>
      </c>
      <c r="CQ188" s="176">
        <v>91.727999999999994</v>
      </c>
      <c r="CR188" s="176">
        <v>113.0976</v>
      </c>
      <c r="CS188" s="176">
        <v>110.0736</v>
      </c>
      <c r="CT188" s="176">
        <v>49.190400000000004</v>
      </c>
      <c r="CU188" s="176">
        <v>26.409599999999998</v>
      </c>
      <c r="CV188" s="176">
        <v>35.28</v>
      </c>
      <c r="CW188" s="176">
        <v>28.828799999999998</v>
      </c>
      <c r="CX188" s="176">
        <v>30.6432</v>
      </c>
      <c r="CY188" s="176">
        <v>98.464799999999997</v>
      </c>
      <c r="CZ188" s="176">
        <v>106.3608</v>
      </c>
      <c r="DA188" s="176">
        <v>129.62880000000001</v>
      </c>
      <c r="DB188" s="176">
        <v>66.124800000000008</v>
      </c>
      <c r="DC188" s="176">
        <v>126.36960000000001</v>
      </c>
      <c r="DD188" s="176">
        <v>126.252</v>
      </c>
      <c r="DE188" s="4"/>
      <c r="DF188" s="113">
        <f t="shared" si="13"/>
        <v>42795</v>
      </c>
      <c r="DG188" s="133">
        <f t="shared" si="14"/>
        <v>78.849999999999994</v>
      </c>
      <c r="DH188" s="86">
        <f t="shared" ca="1" si="11"/>
        <v>0</v>
      </c>
      <c r="DI188" s="4"/>
      <c r="DO188" s="178"/>
    </row>
    <row r="189" spans="1:119" customFormat="1" ht="12" customHeight="1" x14ac:dyDescent="0.2">
      <c r="A189" s="4"/>
      <c r="B189" s="188">
        <f t="shared" si="12"/>
        <v>42826</v>
      </c>
      <c r="C189" s="186">
        <v>88.11</v>
      </c>
      <c r="D189" s="186">
        <v>20.239999999999998</v>
      </c>
      <c r="E189" s="187">
        <v>0.9</v>
      </c>
      <c r="F189" s="187">
        <v>1.1000000000000001</v>
      </c>
      <c r="G189" s="4"/>
      <c r="H189" s="4"/>
      <c r="I189" s="4"/>
      <c r="J189" s="4"/>
      <c r="K189" s="4"/>
      <c r="L189" s="208">
        <v>37420</v>
      </c>
      <c r="M189" s="176">
        <v>2.9660000000000002</v>
      </c>
      <c r="N189" s="176">
        <v>4.4710000000000001</v>
      </c>
      <c r="O189" s="176">
        <v>4.5190000000000001</v>
      </c>
      <c r="P189" s="176">
        <v>4.6500000000000004</v>
      </c>
      <c r="Q189" s="176">
        <v>4.6580000000000004</v>
      </c>
      <c r="R189" s="176">
        <v>4.6509999999999998</v>
      </c>
      <c r="S189" s="176">
        <v>6.1120000000000001</v>
      </c>
      <c r="T189" s="176">
        <v>6.2809999999999997</v>
      </c>
      <c r="U189" s="176">
        <v>6.4320000000000004</v>
      </c>
      <c r="V189" s="176">
        <v>6.8259999999999996</v>
      </c>
      <c r="W189" s="176">
        <v>6.891</v>
      </c>
      <c r="X189" s="176">
        <v>7.101</v>
      </c>
      <c r="Y189" s="176">
        <v>7.3049999999999997</v>
      </c>
      <c r="Z189" s="176">
        <v>7.9189999999999996</v>
      </c>
      <c r="AA189" s="176">
        <v>8.6050000000000004</v>
      </c>
      <c r="AB189" s="176">
        <v>8.6259999999999994</v>
      </c>
      <c r="AC189" s="176">
        <v>10.061999999999999</v>
      </c>
      <c r="AD189" s="176">
        <v>10.634</v>
      </c>
      <c r="AE189" s="176">
        <v>10.628</v>
      </c>
      <c r="AF189" s="176">
        <v>10.618</v>
      </c>
      <c r="AG189" s="176">
        <v>10.619</v>
      </c>
      <c r="AH189" s="176">
        <v>10.565</v>
      </c>
      <c r="AI189" s="176">
        <v>10.406000000000001</v>
      </c>
      <c r="AJ189" s="176">
        <v>8.2810000000000006</v>
      </c>
      <c r="AK189" s="176">
        <v>123.648</v>
      </c>
      <c r="AL189" s="176">
        <v>94.970399999999998</v>
      </c>
      <c r="AM189" s="176">
        <v>95.272800000000004</v>
      </c>
      <c r="AN189" s="176">
        <v>161.4984</v>
      </c>
      <c r="AO189" s="176">
        <v>67.972800000000007</v>
      </c>
      <c r="AP189" s="176">
        <v>57.153599999999997</v>
      </c>
      <c r="AQ189" s="176">
        <v>65.452799999999996</v>
      </c>
      <c r="AR189" s="176">
        <v>85.411199999999994</v>
      </c>
      <c r="AS189" s="176">
        <v>90.468000000000004</v>
      </c>
      <c r="AT189" s="176">
        <v>100.548</v>
      </c>
      <c r="AU189" s="176">
        <v>93.525600000000011</v>
      </c>
      <c r="AV189" s="176">
        <v>133.15679999999998</v>
      </c>
      <c r="AW189" s="176">
        <v>130.87200000000001</v>
      </c>
      <c r="AX189" s="176">
        <v>73.466399999999993</v>
      </c>
      <c r="AY189" s="176">
        <v>155.6352</v>
      </c>
      <c r="AZ189" s="176">
        <v>44.419199999999996</v>
      </c>
      <c r="BA189" s="176">
        <v>147.7056</v>
      </c>
      <c r="BB189" s="176">
        <v>132.72</v>
      </c>
      <c r="BC189" s="176">
        <v>134.06399999999999</v>
      </c>
      <c r="BD189" s="176">
        <v>96.364800000000002</v>
      </c>
      <c r="BE189" s="176">
        <v>24.192</v>
      </c>
      <c r="BF189" s="176">
        <v>73.466399999999993</v>
      </c>
      <c r="BG189" s="176">
        <v>59.438400000000001</v>
      </c>
      <c r="BH189" s="176">
        <v>34.675199999999997</v>
      </c>
      <c r="BI189" s="176">
        <v>27.4176</v>
      </c>
      <c r="BJ189" s="176">
        <v>88.703999999999994</v>
      </c>
      <c r="BK189" s="176">
        <v>70.156800000000004</v>
      </c>
      <c r="BL189" s="176">
        <v>111.384</v>
      </c>
      <c r="BM189" s="176">
        <v>113.232</v>
      </c>
      <c r="BN189" s="176">
        <v>124.79039999999999</v>
      </c>
      <c r="BO189" s="176">
        <v>111.3336</v>
      </c>
      <c r="BP189" s="176">
        <v>95.239199999999997</v>
      </c>
      <c r="BQ189" s="176">
        <v>113.95439999999999</v>
      </c>
      <c r="BR189" s="176">
        <v>155.66879999999998</v>
      </c>
      <c r="BS189" s="176">
        <v>91.324799999999996</v>
      </c>
      <c r="BT189" s="176">
        <v>136.24799999999999</v>
      </c>
      <c r="BU189" s="176">
        <v>88.435199999999995</v>
      </c>
      <c r="BV189" s="176">
        <v>120.54</v>
      </c>
      <c r="BW189" s="176">
        <v>117.38160000000001</v>
      </c>
      <c r="BX189" s="176">
        <v>32.659199999999998</v>
      </c>
      <c r="BY189" s="176">
        <v>72.139200000000002</v>
      </c>
      <c r="BZ189" s="176">
        <v>72.139200000000002</v>
      </c>
      <c r="CA189" s="176">
        <v>99.792000000000002</v>
      </c>
      <c r="CB189" s="176">
        <v>67.468800000000002</v>
      </c>
      <c r="CC189" s="176">
        <v>128.0496</v>
      </c>
      <c r="CD189" s="176">
        <v>88.149600000000007</v>
      </c>
      <c r="CE189" s="176">
        <v>140.63279999999997</v>
      </c>
      <c r="CF189" s="176">
        <v>113.0472</v>
      </c>
      <c r="CG189" s="176">
        <v>66.847200000000001</v>
      </c>
      <c r="CH189" s="176">
        <v>63.050400000000003</v>
      </c>
      <c r="CI189" s="176">
        <v>102.1104</v>
      </c>
      <c r="CJ189" s="176">
        <v>21.8736</v>
      </c>
      <c r="CK189" s="176">
        <v>77.263199999999998</v>
      </c>
      <c r="CL189" s="176">
        <v>85.159199999999998</v>
      </c>
      <c r="CM189" s="176">
        <v>106.31039999999999</v>
      </c>
      <c r="CN189" s="176">
        <v>81.379199999999997</v>
      </c>
      <c r="CO189" s="176">
        <v>101.80800000000001</v>
      </c>
      <c r="CP189" s="176">
        <v>118.32239999999999</v>
      </c>
      <c r="CQ189" s="176">
        <v>138.12960000000001</v>
      </c>
      <c r="CR189" s="176">
        <v>60.681599999999996</v>
      </c>
      <c r="CS189" s="176">
        <v>136.39920000000001</v>
      </c>
      <c r="CT189" s="176">
        <v>91.308000000000007</v>
      </c>
      <c r="CU189" s="176">
        <v>80.539199999999994</v>
      </c>
      <c r="CV189" s="176">
        <v>77.531999999999996</v>
      </c>
      <c r="CW189" s="176">
        <v>87.242399999999989</v>
      </c>
      <c r="CX189" s="176">
        <v>109.5192</v>
      </c>
      <c r="CY189" s="176">
        <v>74.793600000000012</v>
      </c>
      <c r="CZ189" s="176">
        <v>131.24160000000001</v>
      </c>
      <c r="DA189" s="176">
        <v>100.9344</v>
      </c>
      <c r="DB189" s="176">
        <v>95.995199999999997</v>
      </c>
      <c r="DC189" s="176">
        <v>112.8792</v>
      </c>
      <c r="DD189" s="176">
        <v>124.58880000000001</v>
      </c>
      <c r="DE189" s="4"/>
      <c r="DF189" s="113">
        <f t="shared" si="13"/>
        <v>42826</v>
      </c>
      <c r="DG189" s="133">
        <f t="shared" si="14"/>
        <v>88.11</v>
      </c>
      <c r="DH189" s="86">
        <f t="shared" ca="1" si="11"/>
        <v>0</v>
      </c>
      <c r="DI189" s="4"/>
      <c r="DO189" s="178"/>
    </row>
    <row r="190" spans="1:119" customFormat="1" ht="12" customHeight="1" x14ac:dyDescent="0.2">
      <c r="A190" s="4"/>
      <c r="B190" s="188">
        <f t="shared" si="12"/>
        <v>42856</v>
      </c>
      <c r="C190" s="186">
        <v>88.47</v>
      </c>
      <c r="D190" s="186">
        <v>21.76</v>
      </c>
      <c r="E190" s="187">
        <v>0.9</v>
      </c>
      <c r="F190" s="187">
        <v>1.1000000000000001</v>
      </c>
      <c r="G190" s="4"/>
      <c r="H190" s="4"/>
      <c r="I190" s="4"/>
      <c r="J190" s="4"/>
      <c r="K190" s="4"/>
      <c r="L190" s="208">
        <v>37421</v>
      </c>
      <c r="M190" s="176">
        <v>9.1300000000000008</v>
      </c>
      <c r="N190" s="176">
        <v>8.7899999999999991</v>
      </c>
      <c r="O190" s="176">
        <v>10.135</v>
      </c>
      <c r="P190" s="176">
        <v>9.8239999999999998</v>
      </c>
      <c r="Q190" s="176">
        <v>6.7270000000000003</v>
      </c>
      <c r="R190" s="176">
        <v>7.8070000000000004</v>
      </c>
      <c r="S190" s="176">
        <v>7.7320000000000002</v>
      </c>
      <c r="T190" s="176">
        <v>5.6150000000000002</v>
      </c>
      <c r="U190" s="176">
        <v>4.9009999999999998</v>
      </c>
      <c r="V190" s="176">
        <v>4.9180000000000001</v>
      </c>
      <c r="W190" s="176">
        <v>4.91</v>
      </c>
      <c r="X190" s="176">
        <v>6.0549999999999997</v>
      </c>
      <c r="Y190" s="176">
        <v>4.92</v>
      </c>
      <c r="Z190" s="176">
        <v>6.82</v>
      </c>
      <c r="AA190" s="176">
        <v>7.1260000000000003</v>
      </c>
      <c r="AB190" s="176">
        <v>7.181</v>
      </c>
      <c r="AC190" s="176">
        <v>7.1790000000000003</v>
      </c>
      <c r="AD190" s="176">
        <v>7.2320000000000002</v>
      </c>
      <c r="AE190" s="176">
        <v>8.0969999999999995</v>
      </c>
      <c r="AF190" s="176">
        <v>10.750999999999999</v>
      </c>
      <c r="AG190" s="176">
        <v>10.724</v>
      </c>
      <c r="AH190" s="176">
        <v>10.903</v>
      </c>
      <c r="AI190" s="176">
        <v>10.712</v>
      </c>
      <c r="AJ190" s="176">
        <v>5.609</v>
      </c>
      <c r="AK190" s="176">
        <v>43.948800000000006</v>
      </c>
      <c r="AL190" s="176">
        <v>50.198399999999999</v>
      </c>
      <c r="AM190" s="176">
        <v>44.755199999999995</v>
      </c>
      <c r="AN190" s="176">
        <v>18.194400000000002</v>
      </c>
      <c r="AO190" s="176">
        <v>71.265600000000006</v>
      </c>
      <c r="AP190" s="176">
        <v>57.136800000000001</v>
      </c>
      <c r="AQ190" s="176">
        <v>60.48</v>
      </c>
      <c r="AR190" s="176">
        <v>123.7824</v>
      </c>
      <c r="AS190" s="176">
        <v>31.651199999999999</v>
      </c>
      <c r="AT190" s="176">
        <v>42.487199999999994</v>
      </c>
      <c r="AU190" s="176">
        <v>63.671999999999997</v>
      </c>
      <c r="AV190" s="176">
        <v>43.344000000000001</v>
      </c>
      <c r="AW190" s="176">
        <v>58.665599999999998</v>
      </c>
      <c r="AX190" s="176">
        <v>97.97760000000001</v>
      </c>
      <c r="AY190" s="176">
        <v>47.980800000000002</v>
      </c>
      <c r="AZ190" s="176">
        <v>29.568000000000001</v>
      </c>
      <c r="BA190" s="176">
        <v>65.436000000000007</v>
      </c>
      <c r="BB190" s="176">
        <v>57.674399999999999</v>
      </c>
      <c r="BC190" s="176">
        <v>116.84399999999999</v>
      </c>
      <c r="BD190" s="176">
        <v>123.5304</v>
      </c>
      <c r="BE190" s="176">
        <v>92.517600000000002</v>
      </c>
      <c r="BF190" s="176">
        <v>148.89839999999998</v>
      </c>
      <c r="BG190" s="176">
        <v>82.857600000000005</v>
      </c>
      <c r="BH190" s="176">
        <v>67.30080000000001</v>
      </c>
      <c r="BI190" s="176">
        <v>139.54079999999999</v>
      </c>
      <c r="BJ190" s="176">
        <v>73.987200000000001</v>
      </c>
      <c r="BK190" s="176">
        <v>83.412000000000006</v>
      </c>
      <c r="BL190" s="176">
        <v>100.5984</v>
      </c>
      <c r="BM190" s="176">
        <v>120.3888</v>
      </c>
      <c r="BN190" s="176">
        <v>127.0248</v>
      </c>
      <c r="BO190" s="176">
        <v>147.11760000000001</v>
      </c>
      <c r="BP190" s="176">
        <v>78.372</v>
      </c>
      <c r="BQ190" s="176">
        <v>67.838399999999993</v>
      </c>
      <c r="BR190" s="176">
        <v>68.896799999999999</v>
      </c>
      <c r="BS190" s="176">
        <v>125.81519999999999</v>
      </c>
      <c r="BT190" s="176">
        <v>142.7328</v>
      </c>
      <c r="BU190" s="176">
        <v>43.747199999999999</v>
      </c>
      <c r="BV190" s="176">
        <v>128.82239999999999</v>
      </c>
      <c r="BW190" s="176">
        <v>79.648800000000008</v>
      </c>
      <c r="BX190" s="176">
        <v>109.872</v>
      </c>
      <c r="BY190" s="176">
        <v>104.42880000000001</v>
      </c>
      <c r="BZ190" s="176">
        <v>116.3232</v>
      </c>
      <c r="CA190" s="176">
        <v>114.996</v>
      </c>
      <c r="CB190" s="176">
        <v>119.1456</v>
      </c>
      <c r="CC190" s="176">
        <v>71.114399999999989</v>
      </c>
      <c r="CD190" s="176">
        <v>63.268800000000006</v>
      </c>
      <c r="CE190" s="176">
        <v>116.9616</v>
      </c>
      <c r="CF190" s="176">
        <v>124.1016</v>
      </c>
      <c r="CG190" s="176">
        <v>142.11120000000003</v>
      </c>
      <c r="CH190" s="176">
        <v>74.793600000000012</v>
      </c>
      <c r="CI190" s="176">
        <v>50.769599999999997</v>
      </c>
      <c r="CJ190" s="176">
        <v>123.83280000000001</v>
      </c>
      <c r="CK190" s="176">
        <v>129.67920000000001</v>
      </c>
      <c r="CL190" s="176">
        <v>93.542400000000001</v>
      </c>
      <c r="CM190" s="176">
        <v>91.475999999999999</v>
      </c>
      <c r="CN190" s="176">
        <v>76.97760000000001</v>
      </c>
      <c r="CO190" s="176">
        <v>133.45920000000001</v>
      </c>
      <c r="CP190" s="176">
        <v>106.008</v>
      </c>
      <c r="CQ190" s="176">
        <v>82.941600000000008</v>
      </c>
      <c r="CR190" s="176">
        <v>90.232799999999997</v>
      </c>
      <c r="CS190" s="176">
        <v>69.148800000000008</v>
      </c>
      <c r="CT190" s="176">
        <v>91.123199999999997</v>
      </c>
      <c r="CU190" s="176">
        <v>144.14400000000001</v>
      </c>
      <c r="CV190" s="176">
        <v>98.380800000000008</v>
      </c>
      <c r="CW190" s="176">
        <v>116.91119999999999</v>
      </c>
      <c r="CX190" s="176">
        <v>80.085599999999999</v>
      </c>
      <c r="CY190" s="176">
        <v>52.264800000000001</v>
      </c>
      <c r="CZ190" s="176">
        <v>46.334400000000002</v>
      </c>
      <c r="DA190" s="176">
        <v>63.302399999999999</v>
      </c>
      <c r="DB190" s="176">
        <v>19.152000000000001</v>
      </c>
      <c r="DC190" s="176">
        <v>121.548</v>
      </c>
      <c r="DD190" s="176">
        <v>101.6904</v>
      </c>
      <c r="DE190" s="4"/>
      <c r="DF190" s="113">
        <f t="shared" si="13"/>
        <v>42856</v>
      </c>
      <c r="DG190" s="133">
        <f t="shared" si="14"/>
        <v>88.47</v>
      </c>
      <c r="DH190" s="86">
        <f t="shared" ca="1" si="11"/>
        <v>0</v>
      </c>
      <c r="DI190" s="4"/>
      <c r="DO190" s="178"/>
    </row>
    <row r="191" spans="1:119" customFormat="1" ht="12" customHeight="1" x14ac:dyDescent="0.2">
      <c r="A191" s="4"/>
      <c r="B191" s="188">
        <f t="shared" si="12"/>
        <v>42887</v>
      </c>
      <c r="C191" s="186">
        <v>64.900000000000006</v>
      </c>
      <c r="D191" s="186">
        <v>46.71</v>
      </c>
      <c r="E191" s="187">
        <v>0.9</v>
      </c>
      <c r="F191" s="187">
        <v>1.1000000000000001</v>
      </c>
      <c r="G191" s="4"/>
      <c r="H191" s="4"/>
      <c r="I191" s="4"/>
      <c r="J191" s="4"/>
      <c r="K191" s="4"/>
      <c r="L191" s="208">
        <v>37422</v>
      </c>
      <c r="M191" s="176">
        <v>5.89</v>
      </c>
      <c r="N191" s="176">
        <v>5.86</v>
      </c>
      <c r="O191" s="176">
        <v>5.8689999999999998</v>
      </c>
      <c r="P191" s="176">
        <v>5.8620000000000001</v>
      </c>
      <c r="Q191" s="176">
        <v>5.8570000000000002</v>
      </c>
      <c r="R191" s="176">
        <v>5.8380000000000001</v>
      </c>
      <c r="S191" s="176">
        <v>5.8179999999999996</v>
      </c>
      <c r="T191" s="176">
        <v>4.9770000000000003</v>
      </c>
      <c r="U191" s="176">
        <v>4.7430000000000003</v>
      </c>
      <c r="V191" s="176">
        <v>5.6790000000000003</v>
      </c>
      <c r="W191" s="176">
        <v>6.532</v>
      </c>
      <c r="X191" s="176">
        <v>6.125</v>
      </c>
      <c r="Y191" s="176">
        <v>5.5590000000000002</v>
      </c>
      <c r="Z191" s="176">
        <v>5.5830000000000002</v>
      </c>
      <c r="AA191" s="176">
        <v>5.5720000000000001</v>
      </c>
      <c r="AB191" s="176">
        <v>5.5869999999999997</v>
      </c>
      <c r="AC191" s="176">
        <v>5.61</v>
      </c>
      <c r="AD191" s="176">
        <v>5.6070000000000002</v>
      </c>
      <c r="AE191" s="176">
        <v>5.601</v>
      </c>
      <c r="AF191" s="176">
        <v>5.6050000000000004</v>
      </c>
      <c r="AG191" s="176">
        <v>5.6180000000000003</v>
      </c>
      <c r="AH191" s="176">
        <v>5.6219999999999999</v>
      </c>
      <c r="AI191" s="176">
        <v>5.5629999999999997</v>
      </c>
      <c r="AJ191" s="176">
        <v>4.7869999999999999</v>
      </c>
      <c r="AK191" s="176">
        <v>107.85599999999999</v>
      </c>
      <c r="AL191" s="176">
        <v>90.988799999999998</v>
      </c>
      <c r="AM191" s="176">
        <v>83.966399999999993</v>
      </c>
      <c r="AN191" s="176">
        <v>121.58160000000001</v>
      </c>
      <c r="AO191" s="176">
        <v>114.30719999999999</v>
      </c>
      <c r="AP191" s="176">
        <v>126.2016</v>
      </c>
      <c r="AQ191" s="176">
        <v>92.332800000000006</v>
      </c>
      <c r="AR191" s="176">
        <v>45.208800000000004</v>
      </c>
      <c r="AS191" s="176">
        <v>82.488</v>
      </c>
      <c r="AT191" s="176">
        <v>107.268</v>
      </c>
      <c r="AU191" s="176">
        <v>122.976</v>
      </c>
      <c r="AV191" s="176">
        <v>48.988800000000005</v>
      </c>
      <c r="AW191" s="176">
        <v>112.02239999999999</v>
      </c>
      <c r="AX191" s="176">
        <v>93.878399999999999</v>
      </c>
      <c r="AY191" s="176">
        <v>60.076800000000006</v>
      </c>
      <c r="AZ191" s="176">
        <v>132.65279999999998</v>
      </c>
      <c r="BA191" s="176">
        <v>45.897599999999997</v>
      </c>
      <c r="BB191" s="176">
        <v>120.9264</v>
      </c>
      <c r="BC191" s="176">
        <v>111.4512</v>
      </c>
      <c r="BD191" s="176">
        <v>89.140799999999999</v>
      </c>
      <c r="BE191" s="176">
        <v>131.64479999999998</v>
      </c>
      <c r="BF191" s="176">
        <v>61.084800000000001</v>
      </c>
      <c r="BG191" s="176">
        <v>125.8656</v>
      </c>
      <c r="BH191" s="176">
        <v>74.3904</v>
      </c>
      <c r="BI191" s="176">
        <v>132.65279999999998</v>
      </c>
      <c r="BJ191" s="176">
        <v>82.454399999999993</v>
      </c>
      <c r="BK191" s="176">
        <v>79.548000000000002</v>
      </c>
      <c r="BL191" s="176">
        <v>60.328800000000001</v>
      </c>
      <c r="BM191" s="176">
        <v>106.848</v>
      </c>
      <c r="BN191" s="176">
        <v>96.9696</v>
      </c>
      <c r="BO191" s="176">
        <v>81.580799999999996</v>
      </c>
      <c r="BP191" s="176">
        <v>72.357600000000005</v>
      </c>
      <c r="BQ191" s="176">
        <v>82.723199999999991</v>
      </c>
      <c r="BR191" s="176">
        <v>135.89520000000002</v>
      </c>
      <c r="BS191" s="176">
        <v>125.5296</v>
      </c>
      <c r="BT191" s="176">
        <v>87.242399999999989</v>
      </c>
      <c r="BU191" s="176">
        <v>124.79039999999999</v>
      </c>
      <c r="BV191" s="176">
        <v>105.43680000000001</v>
      </c>
      <c r="BW191" s="176">
        <v>99.926400000000001</v>
      </c>
      <c r="BX191" s="176">
        <v>87.494399999999999</v>
      </c>
      <c r="BY191" s="176">
        <v>117.3312</v>
      </c>
      <c r="BZ191" s="176">
        <v>97.540800000000004</v>
      </c>
      <c r="CA191" s="176">
        <v>119.7504</v>
      </c>
      <c r="CB191" s="176">
        <v>69.350399999999993</v>
      </c>
      <c r="CC191" s="176">
        <v>112.5264</v>
      </c>
      <c r="CD191" s="176">
        <v>130.56960000000001</v>
      </c>
      <c r="CE191" s="176">
        <v>118.944</v>
      </c>
      <c r="CF191" s="176">
        <v>85.276800000000009</v>
      </c>
      <c r="CG191" s="176">
        <v>98.935199999999995</v>
      </c>
      <c r="CH191" s="176">
        <v>137.4408</v>
      </c>
      <c r="CI191" s="176">
        <v>105.16800000000001</v>
      </c>
      <c r="CJ191" s="176">
        <v>84.604799999999997</v>
      </c>
      <c r="CK191" s="176">
        <v>37.0944</v>
      </c>
      <c r="CL191" s="176">
        <v>38.623199999999997</v>
      </c>
      <c r="CM191" s="176">
        <v>24.679200000000002</v>
      </c>
      <c r="CN191" s="176">
        <v>43.512</v>
      </c>
      <c r="CO191" s="176">
        <v>25.2</v>
      </c>
      <c r="CP191" s="176">
        <v>78.019199999999998</v>
      </c>
      <c r="CQ191" s="176">
        <v>74.3904</v>
      </c>
      <c r="CR191" s="176">
        <v>92.736000000000004</v>
      </c>
      <c r="CS191" s="176">
        <v>89.712000000000003</v>
      </c>
      <c r="CT191" s="176">
        <v>39.345599999999997</v>
      </c>
      <c r="CU191" s="176">
        <v>76.305600000000013</v>
      </c>
      <c r="CV191" s="176">
        <v>107.4528</v>
      </c>
      <c r="CW191" s="176">
        <v>140.11199999999999</v>
      </c>
      <c r="CX191" s="176">
        <v>67.065600000000003</v>
      </c>
      <c r="CY191" s="176">
        <v>135.1224</v>
      </c>
      <c r="CZ191" s="176">
        <v>125.1936</v>
      </c>
      <c r="DA191" s="176">
        <v>81.647999999999996</v>
      </c>
      <c r="DB191" s="176">
        <v>111.50160000000001</v>
      </c>
      <c r="DC191" s="176">
        <v>88.68719999999999</v>
      </c>
      <c r="DD191" s="176">
        <v>105.1512</v>
      </c>
      <c r="DE191" s="4"/>
      <c r="DF191" s="113">
        <f t="shared" si="13"/>
        <v>42887</v>
      </c>
      <c r="DG191" s="133">
        <f t="shared" si="14"/>
        <v>64.900000000000006</v>
      </c>
      <c r="DH191" s="86">
        <f t="shared" ca="1" si="11"/>
        <v>0</v>
      </c>
      <c r="DI191" s="4"/>
      <c r="DO191" s="178"/>
    </row>
    <row r="192" spans="1:119" customFormat="1" ht="12" customHeight="1" x14ac:dyDescent="0.2">
      <c r="A192" s="4"/>
      <c r="B192" s="188">
        <f t="shared" si="12"/>
        <v>42917</v>
      </c>
      <c r="C192" s="186">
        <v>84.11</v>
      </c>
      <c r="D192" s="186">
        <v>21.03</v>
      </c>
      <c r="E192" s="187">
        <v>0.9</v>
      </c>
      <c r="F192" s="187">
        <v>1.1000000000000001</v>
      </c>
      <c r="G192" s="4"/>
      <c r="H192" s="4"/>
      <c r="I192" s="4"/>
      <c r="J192" s="4"/>
      <c r="K192" s="4"/>
      <c r="L192" s="208">
        <v>37423</v>
      </c>
      <c r="M192" s="176">
        <v>3.8940000000000001</v>
      </c>
      <c r="N192" s="176">
        <v>5.9249999999999998</v>
      </c>
      <c r="O192" s="176">
        <v>5.8289999999999997</v>
      </c>
      <c r="P192" s="176">
        <v>5.8310000000000004</v>
      </c>
      <c r="Q192" s="176">
        <v>5.8410000000000002</v>
      </c>
      <c r="R192" s="176">
        <v>5.8179999999999996</v>
      </c>
      <c r="S192" s="176">
        <v>5.8239999999999998</v>
      </c>
      <c r="T192" s="176">
        <v>5.8529999999999998</v>
      </c>
      <c r="U192" s="176">
        <v>5.851</v>
      </c>
      <c r="V192" s="176">
        <v>5.8970000000000002</v>
      </c>
      <c r="W192" s="176">
        <v>5.9329999999999998</v>
      </c>
      <c r="X192" s="176">
        <v>6.0330000000000004</v>
      </c>
      <c r="Y192" s="176">
        <v>6.0419999999999998</v>
      </c>
      <c r="Z192" s="176">
        <v>6.0510000000000002</v>
      </c>
      <c r="AA192" s="176">
        <v>6.0570000000000004</v>
      </c>
      <c r="AB192" s="176">
        <v>6.0439999999999996</v>
      </c>
      <c r="AC192" s="176">
        <v>6.0279999999999996</v>
      </c>
      <c r="AD192" s="176">
        <v>6.0039999999999996</v>
      </c>
      <c r="AE192" s="176">
        <v>6.0030000000000001</v>
      </c>
      <c r="AF192" s="176">
        <v>5.9470000000000001</v>
      </c>
      <c r="AG192" s="176">
        <v>5.9370000000000003</v>
      </c>
      <c r="AH192" s="176">
        <v>5.7679999999999998</v>
      </c>
      <c r="AI192" s="176">
        <v>5.8760000000000003</v>
      </c>
      <c r="AJ192" s="176">
        <v>8.0530000000000008</v>
      </c>
      <c r="AK192" s="176">
        <v>18.866400000000002</v>
      </c>
      <c r="AL192" s="176">
        <v>79.24560000000001</v>
      </c>
      <c r="AM192" s="176">
        <v>67.68719999999999</v>
      </c>
      <c r="AN192" s="176">
        <v>75.196799999999996</v>
      </c>
      <c r="AO192" s="176">
        <v>118.74239999999999</v>
      </c>
      <c r="AP192" s="176">
        <v>68.543999999999997</v>
      </c>
      <c r="AQ192" s="176">
        <v>62.596800000000002</v>
      </c>
      <c r="AR192" s="176">
        <v>80.253600000000006</v>
      </c>
      <c r="AS192" s="176">
        <v>58.9512</v>
      </c>
      <c r="AT192" s="176">
        <v>79.632000000000005</v>
      </c>
      <c r="AU192" s="176">
        <v>30.441599999999998</v>
      </c>
      <c r="AV192" s="176">
        <v>75.919200000000004</v>
      </c>
      <c r="AW192" s="176">
        <v>75.801600000000008</v>
      </c>
      <c r="AX192" s="176">
        <v>66.124800000000008</v>
      </c>
      <c r="AY192" s="176">
        <v>83.260800000000003</v>
      </c>
      <c r="AZ192" s="176">
        <v>128.1</v>
      </c>
      <c r="BA192" s="176">
        <v>98.784000000000006</v>
      </c>
      <c r="BB192" s="176">
        <v>75.801600000000008</v>
      </c>
      <c r="BC192" s="176">
        <v>126.2016</v>
      </c>
      <c r="BD192" s="176">
        <v>76.204800000000006</v>
      </c>
      <c r="BE192" s="176">
        <v>103.908</v>
      </c>
      <c r="BF192" s="176">
        <v>44.839199999999998</v>
      </c>
      <c r="BG192" s="176">
        <v>100.4808</v>
      </c>
      <c r="BH192" s="176">
        <v>87.897600000000011</v>
      </c>
      <c r="BI192" s="176">
        <v>106.848</v>
      </c>
      <c r="BJ192" s="176">
        <v>51.172800000000002</v>
      </c>
      <c r="BK192" s="176">
        <v>140.61600000000001</v>
      </c>
      <c r="BL192" s="176">
        <v>86.4024</v>
      </c>
      <c r="BM192" s="176">
        <v>79.548000000000002</v>
      </c>
      <c r="BN192" s="176">
        <v>84.537600000000012</v>
      </c>
      <c r="BO192" s="176">
        <v>92.332800000000006</v>
      </c>
      <c r="BP192" s="176">
        <v>94.147199999999998</v>
      </c>
      <c r="BQ192" s="176">
        <v>112.37519999999999</v>
      </c>
      <c r="BR192" s="176">
        <v>126.4032</v>
      </c>
      <c r="BS192" s="176">
        <v>90.686399999999992</v>
      </c>
      <c r="BT192" s="176">
        <v>87.645600000000002</v>
      </c>
      <c r="BU192" s="176">
        <v>107.85599999999999</v>
      </c>
      <c r="BV192" s="176">
        <v>113.5008</v>
      </c>
      <c r="BW192" s="176">
        <v>54.8352</v>
      </c>
      <c r="BX192" s="176">
        <v>71.534399999999991</v>
      </c>
      <c r="BY192" s="176">
        <v>52.617599999999996</v>
      </c>
      <c r="BZ192" s="176">
        <v>106.848</v>
      </c>
      <c r="CA192" s="176">
        <v>115.11360000000001</v>
      </c>
      <c r="CB192" s="176">
        <v>161.28</v>
      </c>
      <c r="CC192" s="176">
        <v>45.561599999999999</v>
      </c>
      <c r="CD192" s="176">
        <v>80.858399999999989</v>
      </c>
      <c r="CE192" s="176">
        <v>99.741600000000005</v>
      </c>
      <c r="CF192" s="176">
        <v>137.256</v>
      </c>
      <c r="CG192" s="176">
        <v>72.6096</v>
      </c>
      <c r="CH192" s="176">
        <v>109.98960000000001</v>
      </c>
      <c r="CI192" s="176">
        <v>106.4448</v>
      </c>
      <c r="CJ192" s="176">
        <v>49.576800000000006</v>
      </c>
      <c r="CK192" s="176">
        <v>13.893600000000001</v>
      </c>
      <c r="CL192" s="176">
        <v>76.809600000000003</v>
      </c>
      <c r="CM192" s="176">
        <v>138.4992</v>
      </c>
      <c r="CN192" s="176">
        <v>55.675199999999997</v>
      </c>
      <c r="CO192" s="176">
        <v>117.096</v>
      </c>
      <c r="CP192" s="176">
        <v>112.69439999999999</v>
      </c>
      <c r="CQ192" s="176">
        <v>79.228800000000007</v>
      </c>
      <c r="CR192" s="176">
        <v>129.696</v>
      </c>
      <c r="CS192" s="176">
        <v>62.8992</v>
      </c>
      <c r="CT192" s="176">
        <v>94.634399999999999</v>
      </c>
      <c r="CU192" s="176">
        <v>70.156800000000004</v>
      </c>
      <c r="CV192" s="176">
        <v>87.091200000000001</v>
      </c>
      <c r="CW192" s="176">
        <v>56.397599999999997</v>
      </c>
      <c r="CX192" s="176">
        <v>42.352800000000002</v>
      </c>
      <c r="CY192" s="176">
        <v>89.51039999999999</v>
      </c>
      <c r="CZ192" s="176">
        <v>84.470399999999998</v>
      </c>
      <c r="DA192" s="176">
        <v>100.78319999999999</v>
      </c>
      <c r="DB192" s="176">
        <v>57.842400000000005</v>
      </c>
      <c r="DC192" s="176">
        <v>56.162399999999998</v>
      </c>
      <c r="DD192" s="176">
        <v>93.055199999999999</v>
      </c>
      <c r="DE192" s="4"/>
      <c r="DF192" s="113">
        <f t="shared" si="13"/>
        <v>42917</v>
      </c>
      <c r="DG192" s="133">
        <f t="shared" si="14"/>
        <v>84.11</v>
      </c>
      <c r="DH192" s="86">
        <f t="shared" ca="1" si="11"/>
        <v>0</v>
      </c>
      <c r="DI192" s="4"/>
      <c r="DO192" s="178"/>
    </row>
    <row r="193" spans="1:119" customFormat="1" ht="12" customHeight="1" x14ac:dyDescent="0.2">
      <c r="A193" s="4"/>
      <c r="B193" s="188">
        <f t="shared" si="12"/>
        <v>42948</v>
      </c>
      <c r="C193" s="186">
        <v>83.35</v>
      </c>
      <c r="D193" s="186">
        <v>19.29</v>
      </c>
      <c r="E193" s="187">
        <v>0.9</v>
      </c>
      <c r="F193" s="187">
        <v>1.1000000000000001</v>
      </c>
      <c r="G193" s="4"/>
      <c r="H193" s="4"/>
      <c r="I193" s="4"/>
      <c r="J193" s="4"/>
      <c r="K193" s="4"/>
      <c r="L193" s="208">
        <v>37424</v>
      </c>
      <c r="M193" s="176">
        <v>7.4390000000000001</v>
      </c>
      <c r="N193" s="176">
        <v>7.3719999999999999</v>
      </c>
      <c r="O193" s="176">
        <v>7.3849999999999998</v>
      </c>
      <c r="P193" s="176">
        <v>7.3710000000000004</v>
      </c>
      <c r="Q193" s="176">
        <v>7.4260000000000002</v>
      </c>
      <c r="R193" s="176">
        <v>7.5789999999999997</v>
      </c>
      <c r="S193" s="176">
        <v>7.6980000000000004</v>
      </c>
      <c r="T193" s="176">
        <v>8.8149999999999995</v>
      </c>
      <c r="U193" s="176">
        <v>10.727</v>
      </c>
      <c r="V193" s="176">
        <v>10.625</v>
      </c>
      <c r="W193" s="176">
        <v>10.602</v>
      </c>
      <c r="X193" s="176">
        <v>10.680999999999999</v>
      </c>
      <c r="Y193" s="176">
        <v>10.692</v>
      </c>
      <c r="Z193" s="176">
        <v>10.567</v>
      </c>
      <c r="AA193" s="176">
        <v>10.664999999999999</v>
      </c>
      <c r="AB193" s="176">
        <v>10.817</v>
      </c>
      <c r="AC193" s="176">
        <v>11.032999999999999</v>
      </c>
      <c r="AD193" s="176">
        <v>8.7669999999999995</v>
      </c>
      <c r="AE193" s="176">
        <v>10.849</v>
      </c>
      <c r="AF193" s="176">
        <v>10.762</v>
      </c>
      <c r="AG193" s="176">
        <v>10.788</v>
      </c>
      <c r="AH193" s="176">
        <v>10.782999999999999</v>
      </c>
      <c r="AI193" s="176">
        <v>10.791</v>
      </c>
      <c r="AJ193" s="176">
        <v>6.7629999999999999</v>
      </c>
      <c r="AK193" s="176">
        <v>80.505600000000001</v>
      </c>
      <c r="AL193" s="176">
        <v>121.0608</v>
      </c>
      <c r="AM193" s="176">
        <v>137.94479999999999</v>
      </c>
      <c r="AN193" s="176">
        <v>105.7056</v>
      </c>
      <c r="AO193" s="176">
        <v>140.51520000000002</v>
      </c>
      <c r="AP193" s="176">
        <v>116.004</v>
      </c>
      <c r="AQ193" s="176">
        <v>84.856800000000007</v>
      </c>
      <c r="AR193" s="176">
        <v>76.372799999999998</v>
      </c>
      <c r="AS193" s="176">
        <v>71.349600000000009</v>
      </c>
      <c r="AT193" s="176">
        <v>131.17439999999999</v>
      </c>
      <c r="AU193" s="176">
        <v>43.948800000000006</v>
      </c>
      <c r="AV193" s="176">
        <v>133.2576</v>
      </c>
      <c r="AW193" s="176">
        <v>116.3232</v>
      </c>
      <c r="AX193" s="176">
        <v>78.086399999999998</v>
      </c>
      <c r="AY193" s="176">
        <v>36.926400000000001</v>
      </c>
      <c r="AZ193" s="176">
        <v>107.85599999999999</v>
      </c>
      <c r="BA193" s="176">
        <v>144.9504</v>
      </c>
      <c r="BB193" s="176">
        <v>83.059200000000004</v>
      </c>
      <c r="BC193" s="176">
        <v>119.78400000000001</v>
      </c>
      <c r="BD193" s="176">
        <v>56.246400000000001</v>
      </c>
      <c r="BE193" s="176">
        <v>21.319200000000002</v>
      </c>
      <c r="BF193" s="176">
        <v>46.166400000000003</v>
      </c>
      <c r="BG193" s="176">
        <v>53.423999999999999</v>
      </c>
      <c r="BH193" s="176">
        <v>53.827199999999998</v>
      </c>
      <c r="BI193" s="176">
        <v>75.398399999999995</v>
      </c>
      <c r="BJ193" s="176">
        <v>20.042400000000001</v>
      </c>
      <c r="BK193" s="176">
        <v>64.058400000000006</v>
      </c>
      <c r="BL193" s="176">
        <v>118.9104</v>
      </c>
      <c r="BM193" s="176">
        <v>111.68639999999999</v>
      </c>
      <c r="BN193" s="176">
        <v>136.39920000000001</v>
      </c>
      <c r="BO193" s="176">
        <v>118.20480000000001</v>
      </c>
      <c r="BP193" s="176">
        <v>116.03760000000001</v>
      </c>
      <c r="BQ193" s="176">
        <v>115.26480000000001</v>
      </c>
      <c r="BR193" s="176">
        <v>102.61439999999999</v>
      </c>
      <c r="BS193" s="176">
        <v>111.384</v>
      </c>
      <c r="BT193" s="176">
        <v>90.552000000000007</v>
      </c>
      <c r="BU193" s="176">
        <v>131.59440000000001</v>
      </c>
      <c r="BV193" s="176">
        <v>102.29519999999999</v>
      </c>
      <c r="BW193" s="176">
        <v>60.681599999999996</v>
      </c>
      <c r="BX193" s="176">
        <v>137.8776</v>
      </c>
      <c r="BY193" s="176">
        <v>35.6496</v>
      </c>
      <c r="BZ193" s="176">
        <v>64.327199999999991</v>
      </c>
      <c r="CA193" s="176">
        <v>124.79039999999999</v>
      </c>
      <c r="CB193" s="176">
        <v>140.11199999999999</v>
      </c>
      <c r="CC193" s="176">
        <v>101.80800000000001</v>
      </c>
      <c r="CD193" s="176">
        <v>77.044800000000009</v>
      </c>
      <c r="CE193" s="176">
        <v>74.424000000000007</v>
      </c>
      <c r="CF193" s="176">
        <v>124.79039999999999</v>
      </c>
      <c r="CG193" s="176">
        <v>85.881600000000006</v>
      </c>
      <c r="CH193" s="176">
        <v>87.2928</v>
      </c>
      <c r="CI193" s="176">
        <v>136.4496</v>
      </c>
      <c r="CJ193" s="176">
        <v>119.5488</v>
      </c>
      <c r="CK193" s="176">
        <v>106.932</v>
      </c>
      <c r="CL193" s="176">
        <v>66.040800000000004</v>
      </c>
      <c r="CM193" s="176">
        <v>75.028800000000004</v>
      </c>
      <c r="CN193" s="176">
        <v>113.48399999999999</v>
      </c>
      <c r="CO193" s="176">
        <v>53.827199999999998</v>
      </c>
      <c r="CP193" s="176">
        <v>76.406399999999991</v>
      </c>
      <c r="CQ193" s="176">
        <v>60.076800000000006</v>
      </c>
      <c r="CR193" s="176">
        <v>60.076800000000006</v>
      </c>
      <c r="CS193" s="176">
        <v>69.753600000000006</v>
      </c>
      <c r="CT193" s="176">
        <v>85.075199999999995</v>
      </c>
      <c r="CU193" s="176">
        <v>54.432000000000002</v>
      </c>
      <c r="CV193" s="176">
        <v>23.788799999999998</v>
      </c>
      <c r="CW193" s="176">
        <v>76.490399999999994</v>
      </c>
      <c r="CX193" s="176">
        <v>66.326399999999992</v>
      </c>
      <c r="CY193" s="176">
        <v>49.593599999999995</v>
      </c>
      <c r="CZ193" s="176">
        <v>59.472000000000001</v>
      </c>
      <c r="DA193" s="176">
        <v>115.39919999999999</v>
      </c>
      <c r="DB193" s="176">
        <v>55.927199999999999</v>
      </c>
      <c r="DC193" s="176">
        <v>80.724000000000004</v>
      </c>
      <c r="DD193" s="176">
        <v>57.456000000000003</v>
      </c>
      <c r="DE193" s="4"/>
      <c r="DF193" s="113">
        <f t="shared" si="13"/>
        <v>42948</v>
      </c>
      <c r="DG193" s="133">
        <f t="shared" si="14"/>
        <v>83.35</v>
      </c>
      <c r="DH193" s="86">
        <f t="shared" ca="1" si="11"/>
        <v>0</v>
      </c>
      <c r="DI193" s="4"/>
      <c r="DO193" s="178"/>
    </row>
    <row r="194" spans="1:119" customFormat="1" ht="12" customHeight="1" x14ac:dyDescent="0.2">
      <c r="A194" s="4"/>
      <c r="B194" s="188">
        <f t="shared" si="12"/>
        <v>42979</v>
      </c>
      <c r="C194" s="186">
        <v>85.14</v>
      </c>
      <c r="D194" s="186">
        <v>18.75</v>
      </c>
      <c r="E194" s="187">
        <v>0.9</v>
      </c>
      <c r="F194" s="187">
        <v>1.1000000000000001</v>
      </c>
      <c r="G194" s="4"/>
      <c r="H194" s="4"/>
      <c r="I194" s="4"/>
      <c r="J194" s="4"/>
      <c r="K194" s="4"/>
      <c r="L194" s="208">
        <v>37425</v>
      </c>
      <c r="M194" s="176">
        <v>6.8689999999999998</v>
      </c>
      <c r="N194" s="176">
        <v>6.8780000000000001</v>
      </c>
      <c r="O194" s="176">
        <v>6.9690000000000003</v>
      </c>
      <c r="P194" s="176">
        <v>6.9409999999999998</v>
      </c>
      <c r="Q194" s="176">
        <v>6.9050000000000002</v>
      </c>
      <c r="R194" s="176">
        <v>6.8819999999999997</v>
      </c>
      <c r="S194" s="176">
        <v>6.8810000000000002</v>
      </c>
      <c r="T194" s="176">
        <v>5.2869999999999999</v>
      </c>
      <c r="U194" s="176">
        <v>4.3049999999999997</v>
      </c>
      <c r="V194" s="176">
        <v>4.6189999999999998</v>
      </c>
      <c r="W194" s="176">
        <v>5.8940000000000001</v>
      </c>
      <c r="X194" s="176">
        <v>5.87</v>
      </c>
      <c r="Y194" s="176">
        <v>5.9050000000000002</v>
      </c>
      <c r="Z194" s="176">
        <v>5.0720000000000001</v>
      </c>
      <c r="AA194" s="176">
        <v>4.8</v>
      </c>
      <c r="AB194" s="176">
        <v>4.8609999999999998</v>
      </c>
      <c r="AC194" s="176">
        <v>5.1180000000000003</v>
      </c>
      <c r="AD194" s="176">
        <v>6.6210000000000004</v>
      </c>
      <c r="AE194" s="176">
        <v>5.4210000000000003</v>
      </c>
      <c r="AF194" s="176">
        <v>4.7089999999999996</v>
      </c>
      <c r="AG194" s="176">
        <v>4.7149999999999999</v>
      </c>
      <c r="AH194" s="176">
        <v>4.734</v>
      </c>
      <c r="AI194" s="176">
        <v>4.7389999999999999</v>
      </c>
      <c r="AJ194" s="176">
        <v>5.274</v>
      </c>
      <c r="AK194" s="176">
        <v>90.72</v>
      </c>
      <c r="AL194" s="176">
        <v>10.3992</v>
      </c>
      <c r="AM194" s="176">
        <v>91.055999999999997</v>
      </c>
      <c r="AN194" s="176">
        <v>67.536000000000001</v>
      </c>
      <c r="AO194" s="176">
        <v>82.454399999999993</v>
      </c>
      <c r="AP194" s="176">
        <v>42.537599999999998</v>
      </c>
      <c r="AQ194" s="176">
        <v>36.926400000000001</v>
      </c>
      <c r="AR194" s="176">
        <v>66.024000000000001</v>
      </c>
      <c r="AS194" s="176">
        <v>71.971199999999996</v>
      </c>
      <c r="AT194" s="176">
        <v>68.543999999999997</v>
      </c>
      <c r="AU194" s="176">
        <v>31.4496</v>
      </c>
      <c r="AV194" s="176">
        <v>68.913600000000002</v>
      </c>
      <c r="AW194" s="176">
        <v>44.284800000000004</v>
      </c>
      <c r="AX194" s="176">
        <v>69.148800000000008</v>
      </c>
      <c r="AY194" s="176">
        <v>90.72</v>
      </c>
      <c r="AZ194" s="176">
        <v>3.9312</v>
      </c>
      <c r="BA194" s="176">
        <v>75.768000000000001</v>
      </c>
      <c r="BB194" s="176">
        <v>73.38239999999999</v>
      </c>
      <c r="BC194" s="176">
        <v>95.155199999999994</v>
      </c>
      <c r="BD194" s="176">
        <v>39.362400000000001</v>
      </c>
      <c r="BE194" s="176">
        <v>67.787999999999997</v>
      </c>
      <c r="BF194" s="176">
        <v>69.804000000000002</v>
      </c>
      <c r="BG194" s="176">
        <v>83.865600000000001</v>
      </c>
      <c r="BH194" s="176">
        <v>21.167999999999999</v>
      </c>
      <c r="BI194" s="176">
        <v>129.32640000000001</v>
      </c>
      <c r="BJ194" s="176">
        <v>129.32640000000001</v>
      </c>
      <c r="BK194" s="176">
        <v>129.32640000000001</v>
      </c>
      <c r="BL194" s="176">
        <v>129.32640000000001</v>
      </c>
      <c r="BM194" s="176">
        <v>129.32640000000001</v>
      </c>
      <c r="BN194" s="176">
        <v>60.076800000000006</v>
      </c>
      <c r="BO194" s="176">
        <v>65.52</v>
      </c>
      <c r="BP194" s="176">
        <v>76.003199999999993</v>
      </c>
      <c r="BQ194" s="176">
        <v>67.132800000000003</v>
      </c>
      <c r="BR194" s="176">
        <v>48.585599999999999</v>
      </c>
      <c r="BS194" s="176">
        <v>75.9696</v>
      </c>
      <c r="BT194" s="176">
        <v>73.987200000000001</v>
      </c>
      <c r="BU194" s="176">
        <v>58.665599999999998</v>
      </c>
      <c r="BV194" s="176">
        <v>71.971199999999996</v>
      </c>
      <c r="BW194" s="176">
        <v>60.412800000000004</v>
      </c>
      <c r="BX194" s="176">
        <v>84.0672</v>
      </c>
      <c r="BY194" s="176">
        <v>42.940800000000003</v>
      </c>
      <c r="BZ194" s="176">
        <v>82.051199999999994</v>
      </c>
      <c r="CA194" s="176">
        <v>63.655199999999994</v>
      </c>
      <c r="CB194" s="176">
        <v>93.340800000000002</v>
      </c>
      <c r="CC194" s="176">
        <v>47.577599999999997</v>
      </c>
      <c r="CD194" s="176">
        <v>73.164000000000001</v>
      </c>
      <c r="CE194" s="176">
        <v>81.160800000000009</v>
      </c>
      <c r="CF194" s="176">
        <v>77.985600000000005</v>
      </c>
      <c r="CG194" s="176">
        <v>29.198400000000003</v>
      </c>
      <c r="CH194" s="176">
        <v>31.231200000000001</v>
      </c>
      <c r="CI194" s="176">
        <v>67.031999999999996</v>
      </c>
      <c r="CJ194" s="176">
        <v>74.591999999999999</v>
      </c>
      <c r="CK194" s="176">
        <v>76.608000000000004</v>
      </c>
      <c r="CL194" s="176">
        <v>41.4876</v>
      </c>
      <c r="CM194" s="176">
        <v>61.101600000000005</v>
      </c>
      <c r="CN194" s="176">
        <v>87.586799999999997</v>
      </c>
      <c r="CO194" s="176">
        <v>53.020800000000001</v>
      </c>
      <c r="CP194" s="176">
        <v>49.996799999999993</v>
      </c>
      <c r="CQ194" s="176">
        <v>40.723199999999999</v>
      </c>
      <c r="CR194" s="176">
        <v>71.366399999999999</v>
      </c>
      <c r="CS194" s="176">
        <v>52.415999999999997</v>
      </c>
      <c r="CT194" s="176">
        <v>89.712000000000003</v>
      </c>
      <c r="CU194" s="176">
        <v>30.66</v>
      </c>
      <c r="CV194" s="176">
        <v>102.21119999999999</v>
      </c>
      <c r="CW194" s="176">
        <v>69.888000000000005</v>
      </c>
      <c r="CX194" s="176">
        <v>94.550399999999996</v>
      </c>
      <c r="CY194" s="176">
        <v>77.212800000000001</v>
      </c>
      <c r="CZ194" s="176">
        <v>112.72799999999999</v>
      </c>
      <c r="DA194" s="176">
        <v>130.01519999999999</v>
      </c>
      <c r="DB194" s="176">
        <v>27.047999999999998</v>
      </c>
      <c r="DC194" s="176">
        <v>15.170399999999999</v>
      </c>
      <c r="DD194" s="176">
        <v>147.084</v>
      </c>
      <c r="DE194" s="4"/>
      <c r="DF194" s="113">
        <f t="shared" si="13"/>
        <v>42979</v>
      </c>
      <c r="DG194" s="133">
        <f t="shared" si="14"/>
        <v>85.14</v>
      </c>
      <c r="DH194" s="86">
        <f t="shared" ca="1" si="11"/>
        <v>0</v>
      </c>
      <c r="DI194" s="4"/>
      <c r="DO194" s="178"/>
    </row>
    <row r="195" spans="1:119" customFormat="1" ht="12" customHeight="1" x14ac:dyDescent="0.2">
      <c r="A195" s="4"/>
      <c r="B195" s="188">
        <f t="shared" si="12"/>
        <v>43009</v>
      </c>
      <c r="C195" s="186">
        <v>88.11</v>
      </c>
      <c r="D195" s="186">
        <v>20.22</v>
      </c>
      <c r="E195" s="187">
        <v>0.9</v>
      </c>
      <c r="F195" s="187">
        <v>1.1000000000000001</v>
      </c>
      <c r="G195" s="4"/>
      <c r="H195" s="4"/>
      <c r="I195" s="4"/>
      <c r="J195" s="4"/>
      <c r="K195" s="4"/>
      <c r="L195" s="208">
        <v>37426</v>
      </c>
      <c r="M195" s="176">
        <v>5.72</v>
      </c>
      <c r="N195" s="176">
        <v>5.859</v>
      </c>
      <c r="O195" s="176">
        <v>5.9269999999999996</v>
      </c>
      <c r="P195" s="176">
        <v>5.9240000000000004</v>
      </c>
      <c r="Q195" s="176">
        <v>5.9279999999999999</v>
      </c>
      <c r="R195" s="176">
        <v>5.9180000000000001</v>
      </c>
      <c r="S195" s="176">
        <v>5.8879999999999999</v>
      </c>
      <c r="T195" s="176">
        <v>5.8769999999999998</v>
      </c>
      <c r="U195" s="176">
        <v>4.9870000000000001</v>
      </c>
      <c r="V195" s="176">
        <v>4.3810000000000002</v>
      </c>
      <c r="W195" s="176">
        <v>5.7850000000000001</v>
      </c>
      <c r="X195" s="176">
        <v>5.7560000000000002</v>
      </c>
      <c r="Y195" s="176">
        <v>5.6980000000000004</v>
      </c>
      <c r="Z195" s="176">
        <v>5.2469999999999999</v>
      </c>
      <c r="AA195" s="176">
        <v>4.6219999999999999</v>
      </c>
      <c r="AB195" s="176">
        <v>4.6349999999999998</v>
      </c>
      <c r="AC195" s="176">
        <v>5.76</v>
      </c>
      <c r="AD195" s="176">
        <v>4.7279999999999998</v>
      </c>
      <c r="AE195" s="176">
        <v>4.9969999999999999</v>
      </c>
      <c r="AF195" s="176">
        <v>5.673</v>
      </c>
      <c r="AG195" s="176">
        <v>4.492</v>
      </c>
      <c r="AH195" s="176">
        <v>5.7670000000000003</v>
      </c>
      <c r="AI195" s="176">
        <v>5.7539999999999996</v>
      </c>
      <c r="AJ195" s="176">
        <v>5.5039999999999996</v>
      </c>
      <c r="AK195" s="176">
        <v>70.887599999999992</v>
      </c>
      <c r="AL195" s="176">
        <v>61.849199999999996</v>
      </c>
      <c r="AM195" s="176">
        <v>69.384</v>
      </c>
      <c r="AN195" s="176">
        <v>85.2012</v>
      </c>
      <c r="AO195" s="176">
        <v>107.99039999999999</v>
      </c>
      <c r="AP195" s="176">
        <v>76.524000000000001</v>
      </c>
      <c r="AQ195" s="176">
        <v>84.285599999999988</v>
      </c>
      <c r="AR195" s="176">
        <v>74.230800000000002</v>
      </c>
      <c r="AS195" s="176">
        <v>76.893599999999992</v>
      </c>
      <c r="AT195" s="176">
        <v>93.206400000000002</v>
      </c>
      <c r="AU195" s="176">
        <v>89.905199999999994</v>
      </c>
      <c r="AV195" s="176">
        <v>79.514399999999995</v>
      </c>
      <c r="AW195" s="176">
        <v>92.433600000000013</v>
      </c>
      <c r="AX195" s="176">
        <v>73.239599999999996</v>
      </c>
      <c r="AY195" s="176">
        <v>88.41</v>
      </c>
      <c r="AZ195" s="176">
        <v>49.9968</v>
      </c>
      <c r="BA195" s="176">
        <v>68.552400000000006</v>
      </c>
      <c r="BB195" s="176">
        <v>97.834800000000001</v>
      </c>
      <c r="BC195" s="176">
        <v>91.728000000000009</v>
      </c>
      <c r="BD195" s="176">
        <v>98.708399999999997</v>
      </c>
      <c r="BE195" s="176">
        <v>53.617199999999997</v>
      </c>
      <c r="BF195" s="176">
        <v>91.198800000000006</v>
      </c>
      <c r="BG195" s="176">
        <v>72.055199999999999</v>
      </c>
      <c r="BH195" s="176">
        <v>66.460800000000006</v>
      </c>
      <c r="BI195" s="176">
        <v>58.8504</v>
      </c>
      <c r="BJ195" s="176">
        <v>35.28</v>
      </c>
      <c r="BK195" s="176">
        <v>40.714800000000004</v>
      </c>
      <c r="BL195" s="176">
        <v>41.319600000000001</v>
      </c>
      <c r="BM195" s="176">
        <v>43.805999999999997</v>
      </c>
      <c r="BN195" s="176">
        <v>89.401200000000003</v>
      </c>
      <c r="BO195" s="176">
        <v>72.878399999999999</v>
      </c>
      <c r="BP195" s="176">
        <v>76.372799999999984</v>
      </c>
      <c r="BQ195" s="176">
        <v>77.120400000000004</v>
      </c>
      <c r="BR195" s="176">
        <v>94.147199999999998</v>
      </c>
      <c r="BS195" s="176">
        <v>84</v>
      </c>
      <c r="BT195" s="176">
        <v>59.446800000000003</v>
      </c>
      <c r="BU195" s="176">
        <v>92.173200000000008</v>
      </c>
      <c r="BV195" s="176">
        <v>100.92599999999999</v>
      </c>
      <c r="BW195" s="176">
        <v>88.065599999999989</v>
      </c>
      <c r="BX195" s="176">
        <v>84.747600000000006</v>
      </c>
      <c r="BY195" s="176">
        <v>80.740800000000007</v>
      </c>
      <c r="BZ195" s="176">
        <v>48.694800000000001</v>
      </c>
      <c r="CA195" s="176">
        <v>68.342399999999998</v>
      </c>
      <c r="CB195" s="176">
        <v>81.244799999999998</v>
      </c>
      <c r="CC195" s="176">
        <v>40.017600000000002</v>
      </c>
      <c r="CD195" s="176">
        <v>63.495599999999996</v>
      </c>
      <c r="CE195" s="176">
        <v>65.679600000000008</v>
      </c>
      <c r="CF195" s="176">
        <v>41.58</v>
      </c>
      <c r="CG195" s="176">
        <v>30.66</v>
      </c>
      <c r="CH195" s="176">
        <v>40.7316</v>
      </c>
      <c r="CI195" s="176">
        <v>78.825600000000009</v>
      </c>
      <c r="CJ195" s="176">
        <v>39.311999999999998</v>
      </c>
      <c r="CK195" s="176">
        <v>87.494400000000013</v>
      </c>
      <c r="CL195" s="176">
        <v>16.9344</v>
      </c>
      <c r="CM195" s="176">
        <v>47.174399999999999</v>
      </c>
      <c r="CN195" s="176">
        <v>61.689599999999999</v>
      </c>
      <c r="CO195" s="176">
        <v>52.214400000000005</v>
      </c>
      <c r="CP195" s="176">
        <v>23.587199999999999</v>
      </c>
      <c r="CQ195" s="176">
        <v>13.3056</v>
      </c>
      <c r="CR195" s="176">
        <v>62.697600000000001</v>
      </c>
      <c r="CS195" s="176">
        <v>51.206400000000002</v>
      </c>
      <c r="CT195" s="176">
        <v>69.417600000000007</v>
      </c>
      <c r="CU195" s="176">
        <v>93.24</v>
      </c>
      <c r="CV195" s="176">
        <v>90.3</v>
      </c>
      <c r="CW195" s="176">
        <v>133.87920000000003</v>
      </c>
      <c r="CX195" s="176">
        <v>105.63839999999999</v>
      </c>
      <c r="CY195" s="176">
        <v>44.671199999999999</v>
      </c>
      <c r="CZ195" s="176">
        <v>81.026399999999995</v>
      </c>
      <c r="DA195" s="176">
        <v>85.276800000000009</v>
      </c>
      <c r="DB195" s="176">
        <v>103.0176</v>
      </c>
      <c r="DC195" s="176">
        <v>42.016800000000003</v>
      </c>
      <c r="DD195" s="176">
        <v>88.435199999999995</v>
      </c>
      <c r="DE195" s="4"/>
      <c r="DF195" s="113">
        <f t="shared" si="13"/>
        <v>43009</v>
      </c>
      <c r="DG195" s="133">
        <f t="shared" si="14"/>
        <v>88.11</v>
      </c>
      <c r="DH195" s="86">
        <f t="shared" ca="1" si="11"/>
        <v>0</v>
      </c>
      <c r="DI195" s="4"/>
      <c r="DO195" s="178"/>
    </row>
    <row r="196" spans="1:119" customFormat="1" ht="12" customHeight="1" x14ac:dyDescent="0.2">
      <c r="A196" s="4"/>
      <c r="B196" s="188">
        <f t="shared" si="12"/>
        <v>43040</v>
      </c>
      <c r="C196" s="186">
        <v>89.96</v>
      </c>
      <c r="D196" s="186">
        <v>17.91</v>
      </c>
      <c r="E196" s="187">
        <v>0.9</v>
      </c>
      <c r="F196" s="187">
        <v>1.1000000000000001</v>
      </c>
      <c r="G196" s="4"/>
      <c r="H196" s="4"/>
      <c r="I196" s="4"/>
      <c r="J196" s="4"/>
      <c r="K196" s="4"/>
      <c r="L196" s="208">
        <v>37427</v>
      </c>
      <c r="M196" s="176">
        <v>5.7329999999999997</v>
      </c>
      <c r="N196" s="176">
        <v>5.7270000000000003</v>
      </c>
      <c r="O196" s="176">
        <v>5.7830000000000004</v>
      </c>
      <c r="P196" s="176">
        <v>5.8010000000000002</v>
      </c>
      <c r="Q196" s="176">
        <v>5.8070000000000004</v>
      </c>
      <c r="R196" s="176">
        <v>5.8070000000000004</v>
      </c>
      <c r="S196" s="176">
        <v>5.8150000000000004</v>
      </c>
      <c r="T196" s="176">
        <v>4.6680000000000001</v>
      </c>
      <c r="U196" s="176">
        <v>3.484</v>
      </c>
      <c r="V196" s="176">
        <v>2.8730000000000002</v>
      </c>
      <c r="W196" s="176">
        <v>2.8839999999999999</v>
      </c>
      <c r="X196" s="176">
        <v>2.887</v>
      </c>
      <c r="Y196" s="176">
        <v>2.8959999999999999</v>
      </c>
      <c r="Z196" s="176">
        <v>2.8769999999999998</v>
      </c>
      <c r="AA196" s="176">
        <v>4.2759999999999998</v>
      </c>
      <c r="AB196" s="176">
        <v>4.5069999999999997</v>
      </c>
      <c r="AC196" s="176">
        <v>4.0670000000000002</v>
      </c>
      <c r="AD196" s="176">
        <v>5.1239999999999997</v>
      </c>
      <c r="AE196" s="176">
        <v>5.3780000000000001</v>
      </c>
      <c r="AF196" s="176">
        <v>5.34</v>
      </c>
      <c r="AG196" s="176">
        <v>5.5279999999999996</v>
      </c>
      <c r="AH196" s="176">
        <v>5.6239999999999997</v>
      </c>
      <c r="AI196" s="176">
        <v>6.6130000000000004</v>
      </c>
      <c r="AJ196" s="176">
        <v>6.399</v>
      </c>
      <c r="AK196" s="176">
        <v>51.055199999999999</v>
      </c>
      <c r="AL196" s="176">
        <v>113.2992</v>
      </c>
      <c r="AM196" s="176">
        <v>47.712000000000003</v>
      </c>
      <c r="AN196" s="176">
        <v>102.8664</v>
      </c>
      <c r="AO196" s="176">
        <v>133.5264</v>
      </c>
      <c r="AP196" s="176">
        <v>110.51039999999999</v>
      </c>
      <c r="AQ196" s="176">
        <v>131.64479999999998</v>
      </c>
      <c r="AR196" s="176">
        <v>82.437600000000003</v>
      </c>
      <c r="AS196" s="176">
        <v>81.816000000000003</v>
      </c>
      <c r="AT196" s="176">
        <v>117.86880000000001</v>
      </c>
      <c r="AU196" s="176">
        <v>148.36079999999998</v>
      </c>
      <c r="AV196" s="176">
        <v>90.115200000000002</v>
      </c>
      <c r="AW196" s="176">
        <v>140.58240000000001</v>
      </c>
      <c r="AX196" s="176">
        <v>77.330399999999997</v>
      </c>
      <c r="AY196" s="176">
        <v>86.1</v>
      </c>
      <c r="AZ196" s="176">
        <v>96.062399999999997</v>
      </c>
      <c r="BA196" s="176">
        <v>61.336800000000004</v>
      </c>
      <c r="BB196" s="176">
        <v>122.2872</v>
      </c>
      <c r="BC196" s="176">
        <v>88.30080000000001</v>
      </c>
      <c r="BD196" s="176">
        <v>158.05439999999999</v>
      </c>
      <c r="BE196" s="176">
        <v>39.446400000000004</v>
      </c>
      <c r="BF196" s="176">
        <v>112.59360000000001</v>
      </c>
      <c r="BG196" s="176">
        <v>60.244800000000005</v>
      </c>
      <c r="BH196" s="176">
        <v>111.75360000000001</v>
      </c>
      <c r="BI196" s="176">
        <v>112.4928</v>
      </c>
      <c r="BJ196" s="176">
        <v>70.56</v>
      </c>
      <c r="BK196" s="176">
        <v>81.429600000000008</v>
      </c>
      <c r="BL196" s="176">
        <v>82.639200000000002</v>
      </c>
      <c r="BM196" s="176">
        <v>87.611999999999995</v>
      </c>
      <c r="BN196" s="176">
        <v>118.7256</v>
      </c>
      <c r="BO196" s="176">
        <v>80.236800000000002</v>
      </c>
      <c r="BP196" s="176">
        <v>76.742399999999989</v>
      </c>
      <c r="BQ196" s="176">
        <v>87.108000000000004</v>
      </c>
      <c r="BR196" s="176">
        <v>139.7088</v>
      </c>
      <c r="BS196" s="176">
        <v>92.0304</v>
      </c>
      <c r="BT196" s="176">
        <v>44.906400000000005</v>
      </c>
      <c r="BU196" s="176">
        <v>125.6808</v>
      </c>
      <c r="BV196" s="176">
        <v>129.88079999999999</v>
      </c>
      <c r="BW196" s="176">
        <v>115.71839999999999</v>
      </c>
      <c r="BX196" s="176">
        <v>85.427999999999997</v>
      </c>
      <c r="BY196" s="176">
        <v>118.5408</v>
      </c>
      <c r="BZ196" s="176">
        <v>15.3384</v>
      </c>
      <c r="CA196" s="176">
        <v>73.029600000000002</v>
      </c>
      <c r="CB196" s="176">
        <v>69.148800000000008</v>
      </c>
      <c r="CC196" s="176">
        <v>32.457599999999999</v>
      </c>
      <c r="CD196" s="176">
        <v>53.827199999999998</v>
      </c>
      <c r="CE196" s="176">
        <v>50.198399999999999</v>
      </c>
      <c r="CF196" s="176">
        <v>5.1743999999999994</v>
      </c>
      <c r="CG196" s="176">
        <v>32.121600000000001</v>
      </c>
      <c r="CH196" s="176">
        <v>50.231999999999999</v>
      </c>
      <c r="CI196" s="176">
        <v>44.351999999999997</v>
      </c>
      <c r="CJ196" s="176">
        <v>55.036799999999999</v>
      </c>
      <c r="CK196" s="176">
        <v>98.380800000000008</v>
      </c>
      <c r="CL196" s="176">
        <v>73.365600000000001</v>
      </c>
      <c r="CM196" s="176">
        <v>119.9688</v>
      </c>
      <c r="CN196" s="176">
        <v>64.847999999999999</v>
      </c>
      <c r="CO196" s="176">
        <v>98.784000000000006</v>
      </c>
      <c r="CP196" s="176">
        <v>101.00160000000001</v>
      </c>
      <c r="CQ196" s="176">
        <v>37.900800000000004</v>
      </c>
      <c r="CR196" s="176">
        <v>92.122799999999998</v>
      </c>
      <c r="CS196" s="176">
        <v>75.717600000000004</v>
      </c>
      <c r="CT196" s="176">
        <v>108.2088</v>
      </c>
      <c r="CU196" s="176">
        <v>103.4208</v>
      </c>
      <c r="CV196" s="176">
        <v>65.721600000000009</v>
      </c>
      <c r="CW196" s="176">
        <v>96.163200000000003</v>
      </c>
      <c r="CX196" s="176">
        <v>147.63839999999999</v>
      </c>
      <c r="CY196" s="176">
        <v>114.77760000000001</v>
      </c>
      <c r="CZ196" s="176">
        <v>90.098399999999998</v>
      </c>
      <c r="DA196" s="176">
        <v>141.89279999999999</v>
      </c>
      <c r="DB196" s="176">
        <v>84.789600000000007</v>
      </c>
      <c r="DC196" s="176">
        <v>163.29599999999999</v>
      </c>
      <c r="DD196" s="176">
        <v>66.007199999999997</v>
      </c>
      <c r="DE196" s="4"/>
      <c r="DF196" s="113">
        <f t="shared" si="13"/>
        <v>43040</v>
      </c>
      <c r="DG196" s="133">
        <f t="shared" si="14"/>
        <v>89.96</v>
      </c>
      <c r="DH196" s="86">
        <f t="shared" ca="1" si="11"/>
        <v>0</v>
      </c>
      <c r="DI196" s="4"/>
      <c r="DO196" s="178"/>
    </row>
    <row r="197" spans="1:119" customFormat="1" ht="12" customHeight="1" x14ac:dyDescent="0.2">
      <c r="A197" s="4"/>
      <c r="B197" s="188">
        <f t="shared" si="12"/>
        <v>43070</v>
      </c>
      <c r="C197" s="186">
        <v>81.8</v>
      </c>
      <c r="D197" s="186">
        <v>18.829999999999998</v>
      </c>
      <c r="E197" s="187">
        <v>0.9</v>
      </c>
      <c r="F197" s="187">
        <v>1.1000000000000001</v>
      </c>
      <c r="G197" s="4"/>
      <c r="H197" s="4"/>
      <c r="I197" s="4"/>
      <c r="J197" s="4"/>
      <c r="K197" s="4"/>
      <c r="L197" s="208">
        <v>37428</v>
      </c>
      <c r="M197" s="176">
        <v>6.5739999999999998</v>
      </c>
      <c r="N197" s="176">
        <v>6.2610000000000001</v>
      </c>
      <c r="O197" s="176">
        <v>4.1210000000000004</v>
      </c>
      <c r="P197" s="176">
        <v>2.3370000000000002</v>
      </c>
      <c r="Q197" s="176">
        <v>3.39</v>
      </c>
      <c r="R197" s="176">
        <v>4.4640000000000004</v>
      </c>
      <c r="S197" s="176">
        <v>4.0780000000000003</v>
      </c>
      <c r="T197" s="176">
        <v>6.2439999999999998</v>
      </c>
      <c r="U197" s="176">
        <v>6.202</v>
      </c>
      <c r="V197" s="176">
        <v>6.19</v>
      </c>
      <c r="W197" s="176">
        <v>6.27</v>
      </c>
      <c r="X197" s="176">
        <v>6.24</v>
      </c>
      <c r="Y197" s="176">
        <v>6.2240000000000002</v>
      </c>
      <c r="Z197" s="176">
        <v>6.2119999999999997</v>
      </c>
      <c r="AA197" s="176">
        <v>6.21</v>
      </c>
      <c r="AB197" s="176">
        <v>6.1980000000000004</v>
      </c>
      <c r="AC197" s="176">
        <v>6.1890000000000001</v>
      </c>
      <c r="AD197" s="176">
        <v>6.2060000000000004</v>
      </c>
      <c r="AE197" s="176">
        <v>6.2290000000000001</v>
      </c>
      <c r="AF197" s="176">
        <v>6.282</v>
      </c>
      <c r="AG197" s="176">
        <v>4.5919999999999996</v>
      </c>
      <c r="AH197" s="176">
        <v>6.4279999999999999</v>
      </c>
      <c r="AI197" s="176">
        <v>6.3719999999999999</v>
      </c>
      <c r="AJ197" s="176">
        <v>3.7519999999999998</v>
      </c>
      <c r="AK197" s="176">
        <v>126.4032</v>
      </c>
      <c r="AL197" s="176">
        <v>124.25280000000001</v>
      </c>
      <c r="AM197" s="176">
        <v>97.053600000000003</v>
      </c>
      <c r="AN197" s="176">
        <v>138.6336</v>
      </c>
      <c r="AO197" s="176">
        <v>75.2136</v>
      </c>
      <c r="AP197" s="176">
        <v>98.834399999999988</v>
      </c>
      <c r="AQ197" s="176">
        <v>66.410399999999996</v>
      </c>
      <c r="AR197" s="176">
        <v>34.86</v>
      </c>
      <c r="AS197" s="176">
        <v>113.2488</v>
      </c>
      <c r="AT197" s="176">
        <v>91.526399999999995</v>
      </c>
      <c r="AU197" s="176">
        <v>97.574399999999997</v>
      </c>
      <c r="AV197" s="176">
        <v>133.2576</v>
      </c>
      <c r="AW197" s="176">
        <v>43.780800000000006</v>
      </c>
      <c r="AX197" s="176">
        <v>134.4504</v>
      </c>
      <c r="AY197" s="176">
        <v>82.488</v>
      </c>
      <c r="AZ197" s="176">
        <v>134.16479999999999</v>
      </c>
      <c r="BA197" s="176">
        <v>99.590399999999988</v>
      </c>
      <c r="BB197" s="176">
        <v>77.49839999999999</v>
      </c>
      <c r="BC197" s="176">
        <v>129.2088</v>
      </c>
      <c r="BD197" s="176">
        <v>127.81439999999999</v>
      </c>
      <c r="BE197" s="176">
        <v>118.1712</v>
      </c>
      <c r="BF197" s="176">
        <v>85.948800000000006</v>
      </c>
      <c r="BG197" s="176">
        <v>61.891199999999998</v>
      </c>
      <c r="BH197" s="176">
        <v>6.6360000000000001</v>
      </c>
      <c r="BI197" s="176">
        <v>41.126400000000004</v>
      </c>
      <c r="BJ197" s="176">
        <v>30.844799999999999</v>
      </c>
      <c r="BK197" s="176">
        <v>113.904</v>
      </c>
      <c r="BL197" s="176">
        <v>33.062400000000004</v>
      </c>
      <c r="BM197" s="176">
        <v>42.386400000000002</v>
      </c>
      <c r="BN197" s="176">
        <v>74.776800000000009</v>
      </c>
      <c r="BO197" s="176">
        <v>69.938399999999987</v>
      </c>
      <c r="BP197" s="176">
        <v>86.083199999999991</v>
      </c>
      <c r="BQ197" s="176">
        <v>61.488</v>
      </c>
      <c r="BR197" s="176">
        <v>87.259199999999993</v>
      </c>
      <c r="BS197" s="176">
        <v>86.066399999999987</v>
      </c>
      <c r="BT197" s="176">
        <v>143.5728</v>
      </c>
      <c r="BU197" s="176">
        <v>58.279199999999996</v>
      </c>
      <c r="BV197" s="176">
        <v>64.512</v>
      </c>
      <c r="BW197" s="176">
        <v>86.688000000000002</v>
      </c>
      <c r="BX197" s="176">
        <v>118.608</v>
      </c>
      <c r="BY197" s="176">
        <v>93.844800000000006</v>
      </c>
      <c r="BZ197" s="176">
        <v>69.921600000000012</v>
      </c>
      <c r="CA197" s="176">
        <v>146.56320000000002</v>
      </c>
      <c r="CB197" s="176">
        <v>88.703999999999994</v>
      </c>
      <c r="CC197" s="176">
        <v>128.83920000000001</v>
      </c>
      <c r="CD197" s="176">
        <v>88.838399999999993</v>
      </c>
      <c r="CE197" s="176">
        <v>105.42</v>
      </c>
      <c r="CF197" s="176">
        <v>37.380000000000003</v>
      </c>
      <c r="CG197" s="176">
        <v>134.70239999999998</v>
      </c>
      <c r="CH197" s="176">
        <v>123.22799999999999</v>
      </c>
      <c r="CI197" s="176">
        <v>145.7568</v>
      </c>
      <c r="CJ197" s="176">
        <v>65.52</v>
      </c>
      <c r="CK197" s="176">
        <v>123.4464</v>
      </c>
      <c r="CL197" s="176">
        <v>112.03919999999999</v>
      </c>
      <c r="CM197" s="176">
        <v>150.864</v>
      </c>
      <c r="CN197" s="176">
        <v>91.475999999999999</v>
      </c>
      <c r="CO197" s="176">
        <v>126.36960000000001</v>
      </c>
      <c r="CP197" s="176">
        <v>72.458399999999997</v>
      </c>
      <c r="CQ197" s="176">
        <v>86.704800000000006</v>
      </c>
      <c r="CR197" s="176">
        <v>121.548</v>
      </c>
      <c r="CS197" s="176">
        <v>64.260000000000005</v>
      </c>
      <c r="CT197" s="176">
        <v>73.046399999999991</v>
      </c>
      <c r="CU197" s="176">
        <v>126.6048</v>
      </c>
      <c r="CV197" s="176">
        <v>108.864</v>
      </c>
      <c r="CW197" s="176">
        <v>95.155199999999994</v>
      </c>
      <c r="CX197" s="176">
        <v>76.759199999999993</v>
      </c>
      <c r="CY197" s="176">
        <v>105.6888</v>
      </c>
      <c r="CZ197" s="176">
        <v>126.7728</v>
      </c>
      <c r="DA197" s="176">
        <v>109.77119999999999</v>
      </c>
      <c r="DB197" s="176">
        <v>95.356800000000007</v>
      </c>
      <c r="DC197" s="176">
        <v>46.569600000000001</v>
      </c>
      <c r="DD197" s="176">
        <v>99.909600000000012</v>
      </c>
      <c r="DE197" s="4"/>
      <c r="DF197" s="113">
        <f t="shared" si="13"/>
        <v>43070</v>
      </c>
      <c r="DG197" s="133">
        <f t="shared" si="14"/>
        <v>81.8</v>
      </c>
      <c r="DH197" s="86">
        <f t="shared" ca="1" si="11"/>
        <v>0</v>
      </c>
      <c r="DI197" s="4"/>
      <c r="DO197" s="178"/>
    </row>
    <row r="198" spans="1:119" customFormat="1" ht="12" customHeight="1" x14ac:dyDescent="0.2">
      <c r="A198" s="4"/>
      <c r="B198" s="188">
        <f t="shared" si="12"/>
        <v>43101</v>
      </c>
      <c r="C198" s="186">
        <v>87.95</v>
      </c>
      <c r="D198" s="186">
        <v>20.149999999999999</v>
      </c>
      <c r="E198" s="187">
        <v>0.9</v>
      </c>
      <c r="F198" s="187">
        <v>1.1000000000000001</v>
      </c>
      <c r="G198" s="4"/>
      <c r="H198" s="4"/>
      <c r="I198" s="4"/>
      <c r="J198" s="4"/>
      <c r="K198" s="4"/>
      <c r="L198" s="208">
        <v>37429</v>
      </c>
      <c r="M198" s="176">
        <v>0.60099999999999998</v>
      </c>
      <c r="N198" s="176">
        <v>7.1059999999999999</v>
      </c>
      <c r="O198" s="176">
        <v>10.637</v>
      </c>
      <c r="P198" s="176">
        <v>10.923</v>
      </c>
      <c r="Q198" s="176">
        <v>10.634</v>
      </c>
      <c r="R198" s="176">
        <v>10.765000000000001</v>
      </c>
      <c r="S198" s="176">
        <v>10.646000000000001</v>
      </c>
      <c r="T198" s="176">
        <v>9.4420000000000002</v>
      </c>
      <c r="U198" s="176">
        <v>8.0519999999999996</v>
      </c>
      <c r="V198" s="176">
        <v>5.343</v>
      </c>
      <c r="W198" s="176">
        <v>4.8099999999999996</v>
      </c>
      <c r="X198" s="176">
        <v>4.7770000000000001</v>
      </c>
      <c r="Y198" s="176">
        <v>4.7060000000000004</v>
      </c>
      <c r="Z198" s="176">
        <v>4.6660000000000004</v>
      </c>
      <c r="AA198" s="176">
        <v>4.6269999999999998</v>
      </c>
      <c r="AB198" s="176">
        <v>4.548</v>
      </c>
      <c r="AC198" s="176">
        <v>4.5179999999999998</v>
      </c>
      <c r="AD198" s="176">
        <v>5.6619999999999999</v>
      </c>
      <c r="AE198" s="176">
        <v>7.3819999999999997</v>
      </c>
      <c r="AF198" s="176">
        <v>6.742</v>
      </c>
      <c r="AG198" s="176">
        <v>6.0860000000000003</v>
      </c>
      <c r="AH198" s="176">
        <v>6.0759999999999996</v>
      </c>
      <c r="AI198" s="176">
        <v>6.0359999999999996</v>
      </c>
      <c r="AJ198" s="176">
        <v>4.5529999999999999</v>
      </c>
      <c r="AK198" s="176">
        <v>113.5848</v>
      </c>
      <c r="AL198" s="176">
        <v>109.30080000000001</v>
      </c>
      <c r="AM198" s="176">
        <v>126.2016</v>
      </c>
      <c r="AN198" s="176">
        <v>123.98399999999999</v>
      </c>
      <c r="AO198" s="176">
        <v>70.963200000000001</v>
      </c>
      <c r="AP198" s="176">
        <v>89.140799999999999</v>
      </c>
      <c r="AQ198" s="176">
        <v>127.764</v>
      </c>
      <c r="AR198" s="176">
        <v>144.44639999999998</v>
      </c>
      <c r="AS198" s="176">
        <v>40.655999999999999</v>
      </c>
      <c r="AT198" s="176">
        <v>69.686399999999992</v>
      </c>
      <c r="AU198" s="176">
        <v>139.32239999999999</v>
      </c>
      <c r="AV198" s="176">
        <v>90.921600000000012</v>
      </c>
      <c r="AW198" s="176">
        <v>130.65360000000001</v>
      </c>
      <c r="AX198" s="176">
        <v>91.526399999999995</v>
      </c>
      <c r="AY198" s="176">
        <v>135.37439999999998</v>
      </c>
      <c r="AZ198" s="176">
        <v>91.257600000000011</v>
      </c>
      <c r="BA198" s="176">
        <v>94.348799999999997</v>
      </c>
      <c r="BB198" s="176">
        <v>41.445599999999999</v>
      </c>
      <c r="BC198" s="176">
        <v>144.41279999999998</v>
      </c>
      <c r="BD198" s="176">
        <v>92.198399999999992</v>
      </c>
      <c r="BE198" s="176">
        <v>113.7024</v>
      </c>
      <c r="BF198" s="176">
        <v>38.505600000000001</v>
      </c>
      <c r="BG198" s="176">
        <v>90.988799999999998</v>
      </c>
      <c r="BH198" s="176">
        <v>72.693600000000004</v>
      </c>
      <c r="BI198" s="176">
        <v>88.502399999999994</v>
      </c>
      <c r="BJ198" s="176">
        <v>34.036799999999999</v>
      </c>
      <c r="BK198" s="176">
        <v>38.270400000000002</v>
      </c>
      <c r="BL198" s="176">
        <v>82.672800000000009</v>
      </c>
      <c r="BM198" s="176">
        <v>63.756</v>
      </c>
      <c r="BN198" s="176">
        <v>81.647999999999996</v>
      </c>
      <c r="BO198" s="176">
        <v>48.081600000000002</v>
      </c>
      <c r="BP198" s="176">
        <v>99.170400000000001</v>
      </c>
      <c r="BQ198" s="176">
        <v>126.7728</v>
      </c>
      <c r="BR198" s="176">
        <v>144.29520000000002</v>
      </c>
      <c r="BS198" s="176">
        <v>99.926400000000001</v>
      </c>
      <c r="BT198" s="176">
        <v>124.488</v>
      </c>
      <c r="BU198" s="176">
        <v>102.9</v>
      </c>
      <c r="BV198" s="176">
        <v>87.897600000000011</v>
      </c>
      <c r="BW198" s="176">
        <v>48.316800000000001</v>
      </c>
      <c r="BX198" s="176">
        <v>59.7408</v>
      </c>
      <c r="BY198" s="176">
        <v>65.150400000000005</v>
      </c>
      <c r="BZ198" s="176">
        <v>73.987200000000001</v>
      </c>
      <c r="CA198" s="176">
        <v>93.004800000000003</v>
      </c>
      <c r="CB198" s="176">
        <v>68.543999999999997</v>
      </c>
      <c r="CC198" s="176">
        <v>126.4032</v>
      </c>
      <c r="CD198" s="176">
        <v>45.561599999999999</v>
      </c>
      <c r="CE198" s="176">
        <v>136.2312</v>
      </c>
      <c r="CF198" s="176">
        <v>99.338399999999993</v>
      </c>
      <c r="CG198" s="176">
        <v>122.5728</v>
      </c>
      <c r="CH198" s="176">
        <v>143.74079999999998</v>
      </c>
      <c r="CI198" s="176">
        <v>65.268000000000001</v>
      </c>
      <c r="CJ198" s="176">
        <v>120.90960000000001</v>
      </c>
      <c r="CK198" s="176">
        <v>106.0416</v>
      </c>
      <c r="CL198" s="176">
        <v>115.5168</v>
      </c>
      <c r="CM198" s="176">
        <v>69.753600000000006</v>
      </c>
      <c r="CN198" s="176">
        <v>43.495199999999997</v>
      </c>
      <c r="CO198" s="176">
        <v>32.508000000000003</v>
      </c>
      <c r="CP198" s="176">
        <v>59.236800000000002</v>
      </c>
      <c r="CQ198" s="176">
        <v>62.428800000000003</v>
      </c>
      <c r="CR198" s="176">
        <v>18.379200000000001</v>
      </c>
      <c r="CS198" s="176">
        <v>75.877200000000002</v>
      </c>
      <c r="CT198" s="176">
        <v>65.116799999999998</v>
      </c>
      <c r="CU198" s="176">
        <v>49.9968</v>
      </c>
      <c r="CV198" s="176">
        <v>42.050400000000003</v>
      </c>
      <c r="CW198" s="176">
        <v>53.171999999999997</v>
      </c>
      <c r="CX198" s="176">
        <v>32.659199999999998</v>
      </c>
      <c r="CY198" s="176">
        <v>100.6236</v>
      </c>
      <c r="CZ198" s="176">
        <v>35.783999999999999</v>
      </c>
      <c r="DA198" s="176">
        <v>52.012800000000006</v>
      </c>
      <c r="DB198" s="176">
        <v>36.691199999999995</v>
      </c>
      <c r="DC198" s="176">
        <v>21.1008</v>
      </c>
      <c r="DD198" s="176">
        <v>48.619199999999999</v>
      </c>
      <c r="DE198" s="4"/>
      <c r="DF198" s="113">
        <f t="shared" si="13"/>
        <v>43101</v>
      </c>
      <c r="DG198" s="133">
        <f t="shared" si="14"/>
        <v>87.95</v>
      </c>
      <c r="DH198" s="86">
        <f t="shared" ref="DH198:DH261" ca="1" si="15">VLOOKUP(YEAR(DF198),$H$15:$I$34,2)/100</f>
        <v>0</v>
      </c>
      <c r="DI198" s="4"/>
      <c r="DO198" s="178"/>
    </row>
    <row r="199" spans="1:119" customFormat="1" ht="12" customHeight="1" x14ac:dyDescent="0.2">
      <c r="A199" s="4"/>
      <c r="B199" s="188">
        <f t="shared" ref="B199:B262" si="16">EOMONTH(B198, 0)+1</f>
        <v>43132</v>
      </c>
      <c r="C199" s="186">
        <v>82.2</v>
      </c>
      <c r="D199" s="186">
        <v>20.56</v>
      </c>
      <c r="E199" s="187">
        <v>0.9</v>
      </c>
      <c r="F199" s="187">
        <v>1.1000000000000001</v>
      </c>
      <c r="G199" s="4"/>
      <c r="H199" s="4"/>
      <c r="I199" s="4"/>
      <c r="J199" s="4"/>
      <c r="K199" s="4"/>
      <c r="L199" s="208">
        <v>37430</v>
      </c>
      <c r="M199" s="176">
        <v>6.0039999999999996</v>
      </c>
      <c r="N199" s="176">
        <v>6.3520000000000003</v>
      </c>
      <c r="O199" s="176">
        <v>6.2409999999999997</v>
      </c>
      <c r="P199" s="176">
        <v>6.1420000000000003</v>
      </c>
      <c r="Q199" s="176">
        <v>6.1159999999999997</v>
      </c>
      <c r="R199" s="176">
        <v>5.625</v>
      </c>
      <c r="S199" s="176">
        <v>6.1369999999999996</v>
      </c>
      <c r="T199" s="176">
        <v>6.7859999999999996</v>
      </c>
      <c r="U199" s="176">
        <v>6.9340000000000002</v>
      </c>
      <c r="V199" s="176">
        <v>6.9219999999999997</v>
      </c>
      <c r="W199" s="176">
        <v>6.9119999999999999</v>
      </c>
      <c r="X199" s="176">
        <v>6.9059999999999997</v>
      </c>
      <c r="Y199" s="176">
        <v>6.8849999999999998</v>
      </c>
      <c r="Z199" s="176">
        <v>6.8639999999999999</v>
      </c>
      <c r="AA199" s="176">
        <v>4.83</v>
      </c>
      <c r="AB199" s="176">
        <v>4.8490000000000002</v>
      </c>
      <c r="AC199" s="176">
        <v>4.859</v>
      </c>
      <c r="AD199" s="176">
        <v>4.8129999999999997</v>
      </c>
      <c r="AE199" s="176">
        <v>4.8819999999999997</v>
      </c>
      <c r="AF199" s="176">
        <v>4.7869999999999999</v>
      </c>
      <c r="AG199" s="176">
        <v>4.6989999999999998</v>
      </c>
      <c r="AH199" s="176">
        <v>4.8879999999999999</v>
      </c>
      <c r="AI199" s="176">
        <v>7.01</v>
      </c>
      <c r="AJ199" s="176">
        <v>6.3929999999999998</v>
      </c>
      <c r="AK199" s="176">
        <v>135.91200000000001</v>
      </c>
      <c r="AL199" s="176">
        <v>120.2208</v>
      </c>
      <c r="AM199" s="176">
        <v>133.8288</v>
      </c>
      <c r="AN199" s="176">
        <v>131.24160000000001</v>
      </c>
      <c r="AO199" s="176">
        <v>99.372</v>
      </c>
      <c r="AP199" s="176">
        <v>114.15600000000001</v>
      </c>
      <c r="AQ199" s="176">
        <v>138.1968</v>
      </c>
      <c r="AR199" s="176">
        <v>124.0176</v>
      </c>
      <c r="AS199" s="176">
        <v>92.483999999999995</v>
      </c>
      <c r="AT199" s="176">
        <v>127.1592</v>
      </c>
      <c r="AU199" s="176">
        <v>69.552000000000007</v>
      </c>
      <c r="AV199" s="176">
        <v>99.842399999999998</v>
      </c>
      <c r="AW199" s="176">
        <v>75.163200000000003</v>
      </c>
      <c r="AX199" s="176">
        <v>140.93520000000001</v>
      </c>
      <c r="AY199" s="176">
        <v>113.87039999999999</v>
      </c>
      <c r="AZ199" s="176">
        <v>122.1696</v>
      </c>
      <c r="BA199" s="176">
        <v>43.192800000000005</v>
      </c>
      <c r="BB199" s="176">
        <v>74.843999999999994</v>
      </c>
      <c r="BC199" s="176">
        <v>69.165600000000012</v>
      </c>
      <c r="BD199" s="176">
        <v>87.2928</v>
      </c>
      <c r="BE199" s="176">
        <v>28.224</v>
      </c>
      <c r="BF199" s="176">
        <v>92.534399999999991</v>
      </c>
      <c r="BG199" s="176">
        <v>137.59200000000001</v>
      </c>
      <c r="BH199" s="176">
        <v>106.2432</v>
      </c>
      <c r="BI199" s="176">
        <v>43.864800000000002</v>
      </c>
      <c r="BJ199" s="176">
        <v>118.524</v>
      </c>
      <c r="BK199" s="176">
        <v>134.48400000000001</v>
      </c>
      <c r="BL199" s="176">
        <v>129.04079999999999</v>
      </c>
      <c r="BM199" s="176">
        <v>120.75839999999999</v>
      </c>
      <c r="BN199" s="176">
        <v>86.94</v>
      </c>
      <c r="BO199" s="176">
        <v>93.86160000000001</v>
      </c>
      <c r="BP199" s="176">
        <v>90.50160000000001</v>
      </c>
      <c r="BQ199" s="176">
        <v>134.904</v>
      </c>
      <c r="BR199" s="176">
        <v>116.84399999999999</v>
      </c>
      <c r="BS199" s="176">
        <v>132.46799999999999</v>
      </c>
      <c r="BT199" s="176">
        <v>117.096</v>
      </c>
      <c r="BU199" s="176">
        <v>115.5168</v>
      </c>
      <c r="BV199" s="176">
        <v>36.052800000000005</v>
      </c>
      <c r="BW199" s="176">
        <v>78.540000000000006</v>
      </c>
      <c r="BX199" s="176">
        <v>115.2984</v>
      </c>
      <c r="BY199" s="176">
        <v>87.091200000000001</v>
      </c>
      <c r="BZ199" s="176">
        <v>39.311999999999998</v>
      </c>
      <c r="CA199" s="176">
        <v>94.348799999999997</v>
      </c>
      <c r="CB199" s="176">
        <v>99.069600000000008</v>
      </c>
      <c r="CC199" s="176">
        <v>67.552800000000005</v>
      </c>
      <c r="CD199" s="176">
        <v>125.41200000000001</v>
      </c>
      <c r="CE199" s="176">
        <v>117.12960000000001</v>
      </c>
      <c r="CF199" s="176">
        <v>145.15199999999999</v>
      </c>
      <c r="CG199" s="176">
        <v>69.938399999999987</v>
      </c>
      <c r="CH199" s="176">
        <v>91.828800000000001</v>
      </c>
      <c r="CI199" s="176">
        <v>107.50319999999999</v>
      </c>
      <c r="CJ199" s="176">
        <v>125.8488</v>
      </c>
      <c r="CK199" s="176">
        <v>117.73439999999999</v>
      </c>
      <c r="CL199" s="176">
        <v>121.3296</v>
      </c>
      <c r="CM199" s="176">
        <v>121.36319999999999</v>
      </c>
      <c r="CN199" s="176">
        <v>106.5792</v>
      </c>
      <c r="CO199" s="176">
        <v>108.57839999999999</v>
      </c>
      <c r="CP199" s="176">
        <v>123.1104</v>
      </c>
      <c r="CQ199" s="176">
        <v>118.28880000000001</v>
      </c>
      <c r="CR199" s="176">
        <v>135.67679999999999</v>
      </c>
      <c r="CS199" s="176">
        <v>87.494399999999999</v>
      </c>
      <c r="CT199" s="176">
        <v>57.4056</v>
      </c>
      <c r="CU199" s="176">
        <v>122.9088</v>
      </c>
      <c r="CV199" s="176">
        <v>124.4376</v>
      </c>
      <c r="CW199" s="176">
        <v>136.08000000000001</v>
      </c>
      <c r="CX199" s="176">
        <v>98.599199999999996</v>
      </c>
      <c r="CY199" s="176">
        <v>95.558399999999992</v>
      </c>
      <c r="CZ199" s="176">
        <v>124.5552</v>
      </c>
      <c r="DA199" s="176">
        <v>139.82640000000001</v>
      </c>
      <c r="DB199" s="176">
        <v>70.711199999999991</v>
      </c>
      <c r="DC199" s="176">
        <v>119.49839999999999</v>
      </c>
      <c r="DD199" s="176">
        <v>109.28400000000001</v>
      </c>
      <c r="DE199" s="4"/>
      <c r="DF199" s="113">
        <f t="shared" ref="DF199:DF262" si="17">EOMONTH(DF198, 0)+1</f>
        <v>43132</v>
      </c>
      <c r="DG199" s="133">
        <f t="shared" ref="DG199:DG262" si="18">VLOOKUP(DF199,$B$6:$C$289,2)</f>
        <v>82.2</v>
      </c>
      <c r="DH199" s="86">
        <f t="shared" ca="1" si="15"/>
        <v>0</v>
      </c>
      <c r="DI199" s="4"/>
      <c r="DO199" s="178"/>
    </row>
    <row r="200" spans="1:119" customFormat="1" ht="12" customHeight="1" x14ac:dyDescent="0.2">
      <c r="A200" s="4"/>
      <c r="B200" s="188">
        <f t="shared" si="16"/>
        <v>43160</v>
      </c>
      <c r="C200" s="186">
        <v>78.849999999999994</v>
      </c>
      <c r="D200" s="186">
        <v>24.97</v>
      </c>
      <c r="E200" s="187">
        <v>0.9</v>
      </c>
      <c r="F200" s="187">
        <v>1.1000000000000001</v>
      </c>
      <c r="G200" s="4"/>
      <c r="H200" s="4"/>
      <c r="I200" s="4"/>
      <c r="J200" s="4"/>
      <c r="K200" s="4"/>
      <c r="L200" s="208">
        <v>37431</v>
      </c>
      <c r="M200" s="176">
        <v>6.3710000000000004</v>
      </c>
      <c r="N200" s="176">
        <v>6.3159999999999998</v>
      </c>
      <c r="O200" s="176">
        <v>4.4349999999999996</v>
      </c>
      <c r="P200" s="176">
        <v>4.3760000000000003</v>
      </c>
      <c r="Q200" s="176">
        <v>4.4240000000000004</v>
      </c>
      <c r="R200" s="176">
        <v>4.4139999999999997</v>
      </c>
      <c r="S200" s="176">
        <v>4.4020000000000001</v>
      </c>
      <c r="T200" s="176">
        <v>4.3949999999999996</v>
      </c>
      <c r="U200" s="176">
        <v>4.407</v>
      </c>
      <c r="V200" s="176">
        <v>4.431</v>
      </c>
      <c r="W200" s="176">
        <v>3.278</v>
      </c>
      <c r="X200" s="176">
        <v>2.3620000000000001</v>
      </c>
      <c r="Y200" s="176">
        <v>2.74</v>
      </c>
      <c r="Z200" s="176">
        <v>3.0720000000000001</v>
      </c>
      <c r="AA200" s="176">
        <v>3.1320000000000001</v>
      </c>
      <c r="AB200" s="176">
        <v>3.1640000000000001</v>
      </c>
      <c r="AC200" s="176">
        <v>3.1930000000000001</v>
      </c>
      <c r="AD200" s="176">
        <v>3.1869999999999998</v>
      </c>
      <c r="AE200" s="176">
        <v>3.1859999999999999</v>
      </c>
      <c r="AF200" s="176">
        <v>3.2120000000000002</v>
      </c>
      <c r="AG200" s="176">
        <v>3.2669999999999999</v>
      </c>
      <c r="AH200" s="176">
        <v>3.2890000000000001</v>
      </c>
      <c r="AI200" s="176">
        <v>3.1779999999999999</v>
      </c>
      <c r="AJ200" s="176">
        <v>6.8710000000000004</v>
      </c>
      <c r="AK200" s="176">
        <v>100.1784</v>
      </c>
      <c r="AL200" s="176">
        <v>120.1704</v>
      </c>
      <c r="AM200" s="176">
        <v>117.46560000000001</v>
      </c>
      <c r="AN200" s="176">
        <v>112.0896</v>
      </c>
      <c r="AO200" s="176">
        <v>131.67839999999998</v>
      </c>
      <c r="AP200" s="176">
        <v>99.640799999999999</v>
      </c>
      <c r="AQ200" s="176">
        <v>149.83920000000001</v>
      </c>
      <c r="AR200" s="176">
        <v>82.101600000000005</v>
      </c>
      <c r="AS200" s="176">
        <v>73.365600000000001</v>
      </c>
      <c r="AT200" s="176">
        <v>124.9248</v>
      </c>
      <c r="AU200" s="176">
        <v>74.054400000000001</v>
      </c>
      <c r="AV200" s="176">
        <v>116.508</v>
      </c>
      <c r="AW200" s="176">
        <v>112.56</v>
      </c>
      <c r="AX200" s="176">
        <v>73.735199999999992</v>
      </c>
      <c r="AY200" s="176">
        <v>45.796800000000005</v>
      </c>
      <c r="AZ200" s="176">
        <v>100.5984</v>
      </c>
      <c r="BA200" s="176">
        <v>161.07839999999999</v>
      </c>
      <c r="BB200" s="176">
        <v>51.508800000000001</v>
      </c>
      <c r="BC200" s="176">
        <v>109.5528</v>
      </c>
      <c r="BD200" s="176">
        <v>106.19280000000001</v>
      </c>
      <c r="BE200" s="176">
        <v>43.747199999999999</v>
      </c>
      <c r="BF200" s="176">
        <v>22.377599999999997</v>
      </c>
      <c r="BG200" s="176">
        <v>72.643200000000007</v>
      </c>
      <c r="BH200" s="176">
        <v>34.473599999999998</v>
      </c>
      <c r="BI200" s="176">
        <v>42.134399999999999</v>
      </c>
      <c r="BJ200" s="176">
        <v>7.5263999999999998</v>
      </c>
      <c r="BK200" s="176">
        <v>37.816800000000001</v>
      </c>
      <c r="BL200" s="176">
        <v>72.979199999999992</v>
      </c>
      <c r="BM200" s="176">
        <v>60.076800000000006</v>
      </c>
      <c r="BN200" s="176">
        <v>84.789600000000007</v>
      </c>
      <c r="BO200" s="176">
        <v>118.608</v>
      </c>
      <c r="BP200" s="176">
        <v>139.75920000000002</v>
      </c>
      <c r="BQ200" s="176">
        <v>112.37519999999999</v>
      </c>
      <c r="BR200" s="176">
        <v>103.2192</v>
      </c>
      <c r="BS200" s="176">
        <v>78.036000000000001</v>
      </c>
      <c r="BT200" s="176">
        <v>111.50160000000001</v>
      </c>
      <c r="BU200" s="176">
        <v>136.08000000000001</v>
      </c>
      <c r="BV200" s="176">
        <v>54.8352</v>
      </c>
      <c r="BW200" s="176">
        <v>31.852799999999998</v>
      </c>
      <c r="BX200" s="176">
        <v>138.48239999999998</v>
      </c>
      <c r="BY200" s="176">
        <v>17.472000000000001</v>
      </c>
      <c r="BZ200" s="176">
        <v>44.771999999999998</v>
      </c>
      <c r="CA200" s="176">
        <v>131.99760000000001</v>
      </c>
      <c r="CB200" s="176">
        <v>120.3552</v>
      </c>
      <c r="CC200" s="176">
        <v>100.1952</v>
      </c>
      <c r="CD200" s="176">
        <v>107.30160000000001</v>
      </c>
      <c r="CE200" s="176">
        <v>85.965600000000009</v>
      </c>
      <c r="CF200" s="176">
        <v>134.8032</v>
      </c>
      <c r="CG200" s="176">
        <v>84.924000000000007</v>
      </c>
      <c r="CH200" s="176">
        <v>62.294400000000003</v>
      </c>
      <c r="CI200" s="176">
        <v>90.686399999999992</v>
      </c>
      <c r="CJ200" s="176">
        <v>95.558399999999992</v>
      </c>
      <c r="CK200" s="176">
        <v>161.28</v>
      </c>
      <c r="CL200" s="176">
        <v>107.4444</v>
      </c>
      <c r="CM200" s="176">
        <v>34.607999999999997</v>
      </c>
      <c r="CN200" s="176">
        <v>128.87280000000001</v>
      </c>
      <c r="CO200" s="176">
        <v>104.69760000000001</v>
      </c>
      <c r="CP200" s="176">
        <v>135.81120000000001</v>
      </c>
      <c r="CQ200" s="176">
        <v>125.02560000000001</v>
      </c>
      <c r="CR200" s="176">
        <v>87.695999999999998</v>
      </c>
      <c r="CS200" s="176">
        <v>88.065600000000003</v>
      </c>
      <c r="CT200" s="176">
        <v>127.512</v>
      </c>
      <c r="CU200" s="176">
        <v>98.179199999999994</v>
      </c>
      <c r="CV200" s="176">
        <v>36.691199999999995</v>
      </c>
      <c r="CW200" s="176">
        <v>134.148</v>
      </c>
      <c r="CX200" s="176">
        <v>90.165600000000012</v>
      </c>
      <c r="CY200" s="176">
        <v>110.51039999999999</v>
      </c>
      <c r="CZ200" s="176">
        <v>120.13680000000001</v>
      </c>
      <c r="DA200" s="176">
        <v>52.415999999999997</v>
      </c>
      <c r="DB200" s="176">
        <v>114.3912</v>
      </c>
      <c r="DC200" s="176">
        <v>116.49119999999999</v>
      </c>
      <c r="DD200" s="176">
        <v>117.38160000000001</v>
      </c>
      <c r="DE200" s="4"/>
      <c r="DF200" s="113">
        <f t="shared" si="17"/>
        <v>43160</v>
      </c>
      <c r="DG200" s="133">
        <f t="shared" si="18"/>
        <v>78.849999999999994</v>
      </c>
      <c r="DH200" s="86">
        <f t="shared" ca="1" si="15"/>
        <v>0</v>
      </c>
      <c r="DI200" s="4"/>
      <c r="DO200" s="178"/>
    </row>
    <row r="201" spans="1:119" customFormat="1" ht="12" customHeight="1" x14ac:dyDescent="0.2">
      <c r="A201" s="4"/>
      <c r="B201" s="188">
        <f t="shared" si="16"/>
        <v>43191</v>
      </c>
      <c r="C201" s="186">
        <v>88.11</v>
      </c>
      <c r="D201" s="186">
        <v>20.239999999999998</v>
      </c>
      <c r="E201" s="187">
        <v>0.9</v>
      </c>
      <c r="F201" s="187">
        <v>1.1000000000000001</v>
      </c>
      <c r="G201" s="4"/>
      <c r="H201" s="4"/>
      <c r="I201" s="4"/>
      <c r="J201" s="4"/>
      <c r="K201" s="4"/>
      <c r="L201" s="208">
        <v>37432</v>
      </c>
      <c r="M201" s="176">
        <v>9.43</v>
      </c>
      <c r="N201" s="176">
        <v>10.576000000000001</v>
      </c>
      <c r="O201" s="176">
        <v>10.553000000000001</v>
      </c>
      <c r="P201" s="176">
        <v>10.43</v>
      </c>
      <c r="Q201" s="176">
        <v>10.769</v>
      </c>
      <c r="R201" s="176">
        <v>10.709</v>
      </c>
      <c r="S201" s="176">
        <v>10.228</v>
      </c>
      <c r="T201" s="176">
        <v>8.7739999999999991</v>
      </c>
      <c r="U201" s="176">
        <v>8.9429999999999996</v>
      </c>
      <c r="V201" s="176">
        <v>9.0519999999999996</v>
      </c>
      <c r="W201" s="176">
        <v>9.0679999999999996</v>
      </c>
      <c r="X201" s="176">
        <v>9.048</v>
      </c>
      <c r="Y201" s="176">
        <v>9.0030000000000001</v>
      </c>
      <c r="Z201" s="176">
        <v>8.6549999999999994</v>
      </c>
      <c r="AA201" s="176">
        <v>8.9120000000000008</v>
      </c>
      <c r="AB201" s="176">
        <v>8.7620000000000005</v>
      </c>
      <c r="AC201" s="176">
        <v>8.8190000000000008</v>
      </c>
      <c r="AD201" s="176">
        <v>8.7569999999999997</v>
      </c>
      <c r="AE201" s="176">
        <v>8.6980000000000004</v>
      </c>
      <c r="AF201" s="176">
        <v>8.7289999999999992</v>
      </c>
      <c r="AG201" s="176">
        <v>8.734</v>
      </c>
      <c r="AH201" s="176">
        <v>8.7370000000000001</v>
      </c>
      <c r="AI201" s="176">
        <v>8.7260000000000009</v>
      </c>
      <c r="AJ201" s="176">
        <v>8.6530000000000005</v>
      </c>
      <c r="AK201" s="176">
        <v>65.839199999999991</v>
      </c>
      <c r="AL201" s="176">
        <v>60.681599999999996</v>
      </c>
      <c r="AM201" s="176">
        <v>60.278400000000005</v>
      </c>
      <c r="AN201" s="176">
        <v>59.572800000000001</v>
      </c>
      <c r="AO201" s="176">
        <v>67.888800000000003</v>
      </c>
      <c r="AP201" s="176">
        <v>67.9392</v>
      </c>
      <c r="AQ201" s="176">
        <v>86.486399999999989</v>
      </c>
      <c r="AR201" s="176">
        <v>21.638400000000001</v>
      </c>
      <c r="AS201" s="176">
        <v>18.043200000000002</v>
      </c>
      <c r="AT201" s="176">
        <v>68.543999999999997</v>
      </c>
      <c r="AU201" s="176">
        <v>67.9392</v>
      </c>
      <c r="AV201" s="176">
        <v>89.712000000000003</v>
      </c>
      <c r="AW201" s="176">
        <v>43.142400000000002</v>
      </c>
      <c r="AX201" s="176">
        <v>68.913600000000002</v>
      </c>
      <c r="AY201" s="176">
        <v>63.1008</v>
      </c>
      <c r="AZ201" s="176">
        <v>85.68</v>
      </c>
      <c r="BA201" s="176">
        <v>38.7072</v>
      </c>
      <c r="BB201" s="176">
        <v>82.656000000000006</v>
      </c>
      <c r="BC201" s="176">
        <v>63.705599999999997</v>
      </c>
      <c r="BD201" s="176">
        <v>32.457599999999999</v>
      </c>
      <c r="BE201" s="176">
        <v>87.897600000000011</v>
      </c>
      <c r="BF201" s="176">
        <v>16.329599999999999</v>
      </c>
      <c r="BG201" s="176">
        <v>7.6943999999999999</v>
      </c>
      <c r="BH201" s="176">
        <v>54.633600000000001</v>
      </c>
      <c r="BI201" s="176">
        <v>57.859199999999994</v>
      </c>
      <c r="BJ201" s="176">
        <v>51.408000000000001</v>
      </c>
      <c r="BK201" s="176">
        <v>75.196799999999996</v>
      </c>
      <c r="BL201" s="176">
        <v>41.664000000000001</v>
      </c>
      <c r="BM201" s="176">
        <v>41.9328</v>
      </c>
      <c r="BN201" s="176">
        <v>51.6096</v>
      </c>
      <c r="BO201" s="176">
        <v>85.075199999999995</v>
      </c>
      <c r="BP201" s="176">
        <v>39.513599999999997</v>
      </c>
      <c r="BQ201" s="176">
        <v>88.216800000000006</v>
      </c>
      <c r="BR201" s="176">
        <v>59.119199999999999</v>
      </c>
      <c r="BS201" s="176">
        <v>85.881600000000006</v>
      </c>
      <c r="BT201" s="176">
        <v>32.860800000000005</v>
      </c>
      <c r="BU201" s="176">
        <v>3.6960000000000002</v>
      </c>
      <c r="BV201" s="176">
        <v>26.846400000000003</v>
      </c>
      <c r="BW201" s="176">
        <v>64.427999999999997</v>
      </c>
      <c r="BX201" s="176">
        <v>1.4112</v>
      </c>
      <c r="BY201" s="176">
        <v>70.425600000000003</v>
      </c>
      <c r="BZ201" s="176">
        <v>94.214399999999998</v>
      </c>
      <c r="CA201" s="176">
        <v>36.489599999999996</v>
      </c>
      <c r="CB201" s="176">
        <v>84.991199999999992</v>
      </c>
      <c r="CC201" s="176">
        <v>68.098799999999997</v>
      </c>
      <c r="CD201" s="176">
        <v>51.206400000000002</v>
      </c>
      <c r="CE201" s="176">
        <v>86.688000000000002</v>
      </c>
      <c r="CF201" s="176">
        <v>83.260800000000003</v>
      </c>
      <c r="CG201" s="176">
        <v>126.03360000000001</v>
      </c>
      <c r="CH201" s="176">
        <v>105.45360000000001</v>
      </c>
      <c r="CI201" s="176">
        <v>164.69039999999998</v>
      </c>
      <c r="CJ201" s="176">
        <v>57.254400000000004</v>
      </c>
      <c r="CK201" s="176">
        <v>22.058400000000002</v>
      </c>
      <c r="CL201" s="176">
        <v>93.559200000000004</v>
      </c>
      <c r="CM201" s="176">
        <v>75.415199999999999</v>
      </c>
      <c r="CN201" s="176">
        <v>117.54960000000001</v>
      </c>
      <c r="CO201" s="176">
        <v>100.9344</v>
      </c>
      <c r="CP201" s="176">
        <v>63.487199999999994</v>
      </c>
      <c r="CQ201" s="176">
        <v>133.27439999999999</v>
      </c>
      <c r="CR201" s="176">
        <v>104.63039999999999</v>
      </c>
      <c r="CS201" s="176">
        <v>117.93600000000001</v>
      </c>
      <c r="CT201" s="176">
        <v>47.963999999999999</v>
      </c>
      <c r="CU201" s="176">
        <v>92.567999999999998</v>
      </c>
      <c r="CV201" s="176">
        <v>130.4016</v>
      </c>
      <c r="CW201" s="176">
        <v>128.01599999999999</v>
      </c>
      <c r="CX201" s="176">
        <v>119.3472</v>
      </c>
      <c r="CY201" s="176">
        <v>133.76160000000002</v>
      </c>
      <c r="CZ201" s="176">
        <v>86.906399999999991</v>
      </c>
      <c r="DA201" s="176">
        <v>113.19839999999999</v>
      </c>
      <c r="DB201" s="176">
        <v>110.544</v>
      </c>
      <c r="DC201" s="176">
        <v>118.9944</v>
      </c>
      <c r="DD201" s="176">
        <v>113.904</v>
      </c>
      <c r="DE201" s="4"/>
      <c r="DF201" s="113">
        <f t="shared" si="17"/>
        <v>43191</v>
      </c>
      <c r="DG201" s="133">
        <f t="shared" si="18"/>
        <v>88.11</v>
      </c>
      <c r="DH201" s="86">
        <f t="shared" ca="1" si="15"/>
        <v>0</v>
      </c>
      <c r="DI201" s="4"/>
      <c r="DO201" s="178"/>
    </row>
    <row r="202" spans="1:119" customFormat="1" ht="12" customHeight="1" x14ac:dyDescent="0.2">
      <c r="A202" s="4"/>
      <c r="B202" s="188">
        <f t="shared" si="16"/>
        <v>43221</v>
      </c>
      <c r="C202" s="186">
        <v>88.47</v>
      </c>
      <c r="D202" s="186">
        <v>21.76</v>
      </c>
      <c r="E202" s="187">
        <v>0.9</v>
      </c>
      <c r="F202" s="187">
        <v>1.1000000000000001</v>
      </c>
      <c r="G202" s="4"/>
      <c r="H202" s="4"/>
      <c r="I202" s="4"/>
      <c r="J202" s="4"/>
      <c r="K202" s="4"/>
      <c r="L202" s="208">
        <v>37433</v>
      </c>
      <c r="M202" s="176">
        <v>9.0229999999999997</v>
      </c>
      <c r="N202" s="176">
        <v>9.1349999999999998</v>
      </c>
      <c r="O202" s="176">
        <v>7.194</v>
      </c>
      <c r="P202" s="176">
        <v>4.99</v>
      </c>
      <c r="Q202" s="176">
        <v>4.9420000000000002</v>
      </c>
      <c r="R202" s="176">
        <v>4.9020000000000001</v>
      </c>
      <c r="S202" s="176">
        <v>4.9619999999999997</v>
      </c>
      <c r="T202" s="176">
        <v>4.9800000000000004</v>
      </c>
      <c r="U202" s="176">
        <v>5.117</v>
      </c>
      <c r="V202" s="176">
        <v>6.0629999999999997</v>
      </c>
      <c r="W202" s="176">
        <v>6.0490000000000004</v>
      </c>
      <c r="X202" s="176">
        <v>6.0629999999999997</v>
      </c>
      <c r="Y202" s="176">
        <v>6.016</v>
      </c>
      <c r="Z202" s="176">
        <v>5.1120000000000001</v>
      </c>
      <c r="AA202" s="176">
        <v>5.5759999999999996</v>
      </c>
      <c r="AB202" s="176">
        <v>0.71299999999999997</v>
      </c>
      <c r="AC202" s="176">
        <v>6.9359999999999999</v>
      </c>
      <c r="AD202" s="176">
        <v>7.4619999999999997</v>
      </c>
      <c r="AE202" s="176">
        <v>7.3529999999999998</v>
      </c>
      <c r="AF202" s="176">
        <v>7.3230000000000004</v>
      </c>
      <c r="AG202" s="176">
        <v>7.1920000000000002</v>
      </c>
      <c r="AH202" s="176">
        <v>7.1829999999999998</v>
      </c>
      <c r="AI202" s="176">
        <v>7.093</v>
      </c>
      <c r="AJ202" s="176">
        <v>7.4720000000000004</v>
      </c>
      <c r="AK202" s="176">
        <v>91.484399999999994</v>
      </c>
      <c r="AL202" s="176">
        <v>66.024000000000001</v>
      </c>
      <c r="AM202" s="176">
        <v>88.519200000000012</v>
      </c>
      <c r="AN202" s="176">
        <v>91.84559999999999</v>
      </c>
      <c r="AO202" s="176">
        <v>86.839200000000005</v>
      </c>
      <c r="AP202" s="176">
        <v>63.537599999999998</v>
      </c>
      <c r="AQ202" s="176">
        <v>109.41839999999999</v>
      </c>
      <c r="AR202" s="176">
        <v>74.902799999999999</v>
      </c>
      <c r="AS202" s="176">
        <v>75.482400000000013</v>
      </c>
      <c r="AT202" s="176">
        <v>85.763999999999996</v>
      </c>
      <c r="AU202" s="176">
        <v>91.005600000000001</v>
      </c>
      <c r="AV202" s="176">
        <v>92.458799999999997</v>
      </c>
      <c r="AW202" s="176">
        <v>100.49760000000001</v>
      </c>
      <c r="AX202" s="176">
        <v>80.505600000000001</v>
      </c>
      <c r="AY202" s="176">
        <v>85.982399999999998</v>
      </c>
      <c r="AZ202" s="176">
        <v>89.81280000000001</v>
      </c>
      <c r="BA202" s="176">
        <v>50.4</v>
      </c>
      <c r="BB202" s="176">
        <v>111.24960000000002</v>
      </c>
      <c r="BC202" s="176">
        <v>63.218399999999995</v>
      </c>
      <c r="BD202" s="176">
        <v>40.345200000000006</v>
      </c>
      <c r="BE202" s="176">
        <v>76.784400000000005</v>
      </c>
      <c r="BF202" s="176">
        <v>32.718000000000004</v>
      </c>
      <c r="BG202" s="176">
        <v>59.186399999999999</v>
      </c>
      <c r="BH202" s="176">
        <v>71.769599999999997</v>
      </c>
      <c r="BI202" s="176">
        <v>84.268799999999999</v>
      </c>
      <c r="BJ202" s="176">
        <v>77.271600000000007</v>
      </c>
      <c r="BK202" s="176">
        <v>107.0664</v>
      </c>
      <c r="BL202" s="176">
        <v>84.747600000000006</v>
      </c>
      <c r="BM202" s="176">
        <v>96.868799999999993</v>
      </c>
      <c r="BN202" s="176">
        <v>57.069600000000001</v>
      </c>
      <c r="BO202" s="176">
        <v>81.362400000000008</v>
      </c>
      <c r="BP202" s="176">
        <v>22.780799999999999</v>
      </c>
      <c r="BQ202" s="176">
        <v>78.825600000000009</v>
      </c>
      <c r="BR202" s="176">
        <v>63.705599999999997</v>
      </c>
      <c r="BS202" s="176">
        <v>54.432000000000002</v>
      </c>
      <c r="BT202" s="176">
        <v>50.4</v>
      </c>
      <c r="BU202" s="176">
        <v>16.531200000000002</v>
      </c>
      <c r="BV202" s="176">
        <v>12.700799999999999</v>
      </c>
      <c r="BW202" s="176">
        <v>67.015199999999993</v>
      </c>
      <c r="BX202" s="176">
        <v>51.357599999999998</v>
      </c>
      <c r="BY202" s="176">
        <v>60.211200000000005</v>
      </c>
      <c r="BZ202" s="176">
        <v>90.753600000000006</v>
      </c>
      <c r="CA202" s="176">
        <v>55.221600000000002</v>
      </c>
      <c r="CB202" s="176">
        <v>121.0356</v>
      </c>
      <c r="CC202" s="176">
        <v>58.577399999999997</v>
      </c>
      <c r="CD202" s="176">
        <v>21.974400000000003</v>
      </c>
      <c r="CE202" s="176">
        <v>82.639199999999988</v>
      </c>
      <c r="CF202" s="176">
        <v>72.693600000000004</v>
      </c>
      <c r="CG202" s="176">
        <v>80.068799999999996</v>
      </c>
      <c r="CH202" s="176">
        <v>86.688000000000002</v>
      </c>
      <c r="CI202" s="176">
        <v>130.43520000000001</v>
      </c>
      <c r="CJ202" s="176">
        <v>86.083199999999991</v>
      </c>
      <c r="CK202" s="176">
        <v>135.84479999999999</v>
      </c>
      <c r="CL202" s="176">
        <v>126.2016</v>
      </c>
      <c r="CM202" s="176">
        <v>108.05760000000001</v>
      </c>
      <c r="CN202" s="176">
        <v>93.357600000000005</v>
      </c>
      <c r="CO202" s="176">
        <v>145.18559999999999</v>
      </c>
      <c r="CP202" s="176">
        <v>127.3776</v>
      </c>
      <c r="CQ202" s="176">
        <v>144.34560000000002</v>
      </c>
      <c r="CR202" s="176">
        <v>70.946399999999997</v>
      </c>
      <c r="CS202" s="176">
        <v>139.2216</v>
      </c>
      <c r="CT202" s="176">
        <v>140.80079999999998</v>
      </c>
      <c r="CU202" s="176">
        <v>152.84639999999999</v>
      </c>
      <c r="CV202" s="176">
        <v>54.028800000000004</v>
      </c>
      <c r="CW202" s="176">
        <v>141.42239999999998</v>
      </c>
      <c r="CX202" s="176">
        <v>101.2032</v>
      </c>
      <c r="CY202" s="176">
        <v>114.10560000000001</v>
      </c>
      <c r="CZ202" s="176">
        <v>65.923199999999994</v>
      </c>
      <c r="DA202" s="176">
        <v>126.3192</v>
      </c>
      <c r="DB202" s="176">
        <v>122.5728</v>
      </c>
      <c r="DC202" s="176">
        <v>105.92400000000001</v>
      </c>
      <c r="DD202" s="176">
        <v>48.283199999999994</v>
      </c>
      <c r="DE202" s="4"/>
      <c r="DF202" s="113">
        <f t="shared" si="17"/>
        <v>43221</v>
      </c>
      <c r="DG202" s="133">
        <f t="shared" si="18"/>
        <v>88.47</v>
      </c>
      <c r="DH202" s="86">
        <f t="shared" ca="1" si="15"/>
        <v>0</v>
      </c>
      <c r="DI202" s="4"/>
      <c r="DO202" s="178"/>
    </row>
    <row r="203" spans="1:119" customFormat="1" ht="12" customHeight="1" x14ac:dyDescent="0.2">
      <c r="A203" s="4"/>
      <c r="B203" s="188">
        <f t="shared" si="16"/>
        <v>43252</v>
      </c>
      <c r="C203" s="186">
        <v>64.900000000000006</v>
      </c>
      <c r="D203" s="186">
        <v>46.71</v>
      </c>
      <c r="E203" s="187">
        <v>0.9</v>
      </c>
      <c r="F203" s="187">
        <v>1.1000000000000001</v>
      </c>
      <c r="G203" s="4"/>
      <c r="H203" s="4"/>
      <c r="I203" s="4"/>
      <c r="J203" s="4"/>
      <c r="K203" s="4"/>
      <c r="L203" s="208">
        <v>37434</v>
      </c>
      <c r="M203" s="176">
        <v>6.96</v>
      </c>
      <c r="N203" s="176">
        <v>6.8410000000000002</v>
      </c>
      <c r="O203" s="176">
        <v>5.7119999999999997</v>
      </c>
      <c r="P203" s="176">
        <v>4.9349999999999996</v>
      </c>
      <c r="Q203" s="176">
        <v>5.1710000000000003</v>
      </c>
      <c r="R203" s="176">
        <v>5.1779999999999999</v>
      </c>
      <c r="S203" s="176">
        <v>5.2060000000000004</v>
      </c>
      <c r="T203" s="176">
        <v>3.3180000000000001</v>
      </c>
      <c r="U203" s="176">
        <v>5.2709999999999999</v>
      </c>
      <c r="V203" s="176">
        <v>3.4239999999999999</v>
      </c>
      <c r="W203" s="176">
        <v>3.8340000000000001</v>
      </c>
      <c r="X203" s="176">
        <v>4.8310000000000004</v>
      </c>
      <c r="Y203" s="176">
        <v>4.7770000000000001</v>
      </c>
      <c r="Z203" s="176">
        <v>4.76</v>
      </c>
      <c r="AA203" s="176">
        <v>4.6820000000000004</v>
      </c>
      <c r="AB203" s="176">
        <v>4.7069999999999999</v>
      </c>
      <c r="AC203" s="176">
        <v>4.6470000000000002</v>
      </c>
      <c r="AD203" s="176">
        <v>4.5940000000000003</v>
      </c>
      <c r="AE203" s="176">
        <v>4.6260000000000003</v>
      </c>
      <c r="AF203" s="176">
        <v>4.5869999999999997</v>
      </c>
      <c r="AG203" s="176">
        <v>4.7430000000000003</v>
      </c>
      <c r="AH203" s="176">
        <v>4.3</v>
      </c>
      <c r="AI203" s="176">
        <v>5.6669999999999998</v>
      </c>
      <c r="AJ203" s="176">
        <v>5.484</v>
      </c>
      <c r="AK203" s="176">
        <v>117.12960000000001</v>
      </c>
      <c r="AL203" s="176">
        <v>71.366399999999999</v>
      </c>
      <c r="AM203" s="176">
        <v>116.76</v>
      </c>
      <c r="AN203" s="176">
        <v>124.11839999999999</v>
      </c>
      <c r="AO203" s="176">
        <v>105.78960000000001</v>
      </c>
      <c r="AP203" s="176">
        <v>59.136000000000003</v>
      </c>
      <c r="AQ203" s="176">
        <v>132.35040000000001</v>
      </c>
      <c r="AR203" s="176">
        <v>128.16720000000001</v>
      </c>
      <c r="AS203" s="176">
        <v>132.92160000000001</v>
      </c>
      <c r="AT203" s="176">
        <v>102.98399999999999</v>
      </c>
      <c r="AU203" s="176">
        <v>114.072</v>
      </c>
      <c r="AV203" s="176">
        <v>95.205600000000004</v>
      </c>
      <c r="AW203" s="176">
        <v>157.8528</v>
      </c>
      <c r="AX203" s="176">
        <v>92.0976</v>
      </c>
      <c r="AY203" s="176">
        <v>108.864</v>
      </c>
      <c r="AZ203" s="176">
        <v>93.945599999999999</v>
      </c>
      <c r="BA203" s="176">
        <v>62.092800000000004</v>
      </c>
      <c r="BB203" s="176">
        <v>139.84320000000002</v>
      </c>
      <c r="BC203" s="176">
        <v>62.731199999999994</v>
      </c>
      <c r="BD203" s="176">
        <v>48.232800000000005</v>
      </c>
      <c r="BE203" s="176">
        <v>65.671199999999999</v>
      </c>
      <c r="BF203" s="176">
        <v>49.106400000000001</v>
      </c>
      <c r="BG203" s="176">
        <v>110.6784</v>
      </c>
      <c r="BH203" s="176">
        <v>88.905600000000007</v>
      </c>
      <c r="BI203" s="176">
        <v>110.6784</v>
      </c>
      <c r="BJ203" s="176">
        <v>103.1352</v>
      </c>
      <c r="BK203" s="176">
        <v>138.93600000000001</v>
      </c>
      <c r="BL203" s="176">
        <v>127.8312</v>
      </c>
      <c r="BM203" s="176">
        <v>151.8048</v>
      </c>
      <c r="BN203" s="176">
        <v>62.529600000000002</v>
      </c>
      <c r="BO203" s="176">
        <v>77.649600000000007</v>
      </c>
      <c r="BP203" s="176">
        <v>118.75919999999999</v>
      </c>
      <c r="BQ203" s="176">
        <v>86.3352</v>
      </c>
      <c r="BR203" s="176">
        <v>113.0976</v>
      </c>
      <c r="BS203" s="176">
        <v>118.33919999999999</v>
      </c>
      <c r="BT203" s="176">
        <v>58.027200000000001</v>
      </c>
      <c r="BU203" s="176">
        <v>39.715199999999996</v>
      </c>
      <c r="BV203" s="176">
        <v>71.181600000000003</v>
      </c>
      <c r="BW203" s="176">
        <v>69.602399999999989</v>
      </c>
      <c r="BX203" s="176">
        <v>101.304</v>
      </c>
      <c r="BY203" s="176">
        <v>49.9968</v>
      </c>
      <c r="BZ203" s="176">
        <v>87.2928</v>
      </c>
      <c r="CA203" s="176">
        <v>73.953600000000009</v>
      </c>
      <c r="CB203" s="176">
        <v>157.08000000000001</v>
      </c>
      <c r="CC203" s="176">
        <v>49.055999999999997</v>
      </c>
      <c r="CD203" s="176">
        <v>80.942399999999992</v>
      </c>
      <c r="CE203" s="176">
        <v>78.590399999999988</v>
      </c>
      <c r="CF203" s="176">
        <v>110.88</v>
      </c>
      <c r="CG203" s="176">
        <v>59.052</v>
      </c>
      <c r="CH203" s="176">
        <v>22.948799999999999</v>
      </c>
      <c r="CI203" s="176">
        <v>66.024000000000001</v>
      </c>
      <c r="CJ203" s="176">
        <v>85.68</v>
      </c>
      <c r="CK203" s="176">
        <v>125.61360000000001</v>
      </c>
      <c r="CL203" s="176">
        <v>139.10400000000001</v>
      </c>
      <c r="CM203" s="176">
        <v>124.1016</v>
      </c>
      <c r="CN203" s="176">
        <v>88.065600000000003</v>
      </c>
      <c r="CO203" s="176">
        <v>127.6464</v>
      </c>
      <c r="CP203" s="176">
        <v>125.21039999999999</v>
      </c>
      <c r="CQ203" s="176">
        <v>157.65120000000002</v>
      </c>
      <c r="CR203" s="176">
        <v>70.156800000000004</v>
      </c>
      <c r="CS203" s="176">
        <v>126.99119999999999</v>
      </c>
      <c r="CT203" s="176">
        <v>128.94</v>
      </c>
      <c r="CU203" s="176">
        <v>151.06560000000002</v>
      </c>
      <c r="CV203" s="176">
        <v>90.5184</v>
      </c>
      <c r="CW203" s="176">
        <v>128.268</v>
      </c>
      <c r="CX203" s="176">
        <v>92.584800000000001</v>
      </c>
      <c r="CY203" s="176">
        <v>135.67679999999999</v>
      </c>
      <c r="CZ203" s="176">
        <v>70.02239999999999</v>
      </c>
      <c r="DA203" s="176">
        <v>129.49439999999998</v>
      </c>
      <c r="DB203" s="176">
        <v>108.46080000000001</v>
      </c>
      <c r="DC203" s="176">
        <v>148.3776</v>
      </c>
      <c r="DD203" s="176">
        <v>31.802400000000002</v>
      </c>
      <c r="DE203" s="4"/>
      <c r="DF203" s="113">
        <f t="shared" si="17"/>
        <v>43252</v>
      </c>
      <c r="DG203" s="133">
        <f t="shared" si="18"/>
        <v>64.900000000000006</v>
      </c>
      <c r="DH203" s="86">
        <f t="shared" ca="1" si="15"/>
        <v>0</v>
      </c>
      <c r="DI203" s="4"/>
      <c r="DO203" s="178"/>
    </row>
    <row r="204" spans="1:119" customFormat="1" ht="12" customHeight="1" x14ac:dyDescent="0.2">
      <c r="A204" s="4"/>
      <c r="B204" s="188">
        <f t="shared" si="16"/>
        <v>43282</v>
      </c>
      <c r="C204" s="186">
        <v>84.11</v>
      </c>
      <c r="D204" s="186">
        <v>21.03</v>
      </c>
      <c r="E204" s="187">
        <v>0.9</v>
      </c>
      <c r="F204" s="187">
        <v>1.1000000000000001</v>
      </c>
      <c r="G204" s="4"/>
      <c r="H204" s="4"/>
      <c r="I204" s="4"/>
      <c r="J204" s="4"/>
      <c r="K204" s="4"/>
      <c r="L204" s="208">
        <v>37435</v>
      </c>
      <c r="M204" s="176">
        <v>5.5830000000000002</v>
      </c>
      <c r="N204" s="176">
        <v>6.7409999999999997</v>
      </c>
      <c r="O204" s="176">
        <v>6.7759999999999998</v>
      </c>
      <c r="P204" s="176">
        <v>6.7880000000000003</v>
      </c>
      <c r="Q204" s="176">
        <v>6.6779999999999999</v>
      </c>
      <c r="R204" s="176">
        <v>5.4</v>
      </c>
      <c r="S204" s="176">
        <v>4.8529999999999998</v>
      </c>
      <c r="T204" s="176">
        <v>4.8419999999999996</v>
      </c>
      <c r="U204" s="176">
        <v>4.8220000000000001</v>
      </c>
      <c r="V204" s="176">
        <v>4.798</v>
      </c>
      <c r="W204" s="176">
        <v>4.78</v>
      </c>
      <c r="X204" s="176">
        <v>4.7619999999999996</v>
      </c>
      <c r="Y204" s="176">
        <v>4.7439999999999998</v>
      </c>
      <c r="Z204" s="176">
        <v>4.7089999999999996</v>
      </c>
      <c r="AA204" s="176">
        <v>6.6189999999999998</v>
      </c>
      <c r="AB204" s="176">
        <v>6.7939999999999996</v>
      </c>
      <c r="AC204" s="176">
        <v>6.82</v>
      </c>
      <c r="AD204" s="176">
        <v>6.7910000000000004</v>
      </c>
      <c r="AE204" s="176">
        <v>6.7640000000000002</v>
      </c>
      <c r="AF204" s="176">
        <v>6.7489999999999997</v>
      </c>
      <c r="AG204" s="176">
        <v>6.7460000000000004</v>
      </c>
      <c r="AH204" s="176">
        <v>6.7240000000000002</v>
      </c>
      <c r="AI204" s="176">
        <v>6.7089999999999996</v>
      </c>
      <c r="AJ204" s="176">
        <v>4.0449999999999999</v>
      </c>
      <c r="AK204" s="176">
        <v>101.00160000000001</v>
      </c>
      <c r="AL204" s="176">
        <v>158.256</v>
      </c>
      <c r="AM204" s="176">
        <v>50.803199999999997</v>
      </c>
      <c r="AN204" s="176">
        <v>7.5936000000000003</v>
      </c>
      <c r="AO204" s="176">
        <v>30.7776</v>
      </c>
      <c r="AP204" s="176">
        <v>125.96639999999999</v>
      </c>
      <c r="AQ204" s="176">
        <v>110.44319999999999</v>
      </c>
      <c r="AR204" s="176">
        <v>144.06</v>
      </c>
      <c r="AS204" s="176">
        <v>71.652000000000001</v>
      </c>
      <c r="AT204" s="176">
        <v>141.54</v>
      </c>
      <c r="AU204" s="176">
        <v>82.656000000000006</v>
      </c>
      <c r="AV204" s="176">
        <v>89.308800000000005</v>
      </c>
      <c r="AW204" s="176">
        <v>33.8688</v>
      </c>
      <c r="AX204" s="176">
        <v>68.476799999999997</v>
      </c>
      <c r="AY204" s="176">
        <v>94.852800000000002</v>
      </c>
      <c r="AZ204" s="176">
        <v>71.635199999999998</v>
      </c>
      <c r="BA204" s="176">
        <v>73.785600000000002</v>
      </c>
      <c r="BB204" s="176">
        <v>61.084800000000001</v>
      </c>
      <c r="BC204" s="176">
        <v>86.855999999999995</v>
      </c>
      <c r="BD204" s="176">
        <v>96.9696</v>
      </c>
      <c r="BE204" s="176">
        <v>89.191199999999995</v>
      </c>
      <c r="BF204" s="176">
        <v>43.881599999999999</v>
      </c>
      <c r="BG204" s="176">
        <v>67.23360000000001</v>
      </c>
      <c r="BH204" s="176">
        <v>74.004000000000005</v>
      </c>
      <c r="BI204" s="176">
        <v>97.574399999999997</v>
      </c>
      <c r="BJ204" s="176">
        <v>27.216000000000001</v>
      </c>
      <c r="BK204" s="176">
        <v>8.7864000000000004</v>
      </c>
      <c r="BL204" s="176">
        <v>112.56</v>
      </c>
      <c r="BM204" s="176">
        <v>115.8192</v>
      </c>
      <c r="BN204" s="176">
        <v>79.228800000000007</v>
      </c>
      <c r="BO204" s="176">
        <v>76.608000000000004</v>
      </c>
      <c r="BP204" s="176">
        <v>77.73360000000001</v>
      </c>
      <c r="BQ204" s="176">
        <v>87.662399999999991</v>
      </c>
      <c r="BR204" s="176">
        <v>77.347200000000001</v>
      </c>
      <c r="BS204" s="176">
        <v>77.616</v>
      </c>
      <c r="BT204" s="176">
        <v>84.100800000000007</v>
      </c>
      <c r="BU204" s="176">
        <v>93.945599999999999</v>
      </c>
      <c r="BV204" s="176">
        <v>54.314399999999999</v>
      </c>
      <c r="BW204" s="176">
        <v>130.2336</v>
      </c>
      <c r="BX204" s="176">
        <v>129.22560000000001</v>
      </c>
      <c r="BY204" s="176">
        <v>30.441599999999998</v>
      </c>
      <c r="BZ204" s="176">
        <v>79.514399999999995</v>
      </c>
      <c r="CA204" s="176">
        <v>62.294400000000003</v>
      </c>
      <c r="CB204" s="176">
        <v>126.78960000000001</v>
      </c>
      <c r="CC204" s="176">
        <v>112.50960000000001</v>
      </c>
      <c r="CD204" s="176">
        <v>112.86239999999999</v>
      </c>
      <c r="CE204" s="176">
        <v>71.181600000000003</v>
      </c>
      <c r="CF204" s="176">
        <v>104.2272</v>
      </c>
      <c r="CG204" s="176">
        <v>109.9392</v>
      </c>
      <c r="CH204" s="176">
        <v>90.400800000000004</v>
      </c>
      <c r="CI204" s="176">
        <v>86.4024</v>
      </c>
      <c r="CJ204" s="176">
        <v>110.19119999999999</v>
      </c>
      <c r="CK204" s="176">
        <v>135.8784</v>
      </c>
      <c r="CL204" s="176">
        <v>104.42880000000001</v>
      </c>
      <c r="CM204" s="176">
        <v>32.625599999999999</v>
      </c>
      <c r="CN204" s="176">
        <v>87.024000000000001</v>
      </c>
      <c r="CO204" s="176">
        <v>60.866399999999999</v>
      </c>
      <c r="CP204" s="176">
        <v>111.68639999999999</v>
      </c>
      <c r="CQ204" s="176">
        <v>36.691199999999995</v>
      </c>
      <c r="CR204" s="176">
        <v>124.1688</v>
      </c>
      <c r="CS204" s="176">
        <v>107.2512</v>
      </c>
      <c r="CT204" s="176">
        <v>148.3776</v>
      </c>
      <c r="CU204" s="176">
        <v>78.422399999999996</v>
      </c>
      <c r="CV204" s="176">
        <v>70.828800000000001</v>
      </c>
      <c r="CW204" s="176">
        <v>76.591200000000001</v>
      </c>
      <c r="CX204" s="176">
        <v>113.68560000000001</v>
      </c>
      <c r="CY204" s="176">
        <v>119.952</v>
      </c>
      <c r="CZ204" s="176">
        <v>77.817599999999999</v>
      </c>
      <c r="DA204" s="176">
        <v>70.072800000000001</v>
      </c>
      <c r="DB204" s="176">
        <v>136.95359999999999</v>
      </c>
      <c r="DC204" s="176">
        <v>90.115200000000002</v>
      </c>
      <c r="DD204" s="176">
        <v>124.1352</v>
      </c>
      <c r="DE204" s="4"/>
      <c r="DF204" s="113">
        <f t="shared" si="17"/>
        <v>43282</v>
      </c>
      <c r="DG204" s="133">
        <f t="shared" si="18"/>
        <v>84.11</v>
      </c>
      <c r="DH204" s="86">
        <f t="shared" ca="1" si="15"/>
        <v>0</v>
      </c>
      <c r="DI204" s="4"/>
      <c r="DO204" s="178"/>
    </row>
    <row r="205" spans="1:119" customFormat="1" ht="12" customHeight="1" x14ac:dyDescent="0.2">
      <c r="A205" s="4"/>
      <c r="B205" s="188">
        <f t="shared" si="16"/>
        <v>43313</v>
      </c>
      <c r="C205" s="186">
        <v>83.35</v>
      </c>
      <c r="D205" s="186">
        <v>19.29</v>
      </c>
      <c r="E205" s="187">
        <v>0.9</v>
      </c>
      <c r="F205" s="187">
        <v>1.1000000000000001</v>
      </c>
      <c r="G205" s="4"/>
      <c r="H205" s="4"/>
      <c r="I205" s="4"/>
      <c r="J205" s="4"/>
      <c r="K205" s="4"/>
      <c r="L205" s="208">
        <v>37436</v>
      </c>
      <c r="M205" s="176">
        <v>3.21</v>
      </c>
      <c r="N205" s="176">
        <v>3.1859999999999999</v>
      </c>
      <c r="O205" s="176">
        <v>3.149</v>
      </c>
      <c r="P205" s="176">
        <v>3.1680000000000001</v>
      </c>
      <c r="Q205" s="176">
        <v>7.7720000000000002</v>
      </c>
      <c r="R205" s="176">
        <v>10.608000000000001</v>
      </c>
      <c r="S205" s="176">
        <v>10.484</v>
      </c>
      <c r="T205" s="176">
        <v>10.217000000000001</v>
      </c>
      <c r="U205" s="176">
        <v>10.173</v>
      </c>
      <c r="V205" s="176">
        <v>10.103</v>
      </c>
      <c r="W205" s="176">
        <v>10.093999999999999</v>
      </c>
      <c r="X205" s="176">
        <v>9.9450000000000003</v>
      </c>
      <c r="Y205" s="176">
        <v>10.003</v>
      </c>
      <c r="Z205" s="176">
        <v>10.196999999999999</v>
      </c>
      <c r="AA205" s="176">
        <v>8.5280000000000005</v>
      </c>
      <c r="AB205" s="176">
        <v>8.3670000000000009</v>
      </c>
      <c r="AC205" s="176">
        <v>8.3569999999999993</v>
      </c>
      <c r="AD205" s="176">
        <v>8.36</v>
      </c>
      <c r="AE205" s="176">
        <v>8.4039999999999999</v>
      </c>
      <c r="AF205" s="176">
        <v>4.33</v>
      </c>
      <c r="AG205" s="176">
        <v>2.8759999999999999</v>
      </c>
      <c r="AH205" s="176">
        <v>2.8940000000000001</v>
      </c>
      <c r="AI205" s="176">
        <v>2.895</v>
      </c>
      <c r="AJ205" s="176">
        <v>2.9860000000000002</v>
      </c>
      <c r="AK205" s="176">
        <v>112.6104</v>
      </c>
      <c r="AL205" s="176">
        <v>116.49119999999999</v>
      </c>
      <c r="AM205" s="176">
        <v>151.63679999999999</v>
      </c>
      <c r="AN205" s="176">
        <v>80.455199999999991</v>
      </c>
      <c r="AO205" s="176">
        <v>88.451999999999998</v>
      </c>
      <c r="AP205" s="176">
        <v>129.12479999999999</v>
      </c>
      <c r="AQ205" s="176">
        <v>88.536000000000001</v>
      </c>
      <c r="AR205" s="176">
        <v>148.96559999999999</v>
      </c>
      <c r="AS205" s="176">
        <v>83.865600000000001</v>
      </c>
      <c r="AT205" s="176">
        <v>105.38639999999999</v>
      </c>
      <c r="AU205" s="176">
        <v>126.92400000000001</v>
      </c>
      <c r="AV205" s="176">
        <v>138.70079999999999</v>
      </c>
      <c r="AW205" s="176">
        <v>73.953600000000009</v>
      </c>
      <c r="AX205" s="176">
        <v>102.69839999999999</v>
      </c>
      <c r="AY205" s="176">
        <v>130.56960000000001</v>
      </c>
      <c r="AZ205" s="176">
        <v>114.6768</v>
      </c>
      <c r="BA205" s="176">
        <v>126.16800000000001</v>
      </c>
      <c r="BB205" s="176">
        <v>75.028800000000004</v>
      </c>
      <c r="BC205" s="176">
        <v>15.624000000000001</v>
      </c>
      <c r="BD205" s="176">
        <v>127.54560000000001</v>
      </c>
      <c r="BE205" s="176">
        <v>121.56480000000001</v>
      </c>
      <c r="BF205" s="176">
        <v>131.44320000000002</v>
      </c>
      <c r="BG205" s="176">
        <v>98.985600000000005</v>
      </c>
      <c r="BH205" s="176">
        <v>113.3664</v>
      </c>
      <c r="BI205" s="176">
        <v>90.4512</v>
      </c>
      <c r="BJ205" s="176">
        <v>146.69759999999999</v>
      </c>
      <c r="BK205" s="176">
        <v>76.608000000000004</v>
      </c>
      <c r="BL205" s="176">
        <v>78.405600000000007</v>
      </c>
      <c r="BM205" s="176">
        <v>108.3432</v>
      </c>
      <c r="BN205" s="176">
        <v>105.52080000000001</v>
      </c>
      <c r="BO205" s="176">
        <v>131.04</v>
      </c>
      <c r="BP205" s="176">
        <v>52.348800000000004</v>
      </c>
      <c r="BQ205" s="176">
        <v>105.38639999999999</v>
      </c>
      <c r="BR205" s="176">
        <v>122.22</v>
      </c>
      <c r="BS205" s="176">
        <v>114.7608</v>
      </c>
      <c r="BT205" s="176">
        <v>80.64</v>
      </c>
      <c r="BU205" s="176">
        <v>68.224800000000002</v>
      </c>
      <c r="BV205" s="176">
        <v>94.113600000000005</v>
      </c>
      <c r="BW205" s="176">
        <v>103.05119999999999</v>
      </c>
      <c r="BX205" s="176">
        <v>137.50800000000001</v>
      </c>
      <c r="BY205" s="176">
        <v>103.824</v>
      </c>
      <c r="BZ205" s="176">
        <v>107.57039999999999</v>
      </c>
      <c r="CA205" s="176">
        <v>71.147999999999996</v>
      </c>
      <c r="CB205" s="176">
        <v>95.356800000000007</v>
      </c>
      <c r="CC205" s="176">
        <v>84.87360000000001</v>
      </c>
      <c r="CD205" s="176">
        <v>63.302399999999999</v>
      </c>
      <c r="CE205" s="176">
        <v>123.9</v>
      </c>
      <c r="CF205" s="176">
        <v>86.755200000000002</v>
      </c>
      <c r="CG205" s="176">
        <v>119.7504</v>
      </c>
      <c r="CH205" s="176">
        <v>111.48480000000001</v>
      </c>
      <c r="CI205" s="176">
        <v>81.5304</v>
      </c>
      <c r="CJ205" s="176">
        <v>80.891999999999996</v>
      </c>
      <c r="CK205" s="176">
        <v>86.94</v>
      </c>
      <c r="CL205" s="176">
        <v>120.96</v>
      </c>
      <c r="CM205" s="176">
        <v>98.784000000000006</v>
      </c>
      <c r="CN205" s="176">
        <v>67.082399999999993</v>
      </c>
      <c r="CO205" s="176">
        <v>118.944</v>
      </c>
      <c r="CP205" s="176">
        <v>78.422399999999996</v>
      </c>
      <c r="CQ205" s="176">
        <v>87.864000000000004</v>
      </c>
      <c r="CR205" s="176">
        <v>135.86160000000001</v>
      </c>
      <c r="CS205" s="176">
        <v>108.0744</v>
      </c>
      <c r="CT205" s="176">
        <v>98.985600000000005</v>
      </c>
      <c r="CU205" s="176">
        <v>127.81439999999999</v>
      </c>
      <c r="CV205" s="176">
        <v>98.985600000000005</v>
      </c>
      <c r="CW205" s="176">
        <v>51.088800000000006</v>
      </c>
      <c r="CX205" s="176">
        <v>81.295199999999994</v>
      </c>
      <c r="CY205" s="176">
        <v>128.87280000000001</v>
      </c>
      <c r="CZ205" s="176">
        <v>138.4992</v>
      </c>
      <c r="DA205" s="176">
        <v>80.656800000000004</v>
      </c>
      <c r="DB205" s="176">
        <v>109.1328</v>
      </c>
      <c r="DC205" s="176">
        <v>83.831999999999994</v>
      </c>
      <c r="DD205" s="176">
        <v>100.4808</v>
      </c>
      <c r="DE205" s="4"/>
      <c r="DF205" s="113">
        <f t="shared" si="17"/>
        <v>43313</v>
      </c>
      <c r="DG205" s="133">
        <f t="shared" si="18"/>
        <v>83.35</v>
      </c>
      <c r="DH205" s="86">
        <f t="shared" ca="1" si="15"/>
        <v>0</v>
      </c>
      <c r="DI205" s="4"/>
      <c r="DO205" s="178"/>
    </row>
    <row r="206" spans="1:119" customFormat="1" ht="12" customHeight="1" x14ac:dyDescent="0.2">
      <c r="A206" s="4"/>
      <c r="B206" s="188">
        <f t="shared" si="16"/>
        <v>43344</v>
      </c>
      <c r="C206" s="186">
        <v>85.14</v>
      </c>
      <c r="D206" s="186">
        <v>18.75</v>
      </c>
      <c r="E206" s="187">
        <v>0.9</v>
      </c>
      <c r="F206" s="187">
        <v>1.1000000000000001</v>
      </c>
      <c r="G206" s="4"/>
      <c r="H206" s="4"/>
      <c r="I206" s="4"/>
      <c r="J206" s="4"/>
      <c r="K206" s="4"/>
      <c r="L206" s="208">
        <v>37437</v>
      </c>
      <c r="M206" s="176">
        <v>2.9260000000000002</v>
      </c>
      <c r="N206" s="176">
        <v>2.9420000000000002</v>
      </c>
      <c r="O206" s="176">
        <v>2.9</v>
      </c>
      <c r="P206" s="176">
        <v>2.9049999999999998</v>
      </c>
      <c r="Q206" s="176">
        <v>2.9889999999999999</v>
      </c>
      <c r="R206" s="176">
        <v>4.234</v>
      </c>
      <c r="S206" s="176">
        <v>5.1100000000000003</v>
      </c>
      <c r="T206" s="176">
        <v>4.915</v>
      </c>
      <c r="U206" s="176">
        <v>4.8970000000000002</v>
      </c>
      <c r="V206" s="176">
        <v>4.9950000000000001</v>
      </c>
      <c r="W206" s="176">
        <v>5.0590000000000002</v>
      </c>
      <c r="X206" s="176">
        <v>5.1749999999999998</v>
      </c>
      <c r="Y206" s="176">
        <v>6.0380000000000003</v>
      </c>
      <c r="Z206" s="176">
        <v>7.1150000000000002</v>
      </c>
      <c r="AA206" s="176">
        <v>7.3010000000000002</v>
      </c>
      <c r="AB206" s="176">
        <v>7.266</v>
      </c>
      <c r="AC206" s="176">
        <v>7.0890000000000004</v>
      </c>
      <c r="AD206" s="176">
        <v>6.9560000000000004</v>
      </c>
      <c r="AE206" s="176">
        <v>6.9790000000000001</v>
      </c>
      <c r="AF206" s="176">
        <v>7.5149999999999997</v>
      </c>
      <c r="AG206" s="176">
        <v>8.0879999999999992</v>
      </c>
      <c r="AH206" s="176">
        <v>8.0459999999999994</v>
      </c>
      <c r="AI206" s="176">
        <v>8.1389999999999993</v>
      </c>
      <c r="AJ206" s="176">
        <v>6.3</v>
      </c>
      <c r="AK206" s="176">
        <v>137.28960000000001</v>
      </c>
      <c r="AL206" s="176">
        <v>80.236800000000002</v>
      </c>
      <c r="AM206" s="176">
        <v>148.89839999999998</v>
      </c>
      <c r="AN206" s="176">
        <v>76.927199999999999</v>
      </c>
      <c r="AO206" s="176">
        <v>147.82320000000001</v>
      </c>
      <c r="AP206" s="176">
        <v>83.059200000000004</v>
      </c>
      <c r="AQ206" s="176">
        <v>76.557600000000008</v>
      </c>
      <c r="AR206" s="176">
        <v>95.676000000000002</v>
      </c>
      <c r="AS206" s="176">
        <v>129.74639999999999</v>
      </c>
      <c r="AT206" s="176">
        <v>118.74239999999999</v>
      </c>
      <c r="AU206" s="176">
        <v>85.478399999999993</v>
      </c>
      <c r="AV206" s="176">
        <v>125.27760000000001</v>
      </c>
      <c r="AW206" s="176">
        <v>113.2992</v>
      </c>
      <c r="AX206" s="176">
        <v>116.1216</v>
      </c>
      <c r="AY206" s="176">
        <v>42.655199999999994</v>
      </c>
      <c r="AZ206" s="176">
        <v>112.9464</v>
      </c>
      <c r="BA206" s="176">
        <v>103.6224</v>
      </c>
      <c r="BB206" s="176">
        <v>105.1512</v>
      </c>
      <c r="BC206" s="176">
        <v>68.292000000000002</v>
      </c>
      <c r="BD206" s="176">
        <v>50.752800000000001</v>
      </c>
      <c r="BE206" s="176">
        <v>114.02160000000001</v>
      </c>
      <c r="BF206" s="176">
        <v>135.3912</v>
      </c>
      <c r="BG206" s="176">
        <v>133.2072</v>
      </c>
      <c r="BH206" s="176">
        <v>97.97760000000001</v>
      </c>
      <c r="BI206" s="176">
        <v>95.591999999999999</v>
      </c>
      <c r="BJ206" s="176">
        <v>125.2272</v>
      </c>
      <c r="BK206" s="176">
        <v>123.312</v>
      </c>
      <c r="BL206" s="176">
        <v>83.664000000000001</v>
      </c>
      <c r="BM206" s="176">
        <v>56.095199999999998</v>
      </c>
      <c r="BN206" s="176">
        <v>103.824</v>
      </c>
      <c r="BO206" s="176">
        <v>144.66479999999999</v>
      </c>
      <c r="BP206" s="176">
        <v>139.7088</v>
      </c>
      <c r="BQ206" s="176">
        <v>77.431200000000004</v>
      </c>
      <c r="BR206" s="176">
        <v>106.0248</v>
      </c>
      <c r="BS206" s="176">
        <v>122.7744</v>
      </c>
      <c r="BT206" s="176">
        <v>147.77279999999999</v>
      </c>
      <c r="BU206" s="176">
        <v>99.792000000000002</v>
      </c>
      <c r="BV206" s="176">
        <v>106.41119999999999</v>
      </c>
      <c r="BW206" s="176">
        <v>78.640799999999999</v>
      </c>
      <c r="BX206" s="176">
        <v>119.04480000000001</v>
      </c>
      <c r="BY206" s="176">
        <v>74.860799999999998</v>
      </c>
      <c r="BZ206" s="176">
        <v>72.710399999999993</v>
      </c>
      <c r="CA206" s="176">
        <v>132.13200000000001</v>
      </c>
      <c r="CB206" s="176">
        <v>116.3232</v>
      </c>
      <c r="CC206" s="176">
        <v>138.70079999999999</v>
      </c>
      <c r="CD206" s="176">
        <v>62.882400000000004</v>
      </c>
      <c r="CE206" s="176">
        <v>127.848</v>
      </c>
      <c r="CF206" s="176">
        <v>140.952</v>
      </c>
      <c r="CG206" s="176">
        <v>136.1472</v>
      </c>
      <c r="CH206" s="176">
        <v>88.0488</v>
      </c>
      <c r="CI206" s="176">
        <v>104.16</v>
      </c>
      <c r="CJ206" s="176">
        <v>90.787199999999999</v>
      </c>
      <c r="CK206" s="176">
        <v>112.37519999999999</v>
      </c>
      <c r="CL206" s="176">
        <v>76.389600000000002</v>
      </c>
      <c r="CM206" s="176">
        <v>149.52000000000001</v>
      </c>
      <c r="CN206" s="176">
        <v>105.756</v>
      </c>
      <c r="CO206" s="176">
        <v>110.52719999999999</v>
      </c>
      <c r="CP206" s="176">
        <v>95.827199999999991</v>
      </c>
      <c r="CQ206" s="176">
        <v>122.3712</v>
      </c>
      <c r="CR206" s="176">
        <v>79.447199999999995</v>
      </c>
      <c r="CS206" s="176">
        <v>133.50960000000001</v>
      </c>
      <c r="CT206" s="176">
        <v>130.60319999999999</v>
      </c>
      <c r="CU206" s="176">
        <v>50.1312</v>
      </c>
      <c r="CV206" s="176">
        <v>124.87439999999999</v>
      </c>
      <c r="CW206" s="176">
        <v>79.212000000000003</v>
      </c>
      <c r="CX206" s="176">
        <v>86.503199999999993</v>
      </c>
      <c r="CY206" s="176">
        <v>44.536799999999999</v>
      </c>
      <c r="CZ206" s="176">
        <v>34.036799999999999</v>
      </c>
      <c r="DA206" s="176">
        <v>75.532800000000009</v>
      </c>
      <c r="DB206" s="176">
        <v>69.955199999999991</v>
      </c>
      <c r="DC206" s="176">
        <v>93.139200000000002</v>
      </c>
      <c r="DD206" s="176">
        <v>37.699199999999998</v>
      </c>
      <c r="DE206" s="4"/>
      <c r="DF206" s="113">
        <f t="shared" si="17"/>
        <v>43344</v>
      </c>
      <c r="DG206" s="133">
        <f t="shared" si="18"/>
        <v>85.14</v>
      </c>
      <c r="DH206" s="86">
        <f t="shared" ca="1" si="15"/>
        <v>0</v>
      </c>
      <c r="DI206" s="4"/>
      <c r="DO206" s="178"/>
    </row>
    <row r="207" spans="1:119" customFormat="1" ht="12" customHeight="1" x14ac:dyDescent="0.2">
      <c r="A207" s="4"/>
      <c r="B207" s="188">
        <f t="shared" si="16"/>
        <v>43374</v>
      </c>
      <c r="C207" s="186">
        <v>88.11</v>
      </c>
      <c r="D207" s="186">
        <v>20.22</v>
      </c>
      <c r="E207" s="187">
        <v>0.9</v>
      </c>
      <c r="F207" s="187">
        <v>1.1000000000000001</v>
      </c>
      <c r="G207" s="4"/>
      <c r="H207" s="4"/>
      <c r="I207" s="4"/>
      <c r="J207" s="4"/>
      <c r="K207" s="4"/>
      <c r="L207" s="208">
        <v>37438</v>
      </c>
      <c r="M207" s="176">
        <v>6.7329999999999997</v>
      </c>
      <c r="N207" s="176">
        <v>6.867</v>
      </c>
      <c r="O207" s="176">
        <v>6.8470000000000004</v>
      </c>
      <c r="P207" s="176">
        <v>6.8259999999999996</v>
      </c>
      <c r="Q207" s="176">
        <v>6.5069999999999997</v>
      </c>
      <c r="R207" s="176">
        <v>4.3970000000000002</v>
      </c>
      <c r="S207" s="176">
        <v>4.8620000000000001</v>
      </c>
      <c r="T207" s="176">
        <v>5.718</v>
      </c>
      <c r="U207" s="176">
        <v>5.7160000000000002</v>
      </c>
      <c r="V207" s="176">
        <v>5.7480000000000002</v>
      </c>
      <c r="W207" s="176">
        <v>5.7460000000000004</v>
      </c>
      <c r="X207" s="176">
        <v>5.7279999999999998</v>
      </c>
      <c r="Y207" s="176">
        <v>5.7039999999999997</v>
      </c>
      <c r="Z207" s="176">
        <v>5.7859999999999996</v>
      </c>
      <c r="AA207" s="176">
        <v>5.8579999999999997</v>
      </c>
      <c r="AB207" s="176">
        <v>5.851</v>
      </c>
      <c r="AC207" s="176">
        <v>5.8230000000000004</v>
      </c>
      <c r="AD207" s="176">
        <v>5.8209999999999997</v>
      </c>
      <c r="AE207" s="176">
        <v>5.8419999999999996</v>
      </c>
      <c r="AF207" s="176">
        <v>5.8540000000000001</v>
      </c>
      <c r="AG207" s="176">
        <v>5.8920000000000003</v>
      </c>
      <c r="AH207" s="176">
        <v>5.883</v>
      </c>
      <c r="AI207" s="176">
        <v>5.8769999999999998</v>
      </c>
      <c r="AJ207" s="176">
        <v>3.5270000000000001</v>
      </c>
      <c r="AK207" s="176">
        <v>93.777600000000007</v>
      </c>
      <c r="AL207" s="176">
        <v>118.7088</v>
      </c>
      <c r="AM207" s="176">
        <v>134.68559999999999</v>
      </c>
      <c r="AN207" s="176">
        <v>109.6704</v>
      </c>
      <c r="AO207" s="176">
        <v>139.7424</v>
      </c>
      <c r="AP207" s="176">
        <v>114.3912</v>
      </c>
      <c r="AQ207" s="176">
        <v>98.918399999999991</v>
      </c>
      <c r="AR207" s="176">
        <v>112.5264</v>
      </c>
      <c r="AS207" s="176">
        <v>78.002399999999994</v>
      </c>
      <c r="AT207" s="176">
        <v>108.39360000000001</v>
      </c>
      <c r="AU207" s="176">
        <v>98.380800000000008</v>
      </c>
      <c r="AV207" s="176">
        <v>112.0896</v>
      </c>
      <c r="AW207" s="176">
        <v>94.936800000000005</v>
      </c>
      <c r="AX207" s="176">
        <v>118.22160000000001</v>
      </c>
      <c r="AY207" s="176">
        <v>68.543999999999997</v>
      </c>
      <c r="AZ207" s="176">
        <v>71.1648</v>
      </c>
      <c r="BA207" s="176">
        <v>146.36160000000001</v>
      </c>
      <c r="BB207" s="176">
        <v>98.985600000000005</v>
      </c>
      <c r="BC207" s="176">
        <v>58.329599999999999</v>
      </c>
      <c r="BD207" s="176">
        <v>73.348799999999997</v>
      </c>
      <c r="BE207" s="176">
        <v>31.046400000000002</v>
      </c>
      <c r="BF207" s="176">
        <v>42.201599999999999</v>
      </c>
      <c r="BG207" s="176">
        <v>55.6584</v>
      </c>
      <c r="BH207" s="176">
        <v>57.052800000000005</v>
      </c>
      <c r="BI207" s="176">
        <v>51.408000000000001</v>
      </c>
      <c r="BJ207" s="176">
        <v>34.271999999999998</v>
      </c>
      <c r="BK207" s="176">
        <v>56.767199999999995</v>
      </c>
      <c r="BL207" s="176">
        <v>130.7208</v>
      </c>
      <c r="BM207" s="176">
        <v>120.3552</v>
      </c>
      <c r="BN207" s="176">
        <v>115.7688</v>
      </c>
      <c r="BO207" s="176">
        <v>122.64</v>
      </c>
      <c r="BP207" s="176">
        <v>130.68719999999999</v>
      </c>
      <c r="BQ207" s="176">
        <v>63.403199999999998</v>
      </c>
      <c r="BR207" s="176">
        <v>95.911199999999994</v>
      </c>
      <c r="BS207" s="176">
        <v>108.46080000000001</v>
      </c>
      <c r="BT207" s="176">
        <v>106.1088</v>
      </c>
      <c r="BU207" s="176">
        <v>123.17760000000001</v>
      </c>
      <c r="BV207" s="176">
        <v>120.96</v>
      </c>
      <c r="BW207" s="176">
        <v>22.377599999999997</v>
      </c>
      <c r="BX207" s="176">
        <v>96.549600000000012</v>
      </c>
      <c r="BY207" s="176">
        <v>27.115200000000002</v>
      </c>
      <c r="BZ207" s="176">
        <v>63.8904</v>
      </c>
      <c r="CA207" s="176">
        <v>135.24</v>
      </c>
      <c r="CB207" s="176">
        <v>146.76479999999998</v>
      </c>
      <c r="CC207" s="176">
        <v>106.0416</v>
      </c>
      <c r="CD207" s="176">
        <v>76.053600000000003</v>
      </c>
      <c r="CE207" s="176">
        <v>90.635999999999996</v>
      </c>
      <c r="CF207" s="176">
        <v>147.87360000000001</v>
      </c>
      <c r="CG207" s="176">
        <v>60.009599999999999</v>
      </c>
      <c r="CH207" s="176">
        <v>78.792000000000002</v>
      </c>
      <c r="CI207" s="176">
        <v>89.476799999999997</v>
      </c>
      <c r="CJ207" s="176">
        <v>74.793600000000012</v>
      </c>
      <c r="CK207" s="176">
        <v>135.67679999999999</v>
      </c>
      <c r="CL207" s="176">
        <v>72.374399999999994</v>
      </c>
      <c r="CM207" s="176">
        <v>20.0928</v>
      </c>
      <c r="CN207" s="176">
        <v>99.48960000000001</v>
      </c>
      <c r="CO207" s="176">
        <v>104.2272</v>
      </c>
      <c r="CP207" s="176">
        <v>124.992</v>
      </c>
      <c r="CQ207" s="176">
        <v>117.12960000000001</v>
      </c>
      <c r="CR207" s="176">
        <v>109.2672</v>
      </c>
      <c r="CS207" s="176">
        <v>95.676000000000002</v>
      </c>
      <c r="CT207" s="176">
        <v>143.23679999999999</v>
      </c>
      <c r="CU207" s="176">
        <v>109.872</v>
      </c>
      <c r="CV207" s="176">
        <v>70.761600000000001</v>
      </c>
      <c r="CW207" s="176">
        <v>136.7688</v>
      </c>
      <c r="CX207" s="176">
        <v>103.824</v>
      </c>
      <c r="CY207" s="176">
        <v>94.214399999999998</v>
      </c>
      <c r="CZ207" s="176">
        <v>116.02080000000001</v>
      </c>
      <c r="DA207" s="176">
        <v>60.48</v>
      </c>
      <c r="DB207" s="176">
        <v>104.5128</v>
      </c>
      <c r="DC207" s="176">
        <v>141.20400000000001</v>
      </c>
      <c r="DD207" s="176">
        <v>71.769600000000011</v>
      </c>
      <c r="DE207" s="4"/>
      <c r="DF207" s="113">
        <f t="shared" si="17"/>
        <v>43374</v>
      </c>
      <c r="DG207" s="133">
        <f t="shared" si="18"/>
        <v>88.11</v>
      </c>
      <c r="DH207" s="86">
        <f t="shared" ca="1" si="15"/>
        <v>0</v>
      </c>
      <c r="DI207" s="4"/>
      <c r="DO207" s="178"/>
    </row>
    <row r="208" spans="1:119" customFormat="1" ht="12" customHeight="1" x14ac:dyDescent="0.2">
      <c r="A208" s="4"/>
      <c r="B208" s="188">
        <f t="shared" si="16"/>
        <v>43405</v>
      </c>
      <c r="C208" s="186">
        <v>89.96</v>
      </c>
      <c r="D208" s="186">
        <v>17.91</v>
      </c>
      <c r="E208" s="187">
        <v>0.9</v>
      </c>
      <c r="F208" s="187">
        <v>1.1000000000000001</v>
      </c>
      <c r="G208" s="4"/>
      <c r="H208" s="4"/>
      <c r="I208" s="4"/>
      <c r="J208" s="4"/>
      <c r="K208" s="4"/>
      <c r="L208" s="208">
        <v>37439</v>
      </c>
      <c r="M208" s="176">
        <v>2.5369999999999999</v>
      </c>
      <c r="N208" s="176">
        <v>2.4209999999999998</v>
      </c>
      <c r="O208" s="176">
        <v>2.4300000000000002</v>
      </c>
      <c r="P208" s="176">
        <v>2.4260000000000002</v>
      </c>
      <c r="Q208" s="176">
        <v>1.627</v>
      </c>
      <c r="R208" s="176">
        <v>3.1920000000000002</v>
      </c>
      <c r="S208" s="176">
        <v>3.177</v>
      </c>
      <c r="T208" s="176">
        <v>3.1459999999999999</v>
      </c>
      <c r="U208" s="176">
        <v>3.141</v>
      </c>
      <c r="V208" s="176">
        <v>3.1389999999999998</v>
      </c>
      <c r="W208" s="176">
        <v>3.573</v>
      </c>
      <c r="X208" s="176">
        <v>6.4530000000000003</v>
      </c>
      <c r="Y208" s="176">
        <v>3.8809999999999998</v>
      </c>
      <c r="Z208" s="176">
        <v>1.3540000000000001</v>
      </c>
      <c r="AA208" s="176">
        <v>1.3660000000000001</v>
      </c>
      <c r="AB208" s="176">
        <v>1.3660000000000001</v>
      </c>
      <c r="AC208" s="176">
        <v>2.8319999999999999</v>
      </c>
      <c r="AD208" s="176">
        <v>3.1469999999999998</v>
      </c>
      <c r="AE208" s="176">
        <v>3.1509999999999998</v>
      </c>
      <c r="AF208" s="176">
        <v>5.47</v>
      </c>
      <c r="AG208" s="176">
        <v>6.4690000000000003</v>
      </c>
      <c r="AH208" s="176">
        <v>6.476</v>
      </c>
      <c r="AI208" s="176">
        <v>6.4729999999999999</v>
      </c>
      <c r="AJ208" s="176">
        <v>3.532</v>
      </c>
      <c r="AK208" s="176">
        <v>56.464800000000004</v>
      </c>
      <c r="AL208" s="176">
        <v>52.869599999999998</v>
      </c>
      <c r="AM208" s="176">
        <v>71.769600000000011</v>
      </c>
      <c r="AN208" s="176">
        <v>21.7728</v>
      </c>
      <c r="AO208" s="176">
        <v>103.5384</v>
      </c>
      <c r="AP208" s="176">
        <v>35.027999999999999</v>
      </c>
      <c r="AQ208" s="176">
        <v>111.88800000000001</v>
      </c>
      <c r="AR208" s="176">
        <v>85.075199999999995</v>
      </c>
      <c r="AS208" s="176">
        <v>122.1696</v>
      </c>
      <c r="AT208" s="176">
        <v>128.6208</v>
      </c>
      <c r="AU208" s="176">
        <v>80.740800000000007</v>
      </c>
      <c r="AV208" s="176">
        <v>67.703999999999994</v>
      </c>
      <c r="AW208" s="176">
        <v>91.442399999999992</v>
      </c>
      <c r="AX208" s="176">
        <v>123.63119999999999</v>
      </c>
      <c r="AY208" s="176">
        <v>78.48960000000001</v>
      </c>
      <c r="AZ208" s="176">
        <v>119.5488</v>
      </c>
      <c r="BA208" s="176">
        <v>89.913600000000002</v>
      </c>
      <c r="BB208" s="176">
        <v>125.7984</v>
      </c>
      <c r="BC208" s="176">
        <v>77.011200000000002</v>
      </c>
      <c r="BD208" s="176">
        <v>108.0744</v>
      </c>
      <c r="BE208" s="176">
        <v>126.9072</v>
      </c>
      <c r="BF208" s="176">
        <v>131.24160000000001</v>
      </c>
      <c r="BG208" s="176">
        <v>84.0672</v>
      </c>
      <c r="BH208" s="176">
        <v>96.297600000000003</v>
      </c>
      <c r="BI208" s="176">
        <v>17.942400000000003</v>
      </c>
      <c r="BJ208" s="176">
        <v>84.537600000000012</v>
      </c>
      <c r="BK208" s="176">
        <v>65.284800000000004</v>
      </c>
      <c r="BL208" s="176">
        <v>136.08000000000001</v>
      </c>
      <c r="BM208" s="176">
        <v>67.132800000000003</v>
      </c>
      <c r="BN208" s="176">
        <v>59.959199999999996</v>
      </c>
      <c r="BO208" s="176">
        <v>61.2864</v>
      </c>
      <c r="BP208" s="176">
        <v>18.009599999999999</v>
      </c>
      <c r="BQ208" s="176">
        <v>82.874399999999994</v>
      </c>
      <c r="BR208" s="176">
        <v>110.46</v>
      </c>
      <c r="BS208" s="176">
        <v>121.9512</v>
      </c>
      <c r="BT208" s="176">
        <v>129.024</v>
      </c>
      <c r="BU208" s="176">
        <v>114.71039999999999</v>
      </c>
      <c r="BV208" s="176">
        <v>47.241599999999998</v>
      </c>
      <c r="BW208" s="176">
        <v>99.002399999999994</v>
      </c>
      <c r="BX208" s="176">
        <v>164.9256</v>
      </c>
      <c r="BY208" s="176">
        <v>124.488</v>
      </c>
      <c r="BZ208" s="176">
        <v>126.23519999999999</v>
      </c>
      <c r="CA208" s="176">
        <v>74.659199999999998</v>
      </c>
      <c r="CB208" s="176">
        <v>45.695999999999998</v>
      </c>
      <c r="CC208" s="176">
        <v>50.82</v>
      </c>
      <c r="CD208" s="176">
        <v>103.2192</v>
      </c>
      <c r="CE208" s="176">
        <v>59.169599999999996</v>
      </c>
      <c r="CF208" s="176">
        <v>133.37520000000001</v>
      </c>
      <c r="CG208" s="176">
        <v>123.7992</v>
      </c>
      <c r="CH208" s="176">
        <v>158.3064</v>
      </c>
      <c r="CI208" s="176">
        <v>91.526399999999995</v>
      </c>
      <c r="CJ208" s="176">
        <v>129.59520000000001</v>
      </c>
      <c r="CK208" s="176">
        <v>82.185600000000008</v>
      </c>
      <c r="CL208" s="176">
        <v>108.0744</v>
      </c>
      <c r="CM208" s="176">
        <v>94.852800000000002</v>
      </c>
      <c r="CN208" s="176">
        <v>124.3368</v>
      </c>
      <c r="CO208" s="176">
        <v>131.24160000000001</v>
      </c>
      <c r="CP208" s="176">
        <v>142.96799999999999</v>
      </c>
      <c r="CQ208" s="176">
        <v>67.30080000000001</v>
      </c>
      <c r="CR208" s="176">
        <v>126.21839999999999</v>
      </c>
      <c r="CS208" s="176">
        <v>140.93520000000001</v>
      </c>
      <c r="CT208" s="176">
        <v>135.4752</v>
      </c>
      <c r="CU208" s="176">
        <v>120.15360000000001</v>
      </c>
      <c r="CV208" s="176">
        <v>101.9928</v>
      </c>
      <c r="CW208" s="176">
        <v>110.81280000000001</v>
      </c>
      <c r="CX208" s="176">
        <v>132.01439999999999</v>
      </c>
      <c r="CY208" s="176">
        <v>114.71039999999999</v>
      </c>
      <c r="CZ208" s="176">
        <v>145.8912</v>
      </c>
      <c r="DA208" s="176">
        <v>87.057600000000008</v>
      </c>
      <c r="DB208" s="176">
        <v>96.9024</v>
      </c>
      <c r="DC208" s="176">
        <v>94.903199999999998</v>
      </c>
      <c r="DD208" s="176">
        <v>128.23439999999999</v>
      </c>
      <c r="DE208" s="4"/>
      <c r="DF208" s="113">
        <f t="shared" si="17"/>
        <v>43405</v>
      </c>
      <c r="DG208" s="133">
        <f t="shared" si="18"/>
        <v>89.96</v>
      </c>
      <c r="DH208" s="86">
        <f t="shared" ca="1" si="15"/>
        <v>0</v>
      </c>
      <c r="DI208" s="4"/>
      <c r="DO208" s="178"/>
    </row>
    <row r="209" spans="1:119" customFormat="1" ht="12" customHeight="1" x14ac:dyDescent="0.2">
      <c r="A209" s="4"/>
      <c r="B209" s="188">
        <f t="shared" si="16"/>
        <v>43435</v>
      </c>
      <c r="C209" s="186">
        <v>81.8</v>
      </c>
      <c r="D209" s="186">
        <v>18.829999999999998</v>
      </c>
      <c r="E209" s="187">
        <v>0.9</v>
      </c>
      <c r="F209" s="187">
        <v>1.1000000000000001</v>
      </c>
      <c r="G209" s="4"/>
      <c r="H209" s="4"/>
      <c r="I209" s="4"/>
      <c r="J209" s="4"/>
      <c r="K209" s="4"/>
      <c r="L209" s="208">
        <v>37440</v>
      </c>
      <c r="M209" s="176">
        <v>6.3710000000000004</v>
      </c>
      <c r="N209" s="176">
        <v>6.2889999999999997</v>
      </c>
      <c r="O209" s="176">
        <v>6.4269999999999996</v>
      </c>
      <c r="P209" s="176">
        <v>6.4119999999999999</v>
      </c>
      <c r="Q209" s="176">
        <v>6.3739999999999997</v>
      </c>
      <c r="R209" s="176">
        <v>5.1440000000000001</v>
      </c>
      <c r="S209" s="176">
        <v>4.4480000000000004</v>
      </c>
      <c r="T209" s="176">
        <v>4.42</v>
      </c>
      <c r="U209" s="176">
        <v>4.3920000000000003</v>
      </c>
      <c r="V209" s="176">
        <v>4.4000000000000004</v>
      </c>
      <c r="W209" s="176">
        <v>4.3920000000000003</v>
      </c>
      <c r="X209" s="176">
        <v>4.4770000000000003</v>
      </c>
      <c r="Y209" s="176">
        <v>4.5010000000000003</v>
      </c>
      <c r="Z209" s="176">
        <v>4.6769999999999996</v>
      </c>
      <c r="AA209" s="176">
        <v>6.4809999999999999</v>
      </c>
      <c r="AB209" s="176">
        <v>6.6879999999999997</v>
      </c>
      <c r="AC209" s="176">
        <v>7.0960000000000001</v>
      </c>
      <c r="AD209" s="176">
        <v>7.0819999999999999</v>
      </c>
      <c r="AE209" s="176">
        <v>7.6760000000000002</v>
      </c>
      <c r="AF209" s="176">
        <v>8.2789999999999999</v>
      </c>
      <c r="AG209" s="176">
        <v>8.2249999999999996</v>
      </c>
      <c r="AH209" s="176">
        <v>8.2159999999999993</v>
      </c>
      <c r="AI209" s="176">
        <v>8.2070000000000007</v>
      </c>
      <c r="AJ209" s="176">
        <v>5.524</v>
      </c>
      <c r="AK209" s="176">
        <v>46.872</v>
      </c>
      <c r="AL209" s="176">
        <v>129.32640000000001</v>
      </c>
      <c r="AM209" s="176">
        <v>100.34639999999999</v>
      </c>
      <c r="AN209" s="176">
        <v>133.2576</v>
      </c>
      <c r="AO209" s="176">
        <v>67.334399999999988</v>
      </c>
      <c r="AP209" s="176">
        <v>107.90639999999999</v>
      </c>
      <c r="AQ209" s="176">
        <v>77.935199999999995</v>
      </c>
      <c r="AR209" s="176">
        <v>92.198399999999992</v>
      </c>
      <c r="AS209" s="176">
        <v>114.7944</v>
      </c>
      <c r="AT209" s="176">
        <v>99.892800000000008</v>
      </c>
      <c r="AU209" s="176">
        <v>132.95520000000002</v>
      </c>
      <c r="AV209" s="176">
        <v>134.46720000000002</v>
      </c>
      <c r="AW209" s="176">
        <v>124.992</v>
      </c>
      <c r="AX209" s="176">
        <v>27.703200000000002</v>
      </c>
      <c r="AY209" s="176">
        <v>123.14400000000001</v>
      </c>
      <c r="AZ209" s="176">
        <v>130.03200000000001</v>
      </c>
      <c r="BA209" s="176">
        <v>122.5728</v>
      </c>
      <c r="BB209" s="176">
        <v>52.012800000000006</v>
      </c>
      <c r="BC209" s="176">
        <v>54.028800000000004</v>
      </c>
      <c r="BD209" s="176">
        <v>65.738399999999999</v>
      </c>
      <c r="BE209" s="176">
        <v>77.011200000000002</v>
      </c>
      <c r="BF209" s="176">
        <v>70.56</v>
      </c>
      <c r="BG209" s="176">
        <v>73.584000000000003</v>
      </c>
      <c r="BH209" s="176">
        <v>133.99679999999998</v>
      </c>
      <c r="BI209" s="176">
        <v>91.224000000000004</v>
      </c>
      <c r="BJ209" s="176">
        <v>143.1696</v>
      </c>
      <c r="BK209" s="176">
        <v>110.88</v>
      </c>
      <c r="BL209" s="176">
        <v>134.0472</v>
      </c>
      <c r="BM209" s="176">
        <v>148.57920000000001</v>
      </c>
      <c r="BN209" s="176">
        <v>70.375199999999992</v>
      </c>
      <c r="BO209" s="176">
        <v>69.787199999999999</v>
      </c>
      <c r="BP209" s="176">
        <v>56.431199999999997</v>
      </c>
      <c r="BQ209" s="176">
        <v>92.937600000000003</v>
      </c>
      <c r="BR209" s="176">
        <v>133.05600000000001</v>
      </c>
      <c r="BS209" s="176">
        <v>159.66720000000001</v>
      </c>
      <c r="BT209" s="176">
        <v>36.96</v>
      </c>
      <c r="BU209" s="176">
        <v>97.490399999999994</v>
      </c>
      <c r="BV209" s="176">
        <v>115.93680000000001</v>
      </c>
      <c r="BW209" s="176">
        <v>103.4208</v>
      </c>
      <c r="BX209" s="176">
        <v>159.0624</v>
      </c>
      <c r="BY209" s="176">
        <v>48.770400000000002</v>
      </c>
      <c r="BZ209" s="176">
        <v>93.156000000000006</v>
      </c>
      <c r="CA209" s="176">
        <v>83.260800000000003</v>
      </c>
      <c r="CB209" s="176">
        <v>140.11199999999999</v>
      </c>
      <c r="CC209" s="176">
        <v>42.537599999999998</v>
      </c>
      <c r="CD209" s="176">
        <v>37.9848</v>
      </c>
      <c r="CE209" s="176">
        <v>36.287999999999997</v>
      </c>
      <c r="CF209" s="176">
        <v>25.166400000000003</v>
      </c>
      <c r="CG209" s="176">
        <v>28.106400000000001</v>
      </c>
      <c r="CH209" s="176">
        <v>48.249600000000001</v>
      </c>
      <c r="CI209" s="176">
        <v>64.108800000000002</v>
      </c>
      <c r="CJ209" s="176">
        <v>100.1952</v>
      </c>
      <c r="CK209" s="176">
        <v>156.44159999999999</v>
      </c>
      <c r="CL209" s="176">
        <v>50.4</v>
      </c>
      <c r="CM209" s="176">
        <v>95.3232</v>
      </c>
      <c r="CN209" s="176">
        <v>80.119199999999992</v>
      </c>
      <c r="CO209" s="176">
        <v>145.79040000000001</v>
      </c>
      <c r="CP209" s="176">
        <v>116.3904</v>
      </c>
      <c r="CQ209" s="176">
        <v>113.76960000000001</v>
      </c>
      <c r="CR209" s="176">
        <v>139.40639999999999</v>
      </c>
      <c r="CS209" s="176">
        <v>130.63679999999999</v>
      </c>
      <c r="CT209" s="176">
        <v>53.3904</v>
      </c>
      <c r="CU209" s="176">
        <v>120.06960000000001</v>
      </c>
      <c r="CV209" s="176">
        <v>116.37360000000001</v>
      </c>
      <c r="CW209" s="176">
        <v>136.88639999999998</v>
      </c>
      <c r="CX209" s="176">
        <v>93.542400000000001</v>
      </c>
      <c r="CY209" s="176">
        <v>140.43120000000002</v>
      </c>
      <c r="CZ209" s="176">
        <v>89.81280000000001</v>
      </c>
      <c r="DA209" s="176">
        <v>128.20080000000002</v>
      </c>
      <c r="DB209" s="176">
        <v>101.2368</v>
      </c>
      <c r="DC209" s="176">
        <v>116.592</v>
      </c>
      <c r="DD209" s="176">
        <v>121.3968</v>
      </c>
      <c r="DE209" s="4"/>
      <c r="DF209" s="113">
        <f t="shared" si="17"/>
        <v>43435</v>
      </c>
      <c r="DG209" s="133">
        <f t="shared" si="18"/>
        <v>81.8</v>
      </c>
      <c r="DH209" s="86">
        <f t="shared" ca="1" si="15"/>
        <v>0</v>
      </c>
      <c r="DI209" s="4"/>
      <c r="DO209" s="178"/>
    </row>
    <row r="210" spans="1:119" customFormat="1" ht="12" customHeight="1" x14ac:dyDescent="0.2">
      <c r="A210" s="4"/>
      <c r="B210" s="188">
        <f t="shared" si="16"/>
        <v>43466</v>
      </c>
      <c r="C210" s="186">
        <v>87.95</v>
      </c>
      <c r="D210" s="186">
        <v>20.149999999999999</v>
      </c>
      <c r="E210" s="187">
        <v>0.9</v>
      </c>
      <c r="F210" s="187">
        <v>1.1000000000000001</v>
      </c>
      <c r="G210" s="4"/>
      <c r="H210" s="4"/>
      <c r="I210" s="4"/>
      <c r="J210" s="4"/>
      <c r="K210" s="4"/>
      <c r="L210" s="208">
        <v>37441</v>
      </c>
      <c r="M210" s="176">
        <v>6.4630000000000001</v>
      </c>
      <c r="N210" s="176">
        <v>6.49</v>
      </c>
      <c r="O210" s="176">
        <v>6.4729999999999999</v>
      </c>
      <c r="P210" s="176">
        <v>6.5</v>
      </c>
      <c r="Q210" s="176">
        <v>5.3929999999999998</v>
      </c>
      <c r="R210" s="176">
        <v>4.6230000000000002</v>
      </c>
      <c r="S210" s="176">
        <v>4.3330000000000002</v>
      </c>
      <c r="T210" s="176">
        <v>5.0730000000000004</v>
      </c>
      <c r="U210" s="176">
        <v>3.323</v>
      </c>
      <c r="V210" s="176">
        <v>5.1120000000000001</v>
      </c>
      <c r="W210" s="176">
        <v>7.7720000000000002</v>
      </c>
      <c r="X210" s="176">
        <v>8.327</v>
      </c>
      <c r="Y210" s="176">
        <v>8.2469999999999999</v>
      </c>
      <c r="Z210" s="176">
        <v>8.1050000000000004</v>
      </c>
      <c r="AA210" s="176">
        <v>3.4910000000000001</v>
      </c>
      <c r="AB210" s="176">
        <v>3.14</v>
      </c>
      <c r="AC210" s="176">
        <v>3.173</v>
      </c>
      <c r="AD210" s="176">
        <v>3.2250000000000001</v>
      </c>
      <c r="AE210" s="176">
        <v>3.2330000000000001</v>
      </c>
      <c r="AF210" s="176">
        <v>3.2189999999999999</v>
      </c>
      <c r="AG210" s="176">
        <v>1.8360000000000001</v>
      </c>
      <c r="AH210" s="176">
        <v>2.5579999999999998</v>
      </c>
      <c r="AI210" s="176">
        <v>2.5459999999999998</v>
      </c>
      <c r="AJ210" s="176">
        <v>8.2650000000000006</v>
      </c>
      <c r="AK210" s="176">
        <v>87.695999999999998</v>
      </c>
      <c r="AL210" s="176">
        <v>140.11199999999999</v>
      </c>
      <c r="AM210" s="176">
        <v>72.979199999999992</v>
      </c>
      <c r="AN210" s="176">
        <v>151.30079999999998</v>
      </c>
      <c r="AO210" s="176">
        <v>122.9256</v>
      </c>
      <c r="AP210" s="176">
        <v>92.752800000000008</v>
      </c>
      <c r="AQ210" s="176">
        <v>111.636</v>
      </c>
      <c r="AR210" s="176">
        <v>126.85680000000001</v>
      </c>
      <c r="AS210" s="176">
        <v>149.06639999999999</v>
      </c>
      <c r="AT210" s="176">
        <v>107.4528</v>
      </c>
      <c r="AU210" s="176">
        <v>77.7</v>
      </c>
      <c r="AV210" s="176">
        <v>87.763199999999998</v>
      </c>
      <c r="AW210" s="176">
        <v>93.995999999999995</v>
      </c>
      <c r="AX210" s="176">
        <v>35.683199999999999</v>
      </c>
      <c r="AY210" s="176">
        <v>40.924800000000005</v>
      </c>
      <c r="AZ210" s="176">
        <v>51.811199999999999</v>
      </c>
      <c r="BA210" s="176">
        <v>64.730400000000003</v>
      </c>
      <c r="BB210" s="176">
        <v>68.712000000000003</v>
      </c>
      <c r="BC210" s="176">
        <v>89.81280000000001</v>
      </c>
      <c r="BD210" s="176">
        <v>48.182400000000001</v>
      </c>
      <c r="BE210" s="176">
        <v>78.590399999999988</v>
      </c>
      <c r="BF210" s="176">
        <v>79.1952</v>
      </c>
      <c r="BG210" s="176">
        <v>76.204800000000006</v>
      </c>
      <c r="BH210" s="176">
        <v>45.964800000000004</v>
      </c>
      <c r="BI210" s="176">
        <v>92.702399999999997</v>
      </c>
      <c r="BJ210" s="176">
        <v>37.699199999999998</v>
      </c>
      <c r="BK210" s="176">
        <v>93.323999999999998</v>
      </c>
      <c r="BL210" s="176">
        <v>32.659199999999998</v>
      </c>
      <c r="BM210" s="176">
        <v>83.865600000000001</v>
      </c>
      <c r="BN210" s="176">
        <v>54.18</v>
      </c>
      <c r="BO210" s="176">
        <v>93.760799999999989</v>
      </c>
      <c r="BP210" s="176">
        <v>81.018000000000001</v>
      </c>
      <c r="BQ210" s="176">
        <v>6.048</v>
      </c>
      <c r="BR210" s="176">
        <v>69.753600000000006</v>
      </c>
      <c r="BS210" s="176">
        <v>48.384</v>
      </c>
      <c r="BT210" s="176">
        <v>55.708800000000004</v>
      </c>
      <c r="BU210" s="176">
        <v>74.037600000000012</v>
      </c>
      <c r="BV210" s="176">
        <v>65.318399999999997</v>
      </c>
      <c r="BW210" s="176">
        <v>141.9264</v>
      </c>
      <c r="BX210" s="176">
        <v>51.004800000000003</v>
      </c>
      <c r="BY210" s="176">
        <v>102.17760000000001</v>
      </c>
      <c r="BZ210" s="176">
        <v>122.5728</v>
      </c>
      <c r="CA210" s="176">
        <v>94.147199999999998</v>
      </c>
      <c r="CB210" s="176">
        <v>77.330399999999997</v>
      </c>
      <c r="CC210" s="176">
        <v>42.352800000000002</v>
      </c>
      <c r="CD210" s="176">
        <v>141.28800000000001</v>
      </c>
      <c r="CE210" s="176">
        <v>127.74719999999999</v>
      </c>
      <c r="CF210" s="176">
        <v>132.8544</v>
      </c>
      <c r="CG210" s="176">
        <v>83.865600000000001</v>
      </c>
      <c r="CH210" s="176">
        <v>125.00880000000001</v>
      </c>
      <c r="CI210" s="176">
        <v>122.33760000000001</v>
      </c>
      <c r="CJ210" s="176">
        <v>143.25360000000001</v>
      </c>
      <c r="CK210" s="176">
        <v>111.4344</v>
      </c>
      <c r="CL210" s="176">
        <v>117.93600000000001</v>
      </c>
      <c r="CM210" s="176">
        <v>57.573599999999999</v>
      </c>
      <c r="CN210" s="176">
        <v>106.7136</v>
      </c>
      <c r="CO210" s="176">
        <v>134.73599999999999</v>
      </c>
      <c r="CP210" s="176">
        <v>81.446399999999997</v>
      </c>
      <c r="CQ210" s="176">
        <v>128.52000000000001</v>
      </c>
      <c r="CR210" s="176">
        <v>116.28960000000001</v>
      </c>
      <c r="CS210" s="176">
        <v>136.08000000000001</v>
      </c>
      <c r="CT210" s="176">
        <v>29.635200000000001</v>
      </c>
      <c r="CU210" s="176">
        <v>38.690400000000004</v>
      </c>
      <c r="CV210" s="176">
        <v>122.11919999999999</v>
      </c>
      <c r="CW210" s="176">
        <v>121.56480000000001</v>
      </c>
      <c r="CX210" s="176">
        <v>141.72479999999999</v>
      </c>
      <c r="CY210" s="176">
        <v>74.188800000000001</v>
      </c>
      <c r="CZ210" s="176">
        <v>140.11199999999999</v>
      </c>
      <c r="DA210" s="176">
        <v>86.4024</v>
      </c>
      <c r="DB210" s="176">
        <v>117.11280000000001</v>
      </c>
      <c r="DC210" s="176">
        <v>102.21119999999999</v>
      </c>
      <c r="DD210" s="176">
        <v>110.4768</v>
      </c>
      <c r="DE210" s="4"/>
      <c r="DF210" s="113">
        <f t="shared" si="17"/>
        <v>43466</v>
      </c>
      <c r="DG210" s="133">
        <f t="shared" si="18"/>
        <v>87.95</v>
      </c>
      <c r="DH210" s="86">
        <f t="shared" ca="1" si="15"/>
        <v>0</v>
      </c>
      <c r="DI210" s="4"/>
      <c r="DO210" s="178"/>
    </row>
    <row r="211" spans="1:119" customFormat="1" ht="12" customHeight="1" x14ac:dyDescent="0.2">
      <c r="A211" s="4"/>
      <c r="B211" s="188">
        <f t="shared" si="16"/>
        <v>43497</v>
      </c>
      <c r="C211" s="186">
        <v>82.2</v>
      </c>
      <c r="D211" s="186">
        <v>20.56</v>
      </c>
      <c r="E211" s="187">
        <v>0.9</v>
      </c>
      <c r="F211" s="187">
        <v>1.1000000000000001</v>
      </c>
      <c r="G211" s="4"/>
      <c r="H211" s="4"/>
      <c r="I211" s="4"/>
      <c r="J211" s="4"/>
      <c r="K211" s="4"/>
      <c r="L211" s="208">
        <v>37442</v>
      </c>
      <c r="M211" s="176">
        <v>10.257</v>
      </c>
      <c r="N211" s="176">
        <v>7.57</v>
      </c>
      <c r="O211" s="176">
        <v>5.84</v>
      </c>
      <c r="P211" s="176">
        <v>4.6399999999999997</v>
      </c>
      <c r="Q211" s="176">
        <v>4.5869999999999997</v>
      </c>
      <c r="R211" s="176">
        <v>4.5960000000000001</v>
      </c>
      <c r="S211" s="176">
        <v>4.5510000000000002</v>
      </c>
      <c r="T211" s="176">
        <v>4.5119999999999996</v>
      </c>
      <c r="U211" s="176">
        <v>4.4969999999999999</v>
      </c>
      <c r="V211" s="176">
        <v>3.9820000000000002</v>
      </c>
      <c r="W211" s="176">
        <v>5.38</v>
      </c>
      <c r="X211" s="176">
        <v>5.7240000000000002</v>
      </c>
      <c r="Y211" s="176">
        <v>5.74</v>
      </c>
      <c r="Z211" s="176">
        <v>5.6920000000000002</v>
      </c>
      <c r="AA211" s="176">
        <v>5.6379999999999999</v>
      </c>
      <c r="AB211" s="176">
        <v>5.5839999999999996</v>
      </c>
      <c r="AC211" s="176">
        <v>5.4889999999999999</v>
      </c>
      <c r="AD211" s="176">
        <v>5.3159999999999998</v>
      </c>
      <c r="AE211" s="176">
        <v>5.3220000000000001</v>
      </c>
      <c r="AF211" s="176">
        <v>5.43</v>
      </c>
      <c r="AG211" s="176">
        <v>5.7460000000000004</v>
      </c>
      <c r="AH211" s="176">
        <v>5.8230000000000004</v>
      </c>
      <c r="AI211" s="176">
        <v>5.6909999999999998</v>
      </c>
      <c r="AJ211" s="176">
        <v>6.101</v>
      </c>
      <c r="AK211" s="176">
        <v>114.64319999999999</v>
      </c>
      <c r="AL211" s="176">
        <v>87.897600000000011</v>
      </c>
      <c r="AM211" s="176">
        <v>137.70959999999999</v>
      </c>
      <c r="AN211" s="176">
        <v>95.995199999999997</v>
      </c>
      <c r="AO211" s="176">
        <v>132.048</v>
      </c>
      <c r="AP211" s="176">
        <v>121.884</v>
      </c>
      <c r="AQ211" s="176">
        <v>65.352000000000004</v>
      </c>
      <c r="AR211" s="176">
        <v>98.061600000000013</v>
      </c>
      <c r="AS211" s="176">
        <v>103.65600000000001</v>
      </c>
      <c r="AT211" s="176">
        <v>86.688000000000002</v>
      </c>
      <c r="AU211" s="176">
        <v>74.793600000000012</v>
      </c>
      <c r="AV211" s="176">
        <v>56.246400000000001</v>
      </c>
      <c r="AW211" s="176">
        <v>93.710399999999993</v>
      </c>
      <c r="AX211" s="176">
        <v>90.400800000000004</v>
      </c>
      <c r="AY211" s="176">
        <v>143.95920000000001</v>
      </c>
      <c r="AZ211" s="176">
        <v>122.5728</v>
      </c>
      <c r="BA211" s="176">
        <v>61.857599999999998</v>
      </c>
      <c r="BB211" s="176">
        <v>35.5152</v>
      </c>
      <c r="BC211" s="176">
        <v>123.648</v>
      </c>
      <c r="BD211" s="176">
        <v>101.11919999999999</v>
      </c>
      <c r="BE211" s="176">
        <v>95.239199999999997</v>
      </c>
      <c r="BF211" s="176">
        <v>142.64879999999999</v>
      </c>
      <c r="BG211" s="176">
        <v>91.98</v>
      </c>
      <c r="BH211" s="176">
        <v>111.0312</v>
      </c>
      <c r="BI211" s="176">
        <v>86.688000000000002</v>
      </c>
      <c r="BJ211" s="176">
        <v>112.69439999999999</v>
      </c>
      <c r="BK211" s="176">
        <v>31.4496</v>
      </c>
      <c r="BL211" s="176">
        <v>86.956800000000001</v>
      </c>
      <c r="BM211" s="176">
        <v>63.705599999999997</v>
      </c>
      <c r="BN211" s="176">
        <v>87.1584</v>
      </c>
      <c r="BO211" s="176">
        <v>117.73439999999999</v>
      </c>
      <c r="BP211" s="176">
        <v>105.6048</v>
      </c>
      <c r="BQ211" s="176">
        <v>99.590399999999988</v>
      </c>
      <c r="BR211" s="176">
        <v>89.308800000000005</v>
      </c>
      <c r="BS211" s="176">
        <v>77.817599999999999</v>
      </c>
      <c r="BT211" s="176">
        <v>104.76480000000001</v>
      </c>
      <c r="BU211" s="176">
        <v>135.02160000000001</v>
      </c>
      <c r="BV211" s="176">
        <v>120.2376</v>
      </c>
      <c r="BW211" s="176">
        <v>139.72560000000001</v>
      </c>
      <c r="BX211" s="176">
        <v>111.16560000000001</v>
      </c>
      <c r="BY211" s="176">
        <v>137.928</v>
      </c>
      <c r="BZ211" s="176">
        <v>106.0416</v>
      </c>
      <c r="CA211" s="176">
        <v>114.91200000000001</v>
      </c>
      <c r="CB211" s="176">
        <v>55.708800000000004</v>
      </c>
      <c r="CC211" s="176">
        <v>79.598399999999998</v>
      </c>
      <c r="CD211" s="176">
        <v>119.07839999999999</v>
      </c>
      <c r="CE211" s="176">
        <v>134.06399999999999</v>
      </c>
      <c r="CF211" s="176">
        <v>97.97760000000001</v>
      </c>
      <c r="CG211" s="176">
        <v>119.8848</v>
      </c>
      <c r="CH211" s="176">
        <v>53.827199999999998</v>
      </c>
      <c r="CI211" s="176">
        <v>121.36319999999999</v>
      </c>
      <c r="CJ211" s="176">
        <v>133.2576</v>
      </c>
      <c r="CK211" s="176">
        <v>56.817599999999999</v>
      </c>
      <c r="CL211" s="176">
        <v>129.108</v>
      </c>
      <c r="CM211" s="176">
        <v>119.7504</v>
      </c>
      <c r="CN211" s="176">
        <v>65.268000000000001</v>
      </c>
      <c r="CO211" s="176">
        <v>131.1576</v>
      </c>
      <c r="CP211" s="176">
        <v>73.365600000000001</v>
      </c>
      <c r="CQ211" s="176">
        <v>80.959199999999996</v>
      </c>
      <c r="CR211" s="176">
        <v>119.93519999999999</v>
      </c>
      <c r="CS211" s="176">
        <v>109.872</v>
      </c>
      <c r="CT211" s="176">
        <v>124.4208</v>
      </c>
      <c r="CU211" s="176">
        <v>100.1952</v>
      </c>
      <c r="CV211" s="176">
        <v>129.00719999999998</v>
      </c>
      <c r="CW211" s="176">
        <v>124.58880000000001</v>
      </c>
      <c r="CX211" s="176">
        <v>151.8048</v>
      </c>
      <c r="CY211" s="176">
        <v>44.452800000000003</v>
      </c>
      <c r="CZ211" s="176">
        <v>128.6208</v>
      </c>
      <c r="DA211" s="176">
        <v>106.428</v>
      </c>
      <c r="DB211" s="176">
        <v>89.913600000000002</v>
      </c>
      <c r="DC211" s="176">
        <v>104.63039999999999</v>
      </c>
      <c r="DD211" s="176">
        <v>103.25280000000001</v>
      </c>
      <c r="DE211" s="4"/>
      <c r="DF211" s="113">
        <f t="shared" si="17"/>
        <v>43497</v>
      </c>
      <c r="DG211" s="133">
        <f t="shared" si="18"/>
        <v>82.2</v>
      </c>
      <c r="DH211" s="86">
        <f t="shared" ca="1" si="15"/>
        <v>0</v>
      </c>
      <c r="DI211" s="4"/>
      <c r="DO211" s="178"/>
    </row>
    <row r="212" spans="1:119" customFormat="1" ht="12" customHeight="1" x14ac:dyDescent="0.2">
      <c r="A212" s="4"/>
      <c r="B212" s="188">
        <f t="shared" si="16"/>
        <v>43525</v>
      </c>
      <c r="C212" s="186">
        <v>78.849999999999994</v>
      </c>
      <c r="D212" s="186">
        <v>24.97</v>
      </c>
      <c r="E212" s="187">
        <v>0.9</v>
      </c>
      <c r="F212" s="187">
        <v>1.1000000000000001</v>
      </c>
      <c r="G212" s="4"/>
      <c r="H212" s="4"/>
      <c r="I212" s="4"/>
      <c r="J212" s="4"/>
      <c r="K212" s="4"/>
      <c r="L212" s="208">
        <v>37443</v>
      </c>
      <c r="M212" s="176">
        <v>5.8949999999999996</v>
      </c>
      <c r="N212" s="176">
        <v>5.89</v>
      </c>
      <c r="O212" s="176">
        <v>5.1230000000000002</v>
      </c>
      <c r="P212" s="176">
        <v>5.827</v>
      </c>
      <c r="Q212" s="176">
        <v>5.806</v>
      </c>
      <c r="R212" s="176">
        <v>5.984</v>
      </c>
      <c r="S212" s="176">
        <v>6.7880000000000003</v>
      </c>
      <c r="T212" s="176">
        <v>6.76</v>
      </c>
      <c r="U212" s="176">
        <v>6.5279999999999996</v>
      </c>
      <c r="V212" s="176">
        <v>5.3410000000000002</v>
      </c>
      <c r="W212" s="176">
        <v>5.4930000000000003</v>
      </c>
      <c r="X212" s="176">
        <v>5.5919999999999996</v>
      </c>
      <c r="Y212" s="176">
        <v>5.5679999999999996</v>
      </c>
      <c r="Z212" s="176">
        <v>5.4649999999999999</v>
      </c>
      <c r="AA212" s="176">
        <v>4.2089999999999996</v>
      </c>
      <c r="AB212" s="176">
        <v>4.3319999999999999</v>
      </c>
      <c r="AC212" s="176">
        <v>4.2519999999999998</v>
      </c>
      <c r="AD212" s="176">
        <v>4.2569999999999997</v>
      </c>
      <c r="AE212" s="176">
        <v>4.2690000000000001</v>
      </c>
      <c r="AF212" s="176">
        <v>4.3159999999999998</v>
      </c>
      <c r="AG212" s="176">
        <v>5.7690000000000001</v>
      </c>
      <c r="AH212" s="176">
        <v>6.234</v>
      </c>
      <c r="AI212" s="176">
        <v>6.2149999999999999</v>
      </c>
      <c r="AJ212" s="176">
        <v>6.12</v>
      </c>
      <c r="AK212" s="176">
        <v>12.0456</v>
      </c>
      <c r="AL212" s="176">
        <v>75.768000000000001</v>
      </c>
      <c r="AM212" s="176">
        <v>77.834399999999988</v>
      </c>
      <c r="AN212" s="176">
        <v>90.955199999999991</v>
      </c>
      <c r="AO212" s="176">
        <v>125.7984</v>
      </c>
      <c r="AP212" s="176">
        <v>47.476800000000004</v>
      </c>
      <c r="AQ212" s="176">
        <v>67.771199999999993</v>
      </c>
      <c r="AR212" s="176">
        <v>75.482399999999998</v>
      </c>
      <c r="AS212" s="176">
        <v>32.457599999999999</v>
      </c>
      <c r="AT212" s="176">
        <v>48.249600000000001</v>
      </c>
      <c r="AU212" s="176">
        <v>107.72160000000001</v>
      </c>
      <c r="AV212" s="176">
        <v>113.904</v>
      </c>
      <c r="AW212" s="176">
        <v>118.74239999999999</v>
      </c>
      <c r="AX212" s="176">
        <v>145.15199999999999</v>
      </c>
      <c r="AY212" s="176">
        <v>47.174399999999999</v>
      </c>
      <c r="AZ212" s="176">
        <v>147.28560000000002</v>
      </c>
      <c r="BA212" s="176">
        <v>126.42</v>
      </c>
      <c r="BB212" s="176">
        <v>123.7824</v>
      </c>
      <c r="BC212" s="176">
        <v>57.456000000000003</v>
      </c>
      <c r="BD212" s="176">
        <v>123.48</v>
      </c>
      <c r="BE212" s="176">
        <v>109.5528</v>
      </c>
      <c r="BF212" s="176">
        <v>107.82239999999999</v>
      </c>
      <c r="BG212" s="176">
        <v>101.5056</v>
      </c>
      <c r="BH212" s="176">
        <v>61.3536</v>
      </c>
      <c r="BI212" s="176">
        <v>111.48480000000001</v>
      </c>
      <c r="BJ212" s="176">
        <v>120.96</v>
      </c>
      <c r="BK212" s="176">
        <v>125.1936</v>
      </c>
      <c r="BL212" s="176">
        <v>86.906399999999991</v>
      </c>
      <c r="BM212" s="176">
        <v>116.6592</v>
      </c>
      <c r="BN212" s="176">
        <v>126.6048</v>
      </c>
      <c r="BO212" s="176">
        <v>138.70079999999999</v>
      </c>
      <c r="BP212" s="176">
        <v>81.043199999999999</v>
      </c>
      <c r="BQ212" s="176">
        <v>105.672</v>
      </c>
      <c r="BR212" s="176">
        <v>127.12560000000001</v>
      </c>
      <c r="BS212" s="176">
        <v>145.7568</v>
      </c>
      <c r="BT212" s="176">
        <v>53.020800000000001</v>
      </c>
      <c r="BU212" s="176">
        <v>143.892</v>
      </c>
      <c r="BV212" s="176">
        <v>93.139200000000002</v>
      </c>
      <c r="BW212" s="176">
        <v>79.0608</v>
      </c>
      <c r="BX212" s="176">
        <v>74.205600000000004</v>
      </c>
      <c r="BY212" s="176">
        <v>131.62799999999999</v>
      </c>
      <c r="BZ212" s="176">
        <v>125.27760000000001</v>
      </c>
      <c r="CA212" s="176">
        <v>138.12960000000001</v>
      </c>
      <c r="CB212" s="176">
        <v>103.4208</v>
      </c>
      <c r="CC212" s="176">
        <v>97.456800000000001</v>
      </c>
      <c r="CD212" s="176">
        <v>75.633600000000001</v>
      </c>
      <c r="CE212" s="176">
        <v>89.308800000000005</v>
      </c>
      <c r="CF212" s="176">
        <v>79.463999999999999</v>
      </c>
      <c r="CG212" s="176">
        <v>133.2072</v>
      </c>
      <c r="CH212" s="176">
        <v>115.584</v>
      </c>
      <c r="CI212" s="176">
        <v>151.01520000000002</v>
      </c>
      <c r="CJ212" s="176">
        <v>52.768800000000006</v>
      </c>
      <c r="CK212" s="176">
        <v>54.205200000000005</v>
      </c>
      <c r="CL212" s="176">
        <v>118.96080000000001</v>
      </c>
      <c r="CM212" s="176">
        <v>112.392</v>
      </c>
      <c r="CN212" s="176">
        <v>55.641599999999997</v>
      </c>
      <c r="CO212" s="176">
        <v>68.426400000000001</v>
      </c>
      <c r="CP212" s="176">
        <v>85.562399999999997</v>
      </c>
      <c r="CQ212" s="176">
        <v>153.5856</v>
      </c>
      <c r="CR212" s="176">
        <v>61.084800000000001</v>
      </c>
      <c r="CS212" s="176">
        <v>128.70480000000001</v>
      </c>
      <c r="CT212" s="176">
        <v>125.0592</v>
      </c>
      <c r="CU212" s="176">
        <v>114.1224</v>
      </c>
      <c r="CV212" s="176">
        <v>85.763999999999996</v>
      </c>
      <c r="CW212" s="176">
        <v>73.819199999999995</v>
      </c>
      <c r="CX212" s="176">
        <v>130.77119999999999</v>
      </c>
      <c r="CY212" s="176">
        <v>122.43839999999999</v>
      </c>
      <c r="CZ212" s="176">
        <v>149.38560000000001</v>
      </c>
      <c r="DA212" s="176">
        <v>91.929600000000008</v>
      </c>
      <c r="DB212" s="176">
        <v>117.93600000000001</v>
      </c>
      <c r="DC212" s="176">
        <v>32.927999999999997</v>
      </c>
      <c r="DD212" s="176">
        <v>152.54400000000001</v>
      </c>
      <c r="DE212" s="4"/>
      <c r="DF212" s="113">
        <f t="shared" si="17"/>
        <v>43525</v>
      </c>
      <c r="DG212" s="133">
        <f t="shared" si="18"/>
        <v>78.849999999999994</v>
      </c>
      <c r="DH212" s="86">
        <f t="shared" ca="1" si="15"/>
        <v>0</v>
      </c>
      <c r="DI212" s="4"/>
      <c r="DO212" s="178"/>
    </row>
    <row r="213" spans="1:119" customFormat="1" ht="12" customHeight="1" x14ac:dyDescent="0.2">
      <c r="A213" s="4"/>
      <c r="B213" s="188">
        <f t="shared" si="16"/>
        <v>43556</v>
      </c>
      <c r="C213" s="186">
        <v>88.11</v>
      </c>
      <c r="D213" s="186">
        <v>20.239999999999998</v>
      </c>
      <c r="E213" s="187">
        <v>0.9</v>
      </c>
      <c r="F213" s="187">
        <v>1.1000000000000001</v>
      </c>
      <c r="G213" s="4"/>
      <c r="H213" s="4"/>
      <c r="I213" s="4"/>
      <c r="J213" s="4"/>
      <c r="K213" s="4"/>
      <c r="L213" s="208">
        <v>37444</v>
      </c>
      <c r="M213" s="176">
        <v>6.16</v>
      </c>
      <c r="N213" s="176">
        <v>6.16</v>
      </c>
      <c r="O213" s="176">
        <v>6.1669999999999998</v>
      </c>
      <c r="P213" s="176">
        <v>6.1849999999999996</v>
      </c>
      <c r="Q213" s="176">
        <v>6.1859999999999999</v>
      </c>
      <c r="R213" s="176">
        <v>6.1870000000000003</v>
      </c>
      <c r="S213" s="176">
        <v>6.1890000000000001</v>
      </c>
      <c r="T213" s="176">
        <v>6.1890000000000001</v>
      </c>
      <c r="U213" s="176">
        <v>6.1870000000000003</v>
      </c>
      <c r="V213" s="176">
        <v>6.2089999999999996</v>
      </c>
      <c r="W213" s="176">
        <v>6.2530000000000001</v>
      </c>
      <c r="X213" s="176">
        <v>4.7949999999999999</v>
      </c>
      <c r="Y213" s="176">
        <v>5.6109999999999998</v>
      </c>
      <c r="Z213" s="176">
        <v>5.6239999999999997</v>
      </c>
      <c r="AA213" s="176">
        <v>5.6390000000000002</v>
      </c>
      <c r="AB213" s="176">
        <v>5.6139999999999999</v>
      </c>
      <c r="AC213" s="176">
        <v>5.6139999999999999</v>
      </c>
      <c r="AD213" s="176">
        <v>5.2140000000000004</v>
      </c>
      <c r="AE213" s="176">
        <v>4.4960000000000004</v>
      </c>
      <c r="AF213" s="176">
        <v>4.5359999999999996</v>
      </c>
      <c r="AG213" s="176">
        <v>4.5579999999999998</v>
      </c>
      <c r="AH213" s="176">
        <v>3.8650000000000002</v>
      </c>
      <c r="AI213" s="176">
        <v>2.4940000000000002</v>
      </c>
      <c r="AJ213" s="176">
        <v>6.7729999999999997</v>
      </c>
      <c r="AK213" s="176">
        <v>89.174399999999991</v>
      </c>
      <c r="AL213" s="176">
        <v>130.3176</v>
      </c>
      <c r="AM213" s="176">
        <v>102.732</v>
      </c>
      <c r="AN213" s="176">
        <v>136.8528</v>
      </c>
      <c r="AO213" s="176">
        <v>155.73599999999999</v>
      </c>
      <c r="AP213" s="176">
        <v>97.574399999999997</v>
      </c>
      <c r="AQ213" s="176">
        <v>68.376000000000005</v>
      </c>
      <c r="AR213" s="176">
        <v>83.865600000000001</v>
      </c>
      <c r="AS213" s="176">
        <v>60.984000000000002</v>
      </c>
      <c r="AT213" s="176">
        <v>69.652799999999999</v>
      </c>
      <c r="AU213" s="176">
        <v>112.4928</v>
      </c>
      <c r="AV213" s="176">
        <v>56.095199999999998</v>
      </c>
      <c r="AW213" s="176">
        <v>114.18960000000001</v>
      </c>
      <c r="AX213" s="176">
        <v>128.01599999999999</v>
      </c>
      <c r="AY213" s="176">
        <v>141.72479999999999</v>
      </c>
      <c r="AZ213" s="176">
        <v>55.86</v>
      </c>
      <c r="BA213" s="176">
        <v>88.62</v>
      </c>
      <c r="BB213" s="176">
        <v>114.50880000000001</v>
      </c>
      <c r="BC213" s="176">
        <v>128.41919999999999</v>
      </c>
      <c r="BD213" s="176">
        <v>88.905600000000007</v>
      </c>
      <c r="BE213" s="176">
        <v>108.7128</v>
      </c>
      <c r="BF213" s="176">
        <v>104.0592</v>
      </c>
      <c r="BG213" s="176">
        <v>80.236800000000002</v>
      </c>
      <c r="BH213" s="176">
        <v>105.53760000000001</v>
      </c>
      <c r="BI213" s="176">
        <v>27.787200000000002</v>
      </c>
      <c r="BJ213" s="176">
        <v>53.020800000000001</v>
      </c>
      <c r="BK213" s="176">
        <v>54.230400000000003</v>
      </c>
      <c r="BL213" s="176">
        <v>85.276800000000009</v>
      </c>
      <c r="BM213" s="176">
        <v>110.4768</v>
      </c>
      <c r="BN213" s="176">
        <v>75.381600000000006</v>
      </c>
      <c r="BO213" s="176">
        <v>103.72319999999999</v>
      </c>
      <c r="BP213" s="176">
        <v>96.398399999999995</v>
      </c>
      <c r="BQ213" s="176">
        <v>129.12479999999999</v>
      </c>
      <c r="BR213" s="176">
        <v>106.6464</v>
      </c>
      <c r="BS213" s="176">
        <v>120.96</v>
      </c>
      <c r="BT213" s="176">
        <v>88.872</v>
      </c>
      <c r="BU213" s="176">
        <v>99.069600000000008</v>
      </c>
      <c r="BV213" s="176">
        <v>140.5488</v>
      </c>
      <c r="BW213" s="176">
        <v>104.916</v>
      </c>
      <c r="BX213" s="176">
        <v>74.171999999999997</v>
      </c>
      <c r="BY213" s="176">
        <v>106.81439999999999</v>
      </c>
      <c r="BZ213" s="176">
        <v>91.526399999999995</v>
      </c>
      <c r="CA213" s="176">
        <v>94.735199999999992</v>
      </c>
      <c r="CB213" s="176">
        <v>90.081600000000009</v>
      </c>
      <c r="CC213" s="176">
        <v>130.01519999999999</v>
      </c>
      <c r="CD213" s="176">
        <v>116.5248</v>
      </c>
      <c r="CE213" s="176">
        <v>92.131199999999993</v>
      </c>
      <c r="CF213" s="176">
        <v>104.2272</v>
      </c>
      <c r="CG213" s="176">
        <v>87.964799999999997</v>
      </c>
      <c r="CH213" s="176">
        <v>75.129600000000011</v>
      </c>
      <c r="CI213" s="176">
        <v>92.215199999999996</v>
      </c>
      <c r="CJ213" s="176">
        <v>62.512800000000006</v>
      </c>
      <c r="CK213" s="176">
        <v>51.592800000000004</v>
      </c>
      <c r="CL213" s="176">
        <v>108.81360000000001</v>
      </c>
      <c r="CM213" s="176">
        <v>105.03360000000001</v>
      </c>
      <c r="CN213" s="176">
        <v>130.63679999999999</v>
      </c>
      <c r="CO213" s="176">
        <v>121.968</v>
      </c>
      <c r="CP213" s="176">
        <v>76.154399999999995</v>
      </c>
      <c r="CQ213" s="176">
        <v>127.2432</v>
      </c>
      <c r="CR213" s="176">
        <v>121.7328</v>
      </c>
      <c r="CS213" s="176">
        <v>59.068800000000003</v>
      </c>
      <c r="CT213" s="176">
        <v>64.612800000000007</v>
      </c>
      <c r="CU213" s="176">
        <v>47.325600000000001</v>
      </c>
      <c r="CV213" s="176">
        <v>11.087999999999999</v>
      </c>
      <c r="CW213" s="176">
        <v>18.715199999999999</v>
      </c>
      <c r="CX213" s="176">
        <v>98.011200000000002</v>
      </c>
      <c r="CY213" s="176">
        <v>35.4816</v>
      </c>
      <c r="CZ213" s="176">
        <v>96.549600000000012</v>
      </c>
      <c r="DA213" s="176">
        <v>79.749600000000001</v>
      </c>
      <c r="DB213" s="176">
        <v>149.06639999999999</v>
      </c>
      <c r="DC213" s="176">
        <v>116.508</v>
      </c>
      <c r="DD213" s="176">
        <v>124.488</v>
      </c>
      <c r="DE213" s="4"/>
      <c r="DF213" s="113">
        <f t="shared" si="17"/>
        <v>43556</v>
      </c>
      <c r="DG213" s="133">
        <f t="shared" si="18"/>
        <v>88.11</v>
      </c>
      <c r="DH213" s="86">
        <f t="shared" ca="1" si="15"/>
        <v>0</v>
      </c>
      <c r="DI213" s="4"/>
      <c r="DO213" s="178"/>
    </row>
    <row r="214" spans="1:119" customFormat="1" ht="12" customHeight="1" x14ac:dyDescent="0.2">
      <c r="A214" s="4"/>
      <c r="B214" s="188">
        <f t="shared" si="16"/>
        <v>43586</v>
      </c>
      <c r="C214" s="186">
        <v>88.47</v>
      </c>
      <c r="D214" s="186">
        <v>21.76</v>
      </c>
      <c r="E214" s="187">
        <v>0.9</v>
      </c>
      <c r="F214" s="187">
        <v>1.1000000000000001</v>
      </c>
      <c r="G214" s="4"/>
      <c r="H214" s="4"/>
      <c r="I214" s="4"/>
      <c r="J214" s="4"/>
      <c r="K214" s="4"/>
      <c r="L214" s="208">
        <v>37445</v>
      </c>
      <c r="M214" s="176">
        <v>3.7349999999999999</v>
      </c>
      <c r="N214" s="176">
        <v>3.7789999999999999</v>
      </c>
      <c r="O214" s="176">
        <v>3.7930000000000001</v>
      </c>
      <c r="P214" s="176">
        <v>4.8010000000000002</v>
      </c>
      <c r="Q214" s="176">
        <v>4.7889999999999997</v>
      </c>
      <c r="R214" s="176">
        <v>5.6369999999999996</v>
      </c>
      <c r="S214" s="176">
        <v>6.67</v>
      </c>
      <c r="T214" s="176">
        <v>6.7160000000000002</v>
      </c>
      <c r="U214" s="176">
        <v>6.7539999999999996</v>
      </c>
      <c r="V214" s="176">
        <v>6.72</v>
      </c>
      <c r="W214" s="176">
        <v>6.7629999999999999</v>
      </c>
      <c r="X214" s="176">
        <v>6.84</v>
      </c>
      <c r="Y214" s="176">
        <v>6.8150000000000004</v>
      </c>
      <c r="Z214" s="176">
        <v>6.8339999999999996</v>
      </c>
      <c r="AA214" s="176">
        <v>6.8209999999999997</v>
      </c>
      <c r="AB214" s="176">
        <v>6.7990000000000004</v>
      </c>
      <c r="AC214" s="176">
        <v>6.9119999999999999</v>
      </c>
      <c r="AD214" s="176">
        <v>5.8460000000000001</v>
      </c>
      <c r="AE214" s="176">
        <v>5.3769999999999998</v>
      </c>
      <c r="AF214" s="176">
        <v>5.4160000000000004</v>
      </c>
      <c r="AG214" s="176">
        <v>5.4050000000000002</v>
      </c>
      <c r="AH214" s="176">
        <v>5.3860000000000001</v>
      </c>
      <c r="AI214" s="176">
        <v>5.3890000000000002</v>
      </c>
      <c r="AJ214" s="176">
        <v>7.1390000000000002</v>
      </c>
      <c r="AK214" s="176">
        <v>112.64400000000001</v>
      </c>
      <c r="AL214" s="176">
        <v>113.5176</v>
      </c>
      <c r="AM214" s="176">
        <v>128.30160000000001</v>
      </c>
      <c r="AN214" s="176">
        <v>68.846399999999988</v>
      </c>
      <c r="AO214" s="176">
        <v>82.471199999999996</v>
      </c>
      <c r="AP214" s="176">
        <v>88.183199999999999</v>
      </c>
      <c r="AQ214" s="176">
        <v>141.72479999999999</v>
      </c>
      <c r="AR214" s="176">
        <v>102.00960000000001</v>
      </c>
      <c r="AS214" s="176">
        <v>82.034399999999991</v>
      </c>
      <c r="AT214" s="176">
        <v>91.055999999999997</v>
      </c>
      <c r="AU214" s="176">
        <v>74.961600000000004</v>
      </c>
      <c r="AV214" s="176">
        <v>136.60079999999999</v>
      </c>
      <c r="AW214" s="176">
        <v>117.53280000000001</v>
      </c>
      <c r="AX214" s="176">
        <v>131.99760000000001</v>
      </c>
      <c r="AY214" s="176">
        <v>58.295999999999999</v>
      </c>
      <c r="AZ214" s="176">
        <v>106.5624</v>
      </c>
      <c r="BA214" s="176">
        <v>153.1824</v>
      </c>
      <c r="BB214" s="176">
        <v>93.592799999999997</v>
      </c>
      <c r="BC214" s="176">
        <v>118.0536</v>
      </c>
      <c r="BD214" s="176">
        <v>69.350399999999993</v>
      </c>
      <c r="BE214" s="176">
        <v>20.680799999999998</v>
      </c>
      <c r="BF214" s="176">
        <v>69.837600000000009</v>
      </c>
      <c r="BG214" s="176">
        <v>59.589599999999997</v>
      </c>
      <c r="BH214" s="176">
        <v>65.671199999999999</v>
      </c>
      <c r="BI214" s="176">
        <v>64.444800000000001</v>
      </c>
      <c r="BJ214" s="176">
        <v>37.295999999999999</v>
      </c>
      <c r="BK214" s="176">
        <v>49.106400000000001</v>
      </c>
      <c r="BL214" s="176">
        <v>134.9376</v>
      </c>
      <c r="BM214" s="176">
        <v>119.39760000000001</v>
      </c>
      <c r="BN214" s="176">
        <v>123.49680000000001</v>
      </c>
      <c r="BO214" s="176">
        <v>124.05119999999999</v>
      </c>
      <c r="BP214" s="176">
        <v>119.196</v>
      </c>
      <c r="BQ214" s="176">
        <v>77.414400000000001</v>
      </c>
      <c r="BR214" s="176">
        <v>56.5152</v>
      </c>
      <c r="BS214" s="176">
        <v>84.87360000000001</v>
      </c>
      <c r="BT214" s="176">
        <v>103.11839999999999</v>
      </c>
      <c r="BU214" s="176">
        <v>136.48320000000001</v>
      </c>
      <c r="BV214" s="176">
        <v>116.5248</v>
      </c>
      <c r="BW214" s="176">
        <v>44.553599999999996</v>
      </c>
      <c r="BX214" s="176">
        <v>96.012</v>
      </c>
      <c r="BY214" s="176">
        <v>53.407199999999996</v>
      </c>
      <c r="BZ214" s="176">
        <v>64.176000000000002</v>
      </c>
      <c r="CA214" s="176">
        <v>132.8544</v>
      </c>
      <c r="CB214" s="176">
        <v>150.19200000000001</v>
      </c>
      <c r="CC214" s="176">
        <v>66.99839999999999</v>
      </c>
      <c r="CD214" s="176">
        <v>121.7328</v>
      </c>
      <c r="CE214" s="176">
        <v>127.47839999999999</v>
      </c>
      <c r="CF214" s="176">
        <v>132.048</v>
      </c>
      <c r="CG214" s="176">
        <v>112.4928</v>
      </c>
      <c r="CH214" s="176">
        <v>61.689599999999999</v>
      </c>
      <c r="CI214" s="176">
        <v>126.4704</v>
      </c>
      <c r="CJ214" s="176">
        <v>105.63839999999999</v>
      </c>
      <c r="CK214" s="176">
        <v>146.76479999999998</v>
      </c>
      <c r="CL214" s="176">
        <v>73.987200000000001</v>
      </c>
      <c r="CM214" s="176">
        <v>29.769599999999997</v>
      </c>
      <c r="CN214" s="176">
        <v>117.684</v>
      </c>
      <c r="CO214" s="176">
        <v>113.45039999999999</v>
      </c>
      <c r="CP214" s="176">
        <v>122.40480000000001</v>
      </c>
      <c r="CQ214" s="176">
        <v>114.71039999999999</v>
      </c>
      <c r="CR214" s="176">
        <v>118.74239999999999</v>
      </c>
      <c r="CS214" s="176">
        <v>74.591999999999999</v>
      </c>
      <c r="CT214" s="176">
        <v>121.58160000000001</v>
      </c>
      <c r="CU214" s="176">
        <v>110.6112</v>
      </c>
      <c r="CV214" s="176">
        <v>76.608000000000004</v>
      </c>
      <c r="CW214" s="176">
        <v>133.3416</v>
      </c>
      <c r="CX214" s="176">
        <v>119.3472</v>
      </c>
      <c r="CY214" s="176">
        <v>84.0672</v>
      </c>
      <c r="CZ214" s="176">
        <v>98.968800000000002</v>
      </c>
      <c r="DA214" s="176">
        <v>62.680800000000005</v>
      </c>
      <c r="DB214" s="176">
        <v>107.3352</v>
      </c>
      <c r="DC214" s="176">
        <v>130.7208</v>
      </c>
      <c r="DD214" s="176">
        <v>114.50880000000001</v>
      </c>
      <c r="DE214" s="4"/>
      <c r="DF214" s="113">
        <f t="shared" si="17"/>
        <v>43586</v>
      </c>
      <c r="DG214" s="133">
        <f t="shared" si="18"/>
        <v>88.47</v>
      </c>
      <c r="DH214" s="86">
        <f t="shared" ca="1" si="15"/>
        <v>0</v>
      </c>
      <c r="DI214" s="4"/>
      <c r="DO214" s="178"/>
    </row>
    <row r="215" spans="1:119" customFormat="1" ht="12" customHeight="1" x14ac:dyDescent="0.2">
      <c r="A215" s="4"/>
      <c r="B215" s="188">
        <f t="shared" si="16"/>
        <v>43617</v>
      </c>
      <c r="C215" s="186">
        <v>64.900000000000006</v>
      </c>
      <c r="D215" s="186">
        <v>46.71</v>
      </c>
      <c r="E215" s="187">
        <v>0.9</v>
      </c>
      <c r="F215" s="187">
        <v>1.1000000000000001</v>
      </c>
      <c r="G215" s="4"/>
      <c r="H215" s="4"/>
      <c r="I215" s="4"/>
      <c r="J215" s="4"/>
      <c r="K215" s="4"/>
      <c r="L215" s="208">
        <v>37446</v>
      </c>
      <c r="M215" s="176">
        <v>6.8449999999999998</v>
      </c>
      <c r="N215" s="176">
        <v>4.4459999999999997</v>
      </c>
      <c r="O215" s="176">
        <v>5.5519999999999996</v>
      </c>
      <c r="P215" s="176">
        <v>5.758</v>
      </c>
      <c r="Q215" s="176">
        <v>5.8890000000000002</v>
      </c>
      <c r="R215" s="176">
        <v>5.3170000000000002</v>
      </c>
      <c r="S215" s="176">
        <v>4.6399999999999997</v>
      </c>
      <c r="T215" s="176">
        <v>4.6180000000000003</v>
      </c>
      <c r="U215" s="176">
        <v>4.6130000000000004</v>
      </c>
      <c r="V215" s="176">
        <v>4.6050000000000004</v>
      </c>
      <c r="W215" s="176">
        <v>5.1779999999999999</v>
      </c>
      <c r="X215" s="176">
        <v>5.8230000000000004</v>
      </c>
      <c r="Y215" s="176">
        <v>4.3559999999999999</v>
      </c>
      <c r="Z215" s="176">
        <v>5.8079999999999998</v>
      </c>
      <c r="AA215" s="176">
        <v>5.76</v>
      </c>
      <c r="AB215" s="176">
        <v>5.7510000000000003</v>
      </c>
      <c r="AC215" s="176">
        <v>5.7389999999999999</v>
      </c>
      <c r="AD215" s="176">
        <v>5.7210000000000001</v>
      </c>
      <c r="AE215" s="176">
        <v>5.73</v>
      </c>
      <c r="AF215" s="176">
        <v>5.2679999999999998</v>
      </c>
      <c r="AG215" s="176">
        <v>4.5830000000000002</v>
      </c>
      <c r="AH215" s="176">
        <v>5.335</v>
      </c>
      <c r="AI215" s="176">
        <v>5.7089999999999996</v>
      </c>
      <c r="AJ215" s="176">
        <v>6.0170000000000003</v>
      </c>
      <c r="AK215" s="176">
        <v>117.24719999999999</v>
      </c>
      <c r="AL215" s="176">
        <v>109.14960000000001</v>
      </c>
      <c r="AM215" s="176">
        <v>131.4768</v>
      </c>
      <c r="AN215" s="176">
        <v>86.150399999999991</v>
      </c>
      <c r="AO215" s="176">
        <v>85.478399999999993</v>
      </c>
      <c r="AP215" s="176">
        <v>110.376</v>
      </c>
      <c r="AQ215" s="176">
        <v>116.1216</v>
      </c>
      <c r="AR215" s="176">
        <v>112.2744</v>
      </c>
      <c r="AS215" s="176">
        <v>90.988799999999998</v>
      </c>
      <c r="AT215" s="176">
        <v>155.24879999999999</v>
      </c>
      <c r="AU215" s="176">
        <v>131.44320000000002</v>
      </c>
      <c r="AV215" s="176">
        <v>157.2816</v>
      </c>
      <c r="AW215" s="176">
        <v>47.375999999999998</v>
      </c>
      <c r="AX215" s="176">
        <v>143.23679999999999</v>
      </c>
      <c r="AY215" s="176">
        <v>90.854399999999998</v>
      </c>
      <c r="AZ215" s="176">
        <v>140.4648</v>
      </c>
      <c r="BA215" s="176">
        <v>131.44320000000002</v>
      </c>
      <c r="BB215" s="176">
        <v>130.7544</v>
      </c>
      <c r="BC215" s="176">
        <v>91.593600000000009</v>
      </c>
      <c r="BD215" s="176">
        <v>95.272800000000004</v>
      </c>
      <c r="BE215" s="176">
        <v>118.5408</v>
      </c>
      <c r="BF215" s="176">
        <v>81.043199999999999</v>
      </c>
      <c r="BG215" s="176">
        <v>76.759199999999993</v>
      </c>
      <c r="BH215" s="176">
        <v>118.62480000000001</v>
      </c>
      <c r="BI215" s="176">
        <v>70.224000000000004</v>
      </c>
      <c r="BJ215" s="176">
        <v>92.8536</v>
      </c>
      <c r="BK215" s="176">
        <v>139.02000000000001</v>
      </c>
      <c r="BL215" s="176">
        <v>100.4136</v>
      </c>
      <c r="BM215" s="176">
        <v>104.0424</v>
      </c>
      <c r="BN215" s="176">
        <v>128.6208</v>
      </c>
      <c r="BO215" s="176">
        <v>105.3192</v>
      </c>
      <c r="BP215" s="176">
        <v>116.1888</v>
      </c>
      <c r="BQ215" s="176">
        <v>72.374399999999994</v>
      </c>
      <c r="BR215" s="176">
        <v>117.9192</v>
      </c>
      <c r="BS215" s="176">
        <v>70.475999999999999</v>
      </c>
      <c r="BT215" s="176">
        <v>33.482399999999998</v>
      </c>
      <c r="BU215" s="176">
        <v>74.188800000000001</v>
      </c>
      <c r="BV215" s="176">
        <v>96.364800000000002</v>
      </c>
      <c r="BW215" s="176">
        <v>47.913599999999995</v>
      </c>
      <c r="BX215" s="176">
        <v>105.0672</v>
      </c>
      <c r="BY215" s="176">
        <v>127.6632</v>
      </c>
      <c r="BZ215" s="176">
        <v>128.6208</v>
      </c>
      <c r="CA215" s="176">
        <v>129.22560000000001</v>
      </c>
      <c r="CB215" s="176">
        <v>63.252000000000002</v>
      </c>
      <c r="CC215" s="176">
        <v>96.9024</v>
      </c>
      <c r="CD215" s="176">
        <v>118.33919999999999</v>
      </c>
      <c r="CE215" s="176">
        <v>105.23519999999999</v>
      </c>
      <c r="CF215" s="176">
        <v>131.64479999999998</v>
      </c>
      <c r="CG215" s="176">
        <v>108.25919999999999</v>
      </c>
      <c r="CH215" s="176">
        <v>35.716800000000006</v>
      </c>
      <c r="CI215" s="176">
        <v>98.028000000000006</v>
      </c>
      <c r="CJ215" s="176">
        <v>116.49119999999999</v>
      </c>
      <c r="CK215" s="176">
        <v>131.22479999999999</v>
      </c>
      <c r="CL215" s="176">
        <v>102.00960000000001</v>
      </c>
      <c r="CM215" s="176">
        <v>150.34320000000002</v>
      </c>
      <c r="CN215" s="176">
        <v>82.403999999999996</v>
      </c>
      <c r="CO215" s="176">
        <v>96.18</v>
      </c>
      <c r="CP215" s="176">
        <v>97.624800000000008</v>
      </c>
      <c r="CQ215" s="176">
        <v>110.376</v>
      </c>
      <c r="CR215" s="176">
        <v>126.16800000000001</v>
      </c>
      <c r="CS215" s="176">
        <v>126.2016</v>
      </c>
      <c r="CT215" s="176">
        <v>122.3712</v>
      </c>
      <c r="CU215" s="176">
        <v>62.092800000000004</v>
      </c>
      <c r="CV215" s="176">
        <v>64.814400000000006</v>
      </c>
      <c r="CW215" s="176">
        <v>55.087199999999996</v>
      </c>
      <c r="CX215" s="176">
        <v>91.089600000000004</v>
      </c>
      <c r="CY215" s="176">
        <v>123.7824</v>
      </c>
      <c r="CZ215" s="176">
        <v>69.115200000000002</v>
      </c>
      <c r="DA215" s="176">
        <v>133.22399999999999</v>
      </c>
      <c r="DB215" s="176">
        <v>84.87360000000001</v>
      </c>
      <c r="DC215" s="176">
        <v>124.72319999999999</v>
      </c>
      <c r="DD215" s="176">
        <v>114.35760000000001</v>
      </c>
      <c r="DE215" s="4"/>
      <c r="DF215" s="113">
        <f t="shared" si="17"/>
        <v>43617</v>
      </c>
      <c r="DG215" s="133">
        <f t="shared" si="18"/>
        <v>64.900000000000006</v>
      </c>
      <c r="DH215" s="86">
        <f t="shared" ca="1" si="15"/>
        <v>0</v>
      </c>
      <c r="DI215" s="4"/>
      <c r="DO215" s="178"/>
    </row>
    <row r="216" spans="1:119" customFormat="1" ht="12" customHeight="1" x14ac:dyDescent="0.2">
      <c r="A216" s="4"/>
      <c r="B216" s="188">
        <f t="shared" si="16"/>
        <v>43647</v>
      </c>
      <c r="C216" s="186">
        <v>84.11</v>
      </c>
      <c r="D216" s="186">
        <v>21.03</v>
      </c>
      <c r="E216" s="187">
        <v>0.9</v>
      </c>
      <c r="F216" s="187">
        <v>1.1000000000000001</v>
      </c>
      <c r="G216" s="4"/>
      <c r="H216" s="4"/>
      <c r="I216" s="4"/>
      <c r="J216" s="4"/>
      <c r="K216" s="4"/>
      <c r="L216" s="208">
        <v>37447</v>
      </c>
      <c r="M216" s="176">
        <v>5.6849999999999996</v>
      </c>
      <c r="N216" s="176">
        <v>5.6790000000000003</v>
      </c>
      <c r="O216" s="176">
        <v>5.7750000000000004</v>
      </c>
      <c r="P216" s="176">
        <v>5.7889999999999997</v>
      </c>
      <c r="Q216" s="176">
        <v>5.7960000000000003</v>
      </c>
      <c r="R216" s="176">
        <v>5.7930000000000001</v>
      </c>
      <c r="S216" s="176">
        <v>5.1959999999999997</v>
      </c>
      <c r="T216" s="176">
        <v>4.5999999999999996</v>
      </c>
      <c r="U216" s="176">
        <v>4.6189999999999998</v>
      </c>
      <c r="V216" s="176">
        <v>4.6219999999999999</v>
      </c>
      <c r="W216" s="176">
        <v>4.601</v>
      </c>
      <c r="X216" s="176">
        <v>4.5890000000000004</v>
      </c>
      <c r="Y216" s="176">
        <v>4.5860000000000003</v>
      </c>
      <c r="Z216" s="176">
        <v>4.5720000000000001</v>
      </c>
      <c r="AA216" s="176">
        <v>4.6349999999999998</v>
      </c>
      <c r="AB216" s="176">
        <v>5.431</v>
      </c>
      <c r="AC216" s="176">
        <v>6.4</v>
      </c>
      <c r="AD216" s="176">
        <v>4.9009999999999998</v>
      </c>
      <c r="AE216" s="176">
        <v>4.1349999999999998</v>
      </c>
      <c r="AF216" s="176">
        <v>4.1399999999999997</v>
      </c>
      <c r="AG216" s="176">
        <v>5.3440000000000003</v>
      </c>
      <c r="AH216" s="176">
        <v>5.5910000000000002</v>
      </c>
      <c r="AI216" s="176">
        <v>4.3680000000000003</v>
      </c>
      <c r="AJ216" s="176">
        <v>5.0750000000000002</v>
      </c>
      <c r="AK216" s="176">
        <v>110.166</v>
      </c>
      <c r="AL216" s="176">
        <v>116.77680000000001</v>
      </c>
      <c r="AM216" s="176">
        <v>116.0124</v>
      </c>
      <c r="AN216" s="176">
        <v>105.2268</v>
      </c>
      <c r="AO216" s="176">
        <v>77.212799999999987</v>
      </c>
      <c r="AP216" s="176">
        <v>86.545200000000008</v>
      </c>
      <c r="AQ216" s="176">
        <v>85.041600000000003</v>
      </c>
      <c r="AR216" s="176">
        <v>123.43800000000002</v>
      </c>
      <c r="AS216" s="176">
        <v>81.816000000000003</v>
      </c>
      <c r="AT216" s="176">
        <v>149.3604</v>
      </c>
      <c r="AU216" s="176">
        <v>127.36920000000001</v>
      </c>
      <c r="AV216" s="176">
        <v>140.51519999999999</v>
      </c>
      <c r="AW216" s="176">
        <v>87.410399999999996</v>
      </c>
      <c r="AX216" s="176">
        <v>122.46359999999999</v>
      </c>
      <c r="AY216" s="176">
        <v>91.492799999999988</v>
      </c>
      <c r="AZ216" s="176">
        <v>101.346</v>
      </c>
      <c r="BA216" s="176">
        <v>134.0976</v>
      </c>
      <c r="BB216" s="176">
        <v>125.88239999999999</v>
      </c>
      <c r="BC216" s="176">
        <v>103.05120000000001</v>
      </c>
      <c r="BD216" s="176">
        <v>82.714799999999997</v>
      </c>
      <c r="BE216" s="176">
        <v>97.355999999999995</v>
      </c>
      <c r="BF216" s="176">
        <v>53.474400000000003</v>
      </c>
      <c r="BG216" s="176">
        <v>47.065199999999997</v>
      </c>
      <c r="BH216" s="176">
        <v>90.1404</v>
      </c>
      <c r="BI216" s="176">
        <v>63.302400000000006</v>
      </c>
      <c r="BJ216" s="176">
        <v>86.545199999999994</v>
      </c>
      <c r="BK216" s="176">
        <v>125.25240000000001</v>
      </c>
      <c r="BL216" s="176">
        <v>102.4212</v>
      </c>
      <c r="BM216" s="176">
        <v>89.418000000000006</v>
      </c>
      <c r="BN216" s="176">
        <v>105.4452</v>
      </c>
      <c r="BO216" s="176">
        <v>92.147999999999996</v>
      </c>
      <c r="BP216" s="176">
        <v>117.38159999999999</v>
      </c>
      <c r="BQ216" s="176">
        <v>102.09359999999998</v>
      </c>
      <c r="BR216" s="176">
        <v>129.9228</v>
      </c>
      <c r="BS216" s="176">
        <v>72.836399999999998</v>
      </c>
      <c r="BT216" s="176">
        <v>70.853999999999999</v>
      </c>
      <c r="BU216" s="176">
        <v>70.013999999999996</v>
      </c>
      <c r="BV216" s="176">
        <v>111.342</v>
      </c>
      <c r="BW216" s="176">
        <v>86.268000000000001</v>
      </c>
      <c r="BX216" s="176">
        <v>74.911199999999994</v>
      </c>
      <c r="BY216" s="176">
        <v>95.264399999999995</v>
      </c>
      <c r="BZ216" s="176">
        <v>103.7064</v>
      </c>
      <c r="CA216" s="176">
        <v>105.1344</v>
      </c>
      <c r="CB216" s="176">
        <v>70.635599999999997</v>
      </c>
      <c r="CC216" s="176">
        <v>87.166799999999995</v>
      </c>
      <c r="CD216" s="176">
        <v>74.3904</v>
      </c>
      <c r="CE216" s="176">
        <v>96.070799999999991</v>
      </c>
      <c r="CF216" s="176">
        <v>101.17799999999998</v>
      </c>
      <c r="CG216" s="176">
        <v>61.647599999999997</v>
      </c>
      <c r="CH216" s="176">
        <v>59.068800000000003</v>
      </c>
      <c r="CI216" s="176">
        <v>51.6096</v>
      </c>
      <c r="CJ216" s="176">
        <v>51.408000000000001</v>
      </c>
      <c r="CK216" s="176">
        <v>33.667199999999994</v>
      </c>
      <c r="CL216" s="176">
        <v>60.076800000000006</v>
      </c>
      <c r="CM216" s="176">
        <v>23.184000000000001</v>
      </c>
      <c r="CN216" s="176">
        <v>24.393599999999999</v>
      </c>
      <c r="CO216" s="176">
        <v>47.779199999999996</v>
      </c>
      <c r="CP216" s="176">
        <v>73.180800000000005</v>
      </c>
      <c r="CQ216" s="176">
        <v>63.42</v>
      </c>
      <c r="CR216" s="176">
        <v>109.77119999999999</v>
      </c>
      <c r="CS216" s="176">
        <v>99.842399999999998</v>
      </c>
      <c r="CT216" s="176">
        <v>84.705600000000004</v>
      </c>
      <c r="CU216" s="176">
        <v>52.5</v>
      </c>
      <c r="CV216" s="176">
        <v>65.032800000000009</v>
      </c>
      <c r="CW216" s="176">
        <v>25.8384</v>
      </c>
      <c r="CX216" s="176">
        <v>21.167999999999999</v>
      </c>
      <c r="CY216" s="176">
        <v>82.101600000000005</v>
      </c>
      <c r="CZ216" s="176">
        <v>90.283199999999994</v>
      </c>
      <c r="DA216" s="176">
        <v>143.74079999999998</v>
      </c>
      <c r="DB216" s="176">
        <v>36.96</v>
      </c>
      <c r="DC216" s="176">
        <v>123.816</v>
      </c>
      <c r="DD216" s="176">
        <v>119.98560000000001</v>
      </c>
      <c r="DE216" s="4"/>
      <c r="DF216" s="113">
        <f t="shared" si="17"/>
        <v>43647</v>
      </c>
      <c r="DG216" s="133">
        <f t="shared" si="18"/>
        <v>84.11</v>
      </c>
      <c r="DH216" s="86">
        <f t="shared" ca="1" si="15"/>
        <v>0</v>
      </c>
      <c r="DI216" s="4"/>
      <c r="DO216" s="178"/>
    </row>
    <row r="217" spans="1:119" customFormat="1" ht="12" customHeight="1" x14ac:dyDescent="0.2">
      <c r="A217" s="4"/>
      <c r="B217" s="188">
        <f t="shared" si="16"/>
        <v>43678</v>
      </c>
      <c r="C217" s="186">
        <v>83.35</v>
      </c>
      <c r="D217" s="186">
        <v>19.29</v>
      </c>
      <c r="E217" s="187">
        <v>0.9</v>
      </c>
      <c r="F217" s="187">
        <v>1.1000000000000001</v>
      </c>
      <c r="G217" s="4"/>
      <c r="H217" s="4"/>
      <c r="I217" s="4"/>
      <c r="J217" s="4"/>
      <c r="K217" s="4"/>
      <c r="L217" s="208">
        <v>37448</v>
      </c>
      <c r="M217" s="176">
        <v>4.7690000000000001</v>
      </c>
      <c r="N217" s="176">
        <v>0.112</v>
      </c>
      <c r="O217" s="176">
        <v>0.112</v>
      </c>
      <c r="P217" s="176">
        <v>0.108</v>
      </c>
      <c r="Q217" s="176">
        <v>1.756</v>
      </c>
      <c r="R217" s="176">
        <v>6.1139999999999999</v>
      </c>
      <c r="S217" s="176">
        <v>6.1520000000000001</v>
      </c>
      <c r="T217" s="176">
        <v>6.165</v>
      </c>
      <c r="U217" s="176">
        <v>6.1859999999999999</v>
      </c>
      <c r="V217" s="176">
        <v>1.825</v>
      </c>
      <c r="W217" s="176">
        <v>1.286</v>
      </c>
      <c r="X217" s="176">
        <v>1.2889999999999999</v>
      </c>
      <c r="Y217" s="176">
        <v>0.78300000000000003</v>
      </c>
      <c r="Z217" s="176">
        <v>0.10199999999999999</v>
      </c>
      <c r="AA217" s="176">
        <v>9.9000000000000005E-2</v>
      </c>
      <c r="AB217" s="176">
        <v>2.1720000000000002</v>
      </c>
      <c r="AC217" s="176">
        <v>4.282</v>
      </c>
      <c r="AD217" s="176">
        <v>4.2759999999999998</v>
      </c>
      <c r="AE217" s="176">
        <v>4.3959999999999999</v>
      </c>
      <c r="AF217" s="176">
        <v>4.4039999999999999</v>
      </c>
      <c r="AG217" s="176">
        <v>4.4560000000000004</v>
      </c>
      <c r="AH217" s="176">
        <v>4.492</v>
      </c>
      <c r="AI217" s="176">
        <v>4.5069999999999997</v>
      </c>
      <c r="AJ217" s="176">
        <v>4.577</v>
      </c>
      <c r="AK217" s="176">
        <v>103.0848</v>
      </c>
      <c r="AL217" s="176">
        <v>124.404</v>
      </c>
      <c r="AM217" s="176">
        <v>100.548</v>
      </c>
      <c r="AN217" s="176">
        <v>124.3032</v>
      </c>
      <c r="AO217" s="176">
        <v>68.947199999999995</v>
      </c>
      <c r="AP217" s="176">
        <v>62.714400000000005</v>
      </c>
      <c r="AQ217" s="176">
        <v>53.961599999999997</v>
      </c>
      <c r="AR217" s="176">
        <v>134.60160000000002</v>
      </c>
      <c r="AS217" s="176">
        <v>72.643199999999993</v>
      </c>
      <c r="AT217" s="176">
        <v>143.47200000000001</v>
      </c>
      <c r="AU217" s="176">
        <v>123.29519999999999</v>
      </c>
      <c r="AV217" s="176">
        <v>123.7488</v>
      </c>
      <c r="AW217" s="176">
        <v>127.4448</v>
      </c>
      <c r="AX217" s="176">
        <v>101.6904</v>
      </c>
      <c r="AY217" s="176">
        <v>92.131199999999993</v>
      </c>
      <c r="AZ217" s="176">
        <v>62.227199999999996</v>
      </c>
      <c r="BA217" s="176">
        <v>136.75200000000001</v>
      </c>
      <c r="BB217" s="176">
        <v>121.01039999999999</v>
      </c>
      <c r="BC217" s="176">
        <v>114.50880000000001</v>
      </c>
      <c r="BD217" s="176">
        <v>70.156800000000004</v>
      </c>
      <c r="BE217" s="176">
        <v>76.171199999999999</v>
      </c>
      <c r="BF217" s="176">
        <v>25.9056</v>
      </c>
      <c r="BG217" s="176">
        <v>17.371200000000002</v>
      </c>
      <c r="BH217" s="176">
        <v>61.655999999999999</v>
      </c>
      <c r="BI217" s="176">
        <v>56.380800000000001</v>
      </c>
      <c r="BJ217" s="176">
        <v>80.236800000000002</v>
      </c>
      <c r="BK217" s="176">
        <v>111.48480000000001</v>
      </c>
      <c r="BL217" s="176">
        <v>104.42880000000001</v>
      </c>
      <c r="BM217" s="176">
        <v>74.793600000000012</v>
      </c>
      <c r="BN217" s="176">
        <v>82.269600000000011</v>
      </c>
      <c r="BO217" s="176">
        <v>78.976799999999997</v>
      </c>
      <c r="BP217" s="176">
        <v>118.5744</v>
      </c>
      <c r="BQ217" s="176">
        <v>131.81279999999998</v>
      </c>
      <c r="BR217" s="176">
        <v>141.9264</v>
      </c>
      <c r="BS217" s="176">
        <v>75.196799999999996</v>
      </c>
      <c r="BT217" s="176">
        <v>108.2256</v>
      </c>
      <c r="BU217" s="176">
        <v>65.839199999999991</v>
      </c>
      <c r="BV217" s="176">
        <v>126.3192</v>
      </c>
      <c r="BW217" s="176">
        <v>124.6224</v>
      </c>
      <c r="BX217" s="176">
        <v>44.755199999999995</v>
      </c>
      <c r="BY217" s="176">
        <v>62.865600000000001</v>
      </c>
      <c r="BZ217" s="176">
        <v>78.792000000000002</v>
      </c>
      <c r="CA217" s="176">
        <v>81.043199999999999</v>
      </c>
      <c r="CB217" s="176">
        <v>78.019199999999998</v>
      </c>
      <c r="CC217" s="176">
        <v>77.431200000000004</v>
      </c>
      <c r="CD217" s="176">
        <v>30.441599999999998</v>
      </c>
      <c r="CE217" s="176">
        <v>86.906399999999991</v>
      </c>
      <c r="CF217" s="176">
        <v>70.711199999999991</v>
      </c>
      <c r="CG217" s="176">
        <v>15.036</v>
      </c>
      <c r="CH217" s="176">
        <v>116.08799999999999</v>
      </c>
      <c r="CI217" s="176">
        <v>99.388800000000003</v>
      </c>
      <c r="CJ217" s="176">
        <v>27.216000000000001</v>
      </c>
      <c r="CK217" s="176">
        <v>128.5872</v>
      </c>
      <c r="CL217" s="176">
        <v>114.996</v>
      </c>
      <c r="CM217" s="176">
        <v>121.76639999999999</v>
      </c>
      <c r="CN217" s="176">
        <v>44.755199999999995</v>
      </c>
      <c r="CO217" s="176">
        <v>125.12639999999999</v>
      </c>
      <c r="CP217" s="176">
        <v>139.45679999999999</v>
      </c>
      <c r="CQ217" s="176">
        <v>142.96799999999999</v>
      </c>
      <c r="CR217" s="176">
        <v>67.418399999999991</v>
      </c>
      <c r="CS217" s="176">
        <v>113.01360000000001</v>
      </c>
      <c r="CT217" s="176">
        <v>128.8896</v>
      </c>
      <c r="CU217" s="176">
        <v>87.2256</v>
      </c>
      <c r="CV217" s="176">
        <v>98.515199999999993</v>
      </c>
      <c r="CW217" s="176">
        <v>68.947199999999995</v>
      </c>
      <c r="CX217" s="176">
        <v>94.197600000000008</v>
      </c>
      <c r="CY217" s="176">
        <v>37.699199999999998</v>
      </c>
      <c r="CZ217" s="176">
        <v>113.904</v>
      </c>
      <c r="DA217" s="176">
        <v>155.6352</v>
      </c>
      <c r="DB217" s="176">
        <v>72.777600000000007</v>
      </c>
      <c r="DC217" s="176">
        <v>94.399199999999993</v>
      </c>
      <c r="DD217" s="176">
        <v>136.11360000000002</v>
      </c>
      <c r="DE217" s="4"/>
      <c r="DF217" s="113">
        <f t="shared" si="17"/>
        <v>43678</v>
      </c>
      <c r="DG217" s="133">
        <f t="shared" si="18"/>
        <v>83.35</v>
      </c>
      <c r="DH217" s="86">
        <f t="shared" ca="1" si="15"/>
        <v>0</v>
      </c>
      <c r="DI217" s="4"/>
      <c r="DO217" s="178"/>
    </row>
    <row r="218" spans="1:119" customFormat="1" ht="12" customHeight="1" x14ac:dyDescent="0.2">
      <c r="A218" s="4"/>
      <c r="B218" s="188">
        <f t="shared" si="16"/>
        <v>43709</v>
      </c>
      <c r="C218" s="186">
        <v>85.14</v>
      </c>
      <c r="D218" s="186">
        <v>18.75</v>
      </c>
      <c r="E218" s="187">
        <v>0.9</v>
      </c>
      <c r="F218" s="187">
        <v>1.1000000000000001</v>
      </c>
      <c r="G218" s="4"/>
      <c r="H218" s="4"/>
      <c r="I218" s="4"/>
      <c r="J218" s="4"/>
      <c r="K218" s="4"/>
      <c r="L218" s="208">
        <v>37449</v>
      </c>
      <c r="M218" s="176">
        <v>4.5010000000000003</v>
      </c>
      <c r="N218" s="176">
        <v>4.6369999999999996</v>
      </c>
      <c r="O218" s="176">
        <v>4.5750000000000002</v>
      </c>
      <c r="P218" s="176">
        <v>5.407</v>
      </c>
      <c r="Q218" s="176">
        <v>5.9210000000000003</v>
      </c>
      <c r="R218" s="176">
        <v>6.274</v>
      </c>
      <c r="S218" s="176">
        <v>6.3040000000000003</v>
      </c>
      <c r="T218" s="176">
        <v>5.5439999999999996</v>
      </c>
      <c r="U218" s="176">
        <v>2.7290000000000001</v>
      </c>
      <c r="V218" s="176">
        <v>4.4219999999999997</v>
      </c>
      <c r="W218" s="176">
        <v>4.016</v>
      </c>
      <c r="X218" s="176">
        <v>3.8540000000000001</v>
      </c>
      <c r="Y218" s="176">
        <v>3.7770000000000001</v>
      </c>
      <c r="Z218" s="176">
        <v>3.9039999999999999</v>
      </c>
      <c r="AA218" s="176">
        <v>4.008</v>
      </c>
      <c r="AB218" s="176">
        <v>3.9670000000000001</v>
      </c>
      <c r="AC218" s="176">
        <v>3.9630000000000001</v>
      </c>
      <c r="AD218" s="176">
        <v>3.9580000000000002</v>
      </c>
      <c r="AE218" s="176">
        <v>3.988</v>
      </c>
      <c r="AF218" s="176">
        <v>4.0119999999999996</v>
      </c>
      <c r="AG218" s="176">
        <v>2.036</v>
      </c>
      <c r="AH218" s="176">
        <v>4.0389999999999997</v>
      </c>
      <c r="AI218" s="176">
        <v>4.0309999999999997</v>
      </c>
      <c r="AJ218" s="176">
        <v>5.4459999999999997</v>
      </c>
      <c r="AK218" s="176">
        <v>119.8848</v>
      </c>
      <c r="AL218" s="176">
        <v>116.7516</v>
      </c>
      <c r="AM218" s="176">
        <v>30.038400000000003</v>
      </c>
      <c r="AN218" s="176">
        <v>14.716799999999999</v>
      </c>
      <c r="AO218" s="176">
        <v>90.921599999999998</v>
      </c>
      <c r="AP218" s="176">
        <v>92.240399999999994</v>
      </c>
      <c r="AQ218" s="176">
        <v>76.574399999999997</v>
      </c>
      <c r="AR218" s="176">
        <v>80.875199999999992</v>
      </c>
      <c r="AS218" s="176">
        <v>85.125600000000006</v>
      </c>
      <c r="AT218" s="176">
        <v>59.001599999999996</v>
      </c>
      <c r="AU218" s="176">
        <v>45.1584</v>
      </c>
      <c r="AV218" s="176">
        <v>23.587199999999999</v>
      </c>
      <c r="AW218" s="176">
        <v>118.2216</v>
      </c>
      <c r="AX218" s="176">
        <v>30.441599999999998</v>
      </c>
      <c r="AY218" s="176">
        <v>83.000399999999999</v>
      </c>
      <c r="AZ218" s="176">
        <v>99.061200000000014</v>
      </c>
      <c r="BA218" s="176">
        <v>105.9828</v>
      </c>
      <c r="BB218" s="176">
        <v>120.85079999999999</v>
      </c>
      <c r="BC218" s="176">
        <v>120.47280000000001</v>
      </c>
      <c r="BD218" s="176">
        <v>101.32080000000001</v>
      </c>
      <c r="BE218" s="176">
        <v>67.905600000000007</v>
      </c>
      <c r="BF218" s="176">
        <v>93.055199999999999</v>
      </c>
      <c r="BG218" s="176">
        <v>34.507199999999997</v>
      </c>
      <c r="BH218" s="176">
        <v>31.197599999999998</v>
      </c>
      <c r="BI218" s="176">
        <v>76.608000000000004</v>
      </c>
      <c r="BJ218" s="176">
        <v>77.162399999999991</v>
      </c>
      <c r="BK218" s="176">
        <v>74.34</v>
      </c>
      <c r="BL218" s="176">
        <v>91.324799999999996</v>
      </c>
      <c r="BM218" s="176">
        <v>83.277600000000007</v>
      </c>
      <c r="BN218" s="176">
        <v>130.43520000000001</v>
      </c>
      <c r="BO218" s="176">
        <v>125.14319999999999</v>
      </c>
      <c r="BP218" s="176">
        <v>109.2672</v>
      </c>
      <c r="BQ218" s="176">
        <v>84.201599999999999</v>
      </c>
      <c r="BR218" s="176">
        <v>135.828</v>
      </c>
      <c r="BS218" s="176">
        <v>82.941600000000008</v>
      </c>
      <c r="BT218" s="176">
        <v>104.0424</v>
      </c>
      <c r="BU218" s="176">
        <v>59.102400000000003</v>
      </c>
      <c r="BV218" s="176">
        <v>124.79039999999999</v>
      </c>
      <c r="BW218" s="176">
        <v>128.0496</v>
      </c>
      <c r="BX218" s="176">
        <v>133.66079999999999</v>
      </c>
      <c r="BY218" s="176">
        <v>79.732799999999997</v>
      </c>
      <c r="BZ218" s="176">
        <v>101.3712</v>
      </c>
      <c r="CA218" s="176">
        <v>124.1016</v>
      </c>
      <c r="CB218" s="176">
        <v>124.992</v>
      </c>
      <c r="CC218" s="176">
        <v>123.17760000000001</v>
      </c>
      <c r="CD218" s="176">
        <v>104.1936</v>
      </c>
      <c r="CE218" s="176">
        <v>60.765599999999999</v>
      </c>
      <c r="CF218" s="176">
        <v>80.925600000000003</v>
      </c>
      <c r="CG218" s="176">
        <v>88.75439999999999</v>
      </c>
      <c r="CH218" s="176">
        <v>26.6112</v>
      </c>
      <c r="CI218" s="176">
        <v>44.721599999999995</v>
      </c>
      <c r="CJ218" s="176">
        <v>122.85839999999999</v>
      </c>
      <c r="CK218" s="176">
        <v>135.1224</v>
      </c>
      <c r="CL218" s="176">
        <v>149.78879999999998</v>
      </c>
      <c r="CM218" s="176">
        <v>95.507999999999996</v>
      </c>
      <c r="CN218" s="176">
        <v>107.4192</v>
      </c>
      <c r="CO218" s="176">
        <v>100.128</v>
      </c>
      <c r="CP218" s="176">
        <v>147.90720000000002</v>
      </c>
      <c r="CQ218" s="176">
        <v>88.30080000000001</v>
      </c>
      <c r="CR218" s="176">
        <v>71.887199999999993</v>
      </c>
      <c r="CS218" s="176">
        <v>69.148800000000008</v>
      </c>
      <c r="CT218" s="176">
        <v>116.1216</v>
      </c>
      <c r="CU218" s="176">
        <v>131.84639999999999</v>
      </c>
      <c r="CV218" s="176">
        <v>67.720799999999997</v>
      </c>
      <c r="CW218" s="176">
        <v>92.7864</v>
      </c>
      <c r="CX218" s="176">
        <v>85.864800000000002</v>
      </c>
      <c r="CY218" s="176">
        <v>72.189600000000013</v>
      </c>
      <c r="CZ218" s="176">
        <v>68.846399999999988</v>
      </c>
      <c r="DA218" s="176">
        <v>50.4</v>
      </c>
      <c r="DB218" s="176">
        <v>26.6112</v>
      </c>
      <c r="DC218" s="176">
        <v>128.85599999999999</v>
      </c>
      <c r="DD218" s="176">
        <v>132.7704</v>
      </c>
      <c r="DE218" s="4"/>
      <c r="DF218" s="113">
        <f t="shared" si="17"/>
        <v>43709</v>
      </c>
      <c r="DG218" s="133">
        <f t="shared" si="18"/>
        <v>85.14</v>
      </c>
      <c r="DH218" s="86">
        <f t="shared" ca="1" si="15"/>
        <v>0</v>
      </c>
      <c r="DI218" s="4"/>
      <c r="DO218" s="178"/>
    </row>
    <row r="219" spans="1:119" customFormat="1" ht="12" customHeight="1" x14ac:dyDescent="0.2">
      <c r="A219" s="4"/>
      <c r="B219" s="188">
        <f t="shared" si="16"/>
        <v>43739</v>
      </c>
      <c r="C219" s="186">
        <v>88.11</v>
      </c>
      <c r="D219" s="186">
        <v>20.22</v>
      </c>
      <c r="E219" s="187">
        <v>0.9</v>
      </c>
      <c r="F219" s="187">
        <v>1.1000000000000001</v>
      </c>
      <c r="G219" s="4"/>
      <c r="H219" s="4"/>
      <c r="I219" s="4"/>
      <c r="J219" s="4"/>
      <c r="K219" s="4"/>
      <c r="L219" s="208">
        <v>37450</v>
      </c>
      <c r="M219" s="176">
        <v>5.3920000000000003</v>
      </c>
      <c r="N219" s="176">
        <v>5.3789999999999996</v>
      </c>
      <c r="O219" s="176">
        <v>5.4020000000000001</v>
      </c>
      <c r="P219" s="176">
        <v>5.407</v>
      </c>
      <c r="Q219" s="176">
        <v>5.41</v>
      </c>
      <c r="R219" s="176">
        <v>5.4059999999999997</v>
      </c>
      <c r="S219" s="176">
        <v>5.3730000000000002</v>
      </c>
      <c r="T219" s="176">
        <v>5.3689999999999998</v>
      </c>
      <c r="U219" s="176">
        <v>5.048</v>
      </c>
      <c r="V219" s="176">
        <v>5.1059999999999999</v>
      </c>
      <c r="W219" s="176">
        <v>4.9740000000000002</v>
      </c>
      <c r="X219" s="176">
        <v>4.9800000000000004</v>
      </c>
      <c r="Y219" s="176">
        <v>4.992</v>
      </c>
      <c r="Z219" s="176">
        <v>4.9859999999999998</v>
      </c>
      <c r="AA219" s="176">
        <v>5.1210000000000004</v>
      </c>
      <c r="AB219" s="176">
        <v>5.1449999999999996</v>
      </c>
      <c r="AC219" s="176">
        <v>4.9989999999999997</v>
      </c>
      <c r="AD219" s="176">
        <v>7.0389999999999997</v>
      </c>
      <c r="AE219" s="176">
        <v>6.9050000000000002</v>
      </c>
      <c r="AF219" s="176">
        <v>6.8419999999999996</v>
      </c>
      <c r="AG219" s="176">
        <v>6.8460000000000001</v>
      </c>
      <c r="AH219" s="176">
        <v>6.85</v>
      </c>
      <c r="AI219" s="176">
        <v>6.851</v>
      </c>
      <c r="AJ219" s="176">
        <v>6.3780000000000001</v>
      </c>
      <c r="AK219" s="176">
        <v>136.6848</v>
      </c>
      <c r="AL219" s="176">
        <v>109.0992</v>
      </c>
      <c r="AM219" s="176">
        <v>68.846399999999988</v>
      </c>
      <c r="AN219" s="176">
        <v>115.9872</v>
      </c>
      <c r="AO219" s="176">
        <v>112.896</v>
      </c>
      <c r="AP219" s="176">
        <v>121.76639999999999</v>
      </c>
      <c r="AQ219" s="176">
        <v>99.18719999999999</v>
      </c>
      <c r="AR219" s="176">
        <v>56.28</v>
      </c>
      <c r="AS219" s="176">
        <v>125.21039999999999</v>
      </c>
      <c r="AT219" s="176">
        <v>118.944</v>
      </c>
      <c r="AU219" s="176">
        <v>130.83840000000001</v>
      </c>
      <c r="AV219" s="176">
        <v>92.332800000000006</v>
      </c>
      <c r="AW219" s="176">
        <v>108.99839999999999</v>
      </c>
      <c r="AX219" s="176">
        <v>87.427199999999999</v>
      </c>
      <c r="AY219" s="176">
        <v>73.869600000000005</v>
      </c>
      <c r="AZ219" s="176">
        <v>135.89520000000002</v>
      </c>
      <c r="BA219" s="176">
        <v>75.2136</v>
      </c>
      <c r="BB219" s="176">
        <v>120.69119999999999</v>
      </c>
      <c r="BC219" s="176">
        <v>105.6048</v>
      </c>
      <c r="BD219" s="176">
        <v>86.923199999999994</v>
      </c>
      <c r="BE219" s="176">
        <v>113.3664</v>
      </c>
      <c r="BF219" s="176">
        <v>68.896799999999999</v>
      </c>
      <c r="BG219" s="176">
        <v>123.648</v>
      </c>
      <c r="BH219" s="176">
        <v>88.9392</v>
      </c>
      <c r="BI219" s="176">
        <v>113.5008</v>
      </c>
      <c r="BJ219" s="176">
        <v>43.814399999999999</v>
      </c>
      <c r="BK219" s="176">
        <v>140.9016</v>
      </c>
      <c r="BL219" s="176">
        <v>125.16</v>
      </c>
      <c r="BM219" s="176">
        <v>123.3792</v>
      </c>
      <c r="BN219" s="176">
        <v>102.816</v>
      </c>
      <c r="BO219" s="176">
        <v>83.596800000000002</v>
      </c>
      <c r="BP219" s="176">
        <v>61.807199999999995</v>
      </c>
      <c r="BQ219" s="176">
        <v>76.540800000000004</v>
      </c>
      <c r="BR219" s="176">
        <v>152.49360000000001</v>
      </c>
      <c r="BS219" s="176">
        <v>122.6568</v>
      </c>
      <c r="BT219" s="176">
        <v>91.072800000000001</v>
      </c>
      <c r="BU219" s="176">
        <v>134.26560000000001</v>
      </c>
      <c r="BV219" s="176">
        <v>97.322399999999988</v>
      </c>
      <c r="BW219" s="176">
        <v>135.44159999999999</v>
      </c>
      <c r="BX219" s="176">
        <v>85.932000000000002</v>
      </c>
      <c r="BY219" s="176">
        <v>111.06480000000001</v>
      </c>
      <c r="BZ219" s="176">
        <v>131.208</v>
      </c>
      <c r="CA219" s="176">
        <v>105.52080000000001</v>
      </c>
      <c r="CB219" s="176">
        <v>74.054400000000001</v>
      </c>
      <c r="CC219" s="176">
        <v>151.65360000000001</v>
      </c>
      <c r="CD219" s="176">
        <v>105.42</v>
      </c>
      <c r="CE219" s="176">
        <v>124.80719999999999</v>
      </c>
      <c r="CF219" s="176">
        <v>86.688000000000002</v>
      </c>
      <c r="CG219" s="176">
        <v>97.070399999999992</v>
      </c>
      <c r="CH219" s="176">
        <v>138.34800000000001</v>
      </c>
      <c r="CI219" s="176">
        <v>141.45599999999999</v>
      </c>
      <c r="CJ219" s="176">
        <v>119.64960000000001</v>
      </c>
      <c r="CK219" s="176">
        <v>100.62360000000001</v>
      </c>
      <c r="CL219" s="176">
        <v>28.744799999999998</v>
      </c>
      <c r="CM219" s="176">
        <v>30.122400000000003</v>
      </c>
      <c r="CN219" s="176">
        <v>14.4816</v>
      </c>
      <c r="CO219" s="176">
        <v>18.463200000000001</v>
      </c>
      <c r="CP219" s="176">
        <v>96.012</v>
      </c>
      <c r="CQ219" s="176">
        <v>117.8184</v>
      </c>
      <c r="CR219" s="176">
        <v>133.32479999999998</v>
      </c>
      <c r="CS219" s="176">
        <v>154.62720000000002</v>
      </c>
      <c r="CT219" s="176">
        <v>70.375199999999992</v>
      </c>
      <c r="CU219" s="176">
        <v>110.4768</v>
      </c>
      <c r="CV219" s="176">
        <v>129.6456</v>
      </c>
      <c r="CW219" s="176">
        <v>164.37120000000002</v>
      </c>
      <c r="CX219" s="176">
        <v>55.574400000000004</v>
      </c>
      <c r="CY219" s="176">
        <v>139.02000000000001</v>
      </c>
      <c r="CZ219" s="176">
        <v>129.76319999999998</v>
      </c>
      <c r="DA219" s="176">
        <v>132.61920000000001</v>
      </c>
      <c r="DB219" s="176">
        <v>124.38719999999999</v>
      </c>
      <c r="DC219" s="176">
        <v>46.552800000000005</v>
      </c>
      <c r="DD219" s="176">
        <v>89.543999999999997</v>
      </c>
      <c r="DE219" s="4"/>
      <c r="DF219" s="113">
        <f t="shared" si="17"/>
        <v>43739</v>
      </c>
      <c r="DG219" s="133">
        <f t="shared" si="18"/>
        <v>88.11</v>
      </c>
      <c r="DH219" s="86">
        <f t="shared" ca="1" si="15"/>
        <v>0</v>
      </c>
      <c r="DI219" s="4"/>
      <c r="DO219" s="178"/>
    </row>
    <row r="220" spans="1:119" customFormat="1" ht="12" customHeight="1" x14ac:dyDescent="0.2">
      <c r="A220" s="4"/>
      <c r="B220" s="188">
        <f t="shared" si="16"/>
        <v>43770</v>
      </c>
      <c r="C220" s="186">
        <v>89.96</v>
      </c>
      <c r="D220" s="186">
        <v>17.91</v>
      </c>
      <c r="E220" s="187">
        <v>0.9</v>
      </c>
      <c r="F220" s="187">
        <v>1.1000000000000001</v>
      </c>
      <c r="G220" s="4"/>
      <c r="H220" s="4"/>
      <c r="I220" s="4"/>
      <c r="J220" s="4"/>
      <c r="K220" s="4"/>
      <c r="L220" s="208">
        <v>37451</v>
      </c>
      <c r="M220" s="176">
        <v>7.5880000000000001</v>
      </c>
      <c r="N220" s="176">
        <v>7.6820000000000004</v>
      </c>
      <c r="O220" s="176">
        <v>7.641</v>
      </c>
      <c r="P220" s="176">
        <v>6.9459999999999997</v>
      </c>
      <c r="Q220" s="176">
        <v>6.74</v>
      </c>
      <c r="R220" s="176">
        <v>6.7679999999999998</v>
      </c>
      <c r="S220" s="176">
        <v>6.7430000000000003</v>
      </c>
      <c r="T220" s="176">
        <v>6.7789999999999999</v>
      </c>
      <c r="U220" s="176">
        <v>6.7110000000000003</v>
      </c>
      <c r="V220" s="176">
        <v>5.1689999999999996</v>
      </c>
      <c r="W220" s="176">
        <v>4.83</v>
      </c>
      <c r="X220" s="176">
        <v>4.8689999999999998</v>
      </c>
      <c r="Y220" s="176">
        <v>4.8600000000000003</v>
      </c>
      <c r="Z220" s="176">
        <v>4.851</v>
      </c>
      <c r="AA220" s="176">
        <v>4.8479999999999999</v>
      </c>
      <c r="AB220" s="176">
        <v>4.83</v>
      </c>
      <c r="AC220" s="176">
        <v>5.2169999999999996</v>
      </c>
      <c r="AD220" s="176">
        <v>6.8339999999999996</v>
      </c>
      <c r="AE220" s="176">
        <v>6.8019999999999996</v>
      </c>
      <c r="AF220" s="176">
        <v>6.8650000000000002</v>
      </c>
      <c r="AG220" s="176">
        <v>6.9580000000000002</v>
      </c>
      <c r="AH220" s="176">
        <v>7.0179999999999998</v>
      </c>
      <c r="AI220" s="176">
        <v>7.0279999999999996</v>
      </c>
      <c r="AJ220" s="176">
        <v>4.1619999999999999</v>
      </c>
      <c r="AK220" s="176">
        <v>25.8888</v>
      </c>
      <c r="AL220" s="176">
        <v>143.8416</v>
      </c>
      <c r="AM220" s="176">
        <v>110.8296</v>
      </c>
      <c r="AN220" s="176">
        <v>97.574399999999997</v>
      </c>
      <c r="AO220" s="176">
        <v>155.43360000000001</v>
      </c>
      <c r="AP220" s="176">
        <v>21.453599999999998</v>
      </c>
      <c r="AQ220" s="176">
        <v>123.29519999999999</v>
      </c>
      <c r="AR220" s="176">
        <v>128.43600000000001</v>
      </c>
      <c r="AS220" s="176">
        <v>104.41200000000001</v>
      </c>
      <c r="AT220" s="176">
        <v>79.632000000000005</v>
      </c>
      <c r="AU220" s="176">
        <v>30.441599999999998</v>
      </c>
      <c r="AV220" s="176">
        <v>75.919200000000004</v>
      </c>
      <c r="AW220" s="176">
        <v>105.03360000000001</v>
      </c>
      <c r="AX220" s="176">
        <v>68.628</v>
      </c>
      <c r="AY220" s="176">
        <v>55.591200000000001</v>
      </c>
      <c r="AZ220" s="176">
        <v>76.288800000000009</v>
      </c>
      <c r="BA220" s="176">
        <v>71.769600000000011</v>
      </c>
      <c r="BB220" s="176">
        <v>29.8704</v>
      </c>
      <c r="BC220" s="176">
        <v>85.68</v>
      </c>
      <c r="BD220" s="176">
        <v>71.366399999999999</v>
      </c>
      <c r="BE220" s="176">
        <v>114.30719999999999</v>
      </c>
      <c r="BF220" s="176">
        <v>15.086399999999999</v>
      </c>
      <c r="BG220" s="176">
        <v>114.35760000000001</v>
      </c>
      <c r="BH220" s="176">
        <v>118.944</v>
      </c>
      <c r="BI220" s="176">
        <v>109.4688</v>
      </c>
      <c r="BJ220" s="176">
        <v>75.9696</v>
      </c>
      <c r="BK220" s="176">
        <v>106.54560000000001</v>
      </c>
      <c r="BL220" s="176">
        <v>86.637600000000006</v>
      </c>
      <c r="BM220" s="176">
        <v>118.7928</v>
      </c>
      <c r="BN220" s="176">
        <v>104.07599999999999</v>
      </c>
      <c r="BO220" s="176">
        <v>115.71839999999999</v>
      </c>
      <c r="BP220" s="176">
        <v>127.61280000000001</v>
      </c>
      <c r="BQ220" s="176">
        <v>115.31519999999999</v>
      </c>
      <c r="BR220" s="176">
        <v>115.0968</v>
      </c>
      <c r="BS220" s="176">
        <v>98.884799999999998</v>
      </c>
      <c r="BT220" s="176">
        <v>106.6968</v>
      </c>
      <c r="BU220" s="176">
        <v>69.955199999999991</v>
      </c>
      <c r="BV220" s="176">
        <v>96.163200000000003</v>
      </c>
      <c r="BW220" s="176">
        <v>47.980800000000002</v>
      </c>
      <c r="BX220" s="176">
        <v>70.005600000000001</v>
      </c>
      <c r="BY220" s="176">
        <v>57.254400000000004</v>
      </c>
      <c r="BZ220" s="176">
        <v>88.132800000000003</v>
      </c>
      <c r="CA220" s="176">
        <v>130.87200000000001</v>
      </c>
      <c r="CB220" s="176">
        <v>161.85120000000001</v>
      </c>
      <c r="CC220" s="176">
        <v>70.761600000000001</v>
      </c>
      <c r="CD220" s="176">
        <v>128.2176</v>
      </c>
      <c r="CE220" s="176">
        <v>99.590399999999988</v>
      </c>
      <c r="CF220" s="176">
        <v>103.824</v>
      </c>
      <c r="CG220" s="176">
        <v>53.188800000000001</v>
      </c>
      <c r="CH220" s="176">
        <v>103.79039999999999</v>
      </c>
      <c r="CI220" s="176">
        <v>103.4712</v>
      </c>
      <c r="CJ220" s="176">
        <v>98.582399999999993</v>
      </c>
      <c r="CK220" s="176">
        <v>66.124800000000008</v>
      </c>
      <c r="CL220" s="176">
        <v>35.078400000000002</v>
      </c>
      <c r="CM220" s="176">
        <v>124.3368</v>
      </c>
      <c r="CN220" s="176">
        <v>71.366399999999999</v>
      </c>
      <c r="CO220" s="176">
        <v>135.59279999999998</v>
      </c>
      <c r="CP220" s="176">
        <v>123.16080000000001</v>
      </c>
      <c r="CQ220" s="176">
        <v>114.71039999999999</v>
      </c>
      <c r="CR220" s="176">
        <v>108.14160000000001</v>
      </c>
      <c r="CS220" s="176">
        <v>92.652000000000001</v>
      </c>
      <c r="CT220" s="176">
        <v>133.12320000000003</v>
      </c>
      <c r="CU220" s="176">
        <v>125.76480000000001</v>
      </c>
      <c r="CV220" s="176">
        <v>156.64320000000001</v>
      </c>
      <c r="CW220" s="176">
        <v>44.183999999999997</v>
      </c>
      <c r="CX220" s="176">
        <v>74.692800000000005</v>
      </c>
      <c r="CY220" s="176">
        <v>110.0736</v>
      </c>
      <c r="CZ220" s="176">
        <v>119.5488</v>
      </c>
      <c r="DA220" s="176">
        <v>139.3056</v>
      </c>
      <c r="DB220" s="176">
        <v>78.220799999999997</v>
      </c>
      <c r="DC220" s="176">
        <v>19.32</v>
      </c>
      <c r="DD220" s="176">
        <v>97.389600000000002</v>
      </c>
      <c r="DE220" s="4"/>
      <c r="DF220" s="113">
        <f t="shared" si="17"/>
        <v>43770</v>
      </c>
      <c r="DG220" s="133">
        <f t="shared" si="18"/>
        <v>89.96</v>
      </c>
      <c r="DH220" s="86">
        <f t="shared" ca="1" si="15"/>
        <v>0</v>
      </c>
      <c r="DI220" s="4"/>
      <c r="DO220" s="178"/>
    </row>
    <row r="221" spans="1:119" customFormat="1" ht="12" customHeight="1" x14ac:dyDescent="0.2">
      <c r="A221" s="4"/>
      <c r="B221" s="188">
        <f t="shared" si="16"/>
        <v>43800</v>
      </c>
      <c r="C221" s="186">
        <v>81.8</v>
      </c>
      <c r="D221" s="186">
        <v>18.829999999999998</v>
      </c>
      <c r="E221" s="187">
        <v>0.9</v>
      </c>
      <c r="F221" s="187">
        <v>1.1000000000000001</v>
      </c>
      <c r="G221" s="4"/>
      <c r="H221" s="4"/>
      <c r="I221" s="4"/>
      <c r="J221" s="4"/>
      <c r="K221" s="4"/>
      <c r="L221" s="208">
        <v>37452</v>
      </c>
      <c r="M221" s="176">
        <v>2.3359999999999999</v>
      </c>
      <c r="N221" s="176">
        <v>2.3879999999999999</v>
      </c>
      <c r="O221" s="176">
        <v>2.3769999999999998</v>
      </c>
      <c r="P221" s="176">
        <v>3.9009999999999998</v>
      </c>
      <c r="Q221" s="176">
        <v>3.9780000000000002</v>
      </c>
      <c r="R221" s="176">
        <v>3.9649999999999999</v>
      </c>
      <c r="S221" s="176">
        <v>3.8740000000000001</v>
      </c>
      <c r="T221" s="176">
        <v>4.1909999999999998</v>
      </c>
      <c r="U221" s="176">
        <v>4.2880000000000003</v>
      </c>
      <c r="V221" s="176">
        <v>4.3099999999999996</v>
      </c>
      <c r="W221" s="176">
        <v>4.3330000000000002</v>
      </c>
      <c r="X221" s="176">
        <v>4.2050000000000001</v>
      </c>
      <c r="Y221" s="176">
        <v>3.9369999999999998</v>
      </c>
      <c r="Z221" s="176">
        <v>3.9569999999999999</v>
      </c>
      <c r="AA221" s="176">
        <v>3.9380000000000002</v>
      </c>
      <c r="AB221" s="176">
        <v>3.14</v>
      </c>
      <c r="AC221" s="176">
        <v>2.38</v>
      </c>
      <c r="AD221" s="176">
        <v>2.4569999999999999</v>
      </c>
      <c r="AE221" s="176">
        <v>2.4689999999999999</v>
      </c>
      <c r="AF221" s="176">
        <v>5.2830000000000004</v>
      </c>
      <c r="AG221" s="176">
        <v>6.157</v>
      </c>
      <c r="AH221" s="176">
        <v>4.4279999999999999</v>
      </c>
      <c r="AI221" s="176">
        <v>3.1629999999999998</v>
      </c>
      <c r="AJ221" s="176">
        <v>5.3460000000000001</v>
      </c>
      <c r="AK221" s="176">
        <v>120.792</v>
      </c>
      <c r="AL221" s="176">
        <v>135.66</v>
      </c>
      <c r="AM221" s="176">
        <v>146.00879999999998</v>
      </c>
      <c r="AN221" s="176">
        <v>111.08160000000001</v>
      </c>
      <c r="AO221" s="176">
        <v>92.450399999999988</v>
      </c>
      <c r="AP221" s="176">
        <v>127.0752</v>
      </c>
      <c r="AQ221" s="176">
        <v>144.17760000000001</v>
      </c>
      <c r="AR221" s="176">
        <v>83.462399999999988</v>
      </c>
      <c r="AS221" s="176">
        <v>79.01039999999999</v>
      </c>
      <c r="AT221" s="176">
        <v>113.8368</v>
      </c>
      <c r="AU221" s="176">
        <v>48.131999999999998</v>
      </c>
      <c r="AV221" s="176">
        <v>84.8232</v>
      </c>
      <c r="AW221" s="176">
        <v>100.044</v>
      </c>
      <c r="AX221" s="176">
        <v>120.3048</v>
      </c>
      <c r="AY221" s="176">
        <v>59.304000000000002</v>
      </c>
      <c r="AZ221" s="176">
        <v>112.2912</v>
      </c>
      <c r="BA221" s="176">
        <v>155.232</v>
      </c>
      <c r="BB221" s="176">
        <v>38.7072</v>
      </c>
      <c r="BC221" s="176">
        <v>105.252</v>
      </c>
      <c r="BD221" s="176">
        <v>115.68480000000001</v>
      </c>
      <c r="BE221" s="176">
        <v>53.625599999999999</v>
      </c>
      <c r="BF221" s="176">
        <v>55.44</v>
      </c>
      <c r="BG221" s="176">
        <v>44.956800000000001</v>
      </c>
      <c r="BH221" s="176">
        <v>6.6192000000000002</v>
      </c>
      <c r="BI221" s="176">
        <v>34.6248</v>
      </c>
      <c r="BJ221" s="176">
        <v>56.195999999999998</v>
      </c>
      <c r="BK221" s="176">
        <v>87.897600000000011</v>
      </c>
      <c r="BL221" s="176">
        <v>110.0736</v>
      </c>
      <c r="BM221" s="176">
        <v>115.11360000000001</v>
      </c>
      <c r="BN221" s="176">
        <v>75.2136</v>
      </c>
      <c r="BO221" s="176">
        <v>136.2816</v>
      </c>
      <c r="BP221" s="176">
        <v>126.16800000000001</v>
      </c>
      <c r="BQ221" s="176">
        <v>106.73039999999999</v>
      </c>
      <c r="BR221" s="176">
        <v>77.414400000000001</v>
      </c>
      <c r="BS221" s="176">
        <v>110.7792</v>
      </c>
      <c r="BT221" s="176">
        <v>76.910399999999996</v>
      </c>
      <c r="BU221" s="176">
        <v>95.306399999999996</v>
      </c>
      <c r="BV221" s="176">
        <v>109.8552</v>
      </c>
      <c r="BW221" s="176">
        <v>61.908000000000001</v>
      </c>
      <c r="BX221" s="176">
        <v>112.8792</v>
      </c>
      <c r="BY221" s="176">
        <v>21.537599999999998</v>
      </c>
      <c r="BZ221" s="176">
        <v>75.801600000000008</v>
      </c>
      <c r="CA221" s="176">
        <v>89.712000000000003</v>
      </c>
      <c r="CB221" s="176">
        <v>135.35760000000002</v>
      </c>
      <c r="CC221" s="176">
        <v>105.252</v>
      </c>
      <c r="CD221" s="176">
        <v>103.4712</v>
      </c>
      <c r="CE221" s="176">
        <v>124.52160000000001</v>
      </c>
      <c r="CF221" s="176">
        <v>135.4752</v>
      </c>
      <c r="CG221" s="176">
        <v>78.019199999999998</v>
      </c>
      <c r="CH221" s="176">
        <v>51.6768</v>
      </c>
      <c r="CI221" s="176">
        <v>81.513600000000011</v>
      </c>
      <c r="CJ221" s="176">
        <v>110.6112</v>
      </c>
      <c r="CK221" s="176">
        <v>149.7552</v>
      </c>
      <c r="CL221" s="176">
        <v>52.012800000000006</v>
      </c>
      <c r="CM221" s="176">
        <v>66.259199999999993</v>
      </c>
      <c r="CN221" s="176">
        <v>88.670400000000001</v>
      </c>
      <c r="CO221" s="176">
        <v>58.884</v>
      </c>
      <c r="CP221" s="176">
        <v>114.4584</v>
      </c>
      <c r="CQ221" s="176">
        <v>116.34</v>
      </c>
      <c r="CR221" s="176">
        <v>119.532</v>
      </c>
      <c r="CS221" s="176">
        <v>76.608000000000004</v>
      </c>
      <c r="CT221" s="176">
        <v>89.913600000000002</v>
      </c>
      <c r="CU221" s="176">
        <v>70.761600000000001</v>
      </c>
      <c r="CV221" s="176">
        <v>60.849599999999995</v>
      </c>
      <c r="CW221" s="176">
        <v>133.76160000000002</v>
      </c>
      <c r="CX221" s="176">
        <v>127.62960000000001</v>
      </c>
      <c r="CY221" s="176">
        <v>118.2552</v>
      </c>
      <c r="CZ221" s="176">
        <v>101.94239999999999</v>
      </c>
      <c r="DA221" s="176">
        <v>111.3252</v>
      </c>
      <c r="DB221" s="176">
        <v>68.023200000000003</v>
      </c>
      <c r="DC221" s="176">
        <v>123.7992</v>
      </c>
      <c r="DD221" s="176">
        <v>104.02560000000001</v>
      </c>
      <c r="DE221" s="4"/>
      <c r="DF221" s="113">
        <f t="shared" si="17"/>
        <v>43800</v>
      </c>
      <c r="DG221" s="133">
        <f t="shared" si="18"/>
        <v>81.8</v>
      </c>
      <c r="DH221" s="86">
        <f t="shared" ca="1" si="15"/>
        <v>0</v>
      </c>
      <c r="DI221" s="4"/>
      <c r="DO221" s="178"/>
    </row>
    <row r="222" spans="1:119" customFormat="1" ht="12" customHeight="1" x14ac:dyDescent="0.2">
      <c r="A222" s="4"/>
      <c r="B222" s="188">
        <f t="shared" si="16"/>
        <v>43831</v>
      </c>
      <c r="C222" s="186">
        <v>87.95</v>
      </c>
      <c r="D222" s="186">
        <v>20.149999999999999</v>
      </c>
      <c r="E222" s="187">
        <v>0.9</v>
      </c>
      <c r="F222" s="187">
        <v>1.1000000000000001</v>
      </c>
      <c r="G222" s="4"/>
      <c r="H222" s="4"/>
      <c r="I222" s="4"/>
      <c r="J222" s="4"/>
      <c r="K222" s="4"/>
      <c r="L222" s="208">
        <v>37453</v>
      </c>
      <c r="M222" s="176">
        <v>5.6710000000000003</v>
      </c>
      <c r="N222" s="176">
        <v>6.0030000000000001</v>
      </c>
      <c r="O222" s="176">
        <v>5.992</v>
      </c>
      <c r="P222" s="176">
        <v>5.9530000000000003</v>
      </c>
      <c r="Q222" s="176">
        <v>5.9249999999999998</v>
      </c>
      <c r="R222" s="176">
        <v>5.923</v>
      </c>
      <c r="S222" s="176">
        <v>5.8860000000000001</v>
      </c>
      <c r="T222" s="176">
        <v>5.1390000000000002</v>
      </c>
      <c r="U222" s="176">
        <v>5.1120000000000001</v>
      </c>
      <c r="V222" s="176">
        <v>7.2320000000000002</v>
      </c>
      <c r="W222" s="176">
        <v>7.234</v>
      </c>
      <c r="X222" s="176">
        <v>7.2030000000000003</v>
      </c>
      <c r="Y222" s="176">
        <v>7.3239999999999998</v>
      </c>
      <c r="Z222" s="176">
        <v>7.3019999999999996</v>
      </c>
      <c r="AA222" s="176">
        <v>7.3470000000000004</v>
      </c>
      <c r="AB222" s="176">
        <v>7.327</v>
      </c>
      <c r="AC222" s="176">
        <v>7.3330000000000002</v>
      </c>
      <c r="AD222" s="176">
        <v>7.3559999999999999</v>
      </c>
      <c r="AE222" s="176">
        <v>7.258</v>
      </c>
      <c r="AF222" s="176">
        <v>7.1580000000000004</v>
      </c>
      <c r="AG222" s="176">
        <v>7.1319999999999997</v>
      </c>
      <c r="AH222" s="176">
        <v>7.1079999999999997</v>
      </c>
      <c r="AI222" s="176">
        <v>7.0490000000000004</v>
      </c>
      <c r="AJ222" s="176">
        <v>6.1539999999999999</v>
      </c>
      <c r="AK222" s="176">
        <v>142.9512</v>
      </c>
      <c r="AL222" s="176">
        <v>66.9816</v>
      </c>
      <c r="AM222" s="176">
        <v>148.1088</v>
      </c>
      <c r="AN222" s="176">
        <v>127.41119999999999</v>
      </c>
      <c r="AO222" s="176">
        <v>120.55680000000001</v>
      </c>
      <c r="AP222" s="176">
        <v>66.007199999999997</v>
      </c>
      <c r="AQ222" s="176">
        <v>79.111199999999997</v>
      </c>
      <c r="AR222" s="176">
        <v>120.8592</v>
      </c>
      <c r="AS222" s="176">
        <v>121.16160000000001</v>
      </c>
      <c r="AT222" s="176">
        <v>128.41919999999999</v>
      </c>
      <c r="AU222" s="176">
        <v>72.979199999999992</v>
      </c>
      <c r="AV222" s="176">
        <v>96.734399999999994</v>
      </c>
      <c r="AW222" s="176">
        <v>102.648</v>
      </c>
      <c r="AX222" s="176">
        <v>107.85599999999999</v>
      </c>
      <c r="AY222" s="176">
        <v>129.024</v>
      </c>
      <c r="AZ222" s="176">
        <v>47.476800000000004</v>
      </c>
      <c r="BA222" s="176">
        <v>145.72320000000002</v>
      </c>
      <c r="BB222" s="176">
        <v>84.302399999999992</v>
      </c>
      <c r="BC222" s="176">
        <v>121.7496</v>
      </c>
      <c r="BD222" s="176">
        <v>39.362400000000001</v>
      </c>
      <c r="BE222" s="176">
        <v>67.787999999999997</v>
      </c>
      <c r="BF222" s="176">
        <v>89.359200000000001</v>
      </c>
      <c r="BG222" s="176">
        <v>139.3056</v>
      </c>
      <c r="BH222" s="176">
        <v>67.132800000000003</v>
      </c>
      <c r="BI222" s="176">
        <v>50.971199999999996</v>
      </c>
      <c r="BJ222" s="176">
        <v>63.907199999999996</v>
      </c>
      <c r="BK222" s="176">
        <v>19.555199999999999</v>
      </c>
      <c r="BL222" s="176">
        <v>7.6440000000000001</v>
      </c>
      <c r="BM222" s="176">
        <v>2.5871999999999997</v>
      </c>
      <c r="BN222" s="176">
        <v>60.076800000000006</v>
      </c>
      <c r="BO222" s="176">
        <v>114.91200000000001</v>
      </c>
      <c r="BP222" s="176">
        <v>131.64479999999998</v>
      </c>
      <c r="BQ222" s="176">
        <v>117.53280000000001</v>
      </c>
      <c r="BR222" s="176">
        <v>85.075199999999995</v>
      </c>
      <c r="BS222" s="176">
        <v>132.41759999999999</v>
      </c>
      <c r="BT222" s="176">
        <v>121.968</v>
      </c>
      <c r="BU222" s="176">
        <v>70.156800000000004</v>
      </c>
      <c r="BV222" s="176">
        <v>88.519199999999998</v>
      </c>
      <c r="BW222" s="176">
        <v>93.945599999999999</v>
      </c>
      <c r="BX222" s="176">
        <v>141.89279999999999</v>
      </c>
      <c r="BY222" s="176">
        <v>92.450399999999988</v>
      </c>
      <c r="BZ222" s="176">
        <v>113.4</v>
      </c>
      <c r="CA222" s="176">
        <v>97.372799999999998</v>
      </c>
      <c r="CB222" s="176">
        <v>144.2784</v>
      </c>
      <c r="CC222" s="176">
        <v>78.825600000000009</v>
      </c>
      <c r="CD222" s="176">
        <v>84.856800000000007</v>
      </c>
      <c r="CE222" s="176">
        <v>91.240800000000007</v>
      </c>
      <c r="CF222" s="176">
        <v>88.872</v>
      </c>
      <c r="CG222" s="176">
        <v>50.719199999999994</v>
      </c>
      <c r="CH222" s="176">
        <v>58.732800000000005</v>
      </c>
      <c r="CI222" s="176">
        <v>129.8304</v>
      </c>
      <c r="CJ222" s="176">
        <v>113.0976</v>
      </c>
      <c r="CK222" s="176">
        <v>124.18560000000001</v>
      </c>
      <c r="CL222" s="176">
        <v>5.3087999999999997</v>
      </c>
      <c r="CM222" s="176">
        <v>13.6416</v>
      </c>
      <c r="CN222" s="176">
        <v>6.468</v>
      </c>
      <c r="CO222" s="176">
        <v>67.267200000000003</v>
      </c>
      <c r="CP222" s="176">
        <v>27.216000000000001</v>
      </c>
      <c r="CQ222" s="176">
        <v>50.870400000000004</v>
      </c>
      <c r="CR222" s="176">
        <v>78.153600000000012</v>
      </c>
      <c r="CS222" s="176">
        <v>58.581600000000002</v>
      </c>
      <c r="CT222" s="176">
        <v>109.2672</v>
      </c>
      <c r="CU222" s="176">
        <v>49.9968</v>
      </c>
      <c r="CV222" s="176">
        <v>114.9456</v>
      </c>
      <c r="CW222" s="176">
        <v>115.80239999999999</v>
      </c>
      <c r="CX222" s="176">
        <v>150.9984</v>
      </c>
      <c r="CY222" s="176">
        <v>100.5984</v>
      </c>
      <c r="CZ222" s="176">
        <v>144.98400000000001</v>
      </c>
      <c r="DA222" s="176">
        <v>83.344800000000006</v>
      </c>
      <c r="DB222" s="176">
        <v>59.757599999999996</v>
      </c>
      <c r="DC222" s="176">
        <v>60.866399999999999</v>
      </c>
      <c r="DD222" s="176">
        <v>145.32</v>
      </c>
      <c r="DE222" s="4"/>
      <c r="DF222" s="113">
        <f t="shared" si="17"/>
        <v>43831</v>
      </c>
      <c r="DG222" s="133">
        <f t="shared" si="18"/>
        <v>87.95</v>
      </c>
      <c r="DH222" s="86">
        <f t="shared" ca="1" si="15"/>
        <v>0</v>
      </c>
      <c r="DI222" s="4"/>
      <c r="DO222" s="178"/>
    </row>
    <row r="223" spans="1:119" customFormat="1" ht="12" customHeight="1" x14ac:dyDescent="0.2">
      <c r="A223" s="4"/>
      <c r="B223" s="188">
        <f t="shared" si="16"/>
        <v>43862</v>
      </c>
      <c r="C223" s="186">
        <v>82.2</v>
      </c>
      <c r="D223" s="186">
        <v>20.56</v>
      </c>
      <c r="E223" s="187">
        <v>0.9</v>
      </c>
      <c r="F223" s="187">
        <v>1.1000000000000001</v>
      </c>
      <c r="G223" s="4"/>
      <c r="H223" s="4"/>
      <c r="I223" s="4"/>
      <c r="J223" s="4"/>
      <c r="K223" s="4"/>
      <c r="L223" s="208">
        <v>37454</v>
      </c>
      <c r="M223" s="176">
        <v>5.6449999999999996</v>
      </c>
      <c r="N223" s="176">
        <v>4.9820000000000002</v>
      </c>
      <c r="O223" s="176">
        <v>4.9329999999999998</v>
      </c>
      <c r="P223" s="176">
        <v>3.5350000000000001</v>
      </c>
      <c r="Q223" s="176">
        <v>6.2039999999999997</v>
      </c>
      <c r="R223" s="176">
        <v>7.133</v>
      </c>
      <c r="S223" s="176">
        <v>5.7370000000000001</v>
      </c>
      <c r="T223" s="176">
        <v>5.5750000000000002</v>
      </c>
      <c r="U223" s="176">
        <v>5.4820000000000002</v>
      </c>
      <c r="V223" s="176">
        <v>6.726</v>
      </c>
      <c r="W223" s="176">
        <v>6.7530000000000001</v>
      </c>
      <c r="X223" s="176">
        <v>6.7549999999999999</v>
      </c>
      <c r="Y223" s="176">
        <v>6.6849999999999996</v>
      </c>
      <c r="Z223" s="176">
        <v>6.6319999999999997</v>
      </c>
      <c r="AA223" s="176">
        <v>6.109</v>
      </c>
      <c r="AB223" s="176">
        <v>6.8369999999999997</v>
      </c>
      <c r="AC223" s="176">
        <v>6.8609999999999998</v>
      </c>
      <c r="AD223" s="176">
        <v>6.8559999999999999</v>
      </c>
      <c r="AE223" s="176">
        <v>4.8529999999999998</v>
      </c>
      <c r="AF223" s="176">
        <v>5.0640000000000001</v>
      </c>
      <c r="AG223" s="176">
        <v>5.1159999999999997</v>
      </c>
      <c r="AH223" s="176">
        <v>5.3789999999999996</v>
      </c>
      <c r="AI223" s="176">
        <v>5.37</v>
      </c>
      <c r="AJ223" s="176">
        <v>6.2709999999999999</v>
      </c>
      <c r="AK223" s="176">
        <v>22.6632</v>
      </c>
      <c r="AL223" s="176">
        <v>113.65199999999999</v>
      </c>
      <c r="AM223" s="176">
        <v>118.608</v>
      </c>
      <c r="AN223" s="176">
        <v>119.952</v>
      </c>
      <c r="AO223" s="176">
        <v>130.43520000000001</v>
      </c>
      <c r="AP223" s="176">
        <v>74.029200000000003</v>
      </c>
      <c r="AQ223" s="176">
        <v>106.0416</v>
      </c>
      <c r="AR223" s="176">
        <v>110.70359999999999</v>
      </c>
      <c r="AS223" s="176">
        <v>112.8792</v>
      </c>
      <c r="AT223" s="176">
        <v>129.88920000000002</v>
      </c>
      <c r="AU223" s="176">
        <v>99.775199999999984</v>
      </c>
      <c r="AV223" s="176">
        <v>75.4572</v>
      </c>
      <c r="AW223" s="176">
        <v>108.8556</v>
      </c>
      <c r="AX223" s="176">
        <v>108.4692</v>
      </c>
      <c r="AY223" s="176">
        <v>125.0004</v>
      </c>
      <c r="AZ223" s="176">
        <v>80.891999999999996</v>
      </c>
      <c r="BA223" s="176">
        <v>95.214000000000013</v>
      </c>
      <c r="BB223" s="176">
        <v>97.549199999999999</v>
      </c>
      <c r="BC223" s="176">
        <v>123.396</v>
      </c>
      <c r="BD223" s="176">
        <v>91.450800000000015</v>
      </c>
      <c r="BE223" s="176">
        <v>66.049199999999999</v>
      </c>
      <c r="BF223" s="176">
        <v>114.33240000000001</v>
      </c>
      <c r="BG223" s="176">
        <v>94.155599999999993</v>
      </c>
      <c r="BH223" s="176">
        <v>77.153999999999996</v>
      </c>
      <c r="BI223" s="176">
        <v>67.662000000000006</v>
      </c>
      <c r="BJ223" s="176">
        <v>60.169199999999996</v>
      </c>
      <c r="BK223" s="176">
        <v>26.821199999999997</v>
      </c>
      <c r="BL223" s="176">
        <v>39.799199999999999</v>
      </c>
      <c r="BM223" s="176">
        <v>67.99799999999999</v>
      </c>
      <c r="BN223" s="176">
        <v>89.611199999999997</v>
      </c>
      <c r="BO223" s="176">
        <v>99.061199999999999</v>
      </c>
      <c r="BP223" s="176">
        <v>140.98559999999998</v>
      </c>
      <c r="BQ223" s="176">
        <v>97.280400000000014</v>
      </c>
      <c r="BR223" s="176">
        <v>110.4768</v>
      </c>
      <c r="BS223" s="176">
        <v>87.595200000000006</v>
      </c>
      <c r="BT223" s="176">
        <v>112.2912</v>
      </c>
      <c r="BU223" s="176">
        <v>98.322000000000003</v>
      </c>
      <c r="BV223" s="176">
        <v>107.8644</v>
      </c>
      <c r="BW223" s="176">
        <v>103.8408</v>
      </c>
      <c r="BX223" s="176">
        <v>96.364800000000002</v>
      </c>
      <c r="BY223" s="176">
        <v>79.186799999999991</v>
      </c>
      <c r="BZ223" s="176">
        <v>58.497600000000006</v>
      </c>
      <c r="CA223" s="176">
        <v>53.037599999999998</v>
      </c>
      <c r="CB223" s="176">
        <v>76.683599999999998</v>
      </c>
      <c r="CC223" s="176">
        <v>39.412800000000004</v>
      </c>
      <c r="CD223" s="176">
        <v>71.055599999999998</v>
      </c>
      <c r="CE223" s="176">
        <v>55.818000000000005</v>
      </c>
      <c r="CF223" s="176">
        <v>59.883600000000001</v>
      </c>
      <c r="CG223" s="176">
        <v>55.616399999999999</v>
      </c>
      <c r="CH223" s="176">
        <v>63.335999999999999</v>
      </c>
      <c r="CI223" s="176">
        <v>78.825600000000009</v>
      </c>
      <c r="CJ223" s="176">
        <v>39.311999999999998</v>
      </c>
      <c r="CK223" s="176">
        <v>0.80640000000000001</v>
      </c>
      <c r="CL223" s="176">
        <v>16.9344</v>
      </c>
      <c r="CM223" s="176">
        <v>47.174399999999999</v>
      </c>
      <c r="CN223" s="176">
        <v>61.689599999999999</v>
      </c>
      <c r="CO223" s="176">
        <v>66.528000000000006</v>
      </c>
      <c r="CP223" s="176">
        <v>56.851199999999999</v>
      </c>
      <c r="CQ223" s="176">
        <v>43.5456</v>
      </c>
      <c r="CR223" s="176">
        <v>58.867199999999997</v>
      </c>
      <c r="CS223" s="176">
        <v>66.326399999999992</v>
      </c>
      <c r="CT223" s="176">
        <v>89.980800000000002</v>
      </c>
      <c r="CU223" s="176">
        <v>85.377600000000001</v>
      </c>
      <c r="CV223" s="176">
        <v>81.026399999999995</v>
      </c>
      <c r="CW223" s="176">
        <v>91.3416</v>
      </c>
      <c r="CX223" s="176">
        <v>70.358399999999989</v>
      </c>
      <c r="CY223" s="176">
        <v>45.880800000000001</v>
      </c>
      <c r="CZ223" s="176">
        <v>95.860799999999998</v>
      </c>
      <c r="DA223" s="176">
        <v>132.24960000000002</v>
      </c>
      <c r="DB223" s="176">
        <v>141.47279999999998</v>
      </c>
      <c r="DC223" s="176">
        <v>94.953600000000009</v>
      </c>
      <c r="DD223" s="176">
        <v>84.991199999999992</v>
      </c>
      <c r="DE223" s="4"/>
      <c r="DF223" s="113">
        <f t="shared" si="17"/>
        <v>43862</v>
      </c>
      <c r="DG223" s="133">
        <f t="shared" si="18"/>
        <v>82.2</v>
      </c>
      <c r="DH223" s="86">
        <f t="shared" ca="1" si="15"/>
        <v>0</v>
      </c>
      <c r="DI223" s="4"/>
      <c r="DO223" s="178"/>
    </row>
    <row r="224" spans="1:119" customFormat="1" ht="12" customHeight="1" x14ac:dyDescent="0.2">
      <c r="A224" s="4"/>
      <c r="B224" s="188">
        <f t="shared" si="16"/>
        <v>43891</v>
      </c>
      <c r="C224" s="186">
        <v>78.849999999999994</v>
      </c>
      <c r="D224" s="186">
        <v>24.97</v>
      </c>
      <c r="E224" s="187">
        <v>0.9</v>
      </c>
      <c r="F224" s="187">
        <v>1.1000000000000001</v>
      </c>
      <c r="G224" s="4"/>
      <c r="H224" s="4"/>
      <c r="I224" s="4"/>
      <c r="J224" s="4"/>
      <c r="K224" s="4"/>
      <c r="L224" s="208">
        <v>37455</v>
      </c>
      <c r="M224" s="176">
        <v>6.8849999999999998</v>
      </c>
      <c r="N224" s="176">
        <v>6.8780000000000001</v>
      </c>
      <c r="O224" s="176">
        <v>6.85</v>
      </c>
      <c r="P224" s="176">
        <v>6.8339999999999996</v>
      </c>
      <c r="Q224" s="176">
        <v>8.0960000000000001</v>
      </c>
      <c r="R224" s="176">
        <v>7.4359999999999999</v>
      </c>
      <c r="S224" s="176">
        <v>6.766</v>
      </c>
      <c r="T224" s="176">
        <v>6.7229999999999999</v>
      </c>
      <c r="U224" s="176">
        <v>6.5869999999999997</v>
      </c>
      <c r="V224" s="176">
        <v>6.54</v>
      </c>
      <c r="W224" s="176">
        <v>6.3449999999999998</v>
      </c>
      <c r="X224" s="176">
        <v>5.1779999999999999</v>
      </c>
      <c r="Y224" s="176">
        <v>5.1390000000000002</v>
      </c>
      <c r="Z224" s="176">
        <v>5.1390000000000002</v>
      </c>
      <c r="AA224" s="176">
        <v>5.1189999999999998</v>
      </c>
      <c r="AB224" s="176">
        <v>4.6559999999999997</v>
      </c>
      <c r="AC224" s="176">
        <v>5.1340000000000003</v>
      </c>
      <c r="AD224" s="176">
        <v>5.0579999999999998</v>
      </c>
      <c r="AE224" s="176">
        <v>6.1459999999999999</v>
      </c>
      <c r="AF224" s="176">
        <v>6.8170000000000002</v>
      </c>
      <c r="AG224" s="176">
        <v>6.7750000000000004</v>
      </c>
      <c r="AH224" s="176">
        <v>6.75</v>
      </c>
      <c r="AI224" s="176">
        <v>6.9459999999999997</v>
      </c>
      <c r="AJ224" s="176">
        <v>6.94</v>
      </c>
      <c r="AK224" s="176">
        <v>57.4392</v>
      </c>
      <c r="AL224" s="176">
        <v>160.32239999999999</v>
      </c>
      <c r="AM224" s="176">
        <v>89.107199999999992</v>
      </c>
      <c r="AN224" s="176">
        <v>112.4928</v>
      </c>
      <c r="AO224" s="176">
        <v>140.31360000000001</v>
      </c>
      <c r="AP224" s="176">
        <v>82.051199999999994</v>
      </c>
      <c r="AQ224" s="176">
        <v>132.97200000000001</v>
      </c>
      <c r="AR224" s="176">
        <v>100.548</v>
      </c>
      <c r="AS224" s="176">
        <v>104.5968</v>
      </c>
      <c r="AT224" s="176">
        <v>131.35920000000002</v>
      </c>
      <c r="AU224" s="176">
        <v>126.57119999999999</v>
      </c>
      <c r="AV224" s="176">
        <v>54.18</v>
      </c>
      <c r="AW224" s="176">
        <v>115.06319999999999</v>
      </c>
      <c r="AX224" s="176">
        <v>109.08239999999999</v>
      </c>
      <c r="AY224" s="176">
        <v>120.9768</v>
      </c>
      <c r="AZ224" s="176">
        <v>114.30719999999999</v>
      </c>
      <c r="BA224" s="176">
        <v>44.704800000000006</v>
      </c>
      <c r="BB224" s="176">
        <v>110.79600000000001</v>
      </c>
      <c r="BC224" s="176">
        <v>125.0424</v>
      </c>
      <c r="BD224" s="176">
        <v>143.53920000000002</v>
      </c>
      <c r="BE224" s="176">
        <v>64.310400000000001</v>
      </c>
      <c r="BF224" s="176">
        <v>139.3056</v>
      </c>
      <c r="BG224" s="176">
        <v>49.005600000000001</v>
      </c>
      <c r="BH224" s="176">
        <v>87.175200000000004</v>
      </c>
      <c r="BI224" s="176">
        <v>84.352800000000002</v>
      </c>
      <c r="BJ224" s="176">
        <v>56.431199999999997</v>
      </c>
      <c r="BK224" s="176">
        <v>34.087199999999996</v>
      </c>
      <c r="BL224" s="176">
        <v>71.954399999999993</v>
      </c>
      <c r="BM224" s="176">
        <v>133.40879999999999</v>
      </c>
      <c r="BN224" s="176">
        <v>119.1456</v>
      </c>
      <c r="BO224" s="176">
        <v>83.210399999999993</v>
      </c>
      <c r="BP224" s="176">
        <v>150.32640000000001</v>
      </c>
      <c r="BQ224" s="176">
        <v>77.028000000000006</v>
      </c>
      <c r="BR224" s="176">
        <v>135.8784</v>
      </c>
      <c r="BS224" s="176">
        <v>42.772800000000004</v>
      </c>
      <c r="BT224" s="176">
        <v>102.61439999999999</v>
      </c>
      <c r="BU224" s="176">
        <v>126.4872</v>
      </c>
      <c r="BV224" s="176">
        <v>127.20960000000001</v>
      </c>
      <c r="BW224" s="176">
        <v>113.736</v>
      </c>
      <c r="BX224" s="176">
        <v>50.836800000000004</v>
      </c>
      <c r="BY224" s="176">
        <v>65.923199999999994</v>
      </c>
      <c r="BZ224" s="176">
        <v>3.5951999999999997</v>
      </c>
      <c r="CA224" s="176">
        <v>8.702399999999999</v>
      </c>
      <c r="CB224" s="176">
        <v>9.0887999999999991</v>
      </c>
      <c r="CC224" s="176">
        <v>82.614000000000004</v>
      </c>
      <c r="CD224" s="176">
        <v>57.254400000000004</v>
      </c>
      <c r="CE224" s="176">
        <v>20.395199999999999</v>
      </c>
      <c r="CF224" s="176">
        <v>30.895199999999999</v>
      </c>
      <c r="CG224" s="176">
        <v>60.513599999999997</v>
      </c>
      <c r="CH224" s="176">
        <v>67.9392</v>
      </c>
      <c r="CI224" s="176">
        <v>47.980800000000002</v>
      </c>
      <c r="CJ224" s="176">
        <v>69.753600000000006</v>
      </c>
      <c r="CK224" s="176">
        <v>47.5944</v>
      </c>
      <c r="CL224" s="176">
        <v>117.53280000000001</v>
      </c>
      <c r="CM224" s="176">
        <v>105.2688</v>
      </c>
      <c r="CN224" s="176">
        <v>70.761600000000001</v>
      </c>
      <c r="CO224" s="176">
        <v>111.88800000000001</v>
      </c>
      <c r="CP224" s="176">
        <v>106.6464</v>
      </c>
      <c r="CQ224" s="176">
        <v>23.4696</v>
      </c>
      <c r="CR224" s="176">
        <v>64.562399999999997</v>
      </c>
      <c r="CS224" s="176">
        <v>59.421599999999998</v>
      </c>
      <c r="CT224" s="176">
        <v>108.81360000000001</v>
      </c>
      <c r="CU224" s="176">
        <v>102.61439999999999</v>
      </c>
      <c r="CV224" s="176">
        <v>79.027199999999993</v>
      </c>
      <c r="CW224" s="176">
        <v>112.224</v>
      </c>
      <c r="CX224" s="176">
        <v>82.101600000000005</v>
      </c>
      <c r="CY224" s="176">
        <v>97.86</v>
      </c>
      <c r="CZ224" s="176">
        <v>100.3968</v>
      </c>
      <c r="DA224" s="176">
        <v>122.2872</v>
      </c>
      <c r="DB224" s="176">
        <v>127.34399999999999</v>
      </c>
      <c r="DC224" s="176">
        <v>148.17599999999999</v>
      </c>
      <c r="DD224" s="176">
        <v>55.86</v>
      </c>
      <c r="DE224" s="4"/>
      <c r="DF224" s="113">
        <f t="shared" si="17"/>
        <v>43891</v>
      </c>
      <c r="DG224" s="133">
        <f t="shared" si="18"/>
        <v>78.849999999999994</v>
      </c>
      <c r="DH224" s="86">
        <f t="shared" ca="1" si="15"/>
        <v>0</v>
      </c>
      <c r="DI224" s="4"/>
      <c r="DO224" s="178"/>
    </row>
    <row r="225" spans="1:119" customFormat="1" ht="12" customHeight="1" x14ac:dyDescent="0.2">
      <c r="A225" s="4"/>
      <c r="B225" s="188">
        <f t="shared" si="16"/>
        <v>43922</v>
      </c>
      <c r="C225" s="186">
        <v>88.11</v>
      </c>
      <c r="D225" s="186">
        <v>20.239999999999998</v>
      </c>
      <c r="E225" s="187">
        <v>0.9</v>
      </c>
      <c r="F225" s="187">
        <v>1.1000000000000001</v>
      </c>
      <c r="G225" s="4"/>
      <c r="H225" s="4"/>
      <c r="I225" s="4"/>
      <c r="J225" s="4"/>
      <c r="K225" s="4"/>
      <c r="L225" s="208">
        <v>37456</v>
      </c>
      <c r="M225" s="176">
        <v>5.5010000000000003</v>
      </c>
      <c r="N225" s="176">
        <v>3.6680000000000001</v>
      </c>
      <c r="O225" s="176">
        <v>6.8410000000000002</v>
      </c>
      <c r="P225" s="176">
        <v>6.7439999999999998</v>
      </c>
      <c r="Q225" s="176">
        <v>6.7160000000000002</v>
      </c>
      <c r="R225" s="176">
        <v>5.9349999999999996</v>
      </c>
      <c r="S225" s="176">
        <v>5.5609999999999999</v>
      </c>
      <c r="T225" s="176">
        <v>5.93</v>
      </c>
      <c r="U225" s="176">
        <v>5.952</v>
      </c>
      <c r="V225" s="176">
        <v>6.8760000000000003</v>
      </c>
      <c r="W225" s="176">
        <v>7.14</v>
      </c>
      <c r="X225" s="176">
        <v>7.0039999999999996</v>
      </c>
      <c r="Y225" s="176">
        <v>5.7089999999999996</v>
      </c>
      <c r="Z225" s="176">
        <v>5.649</v>
      </c>
      <c r="AA225" s="176">
        <v>4.7640000000000002</v>
      </c>
      <c r="AB225" s="176">
        <v>5.9249999999999998</v>
      </c>
      <c r="AC225" s="176">
        <v>5.8689999999999998</v>
      </c>
      <c r="AD225" s="176">
        <v>5.79</v>
      </c>
      <c r="AE225" s="176">
        <v>5.7930000000000001</v>
      </c>
      <c r="AF225" s="176">
        <v>5.86</v>
      </c>
      <c r="AG225" s="176">
        <v>4.819</v>
      </c>
      <c r="AH225" s="176">
        <v>6.8559999999999999</v>
      </c>
      <c r="AI225" s="176">
        <v>6.7679999999999998</v>
      </c>
      <c r="AJ225" s="176">
        <v>3.2269999999999999</v>
      </c>
      <c r="AK225" s="176">
        <v>139.33920000000001</v>
      </c>
      <c r="AL225" s="176">
        <v>90.384</v>
      </c>
      <c r="AM225" s="176">
        <v>118.776</v>
      </c>
      <c r="AN225" s="176">
        <v>126.5544</v>
      </c>
      <c r="AO225" s="176">
        <v>129.39359999999999</v>
      </c>
      <c r="AP225" s="176">
        <v>132.43439999999998</v>
      </c>
      <c r="AQ225" s="176">
        <v>80.455199999999991</v>
      </c>
      <c r="AR225" s="176">
        <v>40.437599999999996</v>
      </c>
      <c r="AS225" s="176">
        <v>89.5608</v>
      </c>
      <c r="AT225" s="176">
        <v>61.269599999999997</v>
      </c>
      <c r="AU225" s="176">
        <v>81.614399999999989</v>
      </c>
      <c r="AV225" s="176">
        <v>112.2912</v>
      </c>
      <c r="AW225" s="176">
        <v>85.495199999999997</v>
      </c>
      <c r="AX225" s="176">
        <v>126</v>
      </c>
      <c r="AY225" s="176">
        <v>117.7512</v>
      </c>
      <c r="AZ225" s="176">
        <v>96.163200000000003</v>
      </c>
      <c r="BA225" s="176">
        <v>117.9192</v>
      </c>
      <c r="BB225" s="176">
        <v>107.352</v>
      </c>
      <c r="BC225" s="176">
        <v>110.86319999999999</v>
      </c>
      <c r="BD225" s="176">
        <v>144.56399999999999</v>
      </c>
      <c r="BE225" s="176">
        <v>117.1632</v>
      </c>
      <c r="BF225" s="176">
        <v>61.488</v>
      </c>
      <c r="BG225" s="176">
        <v>94.718399999999988</v>
      </c>
      <c r="BH225" s="176">
        <v>75.599999999999994</v>
      </c>
      <c r="BI225" s="176">
        <v>101.3712</v>
      </c>
      <c r="BJ225" s="176">
        <v>97.759199999999993</v>
      </c>
      <c r="BK225" s="176">
        <v>145.3536</v>
      </c>
      <c r="BL225" s="176">
        <v>46.569600000000001</v>
      </c>
      <c r="BM225" s="176">
        <v>61.3872</v>
      </c>
      <c r="BN225" s="176">
        <v>135.072</v>
      </c>
      <c r="BO225" s="176">
        <v>124.1016</v>
      </c>
      <c r="BP225" s="176">
        <v>115.71839999999999</v>
      </c>
      <c r="BQ225" s="176">
        <v>85.478399999999993</v>
      </c>
      <c r="BR225" s="176">
        <v>127.3776</v>
      </c>
      <c r="BS225" s="176">
        <v>86.620800000000003</v>
      </c>
      <c r="BT225" s="176">
        <v>103.9584</v>
      </c>
      <c r="BU225" s="176">
        <v>64.730400000000003</v>
      </c>
      <c r="BV225" s="176">
        <v>50.601599999999998</v>
      </c>
      <c r="BW225" s="176">
        <v>78.019199999999998</v>
      </c>
      <c r="BX225" s="176">
        <v>132.4512</v>
      </c>
      <c r="BY225" s="176">
        <v>125.42880000000001</v>
      </c>
      <c r="BZ225" s="176">
        <v>35.498400000000004</v>
      </c>
      <c r="CA225" s="176">
        <v>143.136</v>
      </c>
      <c r="CB225" s="176">
        <v>90.4512</v>
      </c>
      <c r="CC225" s="176">
        <v>126.3528</v>
      </c>
      <c r="CD225" s="176">
        <v>131.7792</v>
      </c>
      <c r="CE225" s="176">
        <v>106.0416</v>
      </c>
      <c r="CF225" s="176">
        <v>16.346399999999999</v>
      </c>
      <c r="CG225" s="176">
        <v>147.38639999999998</v>
      </c>
      <c r="CH225" s="176">
        <v>112.056</v>
      </c>
      <c r="CI225" s="176">
        <v>121.36319999999999</v>
      </c>
      <c r="CJ225" s="176">
        <v>98.179199999999994</v>
      </c>
      <c r="CK225" s="176">
        <v>140.31360000000001</v>
      </c>
      <c r="CL225" s="176">
        <v>68.980800000000002</v>
      </c>
      <c r="CM225" s="176">
        <v>142.31279999999998</v>
      </c>
      <c r="CN225" s="176">
        <v>92.349600000000009</v>
      </c>
      <c r="CO225" s="176">
        <v>116.9448</v>
      </c>
      <c r="CP225" s="176">
        <v>117.3312</v>
      </c>
      <c r="CQ225" s="176">
        <v>123.7824</v>
      </c>
      <c r="CR225" s="176">
        <v>83.143199999999993</v>
      </c>
      <c r="CS225" s="176">
        <v>65.688000000000002</v>
      </c>
      <c r="CT225" s="176">
        <v>71.635199999999998</v>
      </c>
      <c r="CU225" s="176">
        <v>113.0976</v>
      </c>
      <c r="CV225" s="176">
        <v>65.923199999999994</v>
      </c>
      <c r="CW225" s="176">
        <v>95.356800000000007</v>
      </c>
      <c r="CX225" s="176">
        <v>36.153599999999997</v>
      </c>
      <c r="CY225" s="176">
        <v>49.946400000000004</v>
      </c>
      <c r="CZ225" s="176">
        <v>71.903999999999996</v>
      </c>
      <c r="DA225" s="176">
        <v>56.246400000000001</v>
      </c>
      <c r="DB225" s="176">
        <v>67.132800000000003</v>
      </c>
      <c r="DC225" s="176">
        <v>55.255199999999995</v>
      </c>
      <c r="DD225" s="176">
        <v>87.99839999999999</v>
      </c>
      <c r="DE225" s="4"/>
      <c r="DF225" s="113">
        <f t="shared" si="17"/>
        <v>43922</v>
      </c>
      <c r="DG225" s="133">
        <f t="shared" si="18"/>
        <v>88.11</v>
      </c>
      <c r="DH225" s="86">
        <f t="shared" ca="1" si="15"/>
        <v>0</v>
      </c>
      <c r="DI225" s="4"/>
      <c r="DO225" s="178"/>
    </row>
    <row r="226" spans="1:119" customFormat="1" ht="12" customHeight="1" x14ac:dyDescent="0.2">
      <c r="A226" s="4"/>
      <c r="B226" s="188">
        <f t="shared" si="16"/>
        <v>43952</v>
      </c>
      <c r="C226" s="186">
        <v>88.47</v>
      </c>
      <c r="D226" s="186">
        <v>21.76</v>
      </c>
      <c r="E226" s="187">
        <v>0.9</v>
      </c>
      <c r="F226" s="187">
        <v>1.1000000000000001</v>
      </c>
      <c r="G226" s="4"/>
      <c r="H226" s="4"/>
      <c r="I226" s="4"/>
      <c r="J226" s="4"/>
      <c r="K226" s="4"/>
      <c r="L226" s="208">
        <v>37457</v>
      </c>
      <c r="M226" s="176">
        <v>3.1720000000000002</v>
      </c>
      <c r="N226" s="176">
        <v>3.161</v>
      </c>
      <c r="O226" s="176">
        <v>3.0979999999999999</v>
      </c>
      <c r="P226" s="176">
        <v>1.494</v>
      </c>
      <c r="Q226" s="176">
        <v>1.925</v>
      </c>
      <c r="R226" s="176">
        <v>2.0680000000000001</v>
      </c>
      <c r="S226" s="176">
        <v>1.653</v>
      </c>
      <c r="T226" s="176">
        <v>7.8319999999999999</v>
      </c>
      <c r="U226" s="176">
        <v>10.991</v>
      </c>
      <c r="V226" s="176">
        <v>10.956</v>
      </c>
      <c r="W226" s="176">
        <v>10.772</v>
      </c>
      <c r="X226" s="176">
        <v>10.747</v>
      </c>
      <c r="Y226" s="176">
        <v>10.747</v>
      </c>
      <c r="Z226" s="176">
        <v>10.744</v>
      </c>
      <c r="AA226" s="176">
        <v>10.742000000000001</v>
      </c>
      <c r="AB226" s="176">
        <v>10.673</v>
      </c>
      <c r="AC226" s="176">
        <v>7.97</v>
      </c>
      <c r="AD226" s="176">
        <v>4.83</v>
      </c>
      <c r="AE226" s="176">
        <v>4.3099999999999996</v>
      </c>
      <c r="AF226" s="176">
        <v>4.4829999999999997</v>
      </c>
      <c r="AG226" s="176">
        <v>6.7619999999999996</v>
      </c>
      <c r="AH226" s="176">
        <v>5.5880000000000001</v>
      </c>
      <c r="AI226" s="176">
        <v>4.3339999999999996</v>
      </c>
      <c r="AJ226" s="176">
        <v>4.0590000000000002</v>
      </c>
      <c r="AK226" s="176">
        <v>90.652799999999999</v>
      </c>
      <c r="AL226" s="176">
        <v>104.63039999999999</v>
      </c>
      <c r="AM226" s="176">
        <v>122.3712</v>
      </c>
      <c r="AN226" s="176">
        <v>74.591999999999999</v>
      </c>
      <c r="AO226" s="176">
        <v>53.978400000000001</v>
      </c>
      <c r="AP226" s="176">
        <v>144.8664</v>
      </c>
      <c r="AQ226" s="176">
        <v>125.6472</v>
      </c>
      <c r="AR226" s="176">
        <v>120.55680000000001</v>
      </c>
      <c r="AS226" s="176">
        <v>3.9815999999999998</v>
      </c>
      <c r="AT226" s="176">
        <v>43.276800000000001</v>
      </c>
      <c r="AU226" s="176">
        <v>103.6392</v>
      </c>
      <c r="AV226" s="176">
        <v>139.50720000000001</v>
      </c>
      <c r="AW226" s="176">
        <v>132.8544</v>
      </c>
      <c r="AX226" s="176">
        <v>63.974400000000003</v>
      </c>
      <c r="AY226" s="176">
        <v>137.23920000000001</v>
      </c>
      <c r="AZ226" s="176">
        <v>137.00399999999999</v>
      </c>
      <c r="BA226" s="176">
        <v>132.8544</v>
      </c>
      <c r="BB226" s="176">
        <v>104.83199999999999</v>
      </c>
      <c r="BC226" s="176">
        <v>101.7072</v>
      </c>
      <c r="BD226" s="176">
        <v>132.51839999999999</v>
      </c>
      <c r="BE226" s="176">
        <v>137.72639999999998</v>
      </c>
      <c r="BF226" s="176">
        <v>79.430399999999992</v>
      </c>
      <c r="BG226" s="176">
        <v>128.50319999999999</v>
      </c>
      <c r="BH226" s="176">
        <v>118.0536</v>
      </c>
      <c r="BI226" s="176">
        <v>129.62880000000001</v>
      </c>
      <c r="BJ226" s="176">
        <v>32.054400000000001</v>
      </c>
      <c r="BK226" s="176">
        <v>69.468000000000004</v>
      </c>
      <c r="BL226" s="176">
        <v>129.2928</v>
      </c>
      <c r="BM226" s="176">
        <v>121.8168</v>
      </c>
      <c r="BN226" s="176">
        <v>132.048</v>
      </c>
      <c r="BO226" s="176">
        <v>60.177599999999998</v>
      </c>
      <c r="BP226" s="176">
        <v>127.0752</v>
      </c>
      <c r="BQ226" s="176">
        <v>80.085599999999999</v>
      </c>
      <c r="BR226" s="176">
        <v>158.05439999999999</v>
      </c>
      <c r="BS226" s="176">
        <v>111.4512</v>
      </c>
      <c r="BT226" s="176">
        <v>104.46239999999999</v>
      </c>
      <c r="BU226" s="176">
        <v>120.8424</v>
      </c>
      <c r="BV226" s="176">
        <v>127.41119999999999</v>
      </c>
      <c r="BW226" s="176">
        <v>30.357599999999998</v>
      </c>
      <c r="BX226" s="176">
        <v>39.849599999999995</v>
      </c>
      <c r="BY226" s="176">
        <v>51.323999999999998</v>
      </c>
      <c r="BZ226" s="176">
        <v>19.756799999999998</v>
      </c>
      <c r="CA226" s="176">
        <v>61.2864</v>
      </c>
      <c r="CB226" s="176">
        <v>108.864</v>
      </c>
      <c r="CC226" s="176">
        <v>139.50720000000001</v>
      </c>
      <c r="CD226" s="176">
        <v>91.929600000000008</v>
      </c>
      <c r="CE226" s="176">
        <v>111.5184</v>
      </c>
      <c r="CF226" s="176">
        <v>53.676000000000002</v>
      </c>
      <c r="CG226" s="176">
        <v>127.26</v>
      </c>
      <c r="CH226" s="176">
        <v>145.33679999999998</v>
      </c>
      <c r="CI226" s="176">
        <v>88.351199999999992</v>
      </c>
      <c r="CJ226" s="176">
        <v>141.45599999999999</v>
      </c>
      <c r="CK226" s="176">
        <v>87.091200000000001</v>
      </c>
      <c r="CL226" s="176">
        <v>91.055999999999997</v>
      </c>
      <c r="CM226" s="176">
        <v>36.607199999999999</v>
      </c>
      <c r="CN226" s="176">
        <v>14.011200000000001</v>
      </c>
      <c r="CO226" s="176">
        <v>10.0968</v>
      </c>
      <c r="CP226" s="176">
        <v>97.767599999999987</v>
      </c>
      <c r="CQ226" s="176">
        <v>125.2944</v>
      </c>
      <c r="CR226" s="176">
        <v>92.677199999999999</v>
      </c>
      <c r="CS226" s="176">
        <v>87.897599999999997</v>
      </c>
      <c r="CT226" s="176">
        <v>77.473199999999991</v>
      </c>
      <c r="CU226" s="176">
        <v>118.062</v>
      </c>
      <c r="CV226" s="176">
        <v>93.643199999999993</v>
      </c>
      <c r="CW226" s="176">
        <v>122.47200000000001</v>
      </c>
      <c r="CX226" s="176">
        <v>55.784399999999998</v>
      </c>
      <c r="CY226" s="176">
        <v>72.643200000000007</v>
      </c>
      <c r="CZ226" s="176">
        <v>103.194</v>
      </c>
      <c r="DA226" s="176">
        <v>91.526399999999995</v>
      </c>
      <c r="DB226" s="176">
        <v>62.344800000000006</v>
      </c>
      <c r="DC226" s="176">
        <v>67.922399999999996</v>
      </c>
      <c r="DD226" s="176">
        <v>82.614000000000004</v>
      </c>
      <c r="DE226" s="4"/>
      <c r="DF226" s="113">
        <f t="shared" si="17"/>
        <v>43952</v>
      </c>
      <c r="DG226" s="133">
        <f t="shared" si="18"/>
        <v>88.47</v>
      </c>
      <c r="DH226" s="86">
        <f t="shared" ca="1" si="15"/>
        <v>0</v>
      </c>
      <c r="DI226" s="4"/>
      <c r="DO226" s="178"/>
    </row>
    <row r="227" spans="1:119" customFormat="1" ht="12" customHeight="1" x14ac:dyDescent="0.2">
      <c r="A227" s="4"/>
      <c r="B227" s="188">
        <f t="shared" si="16"/>
        <v>43983</v>
      </c>
      <c r="C227" s="186">
        <v>64.900000000000006</v>
      </c>
      <c r="D227" s="186">
        <v>46.71</v>
      </c>
      <c r="E227" s="187">
        <v>0.9</v>
      </c>
      <c r="F227" s="187">
        <v>1.1000000000000001</v>
      </c>
      <c r="G227" s="4"/>
      <c r="H227" s="4"/>
      <c r="I227" s="4"/>
      <c r="J227" s="4"/>
      <c r="K227" s="4"/>
      <c r="L227" s="208">
        <v>37458</v>
      </c>
      <c r="M227" s="176">
        <v>4.415</v>
      </c>
      <c r="N227" s="176">
        <v>4.4829999999999997</v>
      </c>
      <c r="O227" s="176">
        <v>4.5019999999999998</v>
      </c>
      <c r="P227" s="176">
        <v>4.8710000000000004</v>
      </c>
      <c r="Q227" s="176">
        <v>4.9180000000000001</v>
      </c>
      <c r="R227" s="176">
        <v>4.992</v>
      </c>
      <c r="S227" s="176">
        <v>5.4489999999999998</v>
      </c>
      <c r="T227" s="176">
        <v>7.9770000000000003</v>
      </c>
      <c r="U227" s="176">
        <v>7.5720000000000001</v>
      </c>
      <c r="V227" s="176">
        <v>5.5869999999999997</v>
      </c>
      <c r="W227" s="176">
        <v>7.5759999999999996</v>
      </c>
      <c r="X227" s="176">
        <v>8.3079999999999998</v>
      </c>
      <c r="Y227" s="176">
        <v>8.157</v>
      </c>
      <c r="Z227" s="176">
        <v>7.992</v>
      </c>
      <c r="AA227" s="176">
        <v>8.2170000000000005</v>
      </c>
      <c r="AB227" s="176">
        <v>8.173</v>
      </c>
      <c r="AC227" s="176">
        <v>8.1709999999999994</v>
      </c>
      <c r="AD227" s="176">
        <v>8.4139999999999997</v>
      </c>
      <c r="AE227" s="176">
        <v>9.0109999999999992</v>
      </c>
      <c r="AF227" s="176">
        <v>11.048</v>
      </c>
      <c r="AG227" s="176">
        <v>10.608000000000001</v>
      </c>
      <c r="AH227" s="176">
        <v>7.4720000000000004</v>
      </c>
      <c r="AI227" s="176">
        <v>8.4220000000000006</v>
      </c>
      <c r="AJ227" s="176">
        <v>6.891</v>
      </c>
      <c r="AK227" s="176">
        <v>112.72799999999999</v>
      </c>
      <c r="AL227" s="176">
        <v>94.466399999999993</v>
      </c>
      <c r="AM227" s="176">
        <v>135.54239999999999</v>
      </c>
      <c r="AN227" s="176">
        <v>126.72239999999999</v>
      </c>
      <c r="AO227" s="176">
        <v>108.66239999999999</v>
      </c>
      <c r="AP227" s="176">
        <v>140.0616</v>
      </c>
      <c r="AQ227" s="176">
        <v>124.18560000000001</v>
      </c>
      <c r="AR227" s="176">
        <v>87.645600000000002</v>
      </c>
      <c r="AS227" s="176">
        <v>49.1736</v>
      </c>
      <c r="AT227" s="176">
        <v>138.44879999999998</v>
      </c>
      <c r="AU227" s="176">
        <v>123.98399999999999</v>
      </c>
      <c r="AV227" s="176">
        <v>126.4032</v>
      </c>
      <c r="AW227" s="176">
        <v>102.17760000000001</v>
      </c>
      <c r="AX227" s="176">
        <v>122.33760000000001</v>
      </c>
      <c r="AY227" s="176">
        <v>59.791199999999996</v>
      </c>
      <c r="AZ227" s="176">
        <v>129.696</v>
      </c>
      <c r="BA227" s="176">
        <v>86.200800000000001</v>
      </c>
      <c r="BB227" s="176">
        <v>80.119199999999992</v>
      </c>
      <c r="BC227" s="176">
        <v>109.28400000000001</v>
      </c>
      <c r="BD227" s="176">
        <v>133.86240000000001</v>
      </c>
      <c r="BE227" s="176">
        <v>91.324799999999996</v>
      </c>
      <c r="BF227" s="176">
        <v>92.534399999999991</v>
      </c>
      <c r="BG227" s="176">
        <v>90.417600000000007</v>
      </c>
      <c r="BH227" s="176">
        <v>91.811999999999998</v>
      </c>
      <c r="BI227" s="176">
        <v>42.537599999999998</v>
      </c>
      <c r="BJ227" s="176">
        <v>62.361599999999996</v>
      </c>
      <c r="BK227" s="176">
        <v>119.952</v>
      </c>
      <c r="BL227" s="176">
        <v>123.98399999999999</v>
      </c>
      <c r="BM227" s="176">
        <v>116.3232</v>
      </c>
      <c r="BN227" s="176">
        <v>126.65519999999999</v>
      </c>
      <c r="BO227" s="176">
        <v>113.41680000000001</v>
      </c>
      <c r="BP227" s="176">
        <v>83.529600000000002</v>
      </c>
      <c r="BQ227" s="176">
        <v>121.1448</v>
      </c>
      <c r="BR227" s="176">
        <v>101.7072</v>
      </c>
      <c r="BS227" s="176">
        <v>131.46</v>
      </c>
      <c r="BT227" s="176">
        <v>130.4016</v>
      </c>
      <c r="BU227" s="176">
        <v>138.4992</v>
      </c>
      <c r="BV227" s="176">
        <v>21.571200000000001</v>
      </c>
      <c r="BW227" s="176">
        <v>48.5184</v>
      </c>
      <c r="BX227" s="176">
        <v>89.258399999999995</v>
      </c>
      <c r="BY227" s="176">
        <v>100.6152</v>
      </c>
      <c r="BZ227" s="176">
        <v>55.036799999999999</v>
      </c>
      <c r="CA227" s="176">
        <v>95.356800000000007</v>
      </c>
      <c r="CB227" s="176">
        <v>142.53120000000001</v>
      </c>
      <c r="CC227" s="176">
        <v>74.155199999999994</v>
      </c>
      <c r="CD227" s="176">
        <v>84.8232</v>
      </c>
      <c r="CE227" s="176">
        <v>94.147199999999998</v>
      </c>
      <c r="CF227" s="176">
        <v>143.74079999999998</v>
      </c>
      <c r="CG227" s="176">
        <v>80.623199999999997</v>
      </c>
      <c r="CH227" s="176">
        <v>134.95439999999999</v>
      </c>
      <c r="CI227" s="176">
        <v>109.0656</v>
      </c>
      <c r="CJ227" s="176">
        <v>106.0416</v>
      </c>
      <c r="CK227" s="176">
        <v>80.236800000000002</v>
      </c>
      <c r="CL227" s="176">
        <v>82.303200000000004</v>
      </c>
      <c r="CM227" s="176">
        <v>119.3472</v>
      </c>
      <c r="CN227" s="176">
        <v>129.024</v>
      </c>
      <c r="CO227" s="176">
        <v>115.71839999999999</v>
      </c>
      <c r="CP227" s="176">
        <v>78.203999999999994</v>
      </c>
      <c r="CQ227" s="176">
        <v>126.8064</v>
      </c>
      <c r="CR227" s="176">
        <v>102.21119999999999</v>
      </c>
      <c r="CS227" s="176">
        <v>110.10719999999999</v>
      </c>
      <c r="CT227" s="176">
        <v>83.311199999999999</v>
      </c>
      <c r="CU227" s="176">
        <v>123.0264</v>
      </c>
      <c r="CV227" s="176">
        <v>121.36319999999999</v>
      </c>
      <c r="CW227" s="176">
        <v>149.58720000000002</v>
      </c>
      <c r="CX227" s="176">
        <v>75.415199999999999</v>
      </c>
      <c r="CY227" s="176">
        <v>95.34</v>
      </c>
      <c r="CZ227" s="176">
        <v>134.48400000000001</v>
      </c>
      <c r="DA227" s="176">
        <v>126.8064</v>
      </c>
      <c r="DB227" s="176">
        <v>57.556800000000003</v>
      </c>
      <c r="DC227" s="176">
        <v>80.589600000000004</v>
      </c>
      <c r="DD227" s="176">
        <v>77.229600000000005</v>
      </c>
      <c r="DE227" s="4"/>
      <c r="DF227" s="113">
        <f t="shared" si="17"/>
        <v>43983</v>
      </c>
      <c r="DG227" s="133">
        <f t="shared" si="18"/>
        <v>64.900000000000006</v>
      </c>
      <c r="DH227" s="86">
        <f t="shared" ca="1" si="15"/>
        <v>0</v>
      </c>
      <c r="DI227" s="4"/>
      <c r="DO227" s="178"/>
    </row>
    <row r="228" spans="1:119" customFormat="1" ht="12" customHeight="1" x14ac:dyDescent="0.2">
      <c r="A228" s="4"/>
      <c r="B228" s="188">
        <f t="shared" si="16"/>
        <v>44013</v>
      </c>
      <c r="C228" s="186">
        <v>84.11</v>
      </c>
      <c r="D228" s="186">
        <v>21.03</v>
      </c>
      <c r="E228" s="187">
        <v>0.9</v>
      </c>
      <c r="F228" s="187">
        <v>1.1000000000000001</v>
      </c>
      <c r="G228" s="4"/>
      <c r="H228" s="4"/>
      <c r="I228" s="4"/>
      <c r="J228" s="4"/>
      <c r="K228" s="4"/>
      <c r="L228" s="208">
        <v>37459</v>
      </c>
      <c r="M228" s="176">
        <v>6.8630000000000004</v>
      </c>
      <c r="N228" s="176">
        <v>6.851</v>
      </c>
      <c r="O228" s="176">
        <v>6.8120000000000003</v>
      </c>
      <c r="P228" s="176">
        <v>6.6950000000000003</v>
      </c>
      <c r="Q228" s="176">
        <v>6.6609999999999996</v>
      </c>
      <c r="R228" s="176">
        <v>6.6529999999999996</v>
      </c>
      <c r="S228" s="176">
        <v>6.649</v>
      </c>
      <c r="T228" s="176">
        <v>6.6319999999999997</v>
      </c>
      <c r="U228" s="176">
        <v>5.0339999999999998</v>
      </c>
      <c r="V228" s="176">
        <v>4.8959999999999999</v>
      </c>
      <c r="W228" s="176">
        <v>5.7480000000000002</v>
      </c>
      <c r="X228" s="176">
        <v>5.7119999999999997</v>
      </c>
      <c r="Y228" s="176">
        <v>5.7539999999999996</v>
      </c>
      <c r="Z228" s="176">
        <v>5.7930000000000001</v>
      </c>
      <c r="AA228" s="176">
        <v>5.7930000000000001</v>
      </c>
      <c r="AB228" s="176">
        <v>5.7990000000000004</v>
      </c>
      <c r="AC228" s="176">
        <v>5.7930000000000001</v>
      </c>
      <c r="AD228" s="176">
        <v>5.8230000000000004</v>
      </c>
      <c r="AE228" s="176">
        <v>5.835</v>
      </c>
      <c r="AF228" s="176">
        <v>5.7990000000000004</v>
      </c>
      <c r="AG228" s="176">
        <v>5.81</v>
      </c>
      <c r="AH228" s="176">
        <v>5.83</v>
      </c>
      <c r="AI228" s="176">
        <v>5.8230000000000004</v>
      </c>
      <c r="AJ228" s="176">
        <v>6.3380000000000001</v>
      </c>
      <c r="AK228" s="176">
        <v>125.6472</v>
      </c>
      <c r="AL228" s="176">
        <v>107.9736</v>
      </c>
      <c r="AM228" s="176">
        <v>141.9264</v>
      </c>
      <c r="AN228" s="176">
        <v>99.2376</v>
      </c>
      <c r="AO228" s="176">
        <v>98.28</v>
      </c>
      <c r="AP228" s="176">
        <v>79.934399999999997</v>
      </c>
      <c r="AQ228" s="176">
        <v>114.744</v>
      </c>
      <c r="AR228" s="176">
        <v>80.438399999999987</v>
      </c>
      <c r="AS228" s="176">
        <v>73.31519999999999</v>
      </c>
      <c r="AT228" s="176">
        <v>107.85599999999999</v>
      </c>
      <c r="AU228" s="176">
        <v>130.2336</v>
      </c>
      <c r="AV228" s="176">
        <v>108.66239999999999</v>
      </c>
      <c r="AW228" s="176">
        <v>116.2392</v>
      </c>
      <c r="AX228" s="176">
        <v>88.082399999999993</v>
      </c>
      <c r="AY228" s="176">
        <v>142.1952</v>
      </c>
      <c r="AZ228" s="176">
        <v>87.897600000000011</v>
      </c>
      <c r="BA228" s="176">
        <v>31.012799999999999</v>
      </c>
      <c r="BB228" s="176">
        <v>96.700800000000001</v>
      </c>
      <c r="BC228" s="176">
        <v>94.281600000000012</v>
      </c>
      <c r="BD228" s="176">
        <v>103.824</v>
      </c>
      <c r="BE228" s="176">
        <v>120.75839999999999</v>
      </c>
      <c r="BF228" s="176">
        <v>33.314399999999999</v>
      </c>
      <c r="BG228" s="176">
        <v>92.534399999999991</v>
      </c>
      <c r="BH228" s="176">
        <v>97.809600000000003</v>
      </c>
      <c r="BI228" s="176">
        <v>143.45520000000002</v>
      </c>
      <c r="BJ228" s="176">
        <v>72.995999999999995</v>
      </c>
      <c r="BK228" s="176">
        <v>69.820800000000006</v>
      </c>
      <c r="BL228" s="176">
        <v>122.43839999999999</v>
      </c>
      <c r="BM228" s="176">
        <v>107.2512</v>
      </c>
      <c r="BN228" s="176">
        <v>75.432000000000002</v>
      </c>
      <c r="BO228" s="176">
        <v>102.49680000000001</v>
      </c>
      <c r="BP228" s="176">
        <v>97.591200000000001</v>
      </c>
      <c r="BQ228" s="176">
        <v>107.2008</v>
      </c>
      <c r="BR228" s="176">
        <v>115.13039999999999</v>
      </c>
      <c r="BS228" s="176">
        <v>141.12</v>
      </c>
      <c r="BT228" s="176">
        <v>69.148800000000008</v>
      </c>
      <c r="BU228" s="176">
        <v>116.0544</v>
      </c>
      <c r="BV228" s="176">
        <v>118.1544</v>
      </c>
      <c r="BW228" s="176">
        <v>128.0496</v>
      </c>
      <c r="BX228" s="176">
        <v>123.9</v>
      </c>
      <c r="BY228" s="176">
        <v>72.424800000000005</v>
      </c>
      <c r="BZ228" s="176">
        <v>123.98399999999999</v>
      </c>
      <c r="CA228" s="176">
        <v>81.782399999999996</v>
      </c>
      <c r="CB228" s="176">
        <v>139.4736</v>
      </c>
      <c r="CC228" s="176">
        <v>94.029600000000002</v>
      </c>
      <c r="CD228" s="176">
        <v>92.1648</v>
      </c>
      <c r="CE228" s="176">
        <v>53.575199999999995</v>
      </c>
      <c r="CF228" s="176">
        <v>115.92</v>
      </c>
      <c r="CG228" s="176">
        <v>52.214400000000005</v>
      </c>
      <c r="CH228" s="176">
        <v>107.6544</v>
      </c>
      <c r="CI228" s="176">
        <v>130.43520000000001</v>
      </c>
      <c r="CJ228" s="176">
        <v>61.790399999999998</v>
      </c>
      <c r="CK228" s="176">
        <v>121.9344</v>
      </c>
      <c r="CL228" s="176">
        <v>143.01839999999999</v>
      </c>
      <c r="CM228" s="176">
        <v>129.76319999999998</v>
      </c>
      <c r="CN228" s="176">
        <v>110.0736</v>
      </c>
      <c r="CO228" s="176">
        <v>108.0072</v>
      </c>
      <c r="CP228" s="176">
        <v>128.78880000000001</v>
      </c>
      <c r="CQ228" s="176">
        <v>47.6616</v>
      </c>
      <c r="CR228" s="176">
        <v>59.505600000000001</v>
      </c>
      <c r="CS228" s="176">
        <v>107.9568</v>
      </c>
      <c r="CT228" s="176">
        <v>127.61280000000001</v>
      </c>
      <c r="CU228" s="176">
        <v>46.787999999999997</v>
      </c>
      <c r="CV228" s="176">
        <v>8.6352000000000011</v>
      </c>
      <c r="CW228" s="176">
        <v>118.4568</v>
      </c>
      <c r="CX228" s="176">
        <v>128.01599999999999</v>
      </c>
      <c r="CY228" s="176">
        <v>142.93439999999998</v>
      </c>
      <c r="CZ228" s="176">
        <v>93.122399999999999</v>
      </c>
      <c r="DA228" s="176">
        <v>117.4992</v>
      </c>
      <c r="DB228" s="176">
        <v>107.9568</v>
      </c>
      <c r="DC228" s="176">
        <v>150.2928</v>
      </c>
      <c r="DD228" s="176">
        <v>117.23039999999999</v>
      </c>
      <c r="DE228" s="4"/>
      <c r="DF228" s="113">
        <f t="shared" si="17"/>
        <v>44013</v>
      </c>
      <c r="DG228" s="133">
        <f t="shared" si="18"/>
        <v>84.11</v>
      </c>
      <c r="DH228" s="86">
        <f t="shared" ca="1" si="15"/>
        <v>0</v>
      </c>
      <c r="DI228" s="4"/>
      <c r="DO228" s="178"/>
    </row>
    <row r="229" spans="1:119" customFormat="1" ht="12" customHeight="1" x14ac:dyDescent="0.2">
      <c r="A229" s="4"/>
      <c r="B229" s="188">
        <f t="shared" si="16"/>
        <v>44044</v>
      </c>
      <c r="C229" s="186">
        <v>83.35</v>
      </c>
      <c r="D229" s="186">
        <v>19.29</v>
      </c>
      <c r="E229" s="187">
        <v>0.9</v>
      </c>
      <c r="F229" s="187">
        <v>1.1000000000000001</v>
      </c>
      <c r="G229" s="4"/>
      <c r="H229" s="4"/>
      <c r="I229" s="4"/>
      <c r="J229" s="4"/>
      <c r="K229" s="4"/>
      <c r="L229" s="208">
        <v>37460</v>
      </c>
      <c r="M229" s="176">
        <v>6.3650000000000002</v>
      </c>
      <c r="N229" s="176">
        <v>5.931</v>
      </c>
      <c r="O229" s="176">
        <v>4.351</v>
      </c>
      <c r="P229" s="176">
        <v>4.28</v>
      </c>
      <c r="Q229" s="176">
        <v>3.9830000000000001</v>
      </c>
      <c r="R229" s="176">
        <v>3.8919999999999999</v>
      </c>
      <c r="S229" s="176">
        <v>4.4800000000000004</v>
      </c>
      <c r="T229" s="176">
        <v>6.0389999999999997</v>
      </c>
      <c r="U229" s="176">
        <v>4.1509999999999998</v>
      </c>
      <c r="V229" s="176">
        <v>4.0220000000000002</v>
      </c>
      <c r="W229" s="176">
        <v>4.085</v>
      </c>
      <c r="X229" s="176">
        <v>4.1139999999999999</v>
      </c>
      <c r="Y229" s="176">
        <v>4.1500000000000004</v>
      </c>
      <c r="Z229" s="176">
        <v>3.2810000000000001</v>
      </c>
      <c r="AA229" s="176">
        <v>3.1749999999999998</v>
      </c>
      <c r="AB229" s="176">
        <v>4</v>
      </c>
      <c r="AC229" s="176">
        <v>10.95</v>
      </c>
      <c r="AD229" s="176">
        <v>10.558</v>
      </c>
      <c r="AE229" s="176">
        <v>10.661</v>
      </c>
      <c r="AF229" s="176">
        <v>5.008</v>
      </c>
      <c r="AG229" s="176">
        <v>4.859</v>
      </c>
      <c r="AH229" s="176">
        <v>8.484</v>
      </c>
      <c r="AI229" s="176">
        <v>10.252000000000001</v>
      </c>
      <c r="AJ229" s="176">
        <v>9.2929999999999993</v>
      </c>
      <c r="AK229" s="176">
        <v>130.51919999999998</v>
      </c>
      <c r="AL229" s="176">
        <v>126.21839999999999</v>
      </c>
      <c r="AM229" s="176">
        <v>115.71839999999999</v>
      </c>
      <c r="AN229" s="176">
        <v>59.7744</v>
      </c>
      <c r="AO229" s="176">
        <v>112.24080000000001</v>
      </c>
      <c r="AP229" s="176">
        <v>100.51439999999999</v>
      </c>
      <c r="AQ229" s="176">
        <v>137.84399999999999</v>
      </c>
      <c r="AR229" s="176">
        <v>81.429600000000008</v>
      </c>
      <c r="AS229" s="176">
        <v>62.395199999999996</v>
      </c>
      <c r="AT229" s="176">
        <v>114.91200000000001</v>
      </c>
      <c r="AU229" s="176">
        <v>115.5168</v>
      </c>
      <c r="AV229" s="176">
        <v>108.25919999999999</v>
      </c>
      <c r="AW229" s="176">
        <v>58.128</v>
      </c>
      <c r="AX229" s="176">
        <v>117.8352</v>
      </c>
      <c r="AY229" s="176">
        <v>113.88719999999999</v>
      </c>
      <c r="AZ229" s="176">
        <v>138.70079999999999</v>
      </c>
      <c r="BA229" s="176">
        <v>84.268799999999999</v>
      </c>
      <c r="BB229" s="176">
        <v>123.5808</v>
      </c>
      <c r="BC229" s="176">
        <v>97.97760000000001</v>
      </c>
      <c r="BD229" s="176">
        <v>79.632000000000005</v>
      </c>
      <c r="BE229" s="176">
        <v>124.60560000000001</v>
      </c>
      <c r="BF229" s="176">
        <v>71.047200000000004</v>
      </c>
      <c r="BG229" s="176">
        <v>65.855999999999995</v>
      </c>
      <c r="BH229" s="176">
        <v>120.94319999999999</v>
      </c>
      <c r="BI229" s="176">
        <v>57.859199999999994</v>
      </c>
      <c r="BJ229" s="176">
        <v>74.3904</v>
      </c>
      <c r="BK229" s="176">
        <v>81.379199999999997</v>
      </c>
      <c r="BL229" s="176">
        <v>73.130399999999995</v>
      </c>
      <c r="BM229" s="176">
        <v>93.004800000000003</v>
      </c>
      <c r="BN229" s="176">
        <v>100.69919999999999</v>
      </c>
      <c r="BO229" s="176">
        <v>85.075199999999995</v>
      </c>
      <c r="BP229" s="176">
        <v>77.616</v>
      </c>
      <c r="BQ229" s="176">
        <v>112.0056</v>
      </c>
      <c r="BR229" s="176">
        <v>86.94</v>
      </c>
      <c r="BS229" s="176">
        <v>138.29760000000002</v>
      </c>
      <c r="BT229" s="176">
        <v>39.799199999999999</v>
      </c>
      <c r="BU229" s="176">
        <v>10.8192</v>
      </c>
      <c r="BV229" s="176">
        <v>28.862400000000001</v>
      </c>
      <c r="BW229" s="176">
        <v>126.10080000000001</v>
      </c>
      <c r="BX229" s="176">
        <v>108.7422</v>
      </c>
      <c r="BY229" s="176">
        <v>88.367999999999995</v>
      </c>
      <c r="BZ229" s="176">
        <v>125.46239999999999</v>
      </c>
      <c r="CA229" s="176">
        <v>36.489599999999996</v>
      </c>
      <c r="CB229" s="176">
        <v>119.2632</v>
      </c>
      <c r="CC229" s="176">
        <v>8.4672000000000001</v>
      </c>
      <c r="CD229" s="176">
        <v>51.206400000000002</v>
      </c>
      <c r="CE229" s="176">
        <v>99.590399999999988</v>
      </c>
      <c r="CF229" s="176">
        <v>88.099199999999996</v>
      </c>
      <c r="CG229" s="176">
        <v>103.65600000000001</v>
      </c>
      <c r="CH229" s="176">
        <v>91.509600000000006</v>
      </c>
      <c r="CI229" s="176">
        <v>108.74639999999999</v>
      </c>
      <c r="CJ229" s="176">
        <v>39.009599999999999</v>
      </c>
      <c r="CK229" s="176">
        <v>4.6536</v>
      </c>
      <c r="CL229" s="176">
        <v>117.1464</v>
      </c>
      <c r="CM229" s="176">
        <v>120.48960000000001</v>
      </c>
      <c r="CN229" s="176">
        <v>143.5224</v>
      </c>
      <c r="CO229" s="176">
        <v>98.851199999999992</v>
      </c>
      <c r="CP229" s="176">
        <v>80.00160000000001</v>
      </c>
      <c r="CQ229" s="176">
        <v>109.8888</v>
      </c>
      <c r="CR229" s="176">
        <v>61.723199999999999</v>
      </c>
      <c r="CS229" s="176">
        <v>126.0168</v>
      </c>
      <c r="CT229" s="176">
        <v>103.8408</v>
      </c>
      <c r="CU229" s="176">
        <v>75.331199999999995</v>
      </c>
      <c r="CV229" s="176">
        <v>88.250399999999999</v>
      </c>
      <c r="CW229" s="176">
        <v>126</v>
      </c>
      <c r="CX229" s="176">
        <v>122.3712</v>
      </c>
      <c r="CY229" s="176">
        <v>104.47919999999999</v>
      </c>
      <c r="CZ229" s="176">
        <v>135.1224</v>
      </c>
      <c r="DA229" s="176">
        <v>136.73520000000002</v>
      </c>
      <c r="DB229" s="176">
        <v>103.2192</v>
      </c>
      <c r="DC229" s="176">
        <v>85.444800000000001</v>
      </c>
      <c r="DD229" s="176">
        <v>134.26560000000001</v>
      </c>
      <c r="DE229" s="4"/>
      <c r="DF229" s="113">
        <f t="shared" si="17"/>
        <v>44044</v>
      </c>
      <c r="DG229" s="133">
        <f t="shared" si="18"/>
        <v>83.35</v>
      </c>
      <c r="DH229" s="86">
        <f t="shared" ca="1" si="15"/>
        <v>0</v>
      </c>
      <c r="DI229" s="4"/>
      <c r="DO229" s="178"/>
    </row>
    <row r="230" spans="1:119" customFormat="1" ht="12" customHeight="1" x14ac:dyDescent="0.2">
      <c r="A230" s="4"/>
      <c r="B230" s="188">
        <f t="shared" si="16"/>
        <v>44075</v>
      </c>
      <c r="C230" s="186">
        <v>85.14</v>
      </c>
      <c r="D230" s="186">
        <v>18.75</v>
      </c>
      <c r="E230" s="187">
        <v>0.9</v>
      </c>
      <c r="F230" s="187">
        <v>1.1000000000000001</v>
      </c>
      <c r="G230" s="4"/>
      <c r="H230" s="4"/>
      <c r="I230" s="4"/>
      <c r="J230" s="4"/>
      <c r="K230" s="4"/>
      <c r="L230" s="208">
        <v>37461</v>
      </c>
      <c r="M230" s="176">
        <v>10.14</v>
      </c>
      <c r="N230" s="176">
        <v>10.135</v>
      </c>
      <c r="O230" s="176">
        <v>10.117000000000001</v>
      </c>
      <c r="P230" s="176">
        <v>10.125</v>
      </c>
      <c r="Q230" s="176">
        <v>10.201000000000001</v>
      </c>
      <c r="R230" s="176">
        <v>10.234999999999999</v>
      </c>
      <c r="S230" s="176">
        <v>10.224</v>
      </c>
      <c r="T230" s="176">
        <v>10.166</v>
      </c>
      <c r="U230" s="176">
        <v>9.8019999999999996</v>
      </c>
      <c r="V230" s="176">
        <v>8.1530000000000005</v>
      </c>
      <c r="W230" s="176">
        <v>6.3559999999999999</v>
      </c>
      <c r="X230" s="176">
        <v>4.2640000000000002</v>
      </c>
      <c r="Y230" s="176">
        <v>4.3040000000000003</v>
      </c>
      <c r="Z230" s="176">
        <v>4.5949999999999998</v>
      </c>
      <c r="AA230" s="176">
        <v>2.8820000000000001</v>
      </c>
      <c r="AB230" s="176">
        <v>7.5469999999999997</v>
      </c>
      <c r="AC230" s="176">
        <v>7.9450000000000003</v>
      </c>
      <c r="AD230" s="176">
        <v>7.258</v>
      </c>
      <c r="AE230" s="176">
        <v>4.6310000000000002</v>
      </c>
      <c r="AF230" s="176">
        <v>4.7169999999999996</v>
      </c>
      <c r="AG230" s="176">
        <v>4.6790000000000003</v>
      </c>
      <c r="AH230" s="176">
        <v>4.5519999999999996</v>
      </c>
      <c r="AI230" s="176">
        <v>4.63</v>
      </c>
      <c r="AJ230" s="176">
        <v>6.1589999999999998</v>
      </c>
      <c r="AK230" s="176">
        <v>138.03719999999998</v>
      </c>
      <c r="AL230" s="176">
        <v>96.574799999999996</v>
      </c>
      <c r="AM230" s="176">
        <v>105.0504</v>
      </c>
      <c r="AN230" s="176">
        <v>83.328000000000003</v>
      </c>
      <c r="AO230" s="176">
        <v>128.4024</v>
      </c>
      <c r="AP230" s="176">
        <v>98.338799999999992</v>
      </c>
      <c r="AQ230" s="176">
        <v>140.196</v>
      </c>
      <c r="AR230" s="176">
        <v>102.79920000000001</v>
      </c>
      <c r="AS230" s="176">
        <v>86.897999999999996</v>
      </c>
      <c r="AT230" s="176">
        <v>83.134799999999998</v>
      </c>
      <c r="AU230" s="176">
        <v>118.33080000000001</v>
      </c>
      <c r="AV230" s="176">
        <v>120.2208</v>
      </c>
      <c r="AW230" s="176">
        <v>104.0592</v>
      </c>
      <c r="AX230" s="176">
        <v>99.42240000000001</v>
      </c>
      <c r="AY230" s="176">
        <v>122.76599999999999</v>
      </c>
      <c r="AZ230" s="176">
        <v>103.52159999999999</v>
      </c>
      <c r="BA230" s="176">
        <v>67.989599999999996</v>
      </c>
      <c r="BB230" s="176">
        <v>131.36759999999998</v>
      </c>
      <c r="BC230" s="176">
        <v>81.068399999999997</v>
      </c>
      <c r="BD230" s="176">
        <v>64.360799999999998</v>
      </c>
      <c r="BE230" s="176">
        <v>79.564800000000005</v>
      </c>
      <c r="BF230" s="176">
        <v>71.307600000000008</v>
      </c>
      <c r="BG230" s="176">
        <v>96.331199999999995</v>
      </c>
      <c r="BH230" s="176">
        <v>101.7744</v>
      </c>
      <c r="BI230" s="176">
        <v>102.96720000000001</v>
      </c>
      <c r="BJ230" s="176">
        <v>81.723600000000005</v>
      </c>
      <c r="BK230" s="176">
        <v>97.608000000000004</v>
      </c>
      <c r="BL230" s="176">
        <v>85.251599999999996</v>
      </c>
      <c r="BM230" s="176">
        <v>110.81280000000001</v>
      </c>
      <c r="BN230" s="176">
        <v>79.497599999999991</v>
      </c>
      <c r="BO230" s="176">
        <v>86.881199999999993</v>
      </c>
      <c r="BP230" s="176">
        <v>22.780799999999999</v>
      </c>
      <c r="BQ230" s="176">
        <v>78.825600000000009</v>
      </c>
      <c r="BR230" s="176">
        <v>63.705599999999997</v>
      </c>
      <c r="BS230" s="176">
        <v>54.432000000000002</v>
      </c>
      <c r="BT230" s="176">
        <v>50.4</v>
      </c>
      <c r="BU230" s="176">
        <v>16.531200000000002</v>
      </c>
      <c r="BV230" s="176">
        <v>12.700799999999999</v>
      </c>
      <c r="BW230" s="176">
        <v>115.26480000000001</v>
      </c>
      <c r="BX230" s="176">
        <v>93.584400000000002</v>
      </c>
      <c r="BY230" s="176">
        <v>71.903999999999996</v>
      </c>
      <c r="BZ230" s="176">
        <v>118.93559999999999</v>
      </c>
      <c r="CA230" s="176">
        <v>58.203600000000002</v>
      </c>
      <c r="CB230" s="176">
        <v>127.7724</v>
      </c>
      <c r="CC230" s="176">
        <v>1.2096</v>
      </c>
      <c r="CD230" s="176">
        <v>21.974400000000003</v>
      </c>
      <c r="CE230" s="176">
        <v>0.80640000000000001</v>
      </c>
      <c r="CF230" s="176">
        <v>112.6104</v>
      </c>
      <c r="CG230" s="176">
        <v>118.4736</v>
      </c>
      <c r="CH230" s="176">
        <v>124.18560000000001</v>
      </c>
      <c r="CI230" s="176">
        <v>128.33519999999999</v>
      </c>
      <c r="CJ230" s="176">
        <v>113.87039999999999</v>
      </c>
      <c r="CK230" s="176">
        <v>84.251999999999995</v>
      </c>
      <c r="CL230" s="176">
        <v>91.324799999999996</v>
      </c>
      <c r="CM230" s="176">
        <v>92.736000000000004</v>
      </c>
      <c r="CN230" s="176">
        <v>43.444800000000001</v>
      </c>
      <c r="CO230" s="176">
        <v>99.12</v>
      </c>
      <c r="CP230" s="176">
        <v>87.460800000000006</v>
      </c>
      <c r="CQ230" s="176">
        <v>149.65439999999998</v>
      </c>
      <c r="CR230" s="176">
        <v>89.241600000000005</v>
      </c>
      <c r="CS230" s="176">
        <v>127.94880000000001</v>
      </c>
      <c r="CT230" s="176">
        <v>147.1344</v>
      </c>
      <c r="CU230" s="176">
        <v>138.9864</v>
      </c>
      <c r="CV230" s="176">
        <v>21.7728</v>
      </c>
      <c r="CW230" s="176">
        <v>111.21599999999999</v>
      </c>
      <c r="CX230" s="176">
        <v>96.700800000000001</v>
      </c>
      <c r="CY230" s="176">
        <v>155.21520000000001</v>
      </c>
      <c r="CZ230" s="176">
        <v>96.516000000000005</v>
      </c>
      <c r="DA230" s="176">
        <v>132.97200000000001</v>
      </c>
      <c r="DB230" s="176">
        <v>131.84639999999999</v>
      </c>
      <c r="DC230" s="176">
        <v>105.63839999999999</v>
      </c>
      <c r="DD230" s="176">
        <v>76.339200000000005</v>
      </c>
      <c r="DE230" s="4"/>
      <c r="DF230" s="113">
        <f t="shared" si="17"/>
        <v>44075</v>
      </c>
      <c r="DG230" s="133">
        <f t="shared" si="18"/>
        <v>85.14</v>
      </c>
      <c r="DH230" s="86">
        <f t="shared" ca="1" si="15"/>
        <v>0</v>
      </c>
      <c r="DI230" s="4"/>
      <c r="DO230" s="178"/>
    </row>
    <row r="231" spans="1:119" customFormat="1" ht="12" customHeight="1" x14ac:dyDescent="0.2">
      <c r="A231" s="4"/>
      <c r="B231" s="188">
        <f t="shared" si="16"/>
        <v>44105</v>
      </c>
      <c r="C231" s="186">
        <v>88.11</v>
      </c>
      <c r="D231" s="186">
        <v>20.22</v>
      </c>
      <c r="E231" s="187">
        <v>0.9</v>
      </c>
      <c r="F231" s="187">
        <v>1.1000000000000001</v>
      </c>
      <c r="G231" s="4"/>
      <c r="H231" s="4"/>
      <c r="I231" s="4"/>
      <c r="J231" s="4"/>
      <c r="K231" s="4"/>
      <c r="L231" s="208">
        <v>37462</v>
      </c>
      <c r="M231" s="176">
        <v>4.7190000000000003</v>
      </c>
      <c r="N231" s="176">
        <v>4.7240000000000002</v>
      </c>
      <c r="O231" s="176">
        <v>4.7469999999999999</v>
      </c>
      <c r="P231" s="176">
        <v>4.835</v>
      </c>
      <c r="Q231" s="176">
        <v>5.1139999999999999</v>
      </c>
      <c r="R231" s="176">
        <v>4.6980000000000004</v>
      </c>
      <c r="S231" s="176">
        <v>3.552</v>
      </c>
      <c r="T231" s="176">
        <v>6.5069999999999997</v>
      </c>
      <c r="U231" s="176">
        <v>5.9690000000000003</v>
      </c>
      <c r="V231" s="176">
        <v>7.3760000000000003</v>
      </c>
      <c r="W231" s="176">
        <v>7.4359999999999999</v>
      </c>
      <c r="X231" s="176">
        <v>7.4029999999999996</v>
      </c>
      <c r="Y231" s="176">
        <v>7.3419999999999996</v>
      </c>
      <c r="Z231" s="176">
        <v>7.3479999999999999</v>
      </c>
      <c r="AA231" s="176">
        <v>7.2060000000000004</v>
      </c>
      <c r="AB231" s="176">
        <v>7.1230000000000002</v>
      </c>
      <c r="AC231" s="176">
        <v>7.3220000000000001</v>
      </c>
      <c r="AD231" s="176">
        <v>7.7869999999999999</v>
      </c>
      <c r="AE231" s="176">
        <v>7.7960000000000003</v>
      </c>
      <c r="AF231" s="176">
        <v>8.1609999999999996</v>
      </c>
      <c r="AG231" s="176">
        <v>8.1760000000000002</v>
      </c>
      <c r="AH231" s="176">
        <v>7.9939999999999998</v>
      </c>
      <c r="AI231" s="176">
        <v>7.7750000000000004</v>
      </c>
      <c r="AJ231" s="176">
        <v>6.6230000000000002</v>
      </c>
      <c r="AK231" s="176">
        <v>145.55520000000001</v>
      </c>
      <c r="AL231" s="176">
        <v>66.931200000000004</v>
      </c>
      <c r="AM231" s="176">
        <v>94.38239999999999</v>
      </c>
      <c r="AN231" s="176">
        <v>106.88160000000001</v>
      </c>
      <c r="AO231" s="176">
        <v>144.56399999999999</v>
      </c>
      <c r="AP231" s="176">
        <v>96.163200000000003</v>
      </c>
      <c r="AQ231" s="176">
        <v>142.548</v>
      </c>
      <c r="AR231" s="176">
        <v>124.1688</v>
      </c>
      <c r="AS231" s="176">
        <v>111.4008</v>
      </c>
      <c r="AT231" s="176">
        <v>51.357599999999998</v>
      </c>
      <c r="AU231" s="176">
        <v>121.1448</v>
      </c>
      <c r="AV231" s="176">
        <v>132.1824</v>
      </c>
      <c r="AW231" s="176">
        <v>149.99039999999999</v>
      </c>
      <c r="AX231" s="176">
        <v>81.009600000000006</v>
      </c>
      <c r="AY231" s="176">
        <v>131.64479999999998</v>
      </c>
      <c r="AZ231" s="176">
        <v>68.342399999999998</v>
      </c>
      <c r="BA231" s="176">
        <v>51.7104</v>
      </c>
      <c r="BB231" s="176">
        <v>139.15439999999998</v>
      </c>
      <c r="BC231" s="176">
        <v>64.159199999999998</v>
      </c>
      <c r="BD231" s="176">
        <v>49.089599999999997</v>
      </c>
      <c r="BE231" s="176">
        <v>34.524000000000001</v>
      </c>
      <c r="BF231" s="176">
        <v>71.567999999999998</v>
      </c>
      <c r="BG231" s="176">
        <v>126.8064</v>
      </c>
      <c r="BH231" s="176">
        <v>82.60560000000001</v>
      </c>
      <c r="BI231" s="176">
        <v>148.07520000000002</v>
      </c>
      <c r="BJ231" s="176">
        <v>89.05680000000001</v>
      </c>
      <c r="BK231" s="176">
        <v>113.8368</v>
      </c>
      <c r="BL231" s="176">
        <v>97.372799999999998</v>
      </c>
      <c r="BM231" s="176">
        <v>128.6208</v>
      </c>
      <c r="BN231" s="176">
        <v>58.295999999999999</v>
      </c>
      <c r="BO231" s="176">
        <v>88.68719999999999</v>
      </c>
      <c r="BP231" s="176">
        <v>61.000800000000005</v>
      </c>
      <c r="BQ231" s="176">
        <v>72.072000000000003</v>
      </c>
      <c r="BR231" s="176">
        <v>102.21119999999999</v>
      </c>
      <c r="BS231" s="176">
        <v>79.833600000000004</v>
      </c>
      <c r="BT231" s="176">
        <v>52.987199999999994</v>
      </c>
      <c r="BU231" s="176">
        <v>44.755199999999995</v>
      </c>
      <c r="BV231" s="176">
        <v>72.979199999999992</v>
      </c>
      <c r="BW231" s="176">
        <v>104.42880000000001</v>
      </c>
      <c r="BX231" s="176">
        <v>141.32160000000002</v>
      </c>
      <c r="BY231" s="176">
        <v>55.44</v>
      </c>
      <c r="BZ231" s="176">
        <v>112.4088</v>
      </c>
      <c r="CA231" s="176">
        <v>79.917600000000007</v>
      </c>
      <c r="CB231" s="176">
        <v>136.2816</v>
      </c>
      <c r="CC231" s="176">
        <v>86.083199999999991</v>
      </c>
      <c r="CD231" s="176">
        <v>134.41679999999999</v>
      </c>
      <c r="CE231" s="176">
        <v>148.54560000000001</v>
      </c>
      <c r="CF231" s="176">
        <v>80.085599999999999</v>
      </c>
      <c r="CG231" s="176">
        <v>19.4208</v>
      </c>
      <c r="CH231" s="176">
        <v>80.724000000000004</v>
      </c>
      <c r="CI231" s="176">
        <v>41.328000000000003</v>
      </c>
      <c r="CJ231" s="176">
        <v>62.294400000000003</v>
      </c>
      <c r="CK231" s="176">
        <v>117.7176</v>
      </c>
      <c r="CL231" s="176">
        <v>141.72479999999999</v>
      </c>
      <c r="CM231" s="176">
        <v>117.12960000000001</v>
      </c>
      <c r="CN231" s="176">
        <v>50.9544</v>
      </c>
      <c r="CO231" s="176">
        <v>68.207999999999998</v>
      </c>
      <c r="CP231" s="176">
        <v>145.10160000000002</v>
      </c>
      <c r="CQ231" s="176">
        <v>152.208</v>
      </c>
      <c r="CR231" s="176">
        <v>91.845600000000005</v>
      </c>
      <c r="CS231" s="176">
        <v>141.10320000000002</v>
      </c>
      <c r="CT231" s="176">
        <v>110.93039999999999</v>
      </c>
      <c r="CU231" s="176">
        <v>113.1816</v>
      </c>
      <c r="CV231" s="176">
        <v>102.29519999999999</v>
      </c>
      <c r="CW231" s="176">
        <v>145.3032</v>
      </c>
      <c r="CX231" s="176">
        <v>102.6648</v>
      </c>
      <c r="CY231" s="176">
        <v>91.761600000000001</v>
      </c>
      <c r="CZ231" s="176">
        <v>33.667199999999994</v>
      </c>
      <c r="DA231" s="176">
        <v>144.21120000000002</v>
      </c>
      <c r="DB231" s="176">
        <v>120.75839999999999</v>
      </c>
      <c r="DC231" s="176">
        <v>108.05760000000001</v>
      </c>
      <c r="DD231" s="176">
        <v>18.412800000000001</v>
      </c>
      <c r="DE231" s="4"/>
      <c r="DF231" s="113">
        <f t="shared" si="17"/>
        <v>44105</v>
      </c>
      <c r="DG231" s="133">
        <f t="shared" si="18"/>
        <v>88.11</v>
      </c>
      <c r="DH231" s="86">
        <f t="shared" ca="1" si="15"/>
        <v>0</v>
      </c>
      <c r="DI231" s="4"/>
      <c r="DO231" s="178"/>
    </row>
    <row r="232" spans="1:119" customFormat="1" ht="12" customHeight="1" x14ac:dyDescent="0.2">
      <c r="A232" s="4"/>
      <c r="B232" s="188">
        <f t="shared" si="16"/>
        <v>44136</v>
      </c>
      <c r="C232" s="186">
        <v>89.96</v>
      </c>
      <c r="D232" s="186">
        <v>17.91</v>
      </c>
      <c r="E232" s="187">
        <v>0.9</v>
      </c>
      <c r="F232" s="187">
        <v>1.1000000000000001</v>
      </c>
      <c r="G232" s="4"/>
      <c r="H232" s="4"/>
      <c r="I232" s="4"/>
      <c r="J232" s="4"/>
      <c r="K232" s="4"/>
      <c r="L232" s="208">
        <v>37463</v>
      </c>
      <c r="M232" s="176">
        <v>7.26</v>
      </c>
      <c r="N232" s="176">
        <v>7.2720000000000002</v>
      </c>
      <c r="O232" s="176">
        <v>7.35</v>
      </c>
      <c r="P232" s="176">
        <v>6.1879999999999997</v>
      </c>
      <c r="Q232" s="176">
        <v>6.4669999999999996</v>
      </c>
      <c r="R232" s="176">
        <v>6.532</v>
      </c>
      <c r="S232" s="176">
        <v>6.5250000000000004</v>
      </c>
      <c r="T232" s="176">
        <v>6.4859999999999998</v>
      </c>
      <c r="U232" s="176">
        <v>6.4530000000000003</v>
      </c>
      <c r="V232" s="176">
        <v>6.423</v>
      </c>
      <c r="W232" s="176">
        <v>6.3940000000000001</v>
      </c>
      <c r="X232" s="176">
        <v>5.0039999999999996</v>
      </c>
      <c r="Y232" s="176">
        <v>7.0670000000000002</v>
      </c>
      <c r="Z232" s="176">
        <v>7.05</v>
      </c>
      <c r="AA232" s="176">
        <v>6.915</v>
      </c>
      <c r="AB232" s="176">
        <v>5.7480000000000002</v>
      </c>
      <c r="AC232" s="176">
        <v>6.42</v>
      </c>
      <c r="AD232" s="176">
        <v>6.7119999999999997</v>
      </c>
      <c r="AE232" s="176">
        <v>6.6909999999999998</v>
      </c>
      <c r="AF232" s="176">
        <v>6.681</v>
      </c>
      <c r="AG232" s="176">
        <v>6.7069999999999999</v>
      </c>
      <c r="AH232" s="176">
        <v>6.758</v>
      </c>
      <c r="AI232" s="176">
        <v>6.7960000000000003</v>
      </c>
      <c r="AJ232" s="176">
        <v>6.085</v>
      </c>
      <c r="AK232" s="176">
        <v>106.9824</v>
      </c>
      <c r="AL232" s="176">
        <v>137.22239999999999</v>
      </c>
      <c r="AM232" s="176">
        <v>90.5184</v>
      </c>
      <c r="AN232" s="176">
        <v>55.372800000000005</v>
      </c>
      <c r="AO232" s="176">
        <v>47.6952</v>
      </c>
      <c r="AP232" s="176">
        <v>131.84639999999999</v>
      </c>
      <c r="AQ232" s="176">
        <v>114.4248</v>
      </c>
      <c r="AR232" s="176">
        <v>151.4016</v>
      </c>
      <c r="AS232" s="176">
        <v>111.48480000000001</v>
      </c>
      <c r="AT232" s="176">
        <v>109.98960000000001</v>
      </c>
      <c r="AU232" s="176">
        <v>116.3904</v>
      </c>
      <c r="AV232" s="176">
        <v>96.398399999999995</v>
      </c>
      <c r="AW232" s="176">
        <v>71.803200000000004</v>
      </c>
      <c r="AX232" s="176">
        <v>123.93360000000001</v>
      </c>
      <c r="AY232" s="176">
        <v>133.79520000000002</v>
      </c>
      <c r="AZ232" s="176">
        <v>133.66079999999999</v>
      </c>
      <c r="BA232" s="176">
        <v>80.035200000000003</v>
      </c>
      <c r="BB232" s="176">
        <v>69.921600000000012</v>
      </c>
      <c r="BC232" s="176">
        <v>83.244</v>
      </c>
      <c r="BD232" s="176">
        <v>79.749600000000001</v>
      </c>
      <c r="BE232" s="176">
        <v>105.30239999999999</v>
      </c>
      <c r="BF232" s="176">
        <v>44.570399999999999</v>
      </c>
      <c r="BG232" s="176">
        <v>109.536</v>
      </c>
      <c r="BH232" s="176">
        <v>63.503999999999998</v>
      </c>
      <c r="BI232" s="176">
        <v>85.881600000000006</v>
      </c>
      <c r="BJ232" s="176">
        <v>41.328000000000003</v>
      </c>
      <c r="BK232" s="176">
        <v>47.795999999999999</v>
      </c>
      <c r="BL232" s="176">
        <v>118.64160000000001</v>
      </c>
      <c r="BM232" s="176">
        <v>141.5232</v>
      </c>
      <c r="BN232" s="176">
        <v>83.479199999999992</v>
      </c>
      <c r="BO232" s="176">
        <v>147.36960000000002</v>
      </c>
      <c r="BP232" s="176">
        <v>103.2192</v>
      </c>
      <c r="BQ232" s="176">
        <v>110.24160000000001</v>
      </c>
      <c r="BR232" s="176">
        <v>106.848</v>
      </c>
      <c r="BS232" s="176">
        <v>101.80800000000001</v>
      </c>
      <c r="BT232" s="176">
        <v>71.8536</v>
      </c>
      <c r="BU232" s="176">
        <v>101.2368</v>
      </c>
      <c r="BV232" s="176">
        <v>63.957599999999999</v>
      </c>
      <c r="BW232" s="176">
        <v>112.2912</v>
      </c>
      <c r="BX232" s="176">
        <v>105.03360000000001</v>
      </c>
      <c r="BY232" s="176">
        <v>42.134399999999999</v>
      </c>
      <c r="BZ232" s="176">
        <v>123.06</v>
      </c>
      <c r="CA232" s="176">
        <v>90.367199999999997</v>
      </c>
      <c r="CB232" s="176">
        <v>135.6096</v>
      </c>
      <c r="CC232" s="176">
        <v>67.536000000000001</v>
      </c>
      <c r="CD232" s="176">
        <v>84.453600000000009</v>
      </c>
      <c r="CE232" s="176">
        <v>23.788799999999998</v>
      </c>
      <c r="CF232" s="176">
        <v>81.647999999999996</v>
      </c>
      <c r="CG232" s="176">
        <v>111.88800000000001</v>
      </c>
      <c r="CH232" s="176">
        <v>55.036799999999999</v>
      </c>
      <c r="CI232" s="176">
        <v>81.160800000000009</v>
      </c>
      <c r="CJ232" s="176">
        <v>127.73039999999999</v>
      </c>
      <c r="CK232" s="176">
        <v>81.513600000000011</v>
      </c>
      <c r="CL232" s="176">
        <v>141.69120000000001</v>
      </c>
      <c r="CM232" s="176">
        <v>91.761600000000001</v>
      </c>
      <c r="CN232" s="176">
        <v>136.48320000000001</v>
      </c>
      <c r="CO232" s="176">
        <v>119.5488</v>
      </c>
      <c r="CP232" s="176">
        <v>146.56320000000002</v>
      </c>
      <c r="CQ232" s="176">
        <v>40.639199999999995</v>
      </c>
      <c r="CR232" s="176">
        <v>160.59120000000001</v>
      </c>
      <c r="CS232" s="176">
        <v>98.414400000000001</v>
      </c>
      <c r="CT232" s="176">
        <v>137.13839999999999</v>
      </c>
      <c r="CU232" s="176">
        <v>48.787199999999999</v>
      </c>
      <c r="CV232" s="176">
        <v>77.884799999999998</v>
      </c>
      <c r="CW232" s="176">
        <v>106.0416</v>
      </c>
      <c r="CX232" s="176">
        <v>78.069600000000008</v>
      </c>
      <c r="CY232" s="176">
        <v>137.5248</v>
      </c>
      <c r="CZ232" s="176">
        <v>122.87519999999999</v>
      </c>
      <c r="DA232" s="176">
        <v>100.71599999999999</v>
      </c>
      <c r="DB232" s="176">
        <v>146.63039999999998</v>
      </c>
      <c r="DC232" s="176">
        <v>79.363199999999992</v>
      </c>
      <c r="DD232" s="176">
        <v>100.3296</v>
      </c>
      <c r="DE232" s="4"/>
      <c r="DF232" s="113">
        <f t="shared" si="17"/>
        <v>44136</v>
      </c>
      <c r="DG232" s="133">
        <f t="shared" si="18"/>
        <v>89.96</v>
      </c>
      <c r="DH232" s="86">
        <f t="shared" ca="1" si="15"/>
        <v>0</v>
      </c>
      <c r="DI232" s="4"/>
      <c r="DO232" s="178"/>
    </row>
    <row r="233" spans="1:119" customFormat="1" ht="12" customHeight="1" x14ac:dyDescent="0.2">
      <c r="A233" s="4"/>
      <c r="B233" s="188">
        <f t="shared" si="16"/>
        <v>44166</v>
      </c>
      <c r="C233" s="186">
        <v>81.8</v>
      </c>
      <c r="D233" s="186">
        <v>18.829999999999998</v>
      </c>
      <c r="E233" s="187">
        <v>0.9</v>
      </c>
      <c r="F233" s="187">
        <v>1.1000000000000001</v>
      </c>
      <c r="G233" s="4"/>
      <c r="H233" s="4"/>
      <c r="I233" s="4"/>
      <c r="J233" s="4"/>
      <c r="K233" s="4"/>
      <c r="L233" s="208">
        <v>37464</v>
      </c>
      <c r="M233" s="176">
        <v>5.8929999999999998</v>
      </c>
      <c r="N233" s="176">
        <v>5.8689999999999998</v>
      </c>
      <c r="O233" s="176">
        <v>4.569</v>
      </c>
      <c r="P233" s="176">
        <v>4.431</v>
      </c>
      <c r="Q233" s="176">
        <v>4.4189999999999996</v>
      </c>
      <c r="R233" s="176">
        <v>4.6319999999999997</v>
      </c>
      <c r="S233" s="176">
        <v>4.7839999999999998</v>
      </c>
      <c r="T233" s="176">
        <v>3.8969999999999998</v>
      </c>
      <c r="U233" s="176">
        <v>3.798</v>
      </c>
      <c r="V233" s="176">
        <v>4.4880000000000004</v>
      </c>
      <c r="W233" s="176">
        <v>5.6909999999999998</v>
      </c>
      <c r="X233" s="176">
        <v>5.9420000000000002</v>
      </c>
      <c r="Y233" s="176">
        <v>4.5999999999999996</v>
      </c>
      <c r="Z233" s="176">
        <v>6.5720000000000001</v>
      </c>
      <c r="AA233" s="176">
        <v>6.5529999999999999</v>
      </c>
      <c r="AB233" s="176">
        <v>6.5640000000000001</v>
      </c>
      <c r="AC233" s="176">
        <v>6.5609999999999999</v>
      </c>
      <c r="AD233" s="176">
        <v>6.2649999999999997</v>
      </c>
      <c r="AE233" s="176">
        <v>4.6870000000000003</v>
      </c>
      <c r="AF233" s="176">
        <v>5.97</v>
      </c>
      <c r="AG233" s="176">
        <v>6.1760000000000002</v>
      </c>
      <c r="AH233" s="176">
        <v>6.202</v>
      </c>
      <c r="AI233" s="176">
        <v>6.24</v>
      </c>
      <c r="AJ233" s="176">
        <v>6.1509999999999998</v>
      </c>
      <c r="AK233" s="176">
        <v>89.6952</v>
      </c>
      <c r="AL233" s="176">
        <v>127.8984</v>
      </c>
      <c r="AM233" s="176">
        <v>162.85920000000002</v>
      </c>
      <c r="AN233" s="176">
        <v>97.003199999999993</v>
      </c>
      <c r="AO233" s="176">
        <v>88.855199999999996</v>
      </c>
      <c r="AP233" s="176">
        <v>110.5776</v>
      </c>
      <c r="AQ233" s="176">
        <v>86.385600000000011</v>
      </c>
      <c r="AR233" s="176">
        <v>153.46799999999999</v>
      </c>
      <c r="AS233" s="176">
        <v>94.953600000000009</v>
      </c>
      <c r="AT233" s="176">
        <v>136.43279999999999</v>
      </c>
      <c r="AU233" s="176">
        <v>141.64079999999998</v>
      </c>
      <c r="AV233" s="176">
        <v>97.221600000000009</v>
      </c>
      <c r="AW233" s="176">
        <v>125.63039999999999</v>
      </c>
      <c r="AX233" s="176">
        <v>111.9888</v>
      </c>
      <c r="AY233" s="176">
        <v>121.01039999999999</v>
      </c>
      <c r="AZ233" s="176">
        <v>135.0384</v>
      </c>
      <c r="BA233" s="176">
        <v>106.9152</v>
      </c>
      <c r="BB233" s="176">
        <v>106.4952</v>
      </c>
      <c r="BC233" s="176">
        <v>56.733599999999996</v>
      </c>
      <c r="BD233" s="176">
        <v>120.54</v>
      </c>
      <c r="BE233" s="176">
        <v>132.65279999999998</v>
      </c>
      <c r="BF233" s="176">
        <v>111.636</v>
      </c>
      <c r="BG233" s="176">
        <v>45.040800000000004</v>
      </c>
      <c r="BH233" s="176">
        <v>123.2616</v>
      </c>
      <c r="BI233" s="176">
        <v>101.0184</v>
      </c>
      <c r="BJ233" s="176">
        <v>127.008</v>
      </c>
      <c r="BK233" s="176">
        <v>108.66239999999999</v>
      </c>
      <c r="BL233" s="176">
        <v>88.367999999999995</v>
      </c>
      <c r="BM233" s="176">
        <v>118.74239999999999</v>
      </c>
      <c r="BN233" s="176">
        <v>100.63200000000001</v>
      </c>
      <c r="BO233" s="176">
        <v>120.75839999999999</v>
      </c>
      <c r="BP233" s="176">
        <v>51.206400000000002</v>
      </c>
      <c r="BQ233" s="176">
        <v>74.625600000000006</v>
      </c>
      <c r="BR233" s="176">
        <v>127.8648</v>
      </c>
      <c r="BS233" s="176">
        <v>137.89439999999999</v>
      </c>
      <c r="BT233" s="176">
        <v>47.5608</v>
      </c>
      <c r="BU233" s="176">
        <v>41.344800000000006</v>
      </c>
      <c r="BV233" s="176">
        <v>124.7568</v>
      </c>
      <c r="BW233" s="176">
        <v>118.13760000000001</v>
      </c>
      <c r="BX233" s="176">
        <v>138.4992</v>
      </c>
      <c r="BY233" s="176">
        <v>120.3552</v>
      </c>
      <c r="BZ233" s="176">
        <v>57.573599999999999</v>
      </c>
      <c r="CA233" s="176">
        <v>43.159199999999998</v>
      </c>
      <c r="CB233" s="176">
        <v>71.9208</v>
      </c>
      <c r="CC233" s="176">
        <v>77.447999999999993</v>
      </c>
      <c r="CD233" s="176">
        <v>49.795199999999994</v>
      </c>
      <c r="CE233" s="176">
        <v>62.680800000000005</v>
      </c>
      <c r="CF233" s="176">
        <v>52.365600000000001</v>
      </c>
      <c r="CG233" s="176">
        <v>65.721600000000009</v>
      </c>
      <c r="CH233" s="176">
        <v>79.228800000000007</v>
      </c>
      <c r="CI233" s="176">
        <v>35.363999999999997</v>
      </c>
      <c r="CJ233" s="176">
        <v>58.833599999999997</v>
      </c>
      <c r="CK233" s="176">
        <v>64.915199999999999</v>
      </c>
      <c r="CL233" s="176">
        <v>79.430399999999992</v>
      </c>
      <c r="CM233" s="176">
        <v>47.375999999999998</v>
      </c>
      <c r="CN233" s="176">
        <v>20.916</v>
      </c>
      <c r="CO233" s="176">
        <v>51.6096</v>
      </c>
      <c r="CP233" s="176">
        <v>57.859199999999994</v>
      </c>
      <c r="CQ233" s="176">
        <v>70.56</v>
      </c>
      <c r="CR233" s="176">
        <v>65.116799999999998</v>
      </c>
      <c r="CS233" s="176">
        <v>51.996000000000002</v>
      </c>
      <c r="CT233" s="176">
        <v>56.6496</v>
      </c>
      <c r="CU233" s="176">
        <v>121.76639999999999</v>
      </c>
      <c r="CV233" s="176">
        <v>118.13760000000001</v>
      </c>
      <c r="CW233" s="176">
        <v>88.8048</v>
      </c>
      <c r="CX233" s="176">
        <v>96.952799999999996</v>
      </c>
      <c r="CY233" s="176">
        <v>134.26560000000001</v>
      </c>
      <c r="CZ233" s="176">
        <v>120.75839999999999</v>
      </c>
      <c r="DA233" s="176">
        <v>55.776000000000003</v>
      </c>
      <c r="DB233" s="176">
        <v>100.3296</v>
      </c>
      <c r="DC233" s="176">
        <v>142.80000000000001</v>
      </c>
      <c r="DD233" s="176">
        <v>86.889600000000002</v>
      </c>
      <c r="DE233" s="4"/>
      <c r="DF233" s="113">
        <f t="shared" si="17"/>
        <v>44166</v>
      </c>
      <c r="DG233" s="133">
        <f t="shared" si="18"/>
        <v>81.8</v>
      </c>
      <c r="DH233" s="86">
        <f t="shared" ca="1" si="15"/>
        <v>0</v>
      </c>
      <c r="DI233" s="4"/>
      <c r="DO233" s="178"/>
    </row>
    <row r="234" spans="1:119" customFormat="1" ht="12" customHeight="1" x14ac:dyDescent="0.2">
      <c r="A234" s="4"/>
      <c r="B234" s="188">
        <f t="shared" si="16"/>
        <v>44197</v>
      </c>
      <c r="C234" s="186">
        <v>87.95</v>
      </c>
      <c r="D234" s="186">
        <v>20.149999999999999</v>
      </c>
      <c r="E234" s="187">
        <v>0.9</v>
      </c>
      <c r="F234" s="187">
        <v>1.1000000000000001</v>
      </c>
      <c r="G234" s="4"/>
      <c r="H234" s="4"/>
      <c r="I234" s="4"/>
      <c r="J234" s="4"/>
      <c r="K234" s="4"/>
      <c r="L234" s="208">
        <v>37465</v>
      </c>
      <c r="M234" s="176">
        <v>6.242</v>
      </c>
      <c r="N234" s="176">
        <v>6.266</v>
      </c>
      <c r="O234" s="176">
        <v>6.2619999999999996</v>
      </c>
      <c r="P234" s="176">
        <v>6.2670000000000003</v>
      </c>
      <c r="Q234" s="176">
        <v>6.2789999999999999</v>
      </c>
      <c r="R234" s="176">
        <v>6.29</v>
      </c>
      <c r="S234" s="176">
        <v>6.3</v>
      </c>
      <c r="T234" s="176">
        <v>6.29</v>
      </c>
      <c r="U234" s="176">
        <v>6.2930000000000001</v>
      </c>
      <c r="V234" s="176">
        <v>6.27</v>
      </c>
      <c r="W234" s="176">
        <v>6.2069999999999999</v>
      </c>
      <c r="X234" s="176">
        <v>6.1379999999999999</v>
      </c>
      <c r="Y234" s="176">
        <v>6.0789999999999997</v>
      </c>
      <c r="Z234" s="176">
        <v>6.085</v>
      </c>
      <c r="AA234" s="176">
        <v>6.1189999999999998</v>
      </c>
      <c r="AB234" s="176">
        <v>6.1669999999999998</v>
      </c>
      <c r="AC234" s="176">
        <v>6.2480000000000002</v>
      </c>
      <c r="AD234" s="176">
        <v>6.2789999999999999</v>
      </c>
      <c r="AE234" s="176">
        <v>6.2779999999999996</v>
      </c>
      <c r="AF234" s="176">
        <v>6.2590000000000003</v>
      </c>
      <c r="AG234" s="176">
        <v>6.2619999999999996</v>
      </c>
      <c r="AH234" s="176">
        <v>6.29</v>
      </c>
      <c r="AI234" s="176">
        <v>6.2990000000000004</v>
      </c>
      <c r="AJ234" s="176">
        <v>6.9820000000000002</v>
      </c>
      <c r="AK234" s="176">
        <v>90.316800000000001</v>
      </c>
      <c r="AL234" s="176">
        <v>49.9968</v>
      </c>
      <c r="AM234" s="176">
        <v>138.012</v>
      </c>
      <c r="AN234" s="176">
        <v>114.6096</v>
      </c>
      <c r="AO234" s="176">
        <v>145.55520000000001</v>
      </c>
      <c r="AP234" s="176">
        <v>122.7744</v>
      </c>
      <c r="AQ234" s="176">
        <v>71.988</v>
      </c>
      <c r="AR234" s="176">
        <v>147.68879999999999</v>
      </c>
      <c r="AS234" s="176">
        <v>140.44800000000001</v>
      </c>
      <c r="AT234" s="176">
        <v>152.5104</v>
      </c>
      <c r="AU234" s="176">
        <v>125.63039999999999</v>
      </c>
      <c r="AV234" s="176">
        <v>90.468000000000004</v>
      </c>
      <c r="AW234" s="176">
        <v>137.05439999999999</v>
      </c>
      <c r="AX234" s="176">
        <v>142.83360000000002</v>
      </c>
      <c r="AY234" s="176">
        <v>67.653600000000012</v>
      </c>
      <c r="AZ234" s="176">
        <v>134.7192</v>
      </c>
      <c r="BA234" s="176">
        <v>116.5248</v>
      </c>
      <c r="BB234" s="176">
        <v>93.710399999999993</v>
      </c>
      <c r="BC234" s="176">
        <v>101.556</v>
      </c>
      <c r="BD234" s="176">
        <v>72.088800000000006</v>
      </c>
      <c r="BE234" s="176">
        <v>128.70480000000001</v>
      </c>
      <c r="BF234" s="176">
        <v>137.69279999999998</v>
      </c>
      <c r="BG234" s="176">
        <v>135.67679999999999</v>
      </c>
      <c r="BH234" s="176">
        <v>71.231999999999999</v>
      </c>
      <c r="BI234" s="176">
        <v>131.292</v>
      </c>
      <c r="BJ234" s="176">
        <v>146.17679999999999</v>
      </c>
      <c r="BK234" s="176">
        <v>145.6728</v>
      </c>
      <c r="BL234" s="176">
        <v>101.80800000000001</v>
      </c>
      <c r="BM234" s="176">
        <v>68.392800000000008</v>
      </c>
      <c r="BN234" s="176">
        <v>107.52</v>
      </c>
      <c r="BO234" s="176">
        <v>143.4384</v>
      </c>
      <c r="BP234" s="176">
        <v>142.49760000000001</v>
      </c>
      <c r="BQ234" s="176">
        <v>115.46639999999999</v>
      </c>
      <c r="BR234" s="176">
        <v>107.7552</v>
      </c>
      <c r="BS234" s="176">
        <v>84.470399999999998</v>
      </c>
      <c r="BT234" s="176">
        <v>127.2432</v>
      </c>
      <c r="BU234" s="176">
        <v>72.62639999999999</v>
      </c>
      <c r="BV234" s="176">
        <v>136.78560000000002</v>
      </c>
      <c r="BW234" s="176">
        <v>143.87520000000001</v>
      </c>
      <c r="BX234" s="176">
        <v>154.22399999999999</v>
      </c>
      <c r="BY234" s="176">
        <v>70.963200000000001</v>
      </c>
      <c r="BZ234" s="176">
        <v>40.941600000000001</v>
      </c>
      <c r="CA234" s="176">
        <v>86.251199999999997</v>
      </c>
      <c r="CB234" s="176">
        <v>77.750399999999999</v>
      </c>
      <c r="CC234" s="176">
        <v>77.414400000000001</v>
      </c>
      <c r="CD234" s="176">
        <v>51.155999999999999</v>
      </c>
      <c r="CE234" s="176">
        <v>80.253600000000006</v>
      </c>
      <c r="CF234" s="176">
        <v>84.201599999999999</v>
      </c>
      <c r="CG234" s="176">
        <v>98.935199999999995</v>
      </c>
      <c r="CH234" s="176">
        <v>41.496000000000002</v>
      </c>
      <c r="CI234" s="176">
        <v>69.652799999999999</v>
      </c>
      <c r="CJ234" s="176">
        <v>58.531199999999998</v>
      </c>
      <c r="CK234" s="176">
        <v>87.091200000000001</v>
      </c>
      <c r="CL234" s="176">
        <v>46.569600000000001</v>
      </c>
      <c r="CM234" s="176">
        <v>92.231999999999999</v>
      </c>
      <c r="CN234" s="176">
        <v>55.641599999999997</v>
      </c>
      <c r="CO234" s="176">
        <v>64.394400000000005</v>
      </c>
      <c r="CP234" s="176">
        <v>78.657600000000002</v>
      </c>
      <c r="CQ234" s="176">
        <v>60.883199999999995</v>
      </c>
      <c r="CR234" s="176">
        <v>70.576800000000006</v>
      </c>
      <c r="CS234" s="176">
        <v>77.918399999999991</v>
      </c>
      <c r="CT234" s="176">
        <v>70.156800000000004</v>
      </c>
      <c r="CU234" s="176">
        <v>21.235199999999999</v>
      </c>
      <c r="CV234" s="176">
        <v>69.384</v>
      </c>
      <c r="CW234" s="176">
        <v>56.246400000000001</v>
      </c>
      <c r="CX234" s="176">
        <v>123.17760000000001</v>
      </c>
      <c r="CY234" s="176">
        <v>95.961600000000004</v>
      </c>
      <c r="CZ234" s="176">
        <v>71.450399999999988</v>
      </c>
      <c r="DA234" s="176">
        <v>107.04960000000001</v>
      </c>
      <c r="DB234" s="176">
        <v>113.7024</v>
      </c>
      <c r="DC234" s="176">
        <v>119.3472</v>
      </c>
      <c r="DD234" s="176">
        <v>59.572800000000001</v>
      </c>
      <c r="DE234" s="4"/>
      <c r="DF234" s="113">
        <f t="shared" si="17"/>
        <v>44197</v>
      </c>
      <c r="DG234" s="133">
        <f t="shared" si="18"/>
        <v>87.95</v>
      </c>
      <c r="DH234" s="86">
        <f t="shared" ca="1" si="15"/>
        <v>0</v>
      </c>
      <c r="DI234" s="4"/>
      <c r="DO234" s="178"/>
    </row>
    <row r="235" spans="1:119" customFormat="1" ht="12" customHeight="1" x14ac:dyDescent="0.2">
      <c r="A235" s="4"/>
      <c r="B235" s="188">
        <f t="shared" si="16"/>
        <v>44228</v>
      </c>
      <c r="C235" s="186">
        <v>82.2</v>
      </c>
      <c r="D235" s="186">
        <v>20.56</v>
      </c>
      <c r="E235" s="187">
        <v>0.9</v>
      </c>
      <c r="F235" s="187">
        <v>1.1000000000000001</v>
      </c>
      <c r="G235" s="4"/>
      <c r="H235" s="4"/>
      <c r="I235" s="4"/>
      <c r="J235" s="4"/>
      <c r="K235" s="4"/>
      <c r="L235" s="208">
        <v>37466</v>
      </c>
      <c r="M235" s="176">
        <v>7.4279999999999999</v>
      </c>
      <c r="N235" s="176">
        <v>7.67</v>
      </c>
      <c r="O235" s="176">
        <v>7.694</v>
      </c>
      <c r="P235" s="176">
        <v>7.641</v>
      </c>
      <c r="Q235" s="176">
        <v>5.39</v>
      </c>
      <c r="R235" s="176">
        <v>5.0990000000000002</v>
      </c>
      <c r="S235" s="176">
        <v>5.1150000000000002</v>
      </c>
      <c r="T235" s="176">
        <v>5.64</v>
      </c>
      <c r="U235" s="176">
        <v>6.11</v>
      </c>
      <c r="V235" s="176">
        <v>5.33</v>
      </c>
      <c r="W235" s="176">
        <v>5.298</v>
      </c>
      <c r="X235" s="176">
        <v>5.1950000000000003</v>
      </c>
      <c r="Y235" s="176">
        <v>5.3</v>
      </c>
      <c r="Z235" s="176">
        <v>5.2919999999999998</v>
      </c>
      <c r="AA235" s="176">
        <v>5.2919999999999998</v>
      </c>
      <c r="AB235" s="176">
        <v>5.1550000000000002</v>
      </c>
      <c r="AC235" s="176">
        <v>5.2770000000000001</v>
      </c>
      <c r="AD235" s="176">
        <v>4.6269999999999998</v>
      </c>
      <c r="AE235" s="176">
        <v>6.1150000000000002</v>
      </c>
      <c r="AF235" s="176">
        <v>6.1559999999999997</v>
      </c>
      <c r="AG235" s="176">
        <v>6.17</v>
      </c>
      <c r="AH235" s="176">
        <v>6.157</v>
      </c>
      <c r="AI235" s="176">
        <v>6.1319999999999997</v>
      </c>
      <c r="AJ235" s="176">
        <v>5.2190000000000003</v>
      </c>
      <c r="AK235" s="176">
        <v>93.777600000000007</v>
      </c>
      <c r="AL235" s="176">
        <v>118.7088</v>
      </c>
      <c r="AM235" s="176">
        <v>134.68559999999999</v>
      </c>
      <c r="AN235" s="176">
        <v>109.6704</v>
      </c>
      <c r="AO235" s="176">
        <v>139.7424</v>
      </c>
      <c r="AP235" s="176">
        <v>114.3912</v>
      </c>
      <c r="AQ235" s="176">
        <v>98.918399999999991</v>
      </c>
      <c r="AR235" s="176">
        <v>112.5264</v>
      </c>
      <c r="AS235" s="176">
        <v>78.002399999999994</v>
      </c>
      <c r="AT235" s="176">
        <v>108.39360000000001</v>
      </c>
      <c r="AU235" s="176">
        <v>98.380800000000008</v>
      </c>
      <c r="AV235" s="176">
        <v>112.0896</v>
      </c>
      <c r="AW235" s="176">
        <v>94.936800000000005</v>
      </c>
      <c r="AX235" s="176">
        <v>118.22160000000001</v>
      </c>
      <c r="AY235" s="176">
        <v>68.543999999999997</v>
      </c>
      <c r="AZ235" s="176">
        <v>71.1648</v>
      </c>
      <c r="BA235" s="176">
        <v>146.36160000000001</v>
      </c>
      <c r="BB235" s="176">
        <v>98.985600000000005</v>
      </c>
      <c r="BC235" s="176">
        <v>58.329599999999999</v>
      </c>
      <c r="BD235" s="176">
        <v>73.348799999999997</v>
      </c>
      <c r="BE235" s="176">
        <v>31.046400000000002</v>
      </c>
      <c r="BF235" s="176">
        <v>42.201599999999999</v>
      </c>
      <c r="BG235" s="176">
        <v>55.6584</v>
      </c>
      <c r="BH235" s="176">
        <v>57.052800000000005</v>
      </c>
      <c r="BI235" s="176">
        <v>51.408000000000001</v>
      </c>
      <c r="BJ235" s="176">
        <v>34.271999999999998</v>
      </c>
      <c r="BK235" s="176">
        <v>56.767199999999995</v>
      </c>
      <c r="BL235" s="176">
        <v>130.7208</v>
      </c>
      <c r="BM235" s="176">
        <v>120.3552</v>
      </c>
      <c r="BN235" s="176">
        <v>115.7688</v>
      </c>
      <c r="BO235" s="176">
        <v>122.64</v>
      </c>
      <c r="BP235" s="176">
        <v>130.68719999999999</v>
      </c>
      <c r="BQ235" s="176">
        <v>63.403199999999998</v>
      </c>
      <c r="BR235" s="176">
        <v>95.911199999999994</v>
      </c>
      <c r="BS235" s="176">
        <v>108.46080000000001</v>
      </c>
      <c r="BT235" s="176">
        <v>106.1088</v>
      </c>
      <c r="BU235" s="176">
        <v>123.17760000000001</v>
      </c>
      <c r="BV235" s="176">
        <v>120.96</v>
      </c>
      <c r="BW235" s="176">
        <v>22.377599999999997</v>
      </c>
      <c r="BX235" s="176">
        <v>96.549600000000012</v>
      </c>
      <c r="BY235" s="176">
        <v>27.115200000000002</v>
      </c>
      <c r="BZ235" s="176">
        <v>63.8904</v>
      </c>
      <c r="CA235" s="176">
        <v>135.24</v>
      </c>
      <c r="CB235" s="176">
        <v>146.76479999999998</v>
      </c>
      <c r="CC235" s="176">
        <v>106.0416</v>
      </c>
      <c r="CD235" s="176">
        <v>76.053600000000003</v>
      </c>
      <c r="CE235" s="176">
        <v>90.635999999999996</v>
      </c>
      <c r="CF235" s="176">
        <v>147.87360000000001</v>
      </c>
      <c r="CG235" s="176">
        <v>60.009599999999999</v>
      </c>
      <c r="CH235" s="176">
        <v>78.792000000000002</v>
      </c>
      <c r="CI235" s="176">
        <v>89.476799999999997</v>
      </c>
      <c r="CJ235" s="176">
        <v>74.793600000000012</v>
      </c>
      <c r="CK235" s="176">
        <v>135.67679999999999</v>
      </c>
      <c r="CL235" s="176">
        <v>72.374399999999994</v>
      </c>
      <c r="CM235" s="176">
        <v>20.0928</v>
      </c>
      <c r="CN235" s="176">
        <v>99.48960000000001</v>
      </c>
      <c r="CO235" s="176">
        <v>104.2272</v>
      </c>
      <c r="CP235" s="176">
        <v>124.992</v>
      </c>
      <c r="CQ235" s="176">
        <v>117.12960000000001</v>
      </c>
      <c r="CR235" s="176">
        <v>109.2672</v>
      </c>
      <c r="CS235" s="176">
        <v>95.676000000000002</v>
      </c>
      <c r="CT235" s="176">
        <v>143.23679999999999</v>
      </c>
      <c r="CU235" s="176">
        <v>109.872</v>
      </c>
      <c r="CV235" s="176">
        <v>70.761600000000001</v>
      </c>
      <c r="CW235" s="176">
        <v>136.7688</v>
      </c>
      <c r="CX235" s="176">
        <v>103.824</v>
      </c>
      <c r="CY235" s="176">
        <v>94.214399999999998</v>
      </c>
      <c r="CZ235" s="176">
        <v>116.02080000000001</v>
      </c>
      <c r="DA235" s="176">
        <v>60.48</v>
      </c>
      <c r="DB235" s="176">
        <v>104.5128</v>
      </c>
      <c r="DC235" s="176">
        <v>141.20400000000001</v>
      </c>
      <c r="DD235" s="176">
        <v>71.769600000000011</v>
      </c>
      <c r="DE235" s="4"/>
      <c r="DF235" s="113">
        <f t="shared" si="17"/>
        <v>44228</v>
      </c>
      <c r="DG235" s="133">
        <f t="shared" si="18"/>
        <v>82.2</v>
      </c>
      <c r="DH235" s="86">
        <f t="shared" ca="1" si="15"/>
        <v>0</v>
      </c>
      <c r="DI235" s="4"/>
      <c r="DO235" s="178"/>
    </row>
    <row r="236" spans="1:119" customFormat="1" ht="12" customHeight="1" x14ac:dyDescent="0.2">
      <c r="A236" s="4"/>
      <c r="B236" s="188">
        <f t="shared" si="16"/>
        <v>44256</v>
      </c>
      <c r="C236" s="186">
        <v>78.849999999999994</v>
      </c>
      <c r="D236" s="186">
        <v>24.97</v>
      </c>
      <c r="E236" s="187">
        <v>0.9</v>
      </c>
      <c r="F236" s="187">
        <v>1.1000000000000001</v>
      </c>
      <c r="G236" s="4"/>
      <c r="H236" s="4"/>
      <c r="I236" s="4"/>
      <c r="J236" s="4"/>
      <c r="K236" s="4"/>
      <c r="L236" s="208">
        <v>37467</v>
      </c>
      <c r="M236" s="176">
        <v>5.5759999999999996</v>
      </c>
      <c r="N236" s="176">
        <v>4.4130000000000003</v>
      </c>
      <c r="O236" s="176">
        <v>4.2990000000000004</v>
      </c>
      <c r="P236" s="176">
        <v>4.2960000000000003</v>
      </c>
      <c r="Q236" s="176">
        <v>4.2789999999999999</v>
      </c>
      <c r="R236" s="176">
        <v>4.2450000000000001</v>
      </c>
      <c r="S236" s="176">
        <v>4.2030000000000003</v>
      </c>
      <c r="T236" s="176">
        <v>5</v>
      </c>
      <c r="U236" s="176">
        <v>7.0730000000000004</v>
      </c>
      <c r="V236" s="176">
        <v>7.0510000000000002</v>
      </c>
      <c r="W236" s="176">
        <v>7.0910000000000002</v>
      </c>
      <c r="X236" s="176">
        <v>7.0890000000000004</v>
      </c>
      <c r="Y236" s="176">
        <v>7.2119999999999997</v>
      </c>
      <c r="Z236" s="176">
        <v>7.1669999999999998</v>
      </c>
      <c r="AA236" s="176">
        <v>7.1879999999999997</v>
      </c>
      <c r="AB236" s="176">
        <v>7.1959999999999997</v>
      </c>
      <c r="AC236" s="176">
        <v>7.1890000000000001</v>
      </c>
      <c r="AD236" s="176">
        <v>7.21</v>
      </c>
      <c r="AE236" s="176">
        <v>7.24</v>
      </c>
      <c r="AF236" s="176">
        <v>7.2460000000000004</v>
      </c>
      <c r="AG236" s="176">
        <v>7.2709999999999999</v>
      </c>
      <c r="AH236" s="176">
        <v>7.3319999999999999</v>
      </c>
      <c r="AI236" s="176">
        <v>7.3970000000000002</v>
      </c>
      <c r="AJ236" s="176">
        <v>6.9450000000000003</v>
      </c>
      <c r="AK236" s="176">
        <v>126.42</v>
      </c>
      <c r="AL236" s="176">
        <v>97.372799999999998</v>
      </c>
      <c r="AM236" s="176">
        <v>33.062400000000004</v>
      </c>
      <c r="AN236" s="176">
        <v>73.735199999999992</v>
      </c>
      <c r="AO236" s="176">
        <v>126.52080000000001</v>
      </c>
      <c r="AP236" s="176">
        <v>40.219199999999994</v>
      </c>
      <c r="AQ236" s="176">
        <v>60.715199999999996</v>
      </c>
      <c r="AR236" s="176">
        <v>114.91200000000001</v>
      </c>
      <c r="AS236" s="176">
        <v>130.63679999999999</v>
      </c>
      <c r="AT236" s="176">
        <v>91.660800000000009</v>
      </c>
      <c r="AU236" s="176">
        <v>104.42880000000001</v>
      </c>
      <c r="AV236" s="176">
        <v>85.091999999999999</v>
      </c>
      <c r="AW236" s="176">
        <v>135.50879999999998</v>
      </c>
      <c r="AX236" s="176">
        <v>102.4128</v>
      </c>
      <c r="AY236" s="176">
        <v>147.9744</v>
      </c>
      <c r="AZ236" s="176">
        <v>26.207999999999998</v>
      </c>
      <c r="BA236" s="176">
        <v>99.019199999999998</v>
      </c>
      <c r="BB236" s="176">
        <v>123.5976</v>
      </c>
      <c r="BC236" s="176">
        <v>148.7808</v>
      </c>
      <c r="BD236" s="176">
        <v>86.688000000000002</v>
      </c>
      <c r="BE236" s="176">
        <v>106.2432</v>
      </c>
      <c r="BF236" s="176">
        <v>83.731200000000001</v>
      </c>
      <c r="BG236" s="176">
        <v>101.0856</v>
      </c>
      <c r="BH236" s="176">
        <v>86.889600000000002</v>
      </c>
      <c r="BI236" s="176">
        <v>101.3712</v>
      </c>
      <c r="BJ236" s="176">
        <v>103.37039999999999</v>
      </c>
      <c r="BK236" s="176">
        <v>123.93360000000001</v>
      </c>
      <c r="BL236" s="176">
        <v>97.608000000000004</v>
      </c>
      <c r="BM236" s="176">
        <v>86.587199999999996</v>
      </c>
      <c r="BN236" s="176">
        <v>113.7192</v>
      </c>
      <c r="BO236" s="176">
        <v>130.70400000000001</v>
      </c>
      <c r="BP236" s="176">
        <v>127.41119999999999</v>
      </c>
      <c r="BQ236" s="176">
        <v>37.9512</v>
      </c>
      <c r="BR236" s="176">
        <v>96.852000000000004</v>
      </c>
      <c r="BS236" s="176">
        <v>136.38239999999999</v>
      </c>
      <c r="BT236" s="176">
        <v>139.3896</v>
      </c>
      <c r="BU236" s="176">
        <v>97.171199999999999</v>
      </c>
      <c r="BV236" s="176">
        <v>131.376</v>
      </c>
      <c r="BW236" s="176">
        <v>146.39520000000002</v>
      </c>
      <c r="BX236" s="176">
        <v>116.89439999999999</v>
      </c>
      <c r="BY236" s="176">
        <v>49.795199999999994</v>
      </c>
      <c r="BZ236" s="176">
        <v>90.871200000000002</v>
      </c>
      <c r="CA236" s="176">
        <v>76.97760000000001</v>
      </c>
      <c r="CB236" s="176">
        <v>124.0008</v>
      </c>
      <c r="CC236" s="176">
        <v>59.505600000000001</v>
      </c>
      <c r="CD236" s="176">
        <v>83.613600000000005</v>
      </c>
      <c r="CE236" s="176">
        <v>75.163200000000003</v>
      </c>
      <c r="CF236" s="176">
        <v>102.00960000000001</v>
      </c>
      <c r="CG236" s="176">
        <v>48.585599999999999</v>
      </c>
      <c r="CH236" s="176">
        <v>93.760800000000003</v>
      </c>
      <c r="CI236" s="176">
        <v>100.4472</v>
      </c>
      <c r="CJ236" s="176">
        <v>60.832800000000006</v>
      </c>
      <c r="CK236" s="176">
        <v>134.26560000000001</v>
      </c>
      <c r="CL236" s="176">
        <v>62.092800000000004</v>
      </c>
      <c r="CM236" s="176">
        <v>118.2384</v>
      </c>
      <c r="CN236" s="176">
        <v>80.035200000000003</v>
      </c>
      <c r="CO236" s="176">
        <v>73.164000000000001</v>
      </c>
      <c r="CP236" s="176">
        <v>100.09439999999999</v>
      </c>
      <c r="CQ236" s="176">
        <v>9.3912000000000013</v>
      </c>
      <c r="CR236" s="176">
        <v>4.1663999999999994</v>
      </c>
      <c r="CS236" s="176">
        <v>32.171999999999997</v>
      </c>
      <c r="CT236" s="176">
        <v>72.575999999999993</v>
      </c>
      <c r="CU236" s="176">
        <v>100.1952</v>
      </c>
      <c r="CV236" s="176">
        <v>144.34560000000002</v>
      </c>
      <c r="CW236" s="176">
        <v>95.356800000000007</v>
      </c>
      <c r="CX236" s="176">
        <v>127.7808</v>
      </c>
      <c r="CY236" s="176">
        <v>144.76560000000001</v>
      </c>
      <c r="CZ236" s="176">
        <v>88.720799999999997</v>
      </c>
      <c r="DA236" s="176">
        <v>62.714400000000005</v>
      </c>
      <c r="DB236" s="176">
        <v>69.064800000000005</v>
      </c>
      <c r="DC236" s="176">
        <v>26.812799999999999</v>
      </c>
      <c r="DD236" s="176">
        <v>86.503199999999993</v>
      </c>
      <c r="DE236" s="4"/>
      <c r="DF236" s="113">
        <f t="shared" si="17"/>
        <v>44256</v>
      </c>
      <c r="DG236" s="133">
        <f t="shared" si="18"/>
        <v>78.849999999999994</v>
      </c>
      <c r="DH236" s="86">
        <f t="shared" ca="1" si="15"/>
        <v>0</v>
      </c>
      <c r="DI236" s="4"/>
      <c r="DO236" s="178"/>
    </row>
    <row r="237" spans="1:119" customFormat="1" ht="12" customHeight="1" x14ac:dyDescent="0.2">
      <c r="A237" s="4"/>
      <c r="B237" s="188">
        <f t="shared" si="16"/>
        <v>44287</v>
      </c>
      <c r="C237" s="186">
        <v>88.11</v>
      </c>
      <c r="D237" s="186">
        <v>20.239999999999998</v>
      </c>
      <c r="E237" s="187">
        <v>0.9</v>
      </c>
      <c r="F237" s="187">
        <v>1.1000000000000001</v>
      </c>
      <c r="G237" s="4"/>
      <c r="H237" s="4"/>
      <c r="I237" s="4"/>
      <c r="J237" s="4"/>
      <c r="K237" s="4"/>
      <c r="L237" s="208">
        <v>37468</v>
      </c>
      <c r="M237" s="176">
        <v>7.3490000000000002</v>
      </c>
      <c r="N237" s="176">
        <v>7.327</v>
      </c>
      <c r="O237" s="176">
        <v>7.3360000000000003</v>
      </c>
      <c r="P237" s="176">
        <v>5.5069999999999997</v>
      </c>
      <c r="Q237" s="176">
        <v>4.6740000000000004</v>
      </c>
      <c r="R237" s="176">
        <v>4.657</v>
      </c>
      <c r="S237" s="176">
        <v>4.585</v>
      </c>
      <c r="T237" s="176">
        <v>4.5609999999999999</v>
      </c>
      <c r="U237" s="176">
        <v>4.5369999999999999</v>
      </c>
      <c r="V237" s="176">
        <v>4.3959999999999999</v>
      </c>
      <c r="W237" s="176">
        <v>2.5030000000000001</v>
      </c>
      <c r="X237" s="176">
        <v>2.5920000000000001</v>
      </c>
      <c r="Y237" s="176">
        <v>2.6760000000000002</v>
      </c>
      <c r="Z237" s="176">
        <v>2.6619999999999999</v>
      </c>
      <c r="AA237" s="176">
        <v>2.593</v>
      </c>
      <c r="AB237" s="176">
        <v>2.6219999999999999</v>
      </c>
      <c r="AC237" s="176">
        <v>3.9079999999999999</v>
      </c>
      <c r="AD237" s="176">
        <v>4.0490000000000004</v>
      </c>
      <c r="AE237" s="176">
        <v>4.0330000000000004</v>
      </c>
      <c r="AF237" s="176">
        <v>4.101</v>
      </c>
      <c r="AG237" s="176">
        <v>4.1150000000000002</v>
      </c>
      <c r="AH237" s="176">
        <v>7.3979999999999997</v>
      </c>
      <c r="AI237" s="176">
        <v>9.3420000000000005</v>
      </c>
      <c r="AJ237" s="176">
        <v>9.9559999999999995</v>
      </c>
      <c r="AK237" s="176">
        <v>135.98760000000001</v>
      </c>
      <c r="AL237" s="176">
        <v>82.152000000000001</v>
      </c>
      <c r="AM237" s="176">
        <v>63.722399999999993</v>
      </c>
      <c r="AN237" s="176">
        <v>90.308400000000006</v>
      </c>
      <c r="AO237" s="176">
        <v>135.54239999999999</v>
      </c>
      <c r="AP237" s="176">
        <v>68.191199999999995</v>
      </c>
      <c r="AQ237" s="176">
        <v>101.63159999999999</v>
      </c>
      <c r="AR237" s="176">
        <v>119.54040000000001</v>
      </c>
      <c r="AS237" s="176">
        <v>121.0188</v>
      </c>
      <c r="AT237" s="176">
        <v>71.509200000000007</v>
      </c>
      <c r="AU237" s="176">
        <v>112.7868</v>
      </c>
      <c r="AV237" s="176">
        <v>108.63720000000001</v>
      </c>
      <c r="AW237" s="176">
        <v>142.74959999999999</v>
      </c>
      <c r="AX237" s="176">
        <v>91.711200000000005</v>
      </c>
      <c r="AY237" s="176">
        <v>139.80959999999999</v>
      </c>
      <c r="AZ237" s="176">
        <v>47.275199999999998</v>
      </c>
      <c r="BA237" s="176">
        <v>75.364800000000002</v>
      </c>
      <c r="BB237" s="176">
        <v>131.37599999999998</v>
      </c>
      <c r="BC237" s="176">
        <v>106.47</v>
      </c>
      <c r="BD237" s="176">
        <v>67.888800000000003</v>
      </c>
      <c r="BE237" s="176">
        <v>70.383600000000001</v>
      </c>
      <c r="BF237" s="176">
        <v>77.649599999999992</v>
      </c>
      <c r="BG237" s="176">
        <v>113.946</v>
      </c>
      <c r="BH237" s="176">
        <v>84.747600000000006</v>
      </c>
      <c r="BI237" s="176">
        <v>124.72320000000002</v>
      </c>
      <c r="BJ237" s="176">
        <v>96.2136</v>
      </c>
      <c r="BK237" s="176">
        <v>118.8852</v>
      </c>
      <c r="BL237" s="176">
        <v>97.490399999999994</v>
      </c>
      <c r="BM237" s="176">
        <v>107.604</v>
      </c>
      <c r="BN237" s="176">
        <v>86.007599999999996</v>
      </c>
      <c r="BO237" s="176">
        <v>109.6956</v>
      </c>
      <c r="BP237" s="176">
        <v>94.206000000000003</v>
      </c>
      <c r="BQ237" s="176">
        <v>55.011600000000001</v>
      </c>
      <c r="BR237" s="176">
        <v>99.531599999999997</v>
      </c>
      <c r="BS237" s="176">
        <v>108.108</v>
      </c>
      <c r="BT237" s="176">
        <v>96.188400000000001</v>
      </c>
      <c r="BU237" s="176">
        <v>70.963200000000001</v>
      </c>
      <c r="BV237" s="176">
        <v>102.1776</v>
      </c>
      <c r="BW237" s="176">
        <v>125.41200000000001</v>
      </c>
      <c r="BX237" s="176">
        <v>74.188800000000001</v>
      </c>
      <c r="BY237" s="176">
        <v>71.567999999999998</v>
      </c>
      <c r="BZ237" s="176">
        <v>53.423999999999999</v>
      </c>
      <c r="CA237" s="176">
        <v>72.374399999999994</v>
      </c>
      <c r="CB237" s="176">
        <v>16.346399999999999</v>
      </c>
      <c r="CC237" s="176">
        <v>26.409599999999998</v>
      </c>
      <c r="CD237" s="176">
        <v>109.01519999999999</v>
      </c>
      <c r="CE237" s="176">
        <v>111.8544</v>
      </c>
      <c r="CF237" s="176">
        <v>91.047600000000003</v>
      </c>
      <c r="CG237" s="176">
        <v>64.377600000000001</v>
      </c>
      <c r="CH237" s="176">
        <v>77.330399999999997</v>
      </c>
      <c r="CI237" s="176">
        <v>65.688000000000002</v>
      </c>
      <c r="CJ237" s="176">
        <v>81.446399999999997</v>
      </c>
      <c r="CK237" s="176">
        <v>14.313600000000001</v>
      </c>
      <c r="CL237" s="176">
        <v>50.551199999999994</v>
      </c>
      <c r="CM237" s="176">
        <v>66.074399999999997</v>
      </c>
      <c r="CN237" s="176">
        <v>69.753600000000006</v>
      </c>
      <c r="CO237" s="176">
        <v>87.2928</v>
      </c>
      <c r="CP237" s="176">
        <v>36.287999999999997</v>
      </c>
      <c r="CQ237" s="176">
        <v>52.365600000000001</v>
      </c>
      <c r="CR237" s="176">
        <v>62.126400000000004</v>
      </c>
      <c r="CS237" s="176">
        <v>62.731199999999994</v>
      </c>
      <c r="CT237" s="176">
        <v>49.392000000000003</v>
      </c>
      <c r="CU237" s="176">
        <v>29.0304</v>
      </c>
      <c r="CV237" s="176">
        <v>17.942400000000003</v>
      </c>
      <c r="CW237" s="176">
        <v>23.3856</v>
      </c>
      <c r="CX237" s="176">
        <v>71.517600000000002</v>
      </c>
      <c r="CY237" s="176">
        <v>122.5896</v>
      </c>
      <c r="CZ237" s="176">
        <v>125.1936</v>
      </c>
      <c r="DA237" s="176">
        <v>143.33760000000001</v>
      </c>
      <c r="DB237" s="176">
        <v>96.566399999999987</v>
      </c>
      <c r="DC237" s="176">
        <v>109.032</v>
      </c>
      <c r="DD237" s="176">
        <v>115.26480000000001</v>
      </c>
      <c r="DE237" s="4"/>
      <c r="DF237" s="113">
        <f t="shared" si="17"/>
        <v>44287</v>
      </c>
      <c r="DG237" s="133">
        <f t="shared" si="18"/>
        <v>88.11</v>
      </c>
      <c r="DH237" s="86">
        <f t="shared" ca="1" si="15"/>
        <v>0</v>
      </c>
      <c r="DI237" s="4"/>
      <c r="DO237" s="178"/>
    </row>
    <row r="238" spans="1:119" customFormat="1" ht="12" customHeight="1" x14ac:dyDescent="0.2">
      <c r="A238" s="4"/>
      <c r="B238" s="188">
        <f t="shared" si="16"/>
        <v>44317</v>
      </c>
      <c r="C238" s="186">
        <v>88.47</v>
      </c>
      <c r="D238" s="186">
        <v>21.76</v>
      </c>
      <c r="E238" s="187">
        <v>0.9</v>
      </c>
      <c r="F238" s="187">
        <v>1.1000000000000001</v>
      </c>
      <c r="G238" s="4"/>
      <c r="H238" s="4"/>
      <c r="I238" s="4"/>
      <c r="J238" s="4"/>
      <c r="K238" s="4"/>
      <c r="L238" s="208">
        <v>37469</v>
      </c>
      <c r="M238" s="176">
        <v>10.888999999999999</v>
      </c>
      <c r="N238" s="176">
        <v>10.958</v>
      </c>
      <c r="O238" s="176">
        <v>10.904999999999999</v>
      </c>
      <c r="P238" s="176">
        <v>10.769</v>
      </c>
      <c r="Q238" s="176">
        <v>10.68</v>
      </c>
      <c r="R238" s="176">
        <v>10.694000000000001</v>
      </c>
      <c r="S238" s="176">
        <v>10.77</v>
      </c>
      <c r="T238" s="176">
        <v>10.872</v>
      </c>
      <c r="U238" s="176">
        <v>10.872999999999999</v>
      </c>
      <c r="V238" s="176">
        <v>8.3770000000000007</v>
      </c>
      <c r="W238" s="176">
        <v>2.0910000000000002</v>
      </c>
      <c r="X238" s="176">
        <v>2.09</v>
      </c>
      <c r="Y238" s="176">
        <v>2.13</v>
      </c>
      <c r="Z238" s="176">
        <v>2.125</v>
      </c>
      <c r="AA238" s="176">
        <v>2.09</v>
      </c>
      <c r="AB238" s="176">
        <v>2.093</v>
      </c>
      <c r="AC238" s="176">
        <v>2.0830000000000002</v>
      </c>
      <c r="AD238" s="176">
        <v>2.1030000000000002</v>
      </c>
      <c r="AE238" s="176">
        <v>2.0840000000000001</v>
      </c>
      <c r="AF238" s="176">
        <v>2.1120000000000001</v>
      </c>
      <c r="AG238" s="176">
        <v>2.1459999999999999</v>
      </c>
      <c r="AH238" s="176">
        <v>4.45</v>
      </c>
      <c r="AI238" s="176">
        <v>4.3310000000000004</v>
      </c>
      <c r="AJ238" s="176">
        <v>5.9329999999999998</v>
      </c>
      <c r="AK238" s="176">
        <v>145.55520000000001</v>
      </c>
      <c r="AL238" s="176">
        <v>66.931200000000004</v>
      </c>
      <c r="AM238" s="176">
        <v>94.38239999999999</v>
      </c>
      <c r="AN238" s="176">
        <v>106.88160000000001</v>
      </c>
      <c r="AO238" s="176">
        <v>144.56399999999999</v>
      </c>
      <c r="AP238" s="176">
        <v>96.163200000000003</v>
      </c>
      <c r="AQ238" s="176">
        <v>142.548</v>
      </c>
      <c r="AR238" s="176">
        <v>124.1688</v>
      </c>
      <c r="AS238" s="176">
        <v>111.4008</v>
      </c>
      <c r="AT238" s="176">
        <v>51.357599999999998</v>
      </c>
      <c r="AU238" s="176">
        <v>121.1448</v>
      </c>
      <c r="AV238" s="176">
        <v>132.1824</v>
      </c>
      <c r="AW238" s="176">
        <v>149.99039999999999</v>
      </c>
      <c r="AX238" s="176">
        <v>81.009600000000006</v>
      </c>
      <c r="AY238" s="176">
        <v>131.64479999999998</v>
      </c>
      <c r="AZ238" s="176">
        <v>68.342399999999998</v>
      </c>
      <c r="BA238" s="176">
        <v>51.7104</v>
      </c>
      <c r="BB238" s="176">
        <v>139.15439999999998</v>
      </c>
      <c r="BC238" s="176">
        <v>64.159199999999998</v>
      </c>
      <c r="BD238" s="176">
        <v>49.089599999999997</v>
      </c>
      <c r="BE238" s="176">
        <v>34.524000000000001</v>
      </c>
      <c r="BF238" s="176">
        <v>71.567999999999998</v>
      </c>
      <c r="BG238" s="176">
        <v>126.8064</v>
      </c>
      <c r="BH238" s="176">
        <v>82.60560000000001</v>
      </c>
      <c r="BI238" s="176">
        <v>148.07520000000002</v>
      </c>
      <c r="BJ238" s="176">
        <v>89.05680000000001</v>
      </c>
      <c r="BK238" s="176">
        <v>113.8368</v>
      </c>
      <c r="BL238" s="176">
        <v>97.372799999999998</v>
      </c>
      <c r="BM238" s="176">
        <v>128.6208</v>
      </c>
      <c r="BN238" s="176">
        <v>58.295999999999999</v>
      </c>
      <c r="BO238" s="176">
        <v>88.68719999999999</v>
      </c>
      <c r="BP238" s="176">
        <v>61.000800000000005</v>
      </c>
      <c r="BQ238" s="176">
        <v>72.072000000000003</v>
      </c>
      <c r="BR238" s="176">
        <v>102.21119999999999</v>
      </c>
      <c r="BS238" s="176">
        <v>79.833600000000004</v>
      </c>
      <c r="BT238" s="176">
        <v>52.987199999999994</v>
      </c>
      <c r="BU238" s="176">
        <v>44.755199999999995</v>
      </c>
      <c r="BV238" s="176">
        <v>72.979199999999992</v>
      </c>
      <c r="BW238" s="176">
        <v>104.42880000000001</v>
      </c>
      <c r="BX238" s="176">
        <v>141.32160000000002</v>
      </c>
      <c r="BY238" s="176">
        <v>55.44</v>
      </c>
      <c r="BZ238" s="176">
        <v>112.4088</v>
      </c>
      <c r="CA238" s="176">
        <v>79.917600000000007</v>
      </c>
      <c r="CB238" s="176">
        <v>136.2816</v>
      </c>
      <c r="CC238" s="176">
        <v>86.083199999999991</v>
      </c>
      <c r="CD238" s="176">
        <v>134.41679999999999</v>
      </c>
      <c r="CE238" s="176">
        <v>148.54560000000001</v>
      </c>
      <c r="CF238" s="176">
        <v>80.085599999999999</v>
      </c>
      <c r="CG238" s="176">
        <v>19.4208</v>
      </c>
      <c r="CH238" s="176">
        <v>80.724000000000004</v>
      </c>
      <c r="CI238" s="176">
        <v>41.328000000000003</v>
      </c>
      <c r="CJ238" s="176">
        <v>62.294400000000003</v>
      </c>
      <c r="CK238" s="176">
        <v>117.7176</v>
      </c>
      <c r="CL238" s="176">
        <v>141.72479999999999</v>
      </c>
      <c r="CM238" s="176">
        <v>117.12960000000001</v>
      </c>
      <c r="CN238" s="176">
        <v>50.9544</v>
      </c>
      <c r="CO238" s="176">
        <v>68.207999999999998</v>
      </c>
      <c r="CP238" s="176">
        <v>145.10160000000002</v>
      </c>
      <c r="CQ238" s="176">
        <v>152.208</v>
      </c>
      <c r="CR238" s="176">
        <v>91.845600000000005</v>
      </c>
      <c r="CS238" s="176">
        <v>141.10320000000002</v>
      </c>
      <c r="CT238" s="176">
        <v>110.93039999999999</v>
      </c>
      <c r="CU238" s="176">
        <v>113.1816</v>
      </c>
      <c r="CV238" s="176">
        <v>102.29519999999999</v>
      </c>
      <c r="CW238" s="176">
        <v>145.3032</v>
      </c>
      <c r="CX238" s="176">
        <v>102.6648</v>
      </c>
      <c r="CY238" s="176">
        <v>91.761600000000001</v>
      </c>
      <c r="CZ238" s="176">
        <v>33.667199999999994</v>
      </c>
      <c r="DA238" s="176">
        <v>144.21120000000002</v>
      </c>
      <c r="DB238" s="176">
        <v>120.75839999999999</v>
      </c>
      <c r="DC238" s="176">
        <v>108.05760000000001</v>
      </c>
      <c r="DD238" s="176">
        <v>18.412800000000001</v>
      </c>
      <c r="DE238" s="4"/>
      <c r="DF238" s="113">
        <f t="shared" si="17"/>
        <v>44317</v>
      </c>
      <c r="DG238" s="133">
        <f t="shared" si="18"/>
        <v>88.47</v>
      </c>
      <c r="DH238" s="86">
        <f t="shared" ca="1" si="15"/>
        <v>0</v>
      </c>
      <c r="DI238" s="4"/>
      <c r="DO238" s="178"/>
    </row>
    <row r="239" spans="1:119" customFormat="1" ht="12" customHeight="1" x14ac:dyDescent="0.2">
      <c r="A239" s="4"/>
      <c r="B239" s="188">
        <f t="shared" si="16"/>
        <v>44348</v>
      </c>
      <c r="C239" s="186">
        <v>64.900000000000006</v>
      </c>
      <c r="D239" s="186">
        <v>46.71</v>
      </c>
      <c r="E239" s="187">
        <v>0.9</v>
      </c>
      <c r="F239" s="187">
        <v>1.1000000000000001</v>
      </c>
      <c r="G239" s="4"/>
      <c r="H239" s="4"/>
      <c r="I239" s="4"/>
      <c r="J239" s="4"/>
      <c r="K239" s="4"/>
      <c r="L239" s="208">
        <v>37470</v>
      </c>
      <c r="M239" s="176">
        <v>4.2720000000000002</v>
      </c>
      <c r="N239" s="176">
        <v>4.51</v>
      </c>
      <c r="O239" s="176">
        <v>4.6849999999999996</v>
      </c>
      <c r="P239" s="176">
        <v>4.6980000000000004</v>
      </c>
      <c r="Q239" s="176">
        <v>4.8789999999999996</v>
      </c>
      <c r="R239" s="176">
        <v>4.9009999999999998</v>
      </c>
      <c r="S239" s="176">
        <v>4.7050000000000001</v>
      </c>
      <c r="T239" s="176">
        <v>4.6870000000000003</v>
      </c>
      <c r="U239" s="176">
        <v>4.6909999999999998</v>
      </c>
      <c r="V239" s="176">
        <v>5.7809999999999997</v>
      </c>
      <c r="W239" s="176">
        <v>9.8970000000000002</v>
      </c>
      <c r="X239" s="176">
        <v>5.32</v>
      </c>
      <c r="Y239" s="176">
        <v>3.8380000000000001</v>
      </c>
      <c r="Z239" s="176">
        <v>2.96</v>
      </c>
      <c r="AA239" s="176">
        <v>5.5540000000000003</v>
      </c>
      <c r="AB239" s="176">
        <v>5.5949999999999998</v>
      </c>
      <c r="AC239" s="176">
        <v>4.8680000000000003</v>
      </c>
      <c r="AD239" s="176">
        <v>6.734</v>
      </c>
      <c r="AE239" s="176">
        <v>9.3350000000000009</v>
      </c>
      <c r="AF239" s="176">
        <v>7.2679999999999998</v>
      </c>
      <c r="AG239" s="176">
        <v>7.27</v>
      </c>
      <c r="AH239" s="176">
        <v>7.4390000000000001</v>
      </c>
      <c r="AI239" s="176">
        <v>7.7850000000000001</v>
      </c>
      <c r="AJ239" s="176">
        <v>5.2380000000000004</v>
      </c>
      <c r="AK239" s="176">
        <v>106.9824</v>
      </c>
      <c r="AL239" s="176">
        <v>137.22239999999999</v>
      </c>
      <c r="AM239" s="176">
        <v>90.5184</v>
      </c>
      <c r="AN239" s="176">
        <v>55.372800000000005</v>
      </c>
      <c r="AO239" s="176">
        <v>47.6952</v>
      </c>
      <c r="AP239" s="176">
        <v>131.84639999999999</v>
      </c>
      <c r="AQ239" s="176">
        <v>114.4248</v>
      </c>
      <c r="AR239" s="176">
        <v>151.4016</v>
      </c>
      <c r="AS239" s="176">
        <v>111.48480000000001</v>
      </c>
      <c r="AT239" s="176">
        <v>109.98960000000001</v>
      </c>
      <c r="AU239" s="176">
        <v>116.3904</v>
      </c>
      <c r="AV239" s="176">
        <v>96.398399999999995</v>
      </c>
      <c r="AW239" s="176">
        <v>71.803200000000004</v>
      </c>
      <c r="AX239" s="176">
        <v>123.93360000000001</v>
      </c>
      <c r="AY239" s="176">
        <v>133.79520000000002</v>
      </c>
      <c r="AZ239" s="176">
        <v>133.66079999999999</v>
      </c>
      <c r="BA239" s="176">
        <v>80.035200000000003</v>
      </c>
      <c r="BB239" s="176">
        <v>69.921600000000012</v>
      </c>
      <c r="BC239" s="176">
        <v>83.244</v>
      </c>
      <c r="BD239" s="176">
        <v>79.749600000000001</v>
      </c>
      <c r="BE239" s="176">
        <v>105.30239999999999</v>
      </c>
      <c r="BF239" s="176">
        <v>44.570399999999999</v>
      </c>
      <c r="BG239" s="176">
        <v>109.536</v>
      </c>
      <c r="BH239" s="176">
        <v>63.503999999999998</v>
      </c>
      <c r="BI239" s="176">
        <v>85.881600000000006</v>
      </c>
      <c r="BJ239" s="176">
        <v>41.328000000000003</v>
      </c>
      <c r="BK239" s="176">
        <v>47.795999999999999</v>
      </c>
      <c r="BL239" s="176">
        <v>118.64160000000001</v>
      </c>
      <c r="BM239" s="176">
        <v>141.5232</v>
      </c>
      <c r="BN239" s="176">
        <v>83.479199999999992</v>
      </c>
      <c r="BO239" s="176">
        <v>147.36960000000002</v>
      </c>
      <c r="BP239" s="176">
        <v>103.2192</v>
      </c>
      <c r="BQ239" s="176">
        <v>110.24160000000001</v>
      </c>
      <c r="BR239" s="176">
        <v>106.848</v>
      </c>
      <c r="BS239" s="176">
        <v>101.80800000000001</v>
      </c>
      <c r="BT239" s="176">
        <v>71.8536</v>
      </c>
      <c r="BU239" s="176">
        <v>101.2368</v>
      </c>
      <c r="BV239" s="176">
        <v>63.957599999999999</v>
      </c>
      <c r="BW239" s="176">
        <v>112.2912</v>
      </c>
      <c r="BX239" s="176">
        <v>105.03360000000001</v>
      </c>
      <c r="BY239" s="176">
        <v>42.134399999999999</v>
      </c>
      <c r="BZ239" s="176">
        <v>123.06</v>
      </c>
      <c r="CA239" s="176">
        <v>90.367199999999997</v>
      </c>
      <c r="CB239" s="176">
        <v>135.6096</v>
      </c>
      <c r="CC239" s="176">
        <v>67.536000000000001</v>
      </c>
      <c r="CD239" s="176">
        <v>84.453600000000009</v>
      </c>
      <c r="CE239" s="176">
        <v>23.788799999999998</v>
      </c>
      <c r="CF239" s="176">
        <v>81.647999999999996</v>
      </c>
      <c r="CG239" s="176">
        <v>111.88800000000001</v>
      </c>
      <c r="CH239" s="176">
        <v>55.036799999999999</v>
      </c>
      <c r="CI239" s="176">
        <v>81.160800000000009</v>
      </c>
      <c r="CJ239" s="176">
        <v>127.73039999999999</v>
      </c>
      <c r="CK239" s="176">
        <v>81.513600000000011</v>
      </c>
      <c r="CL239" s="176">
        <v>141.69120000000001</v>
      </c>
      <c r="CM239" s="176">
        <v>91.761600000000001</v>
      </c>
      <c r="CN239" s="176">
        <v>136.48320000000001</v>
      </c>
      <c r="CO239" s="176">
        <v>119.5488</v>
      </c>
      <c r="CP239" s="176">
        <v>146.56320000000002</v>
      </c>
      <c r="CQ239" s="176">
        <v>40.639199999999995</v>
      </c>
      <c r="CR239" s="176">
        <v>160.59120000000001</v>
      </c>
      <c r="CS239" s="176">
        <v>98.414400000000001</v>
      </c>
      <c r="CT239" s="176">
        <v>137.13839999999999</v>
      </c>
      <c r="CU239" s="176">
        <v>48.787199999999999</v>
      </c>
      <c r="CV239" s="176">
        <v>77.884799999999998</v>
      </c>
      <c r="CW239" s="176">
        <v>106.0416</v>
      </c>
      <c r="CX239" s="176">
        <v>78.069600000000008</v>
      </c>
      <c r="CY239" s="176">
        <v>137.5248</v>
      </c>
      <c r="CZ239" s="176">
        <v>122.87519999999999</v>
      </c>
      <c r="DA239" s="176">
        <v>100.71599999999999</v>
      </c>
      <c r="DB239" s="176">
        <v>146.63039999999998</v>
      </c>
      <c r="DC239" s="176">
        <v>79.363199999999992</v>
      </c>
      <c r="DD239" s="176">
        <v>100.3296</v>
      </c>
      <c r="DE239" s="4"/>
      <c r="DF239" s="113">
        <f t="shared" si="17"/>
        <v>44348</v>
      </c>
      <c r="DG239" s="133">
        <f t="shared" si="18"/>
        <v>64.900000000000006</v>
      </c>
      <c r="DH239" s="86">
        <f t="shared" ca="1" si="15"/>
        <v>0</v>
      </c>
      <c r="DI239" s="4"/>
      <c r="DO239" s="178"/>
    </row>
    <row r="240" spans="1:119" customFormat="1" ht="12" customHeight="1" x14ac:dyDescent="0.2">
      <c r="A240" s="4"/>
      <c r="B240" s="188">
        <f t="shared" si="16"/>
        <v>44378</v>
      </c>
      <c r="C240" s="186">
        <v>84.11</v>
      </c>
      <c r="D240" s="186">
        <v>21.03</v>
      </c>
      <c r="E240" s="187">
        <v>0.9</v>
      </c>
      <c r="F240" s="187">
        <v>1.1000000000000001</v>
      </c>
      <c r="G240" s="4"/>
      <c r="H240" s="4"/>
      <c r="I240" s="4"/>
      <c r="J240" s="4"/>
      <c r="K240" s="4"/>
      <c r="L240" s="208">
        <v>37471</v>
      </c>
      <c r="M240" s="176">
        <v>7.0209999999999999</v>
      </c>
      <c r="N240" s="176">
        <v>6.9240000000000004</v>
      </c>
      <c r="O240" s="176">
        <v>6.9029999999999996</v>
      </c>
      <c r="P240" s="176">
        <v>6.7779999999999996</v>
      </c>
      <c r="Q240" s="176">
        <v>6.8140000000000001</v>
      </c>
      <c r="R240" s="176">
        <v>6.8159999999999998</v>
      </c>
      <c r="S240" s="176">
        <v>6.8449999999999998</v>
      </c>
      <c r="T240" s="176">
        <v>6.7990000000000004</v>
      </c>
      <c r="U240" s="176">
        <v>4.8849999999999998</v>
      </c>
      <c r="V240" s="176">
        <v>5.9219999999999997</v>
      </c>
      <c r="W240" s="176">
        <v>5.8860000000000001</v>
      </c>
      <c r="X240" s="176">
        <v>5.8470000000000004</v>
      </c>
      <c r="Y240" s="176">
        <v>5.8319999999999999</v>
      </c>
      <c r="Z240" s="176">
        <v>5.8079999999999998</v>
      </c>
      <c r="AA240" s="176">
        <v>5.7329999999999997</v>
      </c>
      <c r="AB240" s="176">
        <v>5.7720000000000002</v>
      </c>
      <c r="AC240" s="176">
        <v>5.8140000000000001</v>
      </c>
      <c r="AD240" s="176">
        <v>5.8140000000000001</v>
      </c>
      <c r="AE240" s="176">
        <v>5.7990000000000004</v>
      </c>
      <c r="AF240" s="176">
        <v>5.7869999999999999</v>
      </c>
      <c r="AG240" s="176">
        <v>5.7880000000000003</v>
      </c>
      <c r="AH240" s="176">
        <v>5.8070000000000004</v>
      </c>
      <c r="AI240" s="176">
        <v>5.84</v>
      </c>
      <c r="AJ240" s="176">
        <v>6.0839999999999996</v>
      </c>
      <c r="AK240" s="176">
        <v>89.6952</v>
      </c>
      <c r="AL240" s="176">
        <v>127.8984</v>
      </c>
      <c r="AM240" s="176">
        <v>162.85920000000002</v>
      </c>
      <c r="AN240" s="176">
        <v>97.003199999999993</v>
      </c>
      <c r="AO240" s="176">
        <v>88.855199999999996</v>
      </c>
      <c r="AP240" s="176">
        <v>110.5776</v>
      </c>
      <c r="AQ240" s="176">
        <v>86.385600000000011</v>
      </c>
      <c r="AR240" s="176">
        <v>153.46799999999999</v>
      </c>
      <c r="AS240" s="176">
        <v>94.953600000000009</v>
      </c>
      <c r="AT240" s="176">
        <v>136.43279999999999</v>
      </c>
      <c r="AU240" s="176">
        <v>141.64079999999998</v>
      </c>
      <c r="AV240" s="176">
        <v>97.221600000000009</v>
      </c>
      <c r="AW240" s="176">
        <v>125.63039999999999</v>
      </c>
      <c r="AX240" s="176">
        <v>111.9888</v>
      </c>
      <c r="AY240" s="176">
        <v>121.01039999999999</v>
      </c>
      <c r="AZ240" s="176">
        <v>135.0384</v>
      </c>
      <c r="BA240" s="176">
        <v>106.9152</v>
      </c>
      <c r="BB240" s="176">
        <v>106.4952</v>
      </c>
      <c r="BC240" s="176">
        <v>56.733599999999996</v>
      </c>
      <c r="BD240" s="176">
        <v>120.54</v>
      </c>
      <c r="BE240" s="176">
        <v>132.65279999999998</v>
      </c>
      <c r="BF240" s="176">
        <v>111.636</v>
      </c>
      <c r="BG240" s="176">
        <v>45.040800000000004</v>
      </c>
      <c r="BH240" s="176">
        <v>123.2616</v>
      </c>
      <c r="BI240" s="176">
        <v>101.0184</v>
      </c>
      <c r="BJ240" s="176">
        <v>127.008</v>
      </c>
      <c r="BK240" s="176">
        <v>108.66239999999999</v>
      </c>
      <c r="BL240" s="176">
        <v>88.367999999999995</v>
      </c>
      <c r="BM240" s="176">
        <v>118.74239999999999</v>
      </c>
      <c r="BN240" s="176">
        <v>100.63200000000001</v>
      </c>
      <c r="BO240" s="176">
        <v>120.75839999999999</v>
      </c>
      <c r="BP240" s="176">
        <v>51.206400000000002</v>
      </c>
      <c r="BQ240" s="176">
        <v>74.625600000000006</v>
      </c>
      <c r="BR240" s="176">
        <v>127.8648</v>
      </c>
      <c r="BS240" s="176">
        <v>137.89439999999999</v>
      </c>
      <c r="BT240" s="176">
        <v>47.5608</v>
      </c>
      <c r="BU240" s="176">
        <v>41.344800000000006</v>
      </c>
      <c r="BV240" s="176">
        <v>124.7568</v>
      </c>
      <c r="BW240" s="176">
        <v>118.13760000000001</v>
      </c>
      <c r="BX240" s="176">
        <v>138.4992</v>
      </c>
      <c r="BY240" s="176">
        <v>120.3552</v>
      </c>
      <c r="BZ240" s="176">
        <v>57.573599999999999</v>
      </c>
      <c r="CA240" s="176">
        <v>43.159199999999998</v>
      </c>
      <c r="CB240" s="176">
        <v>71.9208</v>
      </c>
      <c r="CC240" s="176">
        <v>77.447999999999993</v>
      </c>
      <c r="CD240" s="176">
        <v>49.795199999999994</v>
      </c>
      <c r="CE240" s="176">
        <v>62.680800000000005</v>
      </c>
      <c r="CF240" s="176">
        <v>52.365600000000001</v>
      </c>
      <c r="CG240" s="176">
        <v>65.721600000000009</v>
      </c>
      <c r="CH240" s="176">
        <v>79.228800000000007</v>
      </c>
      <c r="CI240" s="176">
        <v>35.363999999999997</v>
      </c>
      <c r="CJ240" s="176">
        <v>58.833599999999997</v>
      </c>
      <c r="CK240" s="176">
        <v>64.915199999999999</v>
      </c>
      <c r="CL240" s="176">
        <v>79.430399999999992</v>
      </c>
      <c r="CM240" s="176">
        <v>47.375999999999998</v>
      </c>
      <c r="CN240" s="176">
        <v>20.916</v>
      </c>
      <c r="CO240" s="176">
        <v>51.6096</v>
      </c>
      <c r="CP240" s="176">
        <v>57.859199999999994</v>
      </c>
      <c r="CQ240" s="176">
        <v>70.56</v>
      </c>
      <c r="CR240" s="176">
        <v>65.116799999999998</v>
      </c>
      <c r="CS240" s="176">
        <v>51.996000000000002</v>
      </c>
      <c r="CT240" s="176">
        <v>56.6496</v>
      </c>
      <c r="CU240" s="176">
        <v>121.76639999999999</v>
      </c>
      <c r="CV240" s="176">
        <v>118.13760000000001</v>
      </c>
      <c r="CW240" s="176">
        <v>88.8048</v>
      </c>
      <c r="CX240" s="176">
        <v>96.952799999999996</v>
      </c>
      <c r="CY240" s="176">
        <v>134.26560000000001</v>
      </c>
      <c r="CZ240" s="176">
        <v>120.75839999999999</v>
      </c>
      <c r="DA240" s="176">
        <v>55.776000000000003</v>
      </c>
      <c r="DB240" s="176">
        <v>100.3296</v>
      </c>
      <c r="DC240" s="176">
        <v>142.80000000000001</v>
      </c>
      <c r="DD240" s="176">
        <v>86.889600000000002</v>
      </c>
      <c r="DE240" s="4"/>
      <c r="DF240" s="113">
        <f t="shared" si="17"/>
        <v>44378</v>
      </c>
      <c r="DG240" s="133">
        <f t="shared" si="18"/>
        <v>84.11</v>
      </c>
      <c r="DH240" s="86">
        <f t="shared" ca="1" si="15"/>
        <v>0</v>
      </c>
      <c r="DI240" s="4"/>
      <c r="DO240" s="178"/>
    </row>
    <row r="241" spans="1:119" customFormat="1" ht="12" customHeight="1" x14ac:dyDescent="0.2">
      <c r="A241" s="4"/>
      <c r="B241" s="188">
        <f t="shared" si="16"/>
        <v>44409</v>
      </c>
      <c r="C241" s="186">
        <v>83.35</v>
      </c>
      <c r="D241" s="186">
        <v>19.29</v>
      </c>
      <c r="E241" s="187">
        <v>0.9</v>
      </c>
      <c r="F241" s="187">
        <v>1.1000000000000001</v>
      </c>
      <c r="G241" s="4"/>
      <c r="H241" s="4"/>
      <c r="I241" s="4"/>
      <c r="J241" s="4"/>
      <c r="K241" s="4"/>
      <c r="L241" s="208">
        <v>37472</v>
      </c>
      <c r="M241" s="176">
        <v>5.8689999999999998</v>
      </c>
      <c r="N241" s="176">
        <v>5.867</v>
      </c>
      <c r="O241" s="176">
        <v>5.8659999999999997</v>
      </c>
      <c r="P241" s="176">
        <v>5.8689999999999998</v>
      </c>
      <c r="Q241" s="176">
        <v>5.8650000000000002</v>
      </c>
      <c r="R241" s="176">
        <v>5.8639999999999999</v>
      </c>
      <c r="S241" s="176">
        <v>5.915</v>
      </c>
      <c r="T241" s="176">
        <v>5.9059999999999997</v>
      </c>
      <c r="U241" s="176">
        <v>5.891</v>
      </c>
      <c r="V241" s="176">
        <v>5.8769999999999998</v>
      </c>
      <c r="W241" s="176">
        <v>5.8760000000000003</v>
      </c>
      <c r="X241" s="176">
        <v>5.8879999999999999</v>
      </c>
      <c r="Y241" s="176">
        <v>5.883</v>
      </c>
      <c r="Z241" s="176">
        <v>3.9289999999999998</v>
      </c>
      <c r="AA241" s="176">
        <v>6.4960000000000004</v>
      </c>
      <c r="AB241" s="176">
        <v>6.6689999999999996</v>
      </c>
      <c r="AC241" s="176">
        <v>6.5190000000000001</v>
      </c>
      <c r="AD241" s="176">
        <v>5.8639999999999999</v>
      </c>
      <c r="AE241" s="176">
        <v>5.4710000000000001</v>
      </c>
      <c r="AF241" s="176">
        <v>5.5209999999999999</v>
      </c>
      <c r="AG241" s="176">
        <v>5.44</v>
      </c>
      <c r="AH241" s="176">
        <v>5.4340000000000002</v>
      </c>
      <c r="AI241" s="176">
        <v>3.6120000000000001</v>
      </c>
      <c r="AJ241" s="176">
        <v>6.859</v>
      </c>
      <c r="AK241" s="176">
        <v>90.316800000000001</v>
      </c>
      <c r="AL241" s="176">
        <v>49.9968</v>
      </c>
      <c r="AM241" s="176">
        <v>138.012</v>
      </c>
      <c r="AN241" s="176">
        <v>114.6096</v>
      </c>
      <c r="AO241" s="176">
        <v>145.55520000000001</v>
      </c>
      <c r="AP241" s="176">
        <v>122.7744</v>
      </c>
      <c r="AQ241" s="176">
        <v>71.988</v>
      </c>
      <c r="AR241" s="176">
        <v>147.68879999999999</v>
      </c>
      <c r="AS241" s="176">
        <v>140.44800000000001</v>
      </c>
      <c r="AT241" s="176">
        <v>152.5104</v>
      </c>
      <c r="AU241" s="176">
        <v>125.63039999999999</v>
      </c>
      <c r="AV241" s="176">
        <v>90.468000000000004</v>
      </c>
      <c r="AW241" s="176">
        <v>137.05439999999999</v>
      </c>
      <c r="AX241" s="176">
        <v>142.83360000000002</v>
      </c>
      <c r="AY241" s="176">
        <v>67.653600000000012</v>
      </c>
      <c r="AZ241" s="176">
        <v>134.7192</v>
      </c>
      <c r="BA241" s="176">
        <v>116.5248</v>
      </c>
      <c r="BB241" s="176">
        <v>93.710399999999993</v>
      </c>
      <c r="BC241" s="176">
        <v>101.556</v>
      </c>
      <c r="BD241" s="176">
        <v>72.088800000000006</v>
      </c>
      <c r="BE241" s="176">
        <v>128.70480000000001</v>
      </c>
      <c r="BF241" s="176">
        <v>137.69279999999998</v>
      </c>
      <c r="BG241" s="176">
        <v>135.67679999999999</v>
      </c>
      <c r="BH241" s="176">
        <v>71.231999999999999</v>
      </c>
      <c r="BI241" s="176">
        <v>131.292</v>
      </c>
      <c r="BJ241" s="176">
        <v>146.17679999999999</v>
      </c>
      <c r="BK241" s="176">
        <v>145.6728</v>
      </c>
      <c r="BL241" s="176">
        <v>101.80800000000001</v>
      </c>
      <c r="BM241" s="176">
        <v>68.392800000000008</v>
      </c>
      <c r="BN241" s="176">
        <v>107.52</v>
      </c>
      <c r="BO241" s="176">
        <v>143.4384</v>
      </c>
      <c r="BP241" s="176">
        <v>142.49760000000001</v>
      </c>
      <c r="BQ241" s="176">
        <v>115.46639999999999</v>
      </c>
      <c r="BR241" s="176">
        <v>107.7552</v>
      </c>
      <c r="BS241" s="176">
        <v>84.470399999999998</v>
      </c>
      <c r="BT241" s="176">
        <v>127.2432</v>
      </c>
      <c r="BU241" s="176">
        <v>72.62639999999999</v>
      </c>
      <c r="BV241" s="176">
        <v>136.78560000000002</v>
      </c>
      <c r="BW241" s="176">
        <v>143.87520000000001</v>
      </c>
      <c r="BX241" s="176">
        <v>154.22399999999999</v>
      </c>
      <c r="BY241" s="176">
        <v>70.963200000000001</v>
      </c>
      <c r="BZ241" s="176">
        <v>40.941600000000001</v>
      </c>
      <c r="CA241" s="176">
        <v>86.251199999999997</v>
      </c>
      <c r="CB241" s="176">
        <v>77.750399999999999</v>
      </c>
      <c r="CC241" s="176">
        <v>77.414400000000001</v>
      </c>
      <c r="CD241" s="176">
        <v>51.155999999999999</v>
      </c>
      <c r="CE241" s="176">
        <v>80.253600000000006</v>
      </c>
      <c r="CF241" s="176">
        <v>84.201599999999999</v>
      </c>
      <c r="CG241" s="176">
        <v>98.935199999999995</v>
      </c>
      <c r="CH241" s="176">
        <v>41.496000000000002</v>
      </c>
      <c r="CI241" s="176">
        <v>69.652799999999999</v>
      </c>
      <c r="CJ241" s="176">
        <v>58.531199999999998</v>
      </c>
      <c r="CK241" s="176">
        <v>87.091200000000001</v>
      </c>
      <c r="CL241" s="176">
        <v>46.569600000000001</v>
      </c>
      <c r="CM241" s="176">
        <v>92.231999999999999</v>
      </c>
      <c r="CN241" s="176">
        <v>55.641599999999997</v>
      </c>
      <c r="CO241" s="176">
        <v>64.394400000000005</v>
      </c>
      <c r="CP241" s="176">
        <v>78.657600000000002</v>
      </c>
      <c r="CQ241" s="176">
        <v>60.883199999999995</v>
      </c>
      <c r="CR241" s="176">
        <v>70.576800000000006</v>
      </c>
      <c r="CS241" s="176">
        <v>77.918399999999991</v>
      </c>
      <c r="CT241" s="176">
        <v>70.156800000000004</v>
      </c>
      <c r="CU241" s="176">
        <v>21.235199999999999</v>
      </c>
      <c r="CV241" s="176">
        <v>69.384</v>
      </c>
      <c r="CW241" s="176">
        <v>56.246400000000001</v>
      </c>
      <c r="CX241" s="176">
        <v>123.17760000000001</v>
      </c>
      <c r="CY241" s="176">
        <v>95.961600000000004</v>
      </c>
      <c r="CZ241" s="176">
        <v>71.450399999999988</v>
      </c>
      <c r="DA241" s="176">
        <v>107.04960000000001</v>
      </c>
      <c r="DB241" s="176">
        <v>113.7024</v>
      </c>
      <c r="DC241" s="176">
        <v>119.3472</v>
      </c>
      <c r="DD241" s="176">
        <v>59.572800000000001</v>
      </c>
      <c r="DE241" s="4"/>
      <c r="DF241" s="113">
        <f t="shared" si="17"/>
        <v>44409</v>
      </c>
      <c r="DG241" s="133">
        <f t="shared" si="18"/>
        <v>83.35</v>
      </c>
      <c r="DH241" s="86">
        <f t="shared" ca="1" si="15"/>
        <v>0</v>
      </c>
      <c r="DI241" s="4"/>
      <c r="DO241" s="178"/>
    </row>
    <row r="242" spans="1:119" customFormat="1" ht="12" customHeight="1" x14ac:dyDescent="0.2">
      <c r="A242" s="4"/>
      <c r="B242" s="188">
        <f t="shared" si="16"/>
        <v>44440</v>
      </c>
      <c r="C242" s="186">
        <v>85.14</v>
      </c>
      <c r="D242" s="186">
        <v>18.75</v>
      </c>
      <c r="E242" s="187">
        <v>0.9</v>
      </c>
      <c r="F242" s="187">
        <v>1.1000000000000001</v>
      </c>
      <c r="G242" s="4"/>
      <c r="H242" s="4"/>
      <c r="I242" s="4"/>
      <c r="J242" s="4"/>
      <c r="K242" s="4"/>
      <c r="L242" s="208">
        <v>37473</v>
      </c>
      <c r="M242" s="176">
        <v>7.6760000000000002</v>
      </c>
      <c r="N242" s="176">
        <v>7.5549999999999997</v>
      </c>
      <c r="O242" s="176">
        <v>6.4630000000000001</v>
      </c>
      <c r="P242" s="176">
        <v>6.5019999999999998</v>
      </c>
      <c r="Q242" s="176">
        <v>8.1069999999999993</v>
      </c>
      <c r="R242" s="176">
        <v>8.2919999999999998</v>
      </c>
      <c r="S242" s="176">
        <v>8.0570000000000004</v>
      </c>
      <c r="T242" s="176">
        <v>8.0719999999999992</v>
      </c>
      <c r="U242" s="176">
        <v>8.6300000000000008</v>
      </c>
      <c r="V242" s="176">
        <v>8.8420000000000005</v>
      </c>
      <c r="W242" s="176">
        <v>8.8049999999999997</v>
      </c>
      <c r="X242" s="176">
        <v>8.7970000000000006</v>
      </c>
      <c r="Y242" s="176">
        <v>8.7910000000000004</v>
      </c>
      <c r="Z242" s="176">
        <v>8.7859999999999996</v>
      </c>
      <c r="AA242" s="176">
        <v>7.9560000000000004</v>
      </c>
      <c r="AB242" s="176">
        <v>7.6260000000000003</v>
      </c>
      <c r="AC242" s="176">
        <v>7.4980000000000002</v>
      </c>
      <c r="AD242" s="176">
        <v>8.7050000000000001</v>
      </c>
      <c r="AE242" s="176">
        <v>8.8040000000000003</v>
      </c>
      <c r="AF242" s="176">
        <v>8.7970000000000006</v>
      </c>
      <c r="AG242" s="176">
        <v>8.7919999999999998</v>
      </c>
      <c r="AH242" s="176">
        <v>8.7629999999999999</v>
      </c>
      <c r="AI242" s="176">
        <v>8.68</v>
      </c>
      <c r="AJ242" s="176">
        <v>6.6660000000000004</v>
      </c>
      <c r="AK242" s="176">
        <v>93.777600000000007</v>
      </c>
      <c r="AL242" s="176">
        <v>118.7088</v>
      </c>
      <c r="AM242" s="176">
        <v>134.68559999999999</v>
      </c>
      <c r="AN242" s="176">
        <v>109.6704</v>
      </c>
      <c r="AO242" s="176">
        <v>139.7424</v>
      </c>
      <c r="AP242" s="176">
        <v>114.3912</v>
      </c>
      <c r="AQ242" s="176">
        <v>98.918399999999991</v>
      </c>
      <c r="AR242" s="176">
        <v>112.5264</v>
      </c>
      <c r="AS242" s="176">
        <v>78.002399999999994</v>
      </c>
      <c r="AT242" s="176">
        <v>108.39360000000001</v>
      </c>
      <c r="AU242" s="176">
        <v>98.380800000000008</v>
      </c>
      <c r="AV242" s="176">
        <v>112.0896</v>
      </c>
      <c r="AW242" s="176">
        <v>94.936800000000005</v>
      </c>
      <c r="AX242" s="176">
        <v>118.22160000000001</v>
      </c>
      <c r="AY242" s="176">
        <v>68.543999999999997</v>
      </c>
      <c r="AZ242" s="176">
        <v>71.1648</v>
      </c>
      <c r="BA242" s="176">
        <v>146.36160000000001</v>
      </c>
      <c r="BB242" s="176">
        <v>98.985600000000005</v>
      </c>
      <c r="BC242" s="176">
        <v>58.329599999999999</v>
      </c>
      <c r="BD242" s="176">
        <v>73.348799999999997</v>
      </c>
      <c r="BE242" s="176">
        <v>31.046400000000002</v>
      </c>
      <c r="BF242" s="176">
        <v>42.201599999999999</v>
      </c>
      <c r="BG242" s="176">
        <v>55.6584</v>
      </c>
      <c r="BH242" s="176">
        <v>57.052800000000005</v>
      </c>
      <c r="BI242" s="176">
        <v>51.408000000000001</v>
      </c>
      <c r="BJ242" s="176">
        <v>34.271999999999998</v>
      </c>
      <c r="BK242" s="176">
        <v>56.767199999999995</v>
      </c>
      <c r="BL242" s="176">
        <v>130.7208</v>
      </c>
      <c r="BM242" s="176">
        <v>120.3552</v>
      </c>
      <c r="BN242" s="176">
        <v>115.7688</v>
      </c>
      <c r="BO242" s="176">
        <v>122.64</v>
      </c>
      <c r="BP242" s="176">
        <v>130.68719999999999</v>
      </c>
      <c r="BQ242" s="176">
        <v>63.403199999999998</v>
      </c>
      <c r="BR242" s="176">
        <v>95.911199999999994</v>
      </c>
      <c r="BS242" s="176">
        <v>108.46080000000001</v>
      </c>
      <c r="BT242" s="176">
        <v>106.1088</v>
      </c>
      <c r="BU242" s="176">
        <v>123.17760000000001</v>
      </c>
      <c r="BV242" s="176">
        <v>120.96</v>
      </c>
      <c r="BW242" s="176">
        <v>22.377599999999997</v>
      </c>
      <c r="BX242" s="176">
        <v>96.549600000000012</v>
      </c>
      <c r="BY242" s="176">
        <v>27.115200000000002</v>
      </c>
      <c r="BZ242" s="176">
        <v>63.8904</v>
      </c>
      <c r="CA242" s="176">
        <v>135.24</v>
      </c>
      <c r="CB242" s="176">
        <v>146.76479999999998</v>
      </c>
      <c r="CC242" s="176">
        <v>106.0416</v>
      </c>
      <c r="CD242" s="176">
        <v>76.053600000000003</v>
      </c>
      <c r="CE242" s="176">
        <v>90.635999999999996</v>
      </c>
      <c r="CF242" s="176">
        <v>147.87360000000001</v>
      </c>
      <c r="CG242" s="176">
        <v>60.009599999999999</v>
      </c>
      <c r="CH242" s="176">
        <v>78.792000000000002</v>
      </c>
      <c r="CI242" s="176">
        <v>89.476799999999997</v>
      </c>
      <c r="CJ242" s="176">
        <v>74.793600000000012</v>
      </c>
      <c r="CK242" s="176">
        <v>135.67679999999999</v>
      </c>
      <c r="CL242" s="176">
        <v>72.374399999999994</v>
      </c>
      <c r="CM242" s="176">
        <v>20.0928</v>
      </c>
      <c r="CN242" s="176">
        <v>99.48960000000001</v>
      </c>
      <c r="CO242" s="176">
        <v>104.2272</v>
      </c>
      <c r="CP242" s="176">
        <v>124.992</v>
      </c>
      <c r="CQ242" s="176">
        <v>117.12960000000001</v>
      </c>
      <c r="CR242" s="176">
        <v>109.2672</v>
      </c>
      <c r="CS242" s="176">
        <v>95.676000000000002</v>
      </c>
      <c r="CT242" s="176">
        <v>143.23679999999999</v>
      </c>
      <c r="CU242" s="176">
        <v>109.872</v>
      </c>
      <c r="CV242" s="176">
        <v>70.761600000000001</v>
      </c>
      <c r="CW242" s="176">
        <v>136.7688</v>
      </c>
      <c r="CX242" s="176">
        <v>103.824</v>
      </c>
      <c r="CY242" s="176">
        <v>94.214399999999998</v>
      </c>
      <c r="CZ242" s="176">
        <v>116.02080000000001</v>
      </c>
      <c r="DA242" s="176">
        <v>60.48</v>
      </c>
      <c r="DB242" s="176">
        <v>104.5128</v>
      </c>
      <c r="DC242" s="176">
        <v>141.20400000000001</v>
      </c>
      <c r="DD242" s="176">
        <v>71.769600000000011</v>
      </c>
      <c r="DE242" s="4"/>
      <c r="DF242" s="113">
        <f t="shared" si="17"/>
        <v>44440</v>
      </c>
      <c r="DG242" s="133">
        <f t="shared" si="18"/>
        <v>85.14</v>
      </c>
      <c r="DH242" s="86">
        <f t="shared" ca="1" si="15"/>
        <v>0</v>
      </c>
      <c r="DI242" s="4"/>
      <c r="DO242" s="178"/>
    </row>
    <row r="243" spans="1:119" customFormat="1" ht="12" customHeight="1" x14ac:dyDescent="0.2">
      <c r="A243" s="4"/>
      <c r="B243" s="188">
        <f t="shared" si="16"/>
        <v>44470</v>
      </c>
      <c r="C243" s="186">
        <v>88.11</v>
      </c>
      <c r="D243" s="186">
        <v>20.22</v>
      </c>
      <c r="E243" s="187">
        <v>0.9</v>
      </c>
      <c r="F243" s="187">
        <v>1.1000000000000001</v>
      </c>
      <c r="G243" s="4"/>
      <c r="H243" s="4"/>
      <c r="I243" s="4"/>
      <c r="J243" s="4"/>
      <c r="K243" s="4"/>
      <c r="L243" s="208">
        <v>37474</v>
      </c>
      <c r="M243" s="176">
        <v>6.3659999999999997</v>
      </c>
      <c r="N243" s="176">
        <v>6.3470000000000004</v>
      </c>
      <c r="O243" s="176">
        <v>6.3230000000000004</v>
      </c>
      <c r="P243" s="176">
        <v>6.3150000000000004</v>
      </c>
      <c r="Q243" s="176">
        <v>6.2789999999999999</v>
      </c>
      <c r="R243" s="176">
        <v>4.95</v>
      </c>
      <c r="S243" s="176">
        <v>5.8330000000000002</v>
      </c>
      <c r="T243" s="176">
        <v>5.91</v>
      </c>
      <c r="U243" s="176">
        <v>5.9059999999999997</v>
      </c>
      <c r="V243" s="176">
        <v>5.9039999999999999</v>
      </c>
      <c r="W243" s="176">
        <v>5.899</v>
      </c>
      <c r="X243" s="176">
        <v>5.907</v>
      </c>
      <c r="Y243" s="176">
        <v>5.8339999999999996</v>
      </c>
      <c r="Z243" s="176">
        <v>4.9969999999999999</v>
      </c>
      <c r="AA243" s="176">
        <v>5.734</v>
      </c>
      <c r="AB243" s="176">
        <v>5.7320000000000002</v>
      </c>
      <c r="AC243" s="176">
        <v>5.7190000000000003</v>
      </c>
      <c r="AD243" s="176">
        <v>5.6740000000000004</v>
      </c>
      <c r="AE243" s="176">
        <v>5.7670000000000003</v>
      </c>
      <c r="AF243" s="176">
        <v>5.774</v>
      </c>
      <c r="AG243" s="176">
        <v>5.7809999999999997</v>
      </c>
      <c r="AH243" s="176">
        <v>5.7779999999999996</v>
      </c>
      <c r="AI243" s="176">
        <v>5.7809999999999997</v>
      </c>
      <c r="AJ243" s="176">
        <v>5.923</v>
      </c>
      <c r="AK243" s="176">
        <v>56.464800000000004</v>
      </c>
      <c r="AL243" s="176">
        <v>52.869599999999998</v>
      </c>
      <c r="AM243" s="176">
        <v>71.769600000000011</v>
      </c>
      <c r="AN243" s="176">
        <v>21.7728</v>
      </c>
      <c r="AO243" s="176">
        <v>103.5384</v>
      </c>
      <c r="AP243" s="176">
        <v>35.027999999999999</v>
      </c>
      <c r="AQ243" s="176">
        <v>111.88800000000001</v>
      </c>
      <c r="AR243" s="176">
        <v>85.075199999999995</v>
      </c>
      <c r="AS243" s="176">
        <v>122.1696</v>
      </c>
      <c r="AT243" s="176">
        <v>128.6208</v>
      </c>
      <c r="AU243" s="176">
        <v>80.740800000000007</v>
      </c>
      <c r="AV243" s="176">
        <v>67.703999999999994</v>
      </c>
      <c r="AW243" s="176">
        <v>91.442399999999992</v>
      </c>
      <c r="AX243" s="176">
        <v>123.63119999999999</v>
      </c>
      <c r="AY243" s="176">
        <v>78.48960000000001</v>
      </c>
      <c r="AZ243" s="176">
        <v>119.5488</v>
      </c>
      <c r="BA243" s="176">
        <v>89.913600000000002</v>
      </c>
      <c r="BB243" s="176">
        <v>125.7984</v>
      </c>
      <c r="BC243" s="176">
        <v>77.011200000000002</v>
      </c>
      <c r="BD243" s="176">
        <v>108.0744</v>
      </c>
      <c r="BE243" s="176">
        <v>126.9072</v>
      </c>
      <c r="BF243" s="176">
        <v>131.24160000000001</v>
      </c>
      <c r="BG243" s="176">
        <v>84.0672</v>
      </c>
      <c r="BH243" s="176">
        <v>96.297600000000003</v>
      </c>
      <c r="BI243" s="176">
        <v>17.942400000000003</v>
      </c>
      <c r="BJ243" s="176">
        <v>84.537600000000012</v>
      </c>
      <c r="BK243" s="176">
        <v>65.284800000000004</v>
      </c>
      <c r="BL243" s="176">
        <v>136.08000000000001</v>
      </c>
      <c r="BM243" s="176">
        <v>67.132800000000003</v>
      </c>
      <c r="BN243" s="176">
        <v>59.959199999999996</v>
      </c>
      <c r="BO243" s="176">
        <v>61.2864</v>
      </c>
      <c r="BP243" s="176">
        <v>18.009599999999999</v>
      </c>
      <c r="BQ243" s="176">
        <v>82.874399999999994</v>
      </c>
      <c r="BR243" s="176">
        <v>110.46</v>
      </c>
      <c r="BS243" s="176">
        <v>121.9512</v>
      </c>
      <c r="BT243" s="176">
        <v>129.024</v>
      </c>
      <c r="BU243" s="176">
        <v>114.71039999999999</v>
      </c>
      <c r="BV243" s="176">
        <v>47.241599999999998</v>
      </c>
      <c r="BW243" s="176">
        <v>99.002399999999994</v>
      </c>
      <c r="BX243" s="176">
        <v>164.9256</v>
      </c>
      <c r="BY243" s="176">
        <v>124.488</v>
      </c>
      <c r="BZ243" s="176">
        <v>126.23519999999999</v>
      </c>
      <c r="CA243" s="176">
        <v>74.659199999999998</v>
      </c>
      <c r="CB243" s="176">
        <v>45.695999999999998</v>
      </c>
      <c r="CC243" s="176">
        <v>50.82</v>
      </c>
      <c r="CD243" s="176">
        <v>103.2192</v>
      </c>
      <c r="CE243" s="176">
        <v>59.169599999999996</v>
      </c>
      <c r="CF243" s="176">
        <v>133.37520000000001</v>
      </c>
      <c r="CG243" s="176">
        <v>123.7992</v>
      </c>
      <c r="CH243" s="176">
        <v>158.3064</v>
      </c>
      <c r="CI243" s="176">
        <v>91.526399999999995</v>
      </c>
      <c r="CJ243" s="176">
        <v>129.59520000000001</v>
      </c>
      <c r="CK243" s="176">
        <v>82.185600000000008</v>
      </c>
      <c r="CL243" s="176">
        <v>108.0744</v>
      </c>
      <c r="CM243" s="176">
        <v>94.852800000000002</v>
      </c>
      <c r="CN243" s="176">
        <v>124.3368</v>
      </c>
      <c r="CO243" s="176">
        <v>131.24160000000001</v>
      </c>
      <c r="CP243" s="176">
        <v>142.96799999999999</v>
      </c>
      <c r="CQ243" s="176">
        <v>67.30080000000001</v>
      </c>
      <c r="CR243" s="176">
        <v>126.21839999999999</v>
      </c>
      <c r="CS243" s="176">
        <v>140.93520000000001</v>
      </c>
      <c r="CT243" s="176">
        <v>135.4752</v>
      </c>
      <c r="CU243" s="176">
        <v>120.15360000000001</v>
      </c>
      <c r="CV243" s="176">
        <v>101.9928</v>
      </c>
      <c r="CW243" s="176">
        <v>110.81280000000001</v>
      </c>
      <c r="CX243" s="176">
        <v>132.01439999999999</v>
      </c>
      <c r="CY243" s="176">
        <v>114.71039999999999</v>
      </c>
      <c r="CZ243" s="176">
        <v>145.8912</v>
      </c>
      <c r="DA243" s="176">
        <v>87.057600000000008</v>
      </c>
      <c r="DB243" s="176">
        <v>96.9024</v>
      </c>
      <c r="DC243" s="176">
        <v>94.903199999999998</v>
      </c>
      <c r="DD243" s="176">
        <v>128.23439999999999</v>
      </c>
      <c r="DE243" s="4"/>
      <c r="DF243" s="113">
        <f t="shared" si="17"/>
        <v>44470</v>
      </c>
      <c r="DG243" s="133">
        <f t="shared" si="18"/>
        <v>88.11</v>
      </c>
      <c r="DH243" s="86">
        <f t="shared" ca="1" si="15"/>
        <v>0</v>
      </c>
      <c r="DI243" s="4"/>
      <c r="DO243" s="178"/>
    </row>
    <row r="244" spans="1:119" customFormat="1" ht="12" customHeight="1" x14ac:dyDescent="0.2">
      <c r="A244" s="4"/>
      <c r="B244" s="188">
        <f t="shared" si="16"/>
        <v>44501</v>
      </c>
      <c r="C244" s="186">
        <v>89.96</v>
      </c>
      <c r="D244" s="186">
        <v>17.91</v>
      </c>
      <c r="E244" s="187">
        <v>0.9</v>
      </c>
      <c r="F244" s="187">
        <v>1.1000000000000001</v>
      </c>
      <c r="G244" s="4"/>
      <c r="H244" s="4"/>
      <c r="I244" s="4"/>
      <c r="J244" s="4"/>
      <c r="K244" s="4"/>
      <c r="L244" s="208">
        <v>37475</v>
      </c>
      <c r="M244" s="176">
        <v>5.7720000000000002</v>
      </c>
      <c r="N244" s="176">
        <v>5.8979999999999997</v>
      </c>
      <c r="O244" s="176">
        <v>4.38</v>
      </c>
      <c r="P244" s="176">
        <v>4.7759999999999998</v>
      </c>
      <c r="Q244" s="176">
        <v>4.7460000000000004</v>
      </c>
      <c r="R244" s="176">
        <v>4.74</v>
      </c>
      <c r="S244" s="176">
        <v>5.9080000000000004</v>
      </c>
      <c r="T244" s="176">
        <v>6.7610000000000001</v>
      </c>
      <c r="U244" s="176">
        <v>6.7610000000000001</v>
      </c>
      <c r="V244" s="176">
        <v>6.7130000000000001</v>
      </c>
      <c r="W244" s="176">
        <v>6.6870000000000003</v>
      </c>
      <c r="X244" s="176">
        <v>6.6630000000000003</v>
      </c>
      <c r="Y244" s="176">
        <v>6.6660000000000004</v>
      </c>
      <c r="Z244" s="176">
        <v>6.6950000000000003</v>
      </c>
      <c r="AA244" s="176">
        <v>6.7039999999999997</v>
      </c>
      <c r="AB244" s="176">
        <v>6.6189999999999998</v>
      </c>
      <c r="AC244" s="176">
        <v>5.9660000000000002</v>
      </c>
      <c r="AD244" s="176">
        <v>4.343</v>
      </c>
      <c r="AE244" s="176">
        <v>4.3650000000000002</v>
      </c>
      <c r="AF244" s="176">
        <v>4.8540000000000001</v>
      </c>
      <c r="AG244" s="176">
        <v>5.4109999999999996</v>
      </c>
      <c r="AH244" s="176">
        <v>5.383</v>
      </c>
      <c r="AI244" s="176">
        <v>5.3739999999999997</v>
      </c>
      <c r="AJ244" s="176">
        <v>5.4749999999999996</v>
      </c>
      <c r="AK244" s="176">
        <v>46.872</v>
      </c>
      <c r="AL244" s="176">
        <v>129.32640000000001</v>
      </c>
      <c r="AM244" s="176">
        <v>100.34639999999999</v>
      </c>
      <c r="AN244" s="176">
        <v>133.2576</v>
      </c>
      <c r="AO244" s="176">
        <v>67.334399999999988</v>
      </c>
      <c r="AP244" s="176">
        <v>107.90639999999999</v>
      </c>
      <c r="AQ244" s="176">
        <v>77.935199999999995</v>
      </c>
      <c r="AR244" s="176">
        <v>92.198399999999992</v>
      </c>
      <c r="AS244" s="176">
        <v>114.7944</v>
      </c>
      <c r="AT244" s="176">
        <v>99.892800000000008</v>
      </c>
      <c r="AU244" s="176">
        <v>132.95520000000002</v>
      </c>
      <c r="AV244" s="176">
        <v>134.46720000000002</v>
      </c>
      <c r="AW244" s="176">
        <v>124.992</v>
      </c>
      <c r="AX244" s="176">
        <v>27.703200000000002</v>
      </c>
      <c r="AY244" s="176">
        <v>123.14400000000001</v>
      </c>
      <c r="AZ244" s="176">
        <v>130.03200000000001</v>
      </c>
      <c r="BA244" s="176">
        <v>122.5728</v>
      </c>
      <c r="BB244" s="176">
        <v>52.012800000000006</v>
      </c>
      <c r="BC244" s="176">
        <v>54.028800000000004</v>
      </c>
      <c r="BD244" s="176">
        <v>65.738399999999999</v>
      </c>
      <c r="BE244" s="176">
        <v>77.011200000000002</v>
      </c>
      <c r="BF244" s="176">
        <v>70.56</v>
      </c>
      <c r="BG244" s="176">
        <v>73.584000000000003</v>
      </c>
      <c r="BH244" s="176">
        <v>133.99679999999998</v>
      </c>
      <c r="BI244" s="176">
        <v>91.224000000000004</v>
      </c>
      <c r="BJ244" s="176">
        <v>143.1696</v>
      </c>
      <c r="BK244" s="176">
        <v>110.88</v>
      </c>
      <c r="BL244" s="176">
        <v>134.0472</v>
      </c>
      <c r="BM244" s="176">
        <v>148.57920000000001</v>
      </c>
      <c r="BN244" s="176">
        <v>70.375199999999992</v>
      </c>
      <c r="BO244" s="176">
        <v>69.787199999999999</v>
      </c>
      <c r="BP244" s="176">
        <v>56.431199999999997</v>
      </c>
      <c r="BQ244" s="176">
        <v>92.937600000000003</v>
      </c>
      <c r="BR244" s="176">
        <v>133.05600000000001</v>
      </c>
      <c r="BS244" s="176">
        <v>159.66720000000001</v>
      </c>
      <c r="BT244" s="176">
        <v>36.96</v>
      </c>
      <c r="BU244" s="176">
        <v>97.490399999999994</v>
      </c>
      <c r="BV244" s="176">
        <v>115.93680000000001</v>
      </c>
      <c r="BW244" s="176">
        <v>103.4208</v>
      </c>
      <c r="BX244" s="176">
        <v>159.0624</v>
      </c>
      <c r="BY244" s="176">
        <v>48.770400000000002</v>
      </c>
      <c r="BZ244" s="176">
        <v>93.156000000000006</v>
      </c>
      <c r="CA244" s="176">
        <v>83.260800000000003</v>
      </c>
      <c r="CB244" s="176">
        <v>140.11199999999999</v>
      </c>
      <c r="CC244" s="176">
        <v>42.537599999999998</v>
      </c>
      <c r="CD244" s="176">
        <v>37.9848</v>
      </c>
      <c r="CE244" s="176">
        <v>36.287999999999997</v>
      </c>
      <c r="CF244" s="176">
        <v>25.166400000000003</v>
      </c>
      <c r="CG244" s="176">
        <v>28.106400000000001</v>
      </c>
      <c r="CH244" s="176">
        <v>48.249600000000001</v>
      </c>
      <c r="CI244" s="176">
        <v>64.108800000000002</v>
      </c>
      <c r="CJ244" s="176">
        <v>100.1952</v>
      </c>
      <c r="CK244" s="176">
        <v>156.44159999999999</v>
      </c>
      <c r="CL244" s="176">
        <v>50.4</v>
      </c>
      <c r="CM244" s="176">
        <v>95.3232</v>
      </c>
      <c r="CN244" s="176">
        <v>80.119199999999992</v>
      </c>
      <c r="CO244" s="176">
        <v>145.79040000000001</v>
      </c>
      <c r="CP244" s="176">
        <v>116.3904</v>
      </c>
      <c r="CQ244" s="176">
        <v>113.76960000000001</v>
      </c>
      <c r="CR244" s="176">
        <v>139.40639999999999</v>
      </c>
      <c r="CS244" s="176">
        <v>130.63679999999999</v>
      </c>
      <c r="CT244" s="176">
        <v>53.3904</v>
      </c>
      <c r="CU244" s="176">
        <v>120.06960000000001</v>
      </c>
      <c r="CV244" s="176">
        <v>116.37360000000001</v>
      </c>
      <c r="CW244" s="176">
        <v>136.88639999999998</v>
      </c>
      <c r="CX244" s="176">
        <v>93.542400000000001</v>
      </c>
      <c r="CY244" s="176">
        <v>140.43120000000002</v>
      </c>
      <c r="CZ244" s="176">
        <v>89.81280000000001</v>
      </c>
      <c r="DA244" s="176">
        <v>128.20080000000002</v>
      </c>
      <c r="DB244" s="176">
        <v>101.2368</v>
      </c>
      <c r="DC244" s="176">
        <v>116.592</v>
      </c>
      <c r="DD244" s="176">
        <v>121.3968</v>
      </c>
      <c r="DE244" s="4"/>
      <c r="DF244" s="113">
        <f t="shared" si="17"/>
        <v>44501</v>
      </c>
      <c r="DG244" s="133">
        <f t="shared" si="18"/>
        <v>89.96</v>
      </c>
      <c r="DH244" s="86">
        <f t="shared" ca="1" si="15"/>
        <v>0</v>
      </c>
      <c r="DI244" s="4"/>
      <c r="DO244" s="178"/>
    </row>
    <row r="245" spans="1:119" customFormat="1" ht="12" customHeight="1" x14ac:dyDescent="0.2">
      <c r="A245" s="4"/>
      <c r="B245" s="188">
        <f t="shared" si="16"/>
        <v>44531</v>
      </c>
      <c r="C245" s="186">
        <v>81.8</v>
      </c>
      <c r="D245" s="186">
        <v>18.829999999999998</v>
      </c>
      <c r="E245" s="187">
        <v>0.9</v>
      </c>
      <c r="F245" s="187">
        <v>1.1000000000000001</v>
      </c>
      <c r="G245" s="4"/>
      <c r="H245" s="4"/>
      <c r="I245" s="4"/>
      <c r="J245" s="4"/>
      <c r="K245" s="4"/>
      <c r="L245" s="208">
        <v>37476</v>
      </c>
      <c r="M245" s="176">
        <v>5.3730000000000002</v>
      </c>
      <c r="N245" s="176">
        <v>5.2469999999999999</v>
      </c>
      <c r="O245" s="176">
        <v>4.4279999999999999</v>
      </c>
      <c r="P245" s="176">
        <v>4.4610000000000003</v>
      </c>
      <c r="Q245" s="176">
        <v>4.4640000000000004</v>
      </c>
      <c r="R245" s="176">
        <v>4.4340000000000002</v>
      </c>
      <c r="S245" s="176">
        <v>4.6189999999999998</v>
      </c>
      <c r="T245" s="176">
        <v>6.2839999999999998</v>
      </c>
      <c r="U245" s="176">
        <v>6.2759999999999998</v>
      </c>
      <c r="V245" s="176">
        <v>6.3010000000000002</v>
      </c>
      <c r="W245" s="176">
        <v>6.3</v>
      </c>
      <c r="X245" s="176">
        <v>6.2990000000000004</v>
      </c>
      <c r="Y245" s="176">
        <v>6.2859999999999996</v>
      </c>
      <c r="Z245" s="176">
        <v>6.2919999999999998</v>
      </c>
      <c r="AA245" s="176">
        <v>6.2869999999999999</v>
      </c>
      <c r="AB245" s="176">
        <v>6.2859999999999996</v>
      </c>
      <c r="AC245" s="176">
        <v>6.2889999999999997</v>
      </c>
      <c r="AD245" s="176">
        <v>6.3029999999999999</v>
      </c>
      <c r="AE245" s="176">
        <v>6.3170000000000002</v>
      </c>
      <c r="AF245" s="176">
        <v>6.3019999999999996</v>
      </c>
      <c r="AG245" s="176">
        <v>6.2830000000000004</v>
      </c>
      <c r="AH245" s="176">
        <v>6.202</v>
      </c>
      <c r="AI245" s="176">
        <v>6.2080000000000002</v>
      </c>
      <c r="AJ245" s="176">
        <v>6.6710000000000003</v>
      </c>
      <c r="AK245" s="176">
        <v>87.695999999999998</v>
      </c>
      <c r="AL245" s="176">
        <v>140.11199999999999</v>
      </c>
      <c r="AM245" s="176">
        <v>72.979199999999992</v>
      </c>
      <c r="AN245" s="176">
        <v>151.30079999999998</v>
      </c>
      <c r="AO245" s="176">
        <v>122.9256</v>
      </c>
      <c r="AP245" s="176">
        <v>92.752800000000008</v>
      </c>
      <c r="AQ245" s="176">
        <v>111.636</v>
      </c>
      <c r="AR245" s="176">
        <v>126.85680000000001</v>
      </c>
      <c r="AS245" s="176">
        <v>149.06639999999999</v>
      </c>
      <c r="AT245" s="176">
        <v>107.4528</v>
      </c>
      <c r="AU245" s="176">
        <v>77.7</v>
      </c>
      <c r="AV245" s="176">
        <v>87.763199999999998</v>
      </c>
      <c r="AW245" s="176">
        <v>93.995999999999995</v>
      </c>
      <c r="AX245" s="176">
        <v>35.683199999999999</v>
      </c>
      <c r="AY245" s="176">
        <v>40.924800000000005</v>
      </c>
      <c r="AZ245" s="176">
        <v>51.811199999999999</v>
      </c>
      <c r="BA245" s="176">
        <v>64.730400000000003</v>
      </c>
      <c r="BB245" s="176">
        <v>68.712000000000003</v>
      </c>
      <c r="BC245" s="176">
        <v>89.81280000000001</v>
      </c>
      <c r="BD245" s="176">
        <v>48.182400000000001</v>
      </c>
      <c r="BE245" s="176">
        <v>78.590399999999988</v>
      </c>
      <c r="BF245" s="176">
        <v>79.1952</v>
      </c>
      <c r="BG245" s="176">
        <v>76.204800000000006</v>
      </c>
      <c r="BH245" s="176">
        <v>45.964800000000004</v>
      </c>
      <c r="BI245" s="176">
        <v>92.702399999999997</v>
      </c>
      <c r="BJ245" s="176">
        <v>37.699199999999998</v>
      </c>
      <c r="BK245" s="176">
        <v>93.323999999999998</v>
      </c>
      <c r="BL245" s="176">
        <v>32.659199999999998</v>
      </c>
      <c r="BM245" s="176">
        <v>83.865600000000001</v>
      </c>
      <c r="BN245" s="176">
        <v>54.18</v>
      </c>
      <c r="BO245" s="176">
        <v>93.760799999999989</v>
      </c>
      <c r="BP245" s="176">
        <v>81.018000000000001</v>
      </c>
      <c r="BQ245" s="176">
        <v>96.263999999999996</v>
      </c>
      <c r="BR245" s="176">
        <v>69.753600000000006</v>
      </c>
      <c r="BS245" s="176">
        <v>48.384</v>
      </c>
      <c r="BT245" s="176">
        <v>55.708800000000004</v>
      </c>
      <c r="BU245" s="176">
        <v>74.037600000000012</v>
      </c>
      <c r="BV245" s="176">
        <v>65.318399999999997</v>
      </c>
      <c r="BW245" s="176">
        <v>141.9264</v>
      </c>
      <c r="BX245" s="176">
        <v>51.004800000000003</v>
      </c>
      <c r="BY245" s="176">
        <v>102.17760000000001</v>
      </c>
      <c r="BZ245" s="176">
        <v>122.5728</v>
      </c>
      <c r="CA245" s="176">
        <v>94.147199999999998</v>
      </c>
      <c r="CB245" s="176">
        <v>77.330399999999997</v>
      </c>
      <c r="CC245" s="176">
        <v>42.352800000000002</v>
      </c>
      <c r="CD245" s="176">
        <v>141.28800000000001</v>
      </c>
      <c r="CE245" s="176">
        <v>127.74719999999999</v>
      </c>
      <c r="CF245" s="176">
        <v>132.8544</v>
      </c>
      <c r="CG245" s="176">
        <v>83.865600000000001</v>
      </c>
      <c r="CH245" s="176">
        <v>125.00880000000001</v>
      </c>
      <c r="CI245" s="176">
        <v>122.33760000000001</v>
      </c>
      <c r="CJ245" s="176">
        <v>143.25360000000001</v>
      </c>
      <c r="CK245" s="176">
        <v>111.4344</v>
      </c>
      <c r="CL245" s="176">
        <v>117.93600000000001</v>
      </c>
      <c r="CM245" s="176">
        <v>57.573599999999999</v>
      </c>
      <c r="CN245" s="176">
        <v>106.7136</v>
      </c>
      <c r="CO245" s="176">
        <v>134.73599999999999</v>
      </c>
      <c r="CP245" s="176">
        <v>81.446399999999997</v>
      </c>
      <c r="CQ245" s="176">
        <v>128.52000000000001</v>
      </c>
      <c r="CR245" s="176">
        <v>116.28960000000001</v>
      </c>
      <c r="CS245" s="176">
        <v>136.08000000000001</v>
      </c>
      <c r="CT245" s="176">
        <v>29.635200000000001</v>
      </c>
      <c r="CU245" s="176">
        <v>38.690400000000004</v>
      </c>
      <c r="CV245" s="176">
        <v>122.11919999999999</v>
      </c>
      <c r="CW245" s="176">
        <v>121.56480000000001</v>
      </c>
      <c r="CX245" s="176">
        <v>141.72479999999999</v>
      </c>
      <c r="CY245" s="176">
        <v>74.188800000000001</v>
      </c>
      <c r="CZ245" s="176">
        <v>140.11199999999999</v>
      </c>
      <c r="DA245" s="176">
        <v>86.4024</v>
      </c>
      <c r="DB245" s="176">
        <v>117.11280000000001</v>
      </c>
      <c r="DC245" s="176">
        <v>102.21119999999999</v>
      </c>
      <c r="DD245" s="176">
        <v>110.4768</v>
      </c>
      <c r="DE245" s="4"/>
      <c r="DF245" s="113">
        <f t="shared" si="17"/>
        <v>44531</v>
      </c>
      <c r="DG245" s="133">
        <f t="shared" si="18"/>
        <v>81.8</v>
      </c>
      <c r="DH245" s="86">
        <f t="shared" ca="1" si="15"/>
        <v>0</v>
      </c>
      <c r="DI245" s="4"/>
      <c r="DO245" s="178"/>
    </row>
    <row r="246" spans="1:119" customFormat="1" ht="12" customHeight="1" x14ac:dyDescent="0.2">
      <c r="A246" s="4"/>
      <c r="B246" s="188">
        <f t="shared" si="16"/>
        <v>44562</v>
      </c>
      <c r="C246" s="186">
        <v>87.95</v>
      </c>
      <c r="D246" s="186">
        <v>20.149999999999999</v>
      </c>
      <c r="E246" s="187">
        <v>0.9</v>
      </c>
      <c r="F246" s="187">
        <v>1.1000000000000001</v>
      </c>
      <c r="G246" s="4"/>
      <c r="H246" s="4"/>
      <c r="I246" s="4"/>
      <c r="J246" s="4"/>
      <c r="K246" s="4"/>
      <c r="L246" s="208">
        <v>37477</v>
      </c>
      <c r="M246" s="176">
        <v>7.2119999999999997</v>
      </c>
      <c r="N246" s="176">
        <v>5.1230000000000002</v>
      </c>
      <c r="O246" s="176">
        <v>3.778</v>
      </c>
      <c r="P246" s="176">
        <v>3.8650000000000002</v>
      </c>
      <c r="Q246" s="176">
        <v>3.8159999999999998</v>
      </c>
      <c r="R246" s="176">
        <v>3.8149999999999999</v>
      </c>
      <c r="S246" s="176">
        <v>3.8479999999999999</v>
      </c>
      <c r="T246" s="176">
        <v>3.8959999999999999</v>
      </c>
      <c r="U246" s="176">
        <v>3.915</v>
      </c>
      <c r="V246" s="176">
        <v>4.0069999999999997</v>
      </c>
      <c r="W246" s="176">
        <v>4.0119999999999996</v>
      </c>
      <c r="X246" s="176">
        <v>4.0369999999999999</v>
      </c>
      <c r="Y246" s="176">
        <v>2.86</v>
      </c>
      <c r="Z246" s="176">
        <v>2.4119999999999999</v>
      </c>
      <c r="AA246" s="176">
        <v>2.468</v>
      </c>
      <c r="AB246" s="176">
        <v>2.4630000000000001</v>
      </c>
      <c r="AC246" s="176">
        <v>2.4340000000000002</v>
      </c>
      <c r="AD246" s="176">
        <v>2.4620000000000002</v>
      </c>
      <c r="AE246" s="176">
        <v>2.4239999999999999</v>
      </c>
      <c r="AF246" s="176">
        <v>2.4039999999999999</v>
      </c>
      <c r="AG246" s="176">
        <v>2.36</v>
      </c>
      <c r="AH246" s="176">
        <v>2.395</v>
      </c>
      <c r="AI246" s="176">
        <v>2.5990000000000002</v>
      </c>
      <c r="AJ246" s="176">
        <v>7.4909999999999997</v>
      </c>
      <c r="AK246" s="176">
        <v>114.64319999999999</v>
      </c>
      <c r="AL246" s="176">
        <v>87.897600000000011</v>
      </c>
      <c r="AM246" s="176">
        <v>137.70959999999999</v>
      </c>
      <c r="AN246" s="176">
        <v>95.995199999999997</v>
      </c>
      <c r="AO246" s="176">
        <v>132.048</v>
      </c>
      <c r="AP246" s="176">
        <v>121.884</v>
      </c>
      <c r="AQ246" s="176">
        <v>65.352000000000004</v>
      </c>
      <c r="AR246" s="176">
        <v>98.061600000000013</v>
      </c>
      <c r="AS246" s="176">
        <v>103.65600000000001</v>
      </c>
      <c r="AT246" s="176">
        <v>86.688000000000002</v>
      </c>
      <c r="AU246" s="176">
        <v>74.793600000000012</v>
      </c>
      <c r="AV246" s="176">
        <v>56.246400000000001</v>
      </c>
      <c r="AW246" s="176">
        <v>93.710399999999993</v>
      </c>
      <c r="AX246" s="176">
        <v>90.400800000000004</v>
      </c>
      <c r="AY246" s="176">
        <v>143.95920000000001</v>
      </c>
      <c r="AZ246" s="176">
        <v>122.5728</v>
      </c>
      <c r="BA246" s="176">
        <v>61.857599999999998</v>
      </c>
      <c r="BB246" s="176">
        <v>35.5152</v>
      </c>
      <c r="BC246" s="176">
        <v>123.648</v>
      </c>
      <c r="BD246" s="176">
        <v>101.11919999999999</v>
      </c>
      <c r="BE246" s="176">
        <v>95.239199999999997</v>
      </c>
      <c r="BF246" s="176">
        <v>142.64879999999999</v>
      </c>
      <c r="BG246" s="176">
        <v>91.98</v>
      </c>
      <c r="BH246" s="176">
        <v>111.0312</v>
      </c>
      <c r="BI246" s="176">
        <v>86.688000000000002</v>
      </c>
      <c r="BJ246" s="176">
        <v>112.69439999999999</v>
      </c>
      <c r="BK246" s="176">
        <v>31.4496</v>
      </c>
      <c r="BL246" s="176">
        <v>86.956800000000001</v>
      </c>
      <c r="BM246" s="176">
        <v>63.705599999999997</v>
      </c>
      <c r="BN246" s="176">
        <v>87.1584</v>
      </c>
      <c r="BO246" s="176">
        <v>117.73439999999999</v>
      </c>
      <c r="BP246" s="176">
        <v>105.6048</v>
      </c>
      <c r="BQ246" s="176">
        <v>99.590399999999988</v>
      </c>
      <c r="BR246" s="176">
        <v>89.308800000000005</v>
      </c>
      <c r="BS246" s="176">
        <v>77.817599999999999</v>
      </c>
      <c r="BT246" s="176">
        <v>104.76480000000001</v>
      </c>
      <c r="BU246" s="176">
        <v>135.02160000000001</v>
      </c>
      <c r="BV246" s="176">
        <v>120.2376</v>
      </c>
      <c r="BW246" s="176">
        <v>139.72560000000001</v>
      </c>
      <c r="BX246" s="176">
        <v>111.16560000000001</v>
      </c>
      <c r="BY246" s="176">
        <v>137.928</v>
      </c>
      <c r="BZ246" s="176">
        <v>106.0416</v>
      </c>
      <c r="CA246" s="176">
        <v>114.91200000000001</v>
      </c>
      <c r="CB246" s="176">
        <v>55.708800000000004</v>
      </c>
      <c r="CC246" s="176">
        <v>79.598399999999998</v>
      </c>
      <c r="CD246" s="176">
        <v>119.07839999999999</v>
      </c>
      <c r="CE246" s="176">
        <v>134.06399999999999</v>
      </c>
      <c r="CF246" s="176">
        <v>97.97760000000001</v>
      </c>
      <c r="CG246" s="176">
        <v>119.8848</v>
      </c>
      <c r="CH246" s="176">
        <v>53.827199999999998</v>
      </c>
      <c r="CI246" s="176">
        <v>121.36319999999999</v>
      </c>
      <c r="CJ246" s="176">
        <v>133.2576</v>
      </c>
      <c r="CK246" s="176">
        <v>56.817599999999999</v>
      </c>
      <c r="CL246" s="176">
        <v>129.108</v>
      </c>
      <c r="CM246" s="176">
        <v>119.7504</v>
      </c>
      <c r="CN246" s="176">
        <v>65.268000000000001</v>
      </c>
      <c r="CO246" s="176">
        <v>131.1576</v>
      </c>
      <c r="CP246" s="176">
        <v>73.365600000000001</v>
      </c>
      <c r="CQ246" s="176">
        <v>80.959199999999996</v>
      </c>
      <c r="CR246" s="176">
        <v>119.93519999999999</v>
      </c>
      <c r="CS246" s="176">
        <v>109.872</v>
      </c>
      <c r="CT246" s="176">
        <v>124.4208</v>
      </c>
      <c r="CU246" s="176">
        <v>100.1952</v>
      </c>
      <c r="CV246" s="176">
        <v>129.00719999999998</v>
      </c>
      <c r="CW246" s="176">
        <v>124.58880000000001</v>
      </c>
      <c r="CX246" s="176">
        <v>151.8048</v>
      </c>
      <c r="CY246" s="176">
        <v>44.452800000000003</v>
      </c>
      <c r="CZ246" s="176">
        <v>128.6208</v>
      </c>
      <c r="DA246" s="176">
        <v>106.428</v>
      </c>
      <c r="DB246" s="176">
        <v>89.913600000000002</v>
      </c>
      <c r="DC246" s="176">
        <v>104.63039999999999</v>
      </c>
      <c r="DD246" s="176">
        <v>103.25280000000001</v>
      </c>
      <c r="DE246" s="4"/>
      <c r="DF246" s="113">
        <f t="shared" si="17"/>
        <v>44562</v>
      </c>
      <c r="DG246" s="133">
        <f t="shared" si="18"/>
        <v>87.95</v>
      </c>
      <c r="DH246" s="86">
        <f t="shared" ca="1" si="15"/>
        <v>0</v>
      </c>
      <c r="DI246" s="4"/>
      <c r="DO246" s="178"/>
    </row>
    <row r="247" spans="1:119" customFormat="1" ht="12" customHeight="1" x14ac:dyDescent="0.2">
      <c r="A247" s="4"/>
      <c r="B247" s="188">
        <f t="shared" si="16"/>
        <v>44593</v>
      </c>
      <c r="C247" s="186">
        <v>82.2</v>
      </c>
      <c r="D247" s="186">
        <v>20.56</v>
      </c>
      <c r="E247" s="187">
        <v>0.9</v>
      </c>
      <c r="F247" s="187">
        <v>1.1000000000000001</v>
      </c>
      <c r="G247" s="4"/>
      <c r="H247" s="4"/>
      <c r="I247" s="4"/>
      <c r="J247" s="4"/>
      <c r="K247" s="4"/>
      <c r="L247" s="208">
        <v>37478</v>
      </c>
      <c r="M247" s="176">
        <v>0.105</v>
      </c>
      <c r="N247" s="176">
        <v>0.108</v>
      </c>
      <c r="O247" s="176">
        <v>0.111</v>
      </c>
      <c r="P247" s="176">
        <v>0.111</v>
      </c>
      <c r="Q247" s="176">
        <v>6.0469999999999997</v>
      </c>
      <c r="R247" s="176">
        <v>7.3490000000000002</v>
      </c>
      <c r="S247" s="176">
        <v>7.4080000000000004</v>
      </c>
      <c r="T247" s="176">
        <v>6.5389999999999997</v>
      </c>
      <c r="U247" s="176">
        <v>6.6689999999999996</v>
      </c>
      <c r="V247" s="176">
        <v>6.5430000000000001</v>
      </c>
      <c r="W247" s="176">
        <v>6.3479999999999999</v>
      </c>
      <c r="X247" s="176">
        <v>6.3940000000000001</v>
      </c>
      <c r="Y247" s="176">
        <v>6.4450000000000003</v>
      </c>
      <c r="Z247" s="176">
        <v>6.3789999999999996</v>
      </c>
      <c r="AA247" s="176">
        <v>6.35</v>
      </c>
      <c r="AB247" s="176">
        <v>6.07</v>
      </c>
      <c r="AC247" s="176">
        <v>5.9859999999999998</v>
      </c>
      <c r="AD247" s="176">
        <v>5.28</v>
      </c>
      <c r="AE247" s="176">
        <v>5.1440000000000001</v>
      </c>
      <c r="AF247" s="176">
        <v>5.2889999999999997</v>
      </c>
      <c r="AG247" s="176">
        <v>7.2839999999999998</v>
      </c>
      <c r="AH247" s="176">
        <v>7.2539999999999996</v>
      </c>
      <c r="AI247" s="176">
        <v>7.3029999999999999</v>
      </c>
      <c r="AJ247" s="176">
        <v>5.673</v>
      </c>
      <c r="AK247" s="176">
        <v>12.0456</v>
      </c>
      <c r="AL247" s="176">
        <v>75.768000000000001</v>
      </c>
      <c r="AM247" s="176">
        <v>77.834399999999988</v>
      </c>
      <c r="AN247" s="176">
        <v>90.955199999999991</v>
      </c>
      <c r="AO247" s="176">
        <v>125.7984</v>
      </c>
      <c r="AP247" s="176">
        <v>47.476800000000004</v>
      </c>
      <c r="AQ247" s="176">
        <v>67.771199999999993</v>
      </c>
      <c r="AR247" s="176">
        <v>75.482399999999998</v>
      </c>
      <c r="AS247" s="176">
        <v>32.457599999999999</v>
      </c>
      <c r="AT247" s="176">
        <v>48.249600000000001</v>
      </c>
      <c r="AU247" s="176">
        <v>107.72160000000001</v>
      </c>
      <c r="AV247" s="176">
        <v>113.904</v>
      </c>
      <c r="AW247" s="176">
        <v>118.74239999999999</v>
      </c>
      <c r="AX247" s="176">
        <v>145.15199999999999</v>
      </c>
      <c r="AY247" s="176">
        <v>47.174399999999999</v>
      </c>
      <c r="AZ247" s="176">
        <v>147.28560000000002</v>
      </c>
      <c r="BA247" s="176">
        <v>126.42</v>
      </c>
      <c r="BB247" s="176">
        <v>123.7824</v>
      </c>
      <c r="BC247" s="176">
        <v>57.456000000000003</v>
      </c>
      <c r="BD247" s="176">
        <v>123.48</v>
      </c>
      <c r="BE247" s="176">
        <v>109.5528</v>
      </c>
      <c r="BF247" s="176">
        <v>107.82239999999999</v>
      </c>
      <c r="BG247" s="176">
        <v>101.5056</v>
      </c>
      <c r="BH247" s="176">
        <v>61.3536</v>
      </c>
      <c r="BI247" s="176">
        <v>111.48480000000001</v>
      </c>
      <c r="BJ247" s="176">
        <v>120.96</v>
      </c>
      <c r="BK247" s="176">
        <v>125.1936</v>
      </c>
      <c r="BL247" s="176">
        <v>86.906399999999991</v>
      </c>
      <c r="BM247" s="176">
        <v>116.6592</v>
      </c>
      <c r="BN247" s="176">
        <v>126.6048</v>
      </c>
      <c r="BO247" s="176">
        <v>138.70079999999999</v>
      </c>
      <c r="BP247" s="176">
        <v>81.043199999999999</v>
      </c>
      <c r="BQ247" s="176">
        <v>105.672</v>
      </c>
      <c r="BR247" s="176">
        <v>127.12560000000001</v>
      </c>
      <c r="BS247" s="176">
        <v>145.7568</v>
      </c>
      <c r="BT247" s="176">
        <v>53.020800000000001</v>
      </c>
      <c r="BU247" s="176">
        <v>143.892</v>
      </c>
      <c r="BV247" s="176">
        <v>93.139200000000002</v>
      </c>
      <c r="BW247" s="176">
        <v>79.0608</v>
      </c>
      <c r="BX247" s="176">
        <v>74.205600000000004</v>
      </c>
      <c r="BY247" s="176">
        <v>131.62799999999999</v>
      </c>
      <c r="BZ247" s="176">
        <v>125.27760000000001</v>
      </c>
      <c r="CA247" s="176">
        <v>138.12960000000001</v>
      </c>
      <c r="CB247" s="176">
        <v>103.4208</v>
      </c>
      <c r="CC247" s="176">
        <v>97.456800000000001</v>
      </c>
      <c r="CD247" s="176">
        <v>75.633600000000001</v>
      </c>
      <c r="CE247" s="176">
        <v>89.308800000000005</v>
      </c>
      <c r="CF247" s="176">
        <v>79.463999999999999</v>
      </c>
      <c r="CG247" s="176">
        <v>133.2072</v>
      </c>
      <c r="CH247" s="176">
        <v>115.584</v>
      </c>
      <c r="CI247" s="176">
        <v>151.01520000000002</v>
      </c>
      <c r="CJ247" s="176">
        <v>52.768800000000006</v>
      </c>
      <c r="CK247" s="176">
        <v>8.8367999999999984</v>
      </c>
      <c r="CL247" s="176">
        <v>118.96080000000001</v>
      </c>
      <c r="CM247" s="176">
        <v>112.392</v>
      </c>
      <c r="CN247" s="176">
        <v>55.641599999999997</v>
      </c>
      <c r="CO247" s="176">
        <v>68.426400000000001</v>
      </c>
      <c r="CP247" s="176">
        <v>85.562399999999997</v>
      </c>
      <c r="CQ247" s="176">
        <v>153.5856</v>
      </c>
      <c r="CR247" s="176">
        <v>61.084800000000001</v>
      </c>
      <c r="CS247" s="176">
        <v>128.70480000000001</v>
      </c>
      <c r="CT247" s="176">
        <v>125.0592</v>
      </c>
      <c r="CU247" s="176">
        <v>114.1224</v>
      </c>
      <c r="CV247" s="176">
        <v>85.763999999999996</v>
      </c>
      <c r="CW247" s="176">
        <v>73.819199999999995</v>
      </c>
      <c r="CX247" s="176">
        <v>130.77119999999999</v>
      </c>
      <c r="CY247" s="176">
        <v>122.43839999999999</v>
      </c>
      <c r="CZ247" s="176">
        <v>149.38560000000001</v>
      </c>
      <c r="DA247" s="176">
        <v>91.929600000000008</v>
      </c>
      <c r="DB247" s="176">
        <v>117.93600000000001</v>
      </c>
      <c r="DC247" s="176">
        <v>32.927999999999997</v>
      </c>
      <c r="DD247" s="176">
        <v>152.54400000000001</v>
      </c>
      <c r="DE247" s="4"/>
      <c r="DF247" s="113">
        <f t="shared" si="17"/>
        <v>44593</v>
      </c>
      <c r="DG247" s="133">
        <f t="shared" si="18"/>
        <v>82.2</v>
      </c>
      <c r="DH247" s="86">
        <f t="shared" ca="1" si="15"/>
        <v>0</v>
      </c>
      <c r="DI247" s="4"/>
      <c r="DO247" s="178"/>
    </row>
    <row r="248" spans="1:119" customFormat="1" ht="12" customHeight="1" x14ac:dyDescent="0.2">
      <c r="A248" s="4"/>
      <c r="B248" s="188">
        <f t="shared" si="16"/>
        <v>44621</v>
      </c>
      <c r="C248" s="186">
        <v>78.849999999999994</v>
      </c>
      <c r="D248" s="186">
        <v>24.97</v>
      </c>
      <c r="E248" s="187">
        <v>0.9</v>
      </c>
      <c r="F248" s="187">
        <v>1.1000000000000001</v>
      </c>
      <c r="G248" s="4"/>
      <c r="H248" s="4"/>
      <c r="I248" s="4"/>
      <c r="J248" s="4"/>
      <c r="K248" s="4"/>
      <c r="L248" s="208">
        <v>37479</v>
      </c>
      <c r="M248" s="176">
        <v>7.4589999999999996</v>
      </c>
      <c r="N248" s="176">
        <v>7.306</v>
      </c>
      <c r="O248" s="176">
        <v>7.0960000000000001</v>
      </c>
      <c r="P248" s="176">
        <v>6.6449999999999996</v>
      </c>
      <c r="Q248" s="176">
        <v>6.548</v>
      </c>
      <c r="R248" s="176">
        <v>5.2279999999999998</v>
      </c>
      <c r="S248" s="176">
        <v>5.1269999999999998</v>
      </c>
      <c r="T248" s="176">
        <v>4.4749999999999996</v>
      </c>
      <c r="U248" s="176">
        <v>4.78</v>
      </c>
      <c r="V248" s="176">
        <v>4.79</v>
      </c>
      <c r="W248" s="176">
        <v>4.8150000000000004</v>
      </c>
      <c r="X248" s="176">
        <v>5.8179999999999996</v>
      </c>
      <c r="Y248" s="176">
        <v>6.6340000000000003</v>
      </c>
      <c r="Z248" s="176">
        <v>6.8529999999999998</v>
      </c>
      <c r="AA248" s="176">
        <v>6.4560000000000004</v>
      </c>
      <c r="AB248" s="176">
        <v>6.4130000000000003</v>
      </c>
      <c r="AC248" s="176">
        <v>6.3529999999999998</v>
      </c>
      <c r="AD248" s="176">
        <v>6.3440000000000003</v>
      </c>
      <c r="AE248" s="176">
        <v>6.3159999999999998</v>
      </c>
      <c r="AF248" s="176">
        <v>6.3529999999999998</v>
      </c>
      <c r="AG248" s="176">
        <v>6.4340000000000002</v>
      </c>
      <c r="AH248" s="176">
        <v>6.4320000000000004</v>
      </c>
      <c r="AI248" s="176">
        <v>6.3949999999999996</v>
      </c>
      <c r="AJ248" s="176">
        <v>4.2300000000000004</v>
      </c>
      <c r="AK248" s="176">
        <v>89.174399999999991</v>
      </c>
      <c r="AL248" s="176">
        <v>130.3176</v>
      </c>
      <c r="AM248" s="176">
        <v>102.732</v>
      </c>
      <c r="AN248" s="176">
        <v>136.8528</v>
      </c>
      <c r="AO248" s="176">
        <v>155.73599999999999</v>
      </c>
      <c r="AP248" s="176">
        <v>97.574399999999997</v>
      </c>
      <c r="AQ248" s="176">
        <v>68.376000000000005</v>
      </c>
      <c r="AR248" s="176">
        <v>83.865600000000001</v>
      </c>
      <c r="AS248" s="176">
        <v>60.984000000000002</v>
      </c>
      <c r="AT248" s="176">
        <v>3.7968000000000002</v>
      </c>
      <c r="AU248" s="176">
        <v>112.4928</v>
      </c>
      <c r="AV248" s="176">
        <v>56.095199999999998</v>
      </c>
      <c r="AW248" s="176">
        <v>114.18960000000001</v>
      </c>
      <c r="AX248" s="176">
        <v>128.01599999999999</v>
      </c>
      <c r="AY248" s="176">
        <v>141.72479999999999</v>
      </c>
      <c r="AZ248" s="176">
        <v>55.86</v>
      </c>
      <c r="BA248" s="176">
        <v>88.62</v>
      </c>
      <c r="BB248" s="176">
        <v>114.50880000000001</v>
      </c>
      <c r="BC248" s="176">
        <v>128.41919999999999</v>
      </c>
      <c r="BD248" s="176">
        <v>88.905600000000007</v>
      </c>
      <c r="BE248" s="176">
        <v>108.7128</v>
      </c>
      <c r="BF248" s="176">
        <v>104.0592</v>
      </c>
      <c r="BG248" s="176">
        <v>80.236800000000002</v>
      </c>
      <c r="BH248" s="176">
        <v>105.53760000000001</v>
      </c>
      <c r="BI248" s="176">
        <v>27.787200000000002</v>
      </c>
      <c r="BJ248" s="176">
        <v>53.020800000000001</v>
      </c>
      <c r="BK248" s="176">
        <v>54.230400000000003</v>
      </c>
      <c r="BL248" s="176">
        <v>85.276800000000009</v>
      </c>
      <c r="BM248" s="176">
        <v>110.4768</v>
      </c>
      <c r="BN248" s="176">
        <v>75.381600000000006</v>
      </c>
      <c r="BO248" s="176">
        <v>103.72319999999999</v>
      </c>
      <c r="BP248" s="176">
        <v>96.398399999999995</v>
      </c>
      <c r="BQ248" s="176">
        <v>129.12479999999999</v>
      </c>
      <c r="BR248" s="176">
        <v>106.6464</v>
      </c>
      <c r="BS248" s="176">
        <v>120.96</v>
      </c>
      <c r="BT248" s="176">
        <v>88.872</v>
      </c>
      <c r="BU248" s="176">
        <v>99.069600000000008</v>
      </c>
      <c r="BV248" s="176">
        <v>140.5488</v>
      </c>
      <c r="BW248" s="176">
        <v>104.916</v>
      </c>
      <c r="BX248" s="176">
        <v>74.171999999999997</v>
      </c>
      <c r="BY248" s="176">
        <v>106.81439999999999</v>
      </c>
      <c r="BZ248" s="176">
        <v>91.526399999999995</v>
      </c>
      <c r="CA248" s="176">
        <v>94.735199999999992</v>
      </c>
      <c r="CB248" s="176">
        <v>90.081600000000009</v>
      </c>
      <c r="CC248" s="176">
        <v>130.01519999999999</v>
      </c>
      <c r="CD248" s="176">
        <v>116.5248</v>
      </c>
      <c r="CE248" s="176">
        <v>92.131199999999993</v>
      </c>
      <c r="CF248" s="176">
        <v>104.2272</v>
      </c>
      <c r="CG248" s="176">
        <v>87.964799999999997</v>
      </c>
      <c r="CH248" s="176">
        <v>75.129600000000011</v>
      </c>
      <c r="CI248" s="176">
        <v>92.215199999999996</v>
      </c>
      <c r="CJ248" s="176">
        <v>62.512800000000006</v>
      </c>
      <c r="CK248" s="176">
        <v>51.592800000000004</v>
      </c>
      <c r="CL248" s="176">
        <v>108.81360000000001</v>
      </c>
      <c r="CM248" s="176">
        <v>105.03360000000001</v>
      </c>
      <c r="CN248" s="176">
        <v>130.63679999999999</v>
      </c>
      <c r="CO248" s="176">
        <v>121.968</v>
      </c>
      <c r="CP248" s="176">
        <v>76.154399999999995</v>
      </c>
      <c r="CQ248" s="176">
        <v>127.2432</v>
      </c>
      <c r="CR248" s="176">
        <v>121.7328</v>
      </c>
      <c r="CS248" s="176">
        <v>59.068800000000003</v>
      </c>
      <c r="CT248" s="176">
        <v>64.612800000000007</v>
      </c>
      <c r="CU248" s="176">
        <v>47.325600000000001</v>
      </c>
      <c r="CV248" s="176">
        <v>11.087999999999999</v>
      </c>
      <c r="CW248" s="176">
        <v>18.715199999999999</v>
      </c>
      <c r="CX248" s="176">
        <v>98.011200000000002</v>
      </c>
      <c r="CY248" s="176">
        <v>35.4816</v>
      </c>
      <c r="CZ248" s="176">
        <v>96.549600000000012</v>
      </c>
      <c r="DA248" s="176">
        <v>79.749600000000001</v>
      </c>
      <c r="DB248" s="176">
        <v>149.06639999999999</v>
      </c>
      <c r="DC248" s="176">
        <v>116.508</v>
      </c>
      <c r="DD248" s="176">
        <v>124.488</v>
      </c>
      <c r="DE248" s="4"/>
      <c r="DF248" s="113">
        <f t="shared" si="17"/>
        <v>44621</v>
      </c>
      <c r="DG248" s="133">
        <f t="shared" si="18"/>
        <v>78.849999999999994</v>
      </c>
      <c r="DH248" s="86">
        <f t="shared" ca="1" si="15"/>
        <v>0</v>
      </c>
      <c r="DI248" s="4"/>
      <c r="DO248" s="178"/>
    </row>
    <row r="249" spans="1:119" customFormat="1" ht="12" customHeight="1" x14ac:dyDescent="0.2">
      <c r="A249" s="4"/>
      <c r="B249" s="188">
        <f t="shared" si="16"/>
        <v>44652</v>
      </c>
      <c r="C249" s="186">
        <v>88.11</v>
      </c>
      <c r="D249" s="186">
        <v>20.239999999999998</v>
      </c>
      <c r="E249" s="187">
        <v>0.9</v>
      </c>
      <c r="F249" s="187">
        <v>1.1000000000000001</v>
      </c>
      <c r="G249" s="4"/>
      <c r="H249" s="4"/>
      <c r="I249" s="4"/>
      <c r="J249" s="4"/>
      <c r="K249" s="4"/>
      <c r="L249" s="208">
        <v>37480</v>
      </c>
      <c r="M249" s="176">
        <v>3.2679999999999998</v>
      </c>
      <c r="N249" s="176">
        <v>3.27</v>
      </c>
      <c r="O249" s="176">
        <v>8.3759999999999994</v>
      </c>
      <c r="P249" s="176">
        <v>10.939</v>
      </c>
      <c r="Q249" s="176">
        <v>10.816000000000001</v>
      </c>
      <c r="R249" s="176">
        <v>10.718</v>
      </c>
      <c r="S249" s="176">
        <v>10.677</v>
      </c>
      <c r="T249" s="176">
        <v>10.615</v>
      </c>
      <c r="U249" s="176">
        <v>10.606999999999999</v>
      </c>
      <c r="V249" s="176">
        <v>10.538</v>
      </c>
      <c r="W249" s="176">
        <v>10.170999999999999</v>
      </c>
      <c r="X249" s="176">
        <v>10.417</v>
      </c>
      <c r="Y249" s="176">
        <v>9.3409999999999993</v>
      </c>
      <c r="Z249" s="176">
        <v>6.8609999999999998</v>
      </c>
      <c r="AA249" s="176">
        <v>8.2349999999999994</v>
      </c>
      <c r="AB249" s="176">
        <v>7.0279999999999996</v>
      </c>
      <c r="AC249" s="176">
        <v>5.9880000000000004</v>
      </c>
      <c r="AD249" s="176">
        <v>5.8979999999999997</v>
      </c>
      <c r="AE249" s="176">
        <v>6.6479999999999997</v>
      </c>
      <c r="AF249" s="176">
        <v>10.321</v>
      </c>
      <c r="AG249" s="176">
        <v>10.067</v>
      </c>
      <c r="AH249" s="176">
        <v>10.118</v>
      </c>
      <c r="AI249" s="176">
        <v>10.401999999999999</v>
      </c>
      <c r="AJ249" s="176">
        <v>3.8130000000000002</v>
      </c>
      <c r="AK249" s="176">
        <v>112.64400000000001</v>
      </c>
      <c r="AL249" s="176">
        <v>113.5176</v>
      </c>
      <c r="AM249" s="176">
        <v>128.30160000000001</v>
      </c>
      <c r="AN249" s="176">
        <v>68.846399999999988</v>
      </c>
      <c r="AO249" s="176">
        <v>82.471199999999996</v>
      </c>
      <c r="AP249" s="176">
        <v>88.183199999999999</v>
      </c>
      <c r="AQ249" s="176">
        <v>141.72479999999999</v>
      </c>
      <c r="AR249" s="176">
        <v>102.00960000000001</v>
      </c>
      <c r="AS249" s="176">
        <v>82.034399999999991</v>
      </c>
      <c r="AT249" s="176">
        <v>91.055999999999997</v>
      </c>
      <c r="AU249" s="176">
        <v>74.961600000000004</v>
      </c>
      <c r="AV249" s="176">
        <v>136.60079999999999</v>
      </c>
      <c r="AW249" s="176">
        <v>117.53280000000001</v>
      </c>
      <c r="AX249" s="176">
        <v>131.99760000000001</v>
      </c>
      <c r="AY249" s="176">
        <v>58.295999999999999</v>
      </c>
      <c r="AZ249" s="176">
        <v>106.5624</v>
      </c>
      <c r="BA249" s="176">
        <v>153.1824</v>
      </c>
      <c r="BB249" s="176">
        <v>93.592799999999997</v>
      </c>
      <c r="BC249" s="176">
        <v>118.0536</v>
      </c>
      <c r="BD249" s="176">
        <v>69.350399999999993</v>
      </c>
      <c r="BE249" s="176">
        <v>20.680799999999998</v>
      </c>
      <c r="BF249" s="176">
        <v>69.837600000000009</v>
      </c>
      <c r="BG249" s="176">
        <v>59.589599999999997</v>
      </c>
      <c r="BH249" s="176">
        <v>65.671199999999999</v>
      </c>
      <c r="BI249" s="176">
        <v>64.444800000000001</v>
      </c>
      <c r="BJ249" s="176">
        <v>37.295999999999999</v>
      </c>
      <c r="BK249" s="176">
        <v>49.106400000000001</v>
      </c>
      <c r="BL249" s="176">
        <v>134.9376</v>
      </c>
      <c r="BM249" s="176">
        <v>119.39760000000001</v>
      </c>
      <c r="BN249" s="176">
        <v>123.49680000000001</v>
      </c>
      <c r="BO249" s="176">
        <v>124.05119999999999</v>
      </c>
      <c r="BP249" s="176">
        <v>119.196</v>
      </c>
      <c r="BQ249" s="176">
        <v>77.414400000000001</v>
      </c>
      <c r="BR249" s="176">
        <v>56.5152</v>
      </c>
      <c r="BS249" s="176">
        <v>84.87360000000001</v>
      </c>
      <c r="BT249" s="176">
        <v>103.11839999999999</v>
      </c>
      <c r="BU249" s="176">
        <v>136.48320000000001</v>
      </c>
      <c r="BV249" s="176">
        <v>116.5248</v>
      </c>
      <c r="BW249" s="176">
        <v>44.553599999999996</v>
      </c>
      <c r="BX249" s="176">
        <v>96.012</v>
      </c>
      <c r="BY249" s="176">
        <v>53.407199999999996</v>
      </c>
      <c r="BZ249" s="176">
        <v>64.176000000000002</v>
      </c>
      <c r="CA249" s="176">
        <v>132.8544</v>
      </c>
      <c r="CB249" s="176">
        <v>150.19200000000001</v>
      </c>
      <c r="CC249" s="176">
        <v>66.99839999999999</v>
      </c>
      <c r="CD249" s="176">
        <v>121.7328</v>
      </c>
      <c r="CE249" s="176">
        <v>127.47839999999999</v>
      </c>
      <c r="CF249" s="176">
        <v>132.048</v>
      </c>
      <c r="CG249" s="176">
        <v>112.4928</v>
      </c>
      <c r="CH249" s="176">
        <v>61.689599999999999</v>
      </c>
      <c r="CI249" s="176">
        <v>126.4704</v>
      </c>
      <c r="CJ249" s="176">
        <v>105.63839999999999</v>
      </c>
      <c r="CK249" s="176">
        <v>146.76479999999998</v>
      </c>
      <c r="CL249" s="176">
        <v>73.987200000000001</v>
      </c>
      <c r="CM249" s="176">
        <v>29.769599999999997</v>
      </c>
      <c r="CN249" s="176">
        <v>117.684</v>
      </c>
      <c r="CO249" s="176">
        <v>113.45039999999999</v>
      </c>
      <c r="CP249" s="176">
        <v>122.40480000000001</v>
      </c>
      <c r="CQ249" s="176">
        <v>114.71039999999999</v>
      </c>
      <c r="CR249" s="176">
        <v>118.74239999999999</v>
      </c>
      <c r="CS249" s="176">
        <v>74.591999999999999</v>
      </c>
      <c r="CT249" s="176">
        <v>121.58160000000001</v>
      </c>
      <c r="CU249" s="176">
        <v>110.6112</v>
      </c>
      <c r="CV249" s="176">
        <v>76.608000000000004</v>
      </c>
      <c r="CW249" s="176">
        <v>133.3416</v>
      </c>
      <c r="CX249" s="176">
        <v>119.3472</v>
      </c>
      <c r="CY249" s="176">
        <v>84.0672</v>
      </c>
      <c r="CZ249" s="176">
        <v>98.968800000000002</v>
      </c>
      <c r="DA249" s="176">
        <v>62.680800000000005</v>
      </c>
      <c r="DB249" s="176">
        <v>107.3352</v>
      </c>
      <c r="DC249" s="176">
        <v>130.7208</v>
      </c>
      <c r="DD249" s="176">
        <v>114.50880000000001</v>
      </c>
      <c r="DE249" s="4"/>
      <c r="DF249" s="113">
        <f t="shared" si="17"/>
        <v>44652</v>
      </c>
      <c r="DG249" s="133">
        <f t="shared" si="18"/>
        <v>88.11</v>
      </c>
      <c r="DH249" s="86">
        <f t="shared" ca="1" si="15"/>
        <v>0</v>
      </c>
      <c r="DI249" s="4"/>
      <c r="DO249" s="178"/>
    </row>
    <row r="250" spans="1:119" customFormat="1" ht="12" customHeight="1" x14ac:dyDescent="0.2">
      <c r="A250" s="4"/>
      <c r="B250" s="188">
        <f t="shared" si="16"/>
        <v>44682</v>
      </c>
      <c r="C250" s="186">
        <v>88.47</v>
      </c>
      <c r="D250" s="186">
        <v>21.76</v>
      </c>
      <c r="E250" s="187">
        <v>0.9</v>
      </c>
      <c r="F250" s="187">
        <v>1.1000000000000001</v>
      </c>
      <c r="G250" s="4"/>
      <c r="H250" s="4"/>
      <c r="I250" s="4"/>
      <c r="J250" s="4"/>
      <c r="K250" s="4"/>
      <c r="L250" s="208">
        <v>37481</v>
      </c>
      <c r="M250" s="176">
        <v>6.3470000000000004</v>
      </c>
      <c r="N250" s="176">
        <v>5.6790000000000003</v>
      </c>
      <c r="O250" s="176">
        <v>7.3849999999999998</v>
      </c>
      <c r="P250" s="176">
        <v>7.4189999999999996</v>
      </c>
      <c r="Q250" s="176">
        <v>7.5209999999999999</v>
      </c>
      <c r="R250" s="176">
        <v>8.6969999999999992</v>
      </c>
      <c r="S250" s="176">
        <v>8.8320000000000007</v>
      </c>
      <c r="T250" s="176">
        <v>8.8859999999999992</v>
      </c>
      <c r="U250" s="176">
        <v>8.8079999999999998</v>
      </c>
      <c r="V250" s="176">
        <v>8.7200000000000006</v>
      </c>
      <c r="W250" s="176">
        <v>8.6769999999999996</v>
      </c>
      <c r="X250" s="176">
        <v>8.6940000000000008</v>
      </c>
      <c r="Y250" s="176">
        <v>8.6270000000000007</v>
      </c>
      <c r="Z250" s="176">
        <v>8.1839999999999993</v>
      </c>
      <c r="AA250" s="176">
        <v>6.8860000000000001</v>
      </c>
      <c r="AB250" s="176">
        <v>7.5549999999999997</v>
      </c>
      <c r="AC250" s="176">
        <v>7.6180000000000003</v>
      </c>
      <c r="AD250" s="176">
        <v>7.6289999999999996</v>
      </c>
      <c r="AE250" s="176">
        <v>7.641</v>
      </c>
      <c r="AF250" s="176">
        <v>7.641</v>
      </c>
      <c r="AG250" s="176">
        <v>6.1</v>
      </c>
      <c r="AH250" s="176">
        <v>6.45</v>
      </c>
      <c r="AI250" s="176">
        <v>4.0309999999999997</v>
      </c>
      <c r="AJ250" s="176">
        <v>5.1059999999999999</v>
      </c>
      <c r="AK250" s="176">
        <v>117.24719999999999</v>
      </c>
      <c r="AL250" s="176">
        <v>109.14960000000001</v>
      </c>
      <c r="AM250" s="176">
        <v>131.4768</v>
      </c>
      <c r="AN250" s="176">
        <v>86.150399999999991</v>
      </c>
      <c r="AO250" s="176">
        <v>85.478399999999993</v>
      </c>
      <c r="AP250" s="176">
        <v>110.376</v>
      </c>
      <c r="AQ250" s="176">
        <v>116.1216</v>
      </c>
      <c r="AR250" s="176">
        <v>112.2744</v>
      </c>
      <c r="AS250" s="176">
        <v>90.988799999999998</v>
      </c>
      <c r="AT250" s="176">
        <v>155.24879999999999</v>
      </c>
      <c r="AU250" s="176">
        <v>131.44320000000002</v>
      </c>
      <c r="AV250" s="176">
        <v>157.2816</v>
      </c>
      <c r="AW250" s="176">
        <v>47.375999999999998</v>
      </c>
      <c r="AX250" s="176">
        <v>143.23679999999999</v>
      </c>
      <c r="AY250" s="176">
        <v>90.854399999999998</v>
      </c>
      <c r="AZ250" s="176">
        <v>140.4648</v>
      </c>
      <c r="BA250" s="176">
        <v>131.44320000000002</v>
      </c>
      <c r="BB250" s="176">
        <v>130.7544</v>
      </c>
      <c r="BC250" s="176">
        <v>91.593600000000009</v>
      </c>
      <c r="BD250" s="176">
        <v>95.272800000000004</v>
      </c>
      <c r="BE250" s="176">
        <v>118.5408</v>
      </c>
      <c r="BF250" s="176">
        <v>81.043199999999999</v>
      </c>
      <c r="BG250" s="176">
        <v>76.759199999999993</v>
      </c>
      <c r="BH250" s="176">
        <v>118.62480000000001</v>
      </c>
      <c r="BI250" s="176">
        <v>70.224000000000004</v>
      </c>
      <c r="BJ250" s="176">
        <v>92.8536</v>
      </c>
      <c r="BK250" s="176">
        <v>139.02000000000001</v>
      </c>
      <c r="BL250" s="176">
        <v>100.4136</v>
      </c>
      <c r="BM250" s="176">
        <v>104.0424</v>
      </c>
      <c r="BN250" s="176">
        <v>128.6208</v>
      </c>
      <c r="BO250" s="176">
        <v>105.3192</v>
      </c>
      <c r="BP250" s="176">
        <v>116.1888</v>
      </c>
      <c r="BQ250" s="176">
        <v>72.374399999999994</v>
      </c>
      <c r="BR250" s="176">
        <v>117.9192</v>
      </c>
      <c r="BS250" s="176">
        <v>70.475999999999999</v>
      </c>
      <c r="BT250" s="176">
        <v>33.482399999999998</v>
      </c>
      <c r="BU250" s="176">
        <v>74.188800000000001</v>
      </c>
      <c r="BV250" s="176">
        <v>96.364800000000002</v>
      </c>
      <c r="BW250" s="176">
        <v>47.913599999999995</v>
      </c>
      <c r="BX250" s="176">
        <v>105.0672</v>
      </c>
      <c r="BY250" s="176">
        <v>127.6632</v>
      </c>
      <c r="BZ250" s="176">
        <v>128.6208</v>
      </c>
      <c r="CA250" s="176">
        <v>129.22560000000001</v>
      </c>
      <c r="CB250" s="176">
        <v>63.252000000000002</v>
      </c>
      <c r="CC250" s="176">
        <v>96.9024</v>
      </c>
      <c r="CD250" s="176">
        <v>118.33919999999999</v>
      </c>
      <c r="CE250" s="176">
        <v>105.23519999999999</v>
      </c>
      <c r="CF250" s="176">
        <v>131.64479999999998</v>
      </c>
      <c r="CG250" s="176">
        <v>108.25919999999999</v>
      </c>
      <c r="CH250" s="176">
        <v>35.716800000000006</v>
      </c>
      <c r="CI250" s="176">
        <v>98.028000000000006</v>
      </c>
      <c r="CJ250" s="176">
        <v>116.49119999999999</v>
      </c>
      <c r="CK250" s="176">
        <v>131.22479999999999</v>
      </c>
      <c r="CL250" s="176">
        <v>102.00960000000001</v>
      </c>
      <c r="CM250" s="176">
        <v>150.34320000000002</v>
      </c>
      <c r="CN250" s="176">
        <v>82.403999999999996</v>
      </c>
      <c r="CO250" s="176">
        <v>96.18</v>
      </c>
      <c r="CP250" s="176">
        <v>97.624800000000008</v>
      </c>
      <c r="CQ250" s="176">
        <v>110.376</v>
      </c>
      <c r="CR250" s="176">
        <v>126.16800000000001</v>
      </c>
      <c r="CS250" s="176">
        <v>126.2016</v>
      </c>
      <c r="CT250" s="176">
        <v>122.3712</v>
      </c>
      <c r="CU250" s="176">
        <v>62.092800000000004</v>
      </c>
      <c r="CV250" s="176">
        <v>64.814400000000006</v>
      </c>
      <c r="CW250" s="176">
        <v>55.087199999999996</v>
      </c>
      <c r="CX250" s="176">
        <v>91.089600000000004</v>
      </c>
      <c r="CY250" s="176">
        <v>123.7824</v>
      </c>
      <c r="CZ250" s="176">
        <v>69.115200000000002</v>
      </c>
      <c r="DA250" s="176">
        <v>133.22399999999999</v>
      </c>
      <c r="DB250" s="176">
        <v>84.87360000000001</v>
      </c>
      <c r="DC250" s="176">
        <v>124.72319999999999</v>
      </c>
      <c r="DD250" s="176">
        <v>114.35760000000001</v>
      </c>
      <c r="DE250" s="4"/>
      <c r="DF250" s="113">
        <f t="shared" si="17"/>
        <v>44682</v>
      </c>
      <c r="DG250" s="133">
        <f t="shared" si="18"/>
        <v>88.47</v>
      </c>
      <c r="DH250" s="86">
        <f t="shared" ca="1" si="15"/>
        <v>0</v>
      </c>
      <c r="DI250" s="4"/>
      <c r="DO250" s="178"/>
    </row>
    <row r="251" spans="1:119" customFormat="1" ht="12" customHeight="1" x14ac:dyDescent="0.2">
      <c r="A251" s="4"/>
      <c r="B251" s="188">
        <f t="shared" si="16"/>
        <v>44713</v>
      </c>
      <c r="C251" s="186">
        <v>64.900000000000006</v>
      </c>
      <c r="D251" s="186">
        <v>46.71</v>
      </c>
      <c r="E251" s="187">
        <v>0.9</v>
      </c>
      <c r="F251" s="187">
        <v>1.1000000000000001</v>
      </c>
      <c r="G251" s="4"/>
      <c r="H251" s="4"/>
      <c r="I251" s="4"/>
      <c r="J251" s="4"/>
      <c r="K251" s="4"/>
      <c r="L251" s="208">
        <v>37482</v>
      </c>
      <c r="M251" s="176">
        <v>5.1769999999999996</v>
      </c>
      <c r="N251" s="176">
        <v>6.444</v>
      </c>
      <c r="O251" s="176">
        <v>6.5860000000000003</v>
      </c>
      <c r="P251" s="176">
        <v>5.6950000000000003</v>
      </c>
      <c r="Q251" s="176">
        <v>6.9219999999999997</v>
      </c>
      <c r="R251" s="176">
        <v>8.7050000000000001</v>
      </c>
      <c r="S251" s="176">
        <v>5.9269999999999996</v>
      </c>
      <c r="T251" s="176">
        <v>7.2450000000000001</v>
      </c>
      <c r="U251" s="176">
        <v>7.3929999999999998</v>
      </c>
      <c r="V251" s="176">
        <v>7.532</v>
      </c>
      <c r="W251" s="176">
        <v>7.5110000000000001</v>
      </c>
      <c r="X251" s="176">
        <v>5.8369999999999997</v>
      </c>
      <c r="Y251" s="176">
        <v>4.3920000000000003</v>
      </c>
      <c r="Z251" s="176">
        <v>4.68</v>
      </c>
      <c r="AA251" s="176">
        <v>5.0860000000000003</v>
      </c>
      <c r="AB251" s="176">
        <v>5.8529999999999998</v>
      </c>
      <c r="AC251" s="176">
        <v>5.6849999999999996</v>
      </c>
      <c r="AD251" s="176">
        <v>4.8369999999999997</v>
      </c>
      <c r="AE251" s="176">
        <v>6.569</v>
      </c>
      <c r="AF251" s="176">
        <v>6.6440000000000001</v>
      </c>
      <c r="AG251" s="176">
        <v>6.2839999999999998</v>
      </c>
      <c r="AH251" s="176">
        <v>5.625</v>
      </c>
      <c r="AI251" s="176">
        <v>6</v>
      </c>
      <c r="AJ251" s="176">
        <v>6.0739999999999998</v>
      </c>
      <c r="AK251" s="176">
        <v>110.166</v>
      </c>
      <c r="AL251" s="176">
        <v>116.77680000000001</v>
      </c>
      <c r="AM251" s="176">
        <v>116.0124</v>
      </c>
      <c r="AN251" s="176">
        <v>105.2268</v>
      </c>
      <c r="AO251" s="176">
        <v>77.212799999999987</v>
      </c>
      <c r="AP251" s="176">
        <v>86.545200000000008</v>
      </c>
      <c r="AQ251" s="176">
        <v>85.041600000000003</v>
      </c>
      <c r="AR251" s="176">
        <v>123.43800000000002</v>
      </c>
      <c r="AS251" s="176">
        <v>81.816000000000003</v>
      </c>
      <c r="AT251" s="176">
        <v>149.3604</v>
      </c>
      <c r="AU251" s="176">
        <v>127.36920000000001</v>
      </c>
      <c r="AV251" s="176">
        <v>140.51519999999999</v>
      </c>
      <c r="AW251" s="176">
        <v>87.410399999999996</v>
      </c>
      <c r="AX251" s="176">
        <v>122.46359999999999</v>
      </c>
      <c r="AY251" s="176">
        <v>91.492799999999988</v>
      </c>
      <c r="AZ251" s="176">
        <v>101.346</v>
      </c>
      <c r="BA251" s="176">
        <v>134.0976</v>
      </c>
      <c r="BB251" s="176">
        <v>125.88239999999999</v>
      </c>
      <c r="BC251" s="176">
        <v>103.05120000000001</v>
      </c>
      <c r="BD251" s="176">
        <v>82.714799999999997</v>
      </c>
      <c r="BE251" s="176">
        <v>97.355999999999995</v>
      </c>
      <c r="BF251" s="176">
        <v>53.474400000000003</v>
      </c>
      <c r="BG251" s="176">
        <v>47.065199999999997</v>
      </c>
      <c r="BH251" s="176">
        <v>90.1404</v>
      </c>
      <c r="BI251" s="176">
        <v>63.302400000000006</v>
      </c>
      <c r="BJ251" s="176">
        <v>86.545199999999994</v>
      </c>
      <c r="BK251" s="176">
        <v>125.25240000000001</v>
      </c>
      <c r="BL251" s="176">
        <v>102.4212</v>
      </c>
      <c r="BM251" s="176">
        <v>89.418000000000006</v>
      </c>
      <c r="BN251" s="176">
        <v>105.4452</v>
      </c>
      <c r="BO251" s="176">
        <v>92.147999999999996</v>
      </c>
      <c r="BP251" s="176">
        <v>117.38159999999999</v>
      </c>
      <c r="BQ251" s="176">
        <v>102.09359999999998</v>
      </c>
      <c r="BR251" s="176">
        <v>129.9228</v>
      </c>
      <c r="BS251" s="176">
        <v>72.836399999999998</v>
      </c>
      <c r="BT251" s="176">
        <v>70.853999999999999</v>
      </c>
      <c r="BU251" s="176">
        <v>70.013999999999996</v>
      </c>
      <c r="BV251" s="176">
        <v>111.342</v>
      </c>
      <c r="BW251" s="176">
        <v>86.268000000000001</v>
      </c>
      <c r="BX251" s="176">
        <v>74.911199999999994</v>
      </c>
      <c r="BY251" s="176">
        <v>95.264399999999995</v>
      </c>
      <c r="BZ251" s="176">
        <v>103.7064</v>
      </c>
      <c r="CA251" s="176">
        <v>105.1344</v>
      </c>
      <c r="CB251" s="176">
        <v>70.635599999999997</v>
      </c>
      <c r="CC251" s="176">
        <v>87.166799999999995</v>
      </c>
      <c r="CD251" s="176">
        <v>74.3904</v>
      </c>
      <c r="CE251" s="176">
        <v>96.070799999999991</v>
      </c>
      <c r="CF251" s="176">
        <v>101.17799999999998</v>
      </c>
      <c r="CG251" s="176">
        <v>61.647599999999997</v>
      </c>
      <c r="CH251" s="176">
        <v>59.068800000000003</v>
      </c>
      <c r="CI251" s="176">
        <v>51.6096</v>
      </c>
      <c r="CJ251" s="176">
        <v>51.408000000000001</v>
      </c>
      <c r="CK251" s="176">
        <v>33.667199999999994</v>
      </c>
      <c r="CL251" s="176">
        <v>60.076800000000006</v>
      </c>
      <c r="CM251" s="176">
        <v>23.184000000000001</v>
      </c>
      <c r="CN251" s="176">
        <v>24.393599999999999</v>
      </c>
      <c r="CO251" s="176">
        <v>47.779199999999996</v>
      </c>
      <c r="CP251" s="176">
        <v>73.180800000000005</v>
      </c>
      <c r="CQ251" s="176">
        <v>63.42</v>
      </c>
      <c r="CR251" s="176">
        <v>109.77119999999999</v>
      </c>
      <c r="CS251" s="176">
        <v>99.842399999999998</v>
      </c>
      <c r="CT251" s="176">
        <v>84.705600000000004</v>
      </c>
      <c r="CU251" s="176">
        <v>52.5</v>
      </c>
      <c r="CV251" s="176">
        <v>65.032800000000009</v>
      </c>
      <c r="CW251" s="176">
        <v>25.8384</v>
      </c>
      <c r="CX251" s="176">
        <v>21.167999999999999</v>
      </c>
      <c r="CY251" s="176">
        <v>82.101600000000005</v>
      </c>
      <c r="CZ251" s="176">
        <v>90.283199999999994</v>
      </c>
      <c r="DA251" s="176">
        <v>143.74079999999998</v>
      </c>
      <c r="DB251" s="176">
        <v>36.96</v>
      </c>
      <c r="DC251" s="176">
        <v>123.816</v>
      </c>
      <c r="DD251" s="176">
        <v>119.98560000000001</v>
      </c>
      <c r="DE251" s="4"/>
      <c r="DF251" s="113">
        <f t="shared" si="17"/>
        <v>44713</v>
      </c>
      <c r="DG251" s="133">
        <f t="shared" si="18"/>
        <v>64.900000000000006</v>
      </c>
      <c r="DH251" s="86">
        <f t="shared" ca="1" si="15"/>
        <v>0</v>
      </c>
      <c r="DI251" s="4"/>
      <c r="DO251" s="178"/>
    </row>
    <row r="252" spans="1:119" customFormat="1" ht="12" customHeight="1" x14ac:dyDescent="0.2">
      <c r="A252" s="4"/>
      <c r="B252" s="188">
        <f t="shared" si="16"/>
        <v>44743</v>
      </c>
      <c r="C252" s="186">
        <v>84.11</v>
      </c>
      <c r="D252" s="186">
        <v>21.03</v>
      </c>
      <c r="E252" s="187">
        <v>0.9</v>
      </c>
      <c r="F252" s="187">
        <v>1.1000000000000001</v>
      </c>
      <c r="G252" s="4"/>
      <c r="H252" s="4"/>
      <c r="I252" s="4"/>
      <c r="J252" s="4"/>
      <c r="K252" s="4"/>
      <c r="L252" s="208">
        <v>37483</v>
      </c>
      <c r="M252" s="176">
        <v>5.944</v>
      </c>
      <c r="N252" s="176">
        <v>5.9390000000000001</v>
      </c>
      <c r="O252" s="176">
        <v>5.9320000000000004</v>
      </c>
      <c r="P252" s="176">
        <v>5.9109999999999996</v>
      </c>
      <c r="Q252" s="176">
        <v>5.89</v>
      </c>
      <c r="R252" s="176">
        <v>5.9320000000000004</v>
      </c>
      <c r="S252" s="176">
        <v>5.9210000000000003</v>
      </c>
      <c r="T252" s="176">
        <v>5.8780000000000001</v>
      </c>
      <c r="U252" s="176">
        <v>5.7919999999999998</v>
      </c>
      <c r="V252" s="176">
        <v>5.7919999999999998</v>
      </c>
      <c r="W252" s="176">
        <v>5.7889999999999997</v>
      </c>
      <c r="X252" s="176">
        <v>5.8360000000000003</v>
      </c>
      <c r="Y252" s="176">
        <v>5.8710000000000004</v>
      </c>
      <c r="Z252" s="176">
        <v>5.875</v>
      </c>
      <c r="AA252" s="176">
        <v>5.8639999999999999</v>
      </c>
      <c r="AB252" s="176">
        <v>5.8380000000000001</v>
      </c>
      <c r="AC252" s="176">
        <v>5.843</v>
      </c>
      <c r="AD252" s="176">
        <v>5.8819999999999997</v>
      </c>
      <c r="AE252" s="176">
        <v>5.8719999999999999</v>
      </c>
      <c r="AF252" s="176">
        <v>5.9059999999999997</v>
      </c>
      <c r="AG252" s="176">
        <v>5.9189999999999996</v>
      </c>
      <c r="AH252" s="176">
        <v>5.9160000000000004</v>
      </c>
      <c r="AI252" s="176">
        <v>5.9119999999999999</v>
      </c>
      <c r="AJ252" s="176">
        <v>5.9130000000000003</v>
      </c>
      <c r="AK252" s="176">
        <v>103.0848</v>
      </c>
      <c r="AL252" s="176">
        <v>124.404</v>
      </c>
      <c r="AM252" s="176">
        <v>100.548</v>
      </c>
      <c r="AN252" s="176">
        <v>124.3032</v>
      </c>
      <c r="AO252" s="176">
        <v>68.947199999999995</v>
      </c>
      <c r="AP252" s="176">
        <v>62.714400000000005</v>
      </c>
      <c r="AQ252" s="176">
        <v>53.961599999999997</v>
      </c>
      <c r="AR252" s="176">
        <v>134.60160000000002</v>
      </c>
      <c r="AS252" s="176">
        <v>72.643199999999993</v>
      </c>
      <c r="AT252" s="176">
        <v>143.47200000000001</v>
      </c>
      <c r="AU252" s="176">
        <v>123.29519999999999</v>
      </c>
      <c r="AV252" s="176">
        <v>123.7488</v>
      </c>
      <c r="AW252" s="176">
        <v>127.4448</v>
      </c>
      <c r="AX252" s="176">
        <v>101.6904</v>
      </c>
      <c r="AY252" s="176">
        <v>92.131199999999993</v>
      </c>
      <c r="AZ252" s="176">
        <v>62.227199999999996</v>
      </c>
      <c r="BA252" s="176">
        <v>136.75200000000001</v>
      </c>
      <c r="BB252" s="176">
        <v>121.01039999999999</v>
      </c>
      <c r="BC252" s="176">
        <v>114.50880000000001</v>
      </c>
      <c r="BD252" s="176">
        <v>70.156800000000004</v>
      </c>
      <c r="BE252" s="176">
        <v>76.171199999999999</v>
      </c>
      <c r="BF252" s="176">
        <v>25.9056</v>
      </c>
      <c r="BG252" s="176">
        <v>17.371200000000002</v>
      </c>
      <c r="BH252" s="176">
        <v>61.655999999999999</v>
      </c>
      <c r="BI252" s="176">
        <v>56.380800000000001</v>
      </c>
      <c r="BJ252" s="176">
        <v>80.236800000000002</v>
      </c>
      <c r="BK252" s="176">
        <v>111.48480000000001</v>
      </c>
      <c r="BL252" s="176">
        <v>104.42880000000001</v>
      </c>
      <c r="BM252" s="176">
        <v>74.793600000000012</v>
      </c>
      <c r="BN252" s="176">
        <v>82.269600000000011</v>
      </c>
      <c r="BO252" s="176">
        <v>78.976799999999997</v>
      </c>
      <c r="BP252" s="176">
        <v>118.5744</v>
      </c>
      <c r="BQ252" s="176">
        <v>131.81279999999998</v>
      </c>
      <c r="BR252" s="176">
        <v>141.9264</v>
      </c>
      <c r="BS252" s="176">
        <v>75.196799999999996</v>
      </c>
      <c r="BT252" s="176">
        <v>108.2256</v>
      </c>
      <c r="BU252" s="176">
        <v>65.839199999999991</v>
      </c>
      <c r="BV252" s="176">
        <v>126.3192</v>
      </c>
      <c r="BW252" s="176">
        <v>124.6224</v>
      </c>
      <c r="BX252" s="176">
        <v>44.755199999999995</v>
      </c>
      <c r="BY252" s="176">
        <v>62.865600000000001</v>
      </c>
      <c r="BZ252" s="176">
        <v>78.792000000000002</v>
      </c>
      <c r="CA252" s="176">
        <v>81.043199999999999</v>
      </c>
      <c r="CB252" s="176">
        <v>78.019199999999998</v>
      </c>
      <c r="CC252" s="176">
        <v>77.431200000000004</v>
      </c>
      <c r="CD252" s="176">
        <v>30.441599999999998</v>
      </c>
      <c r="CE252" s="176">
        <v>86.906399999999991</v>
      </c>
      <c r="CF252" s="176">
        <v>70.711199999999991</v>
      </c>
      <c r="CG252" s="176">
        <v>15.036</v>
      </c>
      <c r="CH252" s="176">
        <v>116.08799999999999</v>
      </c>
      <c r="CI252" s="176">
        <v>99.388800000000003</v>
      </c>
      <c r="CJ252" s="176">
        <v>27.216000000000001</v>
      </c>
      <c r="CK252" s="176">
        <v>128.5872</v>
      </c>
      <c r="CL252" s="176">
        <v>114.996</v>
      </c>
      <c r="CM252" s="176">
        <v>121.76639999999999</v>
      </c>
      <c r="CN252" s="176">
        <v>44.755199999999995</v>
      </c>
      <c r="CO252" s="176">
        <v>125.12639999999999</v>
      </c>
      <c r="CP252" s="176">
        <v>139.45679999999999</v>
      </c>
      <c r="CQ252" s="176">
        <v>142.96799999999999</v>
      </c>
      <c r="CR252" s="176">
        <v>67.418399999999991</v>
      </c>
      <c r="CS252" s="176">
        <v>113.01360000000001</v>
      </c>
      <c r="CT252" s="176">
        <v>128.8896</v>
      </c>
      <c r="CU252" s="176">
        <v>87.2256</v>
      </c>
      <c r="CV252" s="176">
        <v>98.515199999999993</v>
      </c>
      <c r="CW252" s="176">
        <v>68.947199999999995</v>
      </c>
      <c r="CX252" s="176">
        <v>94.197600000000008</v>
      </c>
      <c r="CY252" s="176">
        <v>37.699199999999998</v>
      </c>
      <c r="CZ252" s="176">
        <v>113.904</v>
      </c>
      <c r="DA252" s="176">
        <v>155.6352</v>
      </c>
      <c r="DB252" s="176">
        <v>72.777600000000007</v>
      </c>
      <c r="DC252" s="176">
        <v>94.399199999999993</v>
      </c>
      <c r="DD252" s="176">
        <v>136.11360000000002</v>
      </c>
      <c r="DE252" s="4"/>
      <c r="DF252" s="113">
        <f t="shared" si="17"/>
        <v>44743</v>
      </c>
      <c r="DG252" s="133">
        <f t="shared" si="18"/>
        <v>84.11</v>
      </c>
      <c r="DH252" s="86">
        <f t="shared" ca="1" si="15"/>
        <v>0</v>
      </c>
      <c r="DI252" s="4"/>
      <c r="DO252" s="178"/>
    </row>
    <row r="253" spans="1:119" customFormat="1" ht="12" customHeight="1" x14ac:dyDescent="0.2">
      <c r="A253" s="4"/>
      <c r="B253" s="188">
        <f t="shared" si="16"/>
        <v>44774</v>
      </c>
      <c r="C253" s="186">
        <v>83.35</v>
      </c>
      <c r="D253" s="186">
        <v>19.29</v>
      </c>
      <c r="E253" s="187">
        <v>0.9</v>
      </c>
      <c r="F253" s="187">
        <v>1.1000000000000001</v>
      </c>
      <c r="G253" s="4"/>
      <c r="H253" s="4"/>
      <c r="I253" s="4"/>
      <c r="J253" s="4"/>
      <c r="K253" s="4"/>
      <c r="L253" s="208">
        <v>37484</v>
      </c>
      <c r="M253" s="176">
        <v>5.9</v>
      </c>
      <c r="N253" s="176">
        <v>5.9020000000000001</v>
      </c>
      <c r="O253" s="176">
        <v>5.9050000000000002</v>
      </c>
      <c r="P253" s="176">
        <v>5.9050000000000002</v>
      </c>
      <c r="Q253" s="176">
        <v>5.8609999999999998</v>
      </c>
      <c r="R253" s="176">
        <v>6.9269999999999996</v>
      </c>
      <c r="S253" s="176">
        <v>6.883</v>
      </c>
      <c r="T253" s="176">
        <v>6.7809999999999997</v>
      </c>
      <c r="U253" s="176">
        <v>6.7039999999999997</v>
      </c>
      <c r="V253" s="176">
        <v>5.4880000000000004</v>
      </c>
      <c r="W253" s="176">
        <v>6.6719999999999997</v>
      </c>
      <c r="X253" s="176">
        <v>6.665</v>
      </c>
      <c r="Y253" s="176">
        <v>5.6280000000000001</v>
      </c>
      <c r="Z253" s="176">
        <v>0.10199999999999999</v>
      </c>
      <c r="AA253" s="176">
        <v>0.105</v>
      </c>
      <c r="AB253" s="176">
        <v>0.105</v>
      </c>
      <c r="AC253" s="176">
        <v>4.6260000000000003</v>
      </c>
      <c r="AD253" s="176">
        <v>6.6609999999999996</v>
      </c>
      <c r="AE253" s="176">
        <v>6.5609999999999999</v>
      </c>
      <c r="AF253" s="176">
        <v>5.2080000000000002</v>
      </c>
      <c r="AG253" s="176">
        <v>4.38</v>
      </c>
      <c r="AH253" s="176">
        <v>4.3520000000000003</v>
      </c>
      <c r="AI253" s="176">
        <v>4.3540000000000001</v>
      </c>
      <c r="AJ253" s="176">
        <v>8.65</v>
      </c>
      <c r="AK253" s="176">
        <v>119.8848</v>
      </c>
      <c r="AL253" s="176">
        <v>116.7516</v>
      </c>
      <c r="AM253" s="176">
        <v>30.038400000000003</v>
      </c>
      <c r="AN253" s="176">
        <v>14.716799999999999</v>
      </c>
      <c r="AO253" s="176">
        <v>90.921599999999998</v>
      </c>
      <c r="AP253" s="176">
        <v>92.240399999999994</v>
      </c>
      <c r="AQ253" s="176">
        <v>76.574399999999997</v>
      </c>
      <c r="AR253" s="176">
        <v>80.875199999999992</v>
      </c>
      <c r="AS253" s="176">
        <v>85.125600000000006</v>
      </c>
      <c r="AT253" s="176">
        <v>59.001599999999996</v>
      </c>
      <c r="AU253" s="176">
        <v>45.1584</v>
      </c>
      <c r="AV253" s="176">
        <v>23.587199999999999</v>
      </c>
      <c r="AW253" s="176">
        <v>5.6448</v>
      </c>
      <c r="AX253" s="176">
        <v>30.441599999999998</v>
      </c>
      <c r="AY253" s="176">
        <v>17.539200000000001</v>
      </c>
      <c r="AZ253" s="176">
        <v>99.061200000000014</v>
      </c>
      <c r="BA253" s="176">
        <v>105.9828</v>
      </c>
      <c r="BB253" s="176">
        <v>5.4263999999999992</v>
      </c>
      <c r="BC253" s="176">
        <v>120.47280000000001</v>
      </c>
      <c r="BD253" s="176">
        <v>101.32080000000001</v>
      </c>
      <c r="BE253" s="176">
        <v>67.905600000000007</v>
      </c>
      <c r="BF253" s="176">
        <v>93.055199999999999</v>
      </c>
      <c r="BG253" s="176">
        <v>34.507199999999997</v>
      </c>
      <c r="BH253" s="176">
        <v>31.197599999999998</v>
      </c>
      <c r="BI253" s="176">
        <v>76.608000000000004</v>
      </c>
      <c r="BJ253" s="176">
        <v>77.162399999999991</v>
      </c>
      <c r="BK253" s="176">
        <v>74.34</v>
      </c>
      <c r="BL253" s="176">
        <v>91.324799999999996</v>
      </c>
      <c r="BM253" s="176">
        <v>83.277600000000007</v>
      </c>
      <c r="BN253" s="176">
        <v>130.43520000000001</v>
      </c>
      <c r="BO253" s="176">
        <v>125.14319999999999</v>
      </c>
      <c r="BP253" s="176">
        <v>109.2672</v>
      </c>
      <c r="BQ253" s="176">
        <v>84.201599999999999</v>
      </c>
      <c r="BR253" s="176">
        <v>135.828</v>
      </c>
      <c r="BS253" s="176">
        <v>82.941600000000008</v>
      </c>
      <c r="BT253" s="176">
        <v>104.0424</v>
      </c>
      <c r="BU253" s="176">
        <v>59.102400000000003</v>
      </c>
      <c r="BV253" s="176">
        <v>124.79039999999999</v>
      </c>
      <c r="BW253" s="176">
        <v>128.0496</v>
      </c>
      <c r="BX253" s="176">
        <v>133.66079999999999</v>
      </c>
      <c r="BY253" s="176">
        <v>79.732799999999997</v>
      </c>
      <c r="BZ253" s="176">
        <v>101.3712</v>
      </c>
      <c r="CA253" s="176">
        <v>124.1016</v>
      </c>
      <c r="CB253" s="176">
        <v>124.992</v>
      </c>
      <c r="CC253" s="176">
        <v>123.17760000000001</v>
      </c>
      <c r="CD253" s="176">
        <v>104.1936</v>
      </c>
      <c r="CE253" s="176">
        <v>60.765599999999999</v>
      </c>
      <c r="CF253" s="176">
        <v>80.925600000000003</v>
      </c>
      <c r="CG253" s="176">
        <v>88.75439999999999</v>
      </c>
      <c r="CH253" s="176">
        <v>26.6112</v>
      </c>
      <c r="CI253" s="176">
        <v>44.721599999999995</v>
      </c>
      <c r="CJ253" s="176">
        <v>122.85839999999999</v>
      </c>
      <c r="CK253" s="176">
        <v>135.1224</v>
      </c>
      <c r="CL253" s="176">
        <v>149.78879999999998</v>
      </c>
      <c r="CM253" s="176">
        <v>95.507999999999996</v>
      </c>
      <c r="CN253" s="176">
        <v>107.4192</v>
      </c>
      <c r="CO253" s="176">
        <v>100.128</v>
      </c>
      <c r="CP253" s="176">
        <v>147.90720000000002</v>
      </c>
      <c r="CQ253" s="176">
        <v>88.30080000000001</v>
      </c>
      <c r="CR253" s="176">
        <v>71.887199999999993</v>
      </c>
      <c r="CS253" s="176">
        <v>69.148800000000008</v>
      </c>
      <c r="CT253" s="176">
        <v>116.1216</v>
      </c>
      <c r="CU253" s="176">
        <v>131.84639999999999</v>
      </c>
      <c r="CV253" s="176">
        <v>67.720799999999997</v>
      </c>
      <c r="CW253" s="176">
        <v>92.7864</v>
      </c>
      <c r="CX253" s="176">
        <v>85.864800000000002</v>
      </c>
      <c r="CY253" s="176">
        <v>72.189600000000013</v>
      </c>
      <c r="CZ253" s="176">
        <v>68.846399999999988</v>
      </c>
      <c r="DA253" s="176">
        <v>50.4</v>
      </c>
      <c r="DB253" s="176">
        <v>26.6112</v>
      </c>
      <c r="DC253" s="176">
        <v>128.85599999999999</v>
      </c>
      <c r="DD253" s="176">
        <v>132.7704</v>
      </c>
      <c r="DE253" s="4"/>
      <c r="DF253" s="113">
        <f t="shared" si="17"/>
        <v>44774</v>
      </c>
      <c r="DG253" s="133">
        <f t="shared" si="18"/>
        <v>83.35</v>
      </c>
      <c r="DH253" s="86">
        <f t="shared" ca="1" si="15"/>
        <v>0</v>
      </c>
      <c r="DI253" s="4"/>
      <c r="DO253" s="178"/>
    </row>
    <row r="254" spans="1:119" customFormat="1" ht="12" customHeight="1" x14ac:dyDescent="0.2">
      <c r="A254" s="4"/>
      <c r="B254" s="188">
        <f t="shared" si="16"/>
        <v>44805</v>
      </c>
      <c r="C254" s="186">
        <v>85.14</v>
      </c>
      <c r="D254" s="186">
        <v>18.75</v>
      </c>
      <c r="E254" s="187">
        <v>0.9</v>
      </c>
      <c r="F254" s="187">
        <v>1.1000000000000001</v>
      </c>
      <c r="G254" s="4"/>
      <c r="H254" s="4"/>
      <c r="I254" s="4"/>
      <c r="J254" s="4"/>
      <c r="K254" s="4"/>
      <c r="L254" s="208">
        <v>37485</v>
      </c>
      <c r="M254" s="176">
        <v>8.3559999999999999</v>
      </c>
      <c r="N254" s="176">
        <v>5.9889999999999999</v>
      </c>
      <c r="O254" s="176">
        <v>5.9530000000000003</v>
      </c>
      <c r="P254" s="176">
        <v>5.9420000000000002</v>
      </c>
      <c r="Q254" s="176">
        <v>5.9080000000000004</v>
      </c>
      <c r="R254" s="176">
        <v>4.7450000000000001</v>
      </c>
      <c r="S254" s="176">
        <v>2.718</v>
      </c>
      <c r="T254" s="176">
        <v>3.7719999999999998</v>
      </c>
      <c r="U254" s="176">
        <v>4.6520000000000001</v>
      </c>
      <c r="V254" s="176">
        <v>4.6219999999999999</v>
      </c>
      <c r="W254" s="176">
        <v>4.6390000000000002</v>
      </c>
      <c r="X254" s="176">
        <v>4.7409999999999997</v>
      </c>
      <c r="Y254" s="176">
        <v>4.8419999999999996</v>
      </c>
      <c r="Z254" s="176">
        <v>4.6859999999999999</v>
      </c>
      <c r="AA254" s="176">
        <v>4.6239999999999997</v>
      </c>
      <c r="AB254" s="176">
        <v>4.6639999999999997</v>
      </c>
      <c r="AC254" s="176">
        <v>4.718</v>
      </c>
      <c r="AD254" s="176">
        <v>4.8719999999999999</v>
      </c>
      <c r="AE254" s="176">
        <v>4.9610000000000003</v>
      </c>
      <c r="AF254" s="176">
        <v>4.96</v>
      </c>
      <c r="AG254" s="176">
        <v>6.4260000000000002</v>
      </c>
      <c r="AH254" s="176">
        <v>6.8070000000000004</v>
      </c>
      <c r="AI254" s="176">
        <v>6.9649999999999999</v>
      </c>
      <c r="AJ254" s="176">
        <v>6.4669999999999996</v>
      </c>
      <c r="AK254" s="176">
        <v>136.6848</v>
      </c>
      <c r="AL254" s="176">
        <v>109.0992</v>
      </c>
      <c r="AM254" s="176">
        <v>68.846399999999988</v>
      </c>
      <c r="AN254" s="176">
        <v>115.9872</v>
      </c>
      <c r="AO254" s="176">
        <v>112.896</v>
      </c>
      <c r="AP254" s="176">
        <v>121.76639999999999</v>
      </c>
      <c r="AQ254" s="176">
        <v>99.18719999999999</v>
      </c>
      <c r="AR254" s="176">
        <v>56.28</v>
      </c>
      <c r="AS254" s="176">
        <v>125.21039999999999</v>
      </c>
      <c r="AT254" s="176">
        <v>118.944</v>
      </c>
      <c r="AU254" s="176">
        <v>130.83840000000001</v>
      </c>
      <c r="AV254" s="176">
        <v>92.332800000000006</v>
      </c>
      <c r="AW254" s="176">
        <v>108.99839999999999</v>
      </c>
      <c r="AX254" s="176">
        <v>87.427199999999999</v>
      </c>
      <c r="AY254" s="176">
        <v>73.869600000000005</v>
      </c>
      <c r="AZ254" s="176">
        <v>135.89520000000002</v>
      </c>
      <c r="BA254" s="176">
        <v>75.2136</v>
      </c>
      <c r="BB254" s="176">
        <v>120.69119999999999</v>
      </c>
      <c r="BC254" s="176">
        <v>105.6048</v>
      </c>
      <c r="BD254" s="176">
        <v>86.923199999999994</v>
      </c>
      <c r="BE254" s="176">
        <v>113.3664</v>
      </c>
      <c r="BF254" s="176">
        <v>68.896799999999999</v>
      </c>
      <c r="BG254" s="176">
        <v>123.648</v>
      </c>
      <c r="BH254" s="176">
        <v>88.9392</v>
      </c>
      <c r="BI254" s="176">
        <v>113.5008</v>
      </c>
      <c r="BJ254" s="176">
        <v>43.814399999999999</v>
      </c>
      <c r="BK254" s="176">
        <v>140.9016</v>
      </c>
      <c r="BL254" s="176">
        <v>125.16</v>
      </c>
      <c r="BM254" s="176">
        <v>123.3792</v>
      </c>
      <c r="BN254" s="176">
        <v>102.816</v>
      </c>
      <c r="BO254" s="176">
        <v>83.596800000000002</v>
      </c>
      <c r="BP254" s="176">
        <v>61.807199999999995</v>
      </c>
      <c r="BQ254" s="176">
        <v>76.540800000000004</v>
      </c>
      <c r="BR254" s="176">
        <v>152.49360000000001</v>
      </c>
      <c r="BS254" s="176">
        <v>122.6568</v>
      </c>
      <c r="BT254" s="176">
        <v>91.072800000000001</v>
      </c>
      <c r="BU254" s="176">
        <v>134.26560000000001</v>
      </c>
      <c r="BV254" s="176">
        <v>97.322399999999988</v>
      </c>
      <c r="BW254" s="176">
        <v>135.44159999999999</v>
      </c>
      <c r="BX254" s="176">
        <v>85.932000000000002</v>
      </c>
      <c r="BY254" s="176">
        <v>111.06480000000001</v>
      </c>
      <c r="BZ254" s="176">
        <v>131.208</v>
      </c>
      <c r="CA254" s="176">
        <v>105.52080000000001</v>
      </c>
      <c r="CB254" s="176">
        <v>74.054400000000001</v>
      </c>
      <c r="CC254" s="176">
        <v>151.65360000000001</v>
      </c>
      <c r="CD254" s="176">
        <v>105.42</v>
      </c>
      <c r="CE254" s="176">
        <v>124.80719999999999</v>
      </c>
      <c r="CF254" s="176">
        <v>86.688000000000002</v>
      </c>
      <c r="CG254" s="176">
        <v>97.070399999999992</v>
      </c>
      <c r="CH254" s="176">
        <v>138.34800000000001</v>
      </c>
      <c r="CI254" s="176">
        <v>141.45599999999999</v>
      </c>
      <c r="CJ254" s="176">
        <v>119.64960000000001</v>
      </c>
      <c r="CK254" s="176">
        <v>1.512</v>
      </c>
      <c r="CL254" s="176">
        <v>28.744799999999998</v>
      </c>
      <c r="CM254" s="176">
        <v>30.122400000000003</v>
      </c>
      <c r="CN254" s="176">
        <v>14.4816</v>
      </c>
      <c r="CO254" s="176">
        <v>18.463200000000001</v>
      </c>
      <c r="CP254" s="176">
        <v>96.012</v>
      </c>
      <c r="CQ254" s="176">
        <v>117.8184</v>
      </c>
      <c r="CR254" s="176">
        <v>133.32479999999998</v>
      </c>
      <c r="CS254" s="176">
        <v>154.62720000000002</v>
      </c>
      <c r="CT254" s="176">
        <v>70.375199999999992</v>
      </c>
      <c r="CU254" s="176">
        <v>110.4768</v>
      </c>
      <c r="CV254" s="176">
        <v>129.6456</v>
      </c>
      <c r="CW254" s="176">
        <v>164.37120000000002</v>
      </c>
      <c r="CX254" s="176">
        <v>55.574400000000004</v>
      </c>
      <c r="CY254" s="176">
        <v>139.02000000000001</v>
      </c>
      <c r="CZ254" s="176">
        <v>129.76319999999998</v>
      </c>
      <c r="DA254" s="176">
        <v>132.61920000000001</v>
      </c>
      <c r="DB254" s="176">
        <v>124.38719999999999</v>
      </c>
      <c r="DC254" s="176">
        <v>46.552800000000005</v>
      </c>
      <c r="DD254" s="176">
        <v>89.543999999999997</v>
      </c>
      <c r="DE254" s="4"/>
      <c r="DF254" s="113">
        <f t="shared" si="17"/>
        <v>44805</v>
      </c>
      <c r="DG254" s="133">
        <f t="shared" si="18"/>
        <v>85.14</v>
      </c>
      <c r="DH254" s="86">
        <f t="shared" ca="1" si="15"/>
        <v>0</v>
      </c>
      <c r="DI254" s="4"/>
      <c r="DO254" s="178"/>
    </row>
    <row r="255" spans="1:119" customFormat="1" ht="12" customHeight="1" x14ac:dyDescent="0.2">
      <c r="A255" s="4"/>
      <c r="B255" s="188">
        <f t="shared" si="16"/>
        <v>44835</v>
      </c>
      <c r="C255" s="186">
        <v>88.11</v>
      </c>
      <c r="D255" s="186">
        <v>20.22</v>
      </c>
      <c r="E255" s="187">
        <v>0.9</v>
      </c>
      <c r="F255" s="187">
        <v>1.1000000000000001</v>
      </c>
      <c r="G255" s="4"/>
      <c r="H255" s="4"/>
      <c r="I255" s="4"/>
      <c r="J255" s="4"/>
      <c r="K255" s="4"/>
      <c r="L255" s="208">
        <v>37486</v>
      </c>
      <c r="M255" s="176">
        <v>6.0789999999999997</v>
      </c>
      <c r="N255" s="176">
        <v>5.2690000000000001</v>
      </c>
      <c r="O255" s="176">
        <v>2.956</v>
      </c>
      <c r="P255" s="176">
        <v>2.895</v>
      </c>
      <c r="Q255" s="176">
        <v>4.6849999999999996</v>
      </c>
      <c r="R255" s="176">
        <v>7.35</v>
      </c>
      <c r="S255" s="176">
        <v>7.3070000000000004</v>
      </c>
      <c r="T255" s="176">
        <v>7.2590000000000003</v>
      </c>
      <c r="U255" s="176">
        <v>7.3639999999999999</v>
      </c>
      <c r="V255" s="176">
        <v>7.7910000000000004</v>
      </c>
      <c r="W255" s="176">
        <v>7.7619999999999996</v>
      </c>
      <c r="X255" s="176">
        <v>7.73</v>
      </c>
      <c r="Y255" s="176">
        <v>7.7519999999999998</v>
      </c>
      <c r="Z255" s="176">
        <v>7.7869999999999999</v>
      </c>
      <c r="AA255" s="176">
        <v>7.7590000000000003</v>
      </c>
      <c r="AB255" s="176">
        <v>7.7270000000000003</v>
      </c>
      <c r="AC255" s="176">
        <v>7.8449999999999998</v>
      </c>
      <c r="AD255" s="176">
        <v>7.9589999999999996</v>
      </c>
      <c r="AE255" s="176">
        <v>9.3970000000000002</v>
      </c>
      <c r="AF255" s="176">
        <v>9.5589999999999993</v>
      </c>
      <c r="AG255" s="176">
        <v>9.5470000000000006</v>
      </c>
      <c r="AH255" s="176">
        <v>9.4749999999999996</v>
      </c>
      <c r="AI255" s="176">
        <v>9.2929999999999993</v>
      </c>
      <c r="AJ255" s="176">
        <v>4.3280000000000003</v>
      </c>
      <c r="AK255" s="176">
        <v>25.8888</v>
      </c>
      <c r="AL255" s="176">
        <v>143.8416</v>
      </c>
      <c r="AM255" s="176">
        <v>110.8296</v>
      </c>
      <c r="AN255" s="176">
        <v>97.574399999999997</v>
      </c>
      <c r="AO255" s="176">
        <v>155.43360000000001</v>
      </c>
      <c r="AP255" s="176">
        <v>21.453599999999998</v>
      </c>
      <c r="AQ255" s="176">
        <v>123.29519999999999</v>
      </c>
      <c r="AR255" s="176">
        <v>128.43600000000001</v>
      </c>
      <c r="AS255" s="176">
        <v>104.41200000000001</v>
      </c>
      <c r="AT255" s="176">
        <v>79.632000000000005</v>
      </c>
      <c r="AU255" s="176">
        <v>30.441599999999998</v>
      </c>
      <c r="AV255" s="176">
        <v>75.919200000000004</v>
      </c>
      <c r="AW255" s="176">
        <v>105.03360000000001</v>
      </c>
      <c r="AX255" s="176">
        <v>68.628</v>
      </c>
      <c r="AY255" s="176">
        <v>55.591200000000001</v>
      </c>
      <c r="AZ255" s="176">
        <v>76.288800000000009</v>
      </c>
      <c r="BA255" s="176">
        <v>71.769600000000011</v>
      </c>
      <c r="BB255" s="176">
        <v>29.8704</v>
      </c>
      <c r="BC255" s="176">
        <v>85.68</v>
      </c>
      <c r="BD255" s="176">
        <v>71.366399999999999</v>
      </c>
      <c r="BE255" s="176">
        <v>114.30719999999999</v>
      </c>
      <c r="BF255" s="176">
        <v>15.086399999999999</v>
      </c>
      <c r="BG255" s="176">
        <v>114.35760000000001</v>
      </c>
      <c r="BH255" s="176">
        <v>118.944</v>
      </c>
      <c r="BI255" s="176">
        <v>109.4688</v>
      </c>
      <c r="BJ255" s="176">
        <v>75.9696</v>
      </c>
      <c r="BK255" s="176">
        <v>106.54560000000001</v>
      </c>
      <c r="BL255" s="176">
        <v>86.637600000000006</v>
      </c>
      <c r="BM255" s="176">
        <v>118.7928</v>
      </c>
      <c r="BN255" s="176">
        <v>104.07599999999999</v>
      </c>
      <c r="BO255" s="176">
        <v>115.71839999999999</v>
      </c>
      <c r="BP255" s="176">
        <v>127.61280000000001</v>
      </c>
      <c r="BQ255" s="176">
        <v>115.31519999999999</v>
      </c>
      <c r="BR255" s="176">
        <v>115.0968</v>
      </c>
      <c r="BS255" s="176">
        <v>98.884799999999998</v>
      </c>
      <c r="BT255" s="176">
        <v>106.6968</v>
      </c>
      <c r="BU255" s="176">
        <v>69.955199999999991</v>
      </c>
      <c r="BV255" s="176">
        <v>96.163200000000003</v>
      </c>
      <c r="BW255" s="176">
        <v>47.980800000000002</v>
      </c>
      <c r="BX255" s="176">
        <v>70.005600000000001</v>
      </c>
      <c r="BY255" s="176">
        <v>57.254400000000004</v>
      </c>
      <c r="BZ255" s="176">
        <v>88.132800000000003</v>
      </c>
      <c r="CA255" s="176">
        <v>130.87200000000001</v>
      </c>
      <c r="CB255" s="176">
        <v>161.85120000000001</v>
      </c>
      <c r="CC255" s="176">
        <v>70.761600000000001</v>
      </c>
      <c r="CD255" s="176">
        <v>128.2176</v>
      </c>
      <c r="CE255" s="176">
        <v>99.590399999999988</v>
      </c>
      <c r="CF255" s="176">
        <v>103.824</v>
      </c>
      <c r="CG255" s="176">
        <v>53.188800000000001</v>
      </c>
      <c r="CH255" s="176">
        <v>103.79039999999999</v>
      </c>
      <c r="CI255" s="176">
        <v>103.4712</v>
      </c>
      <c r="CJ255" s="176">
        <v>98.582399999999993</v>
      </c>
      <c r="CK255" s="176">
        <v>66.124800000000008</v>
      </c>
      <c r="CL255" s="176">
        <v>35.078400000000002</v>
      </c>
      <c r="CM255" s="176">
        <v>124.3368</v>
      </c>
      <c r="CN255" s="176">
        <v>71.366399999999999</v>
      </c>
      <c r="CO255" s="176">
        <v>135.59279999999998</v>
      </c>
      <c r="CP255" s="176">
        <v>123.16080000000001</v>
      </c>
      <c r="CQ255" s="176">
        <v>114.71039999999999</v>
      </c>
      <c r="CR255" s="176">
        <v>108.14160000000001</v>
      </c>
      <c r="CS255" s="176">
        <v>92.652000000000001</v>
      </c>
      <c r="CT255" s="176">
        <v>133.12320000000003</v>
      </c>
      <c r="CU255" s="176">
        <v>125.76480000000001</v>
      </c>
      <c r="CV255" s="176">
        <v>156.64320000000001</v>
      </c>
      <c r="CW255" s="176">
        <v>44.183999999999997</v>
      </c>
      <c r="CX255" s="176">
        <v>74.692800000000005</v>
      </c>
      <c r="CY255" s="176">
        <v>110.0736</v>
      </c>
      <c r="CZ255" s="176">
        <v>119.5488</v>
      </c>
      <c r="DA255" s="176">
        <v>139.3056</v>
      </c>
      <c r="DB255" s="176">
        <v>78.220799999999997</v>
      </c>
      <c r="DC255" s="176">
        <v>19.32</v>
      </c>
      <c r="DD255" s="176">
        <v>97.389600000000002</v>
      </c>
      <c r="DE255" s="4"/>
      <c r="DF255" s="113">
        <f t="shared" si="17"/>
        <v>44835</v>
      </c>
      <c r="DG255" s="133">
        <f t="shared" si="18"/>
        <v>88.11</v>
      </c>
      <c r="DH255" s="86">
        <f t="shared" ca="1" si="15"/>
        <v>0</v>
      </c>
      <c r="DI255" s="4"/>
      <c r="DO255" s="178"/>
    </row>
    <row r="256" spans="1:119" customFormat="1" ht="12" customHeight="1" x14ac:dyDescent="0.2">
      <c r="A256" s="4"/>
      <c r="B256" s="188">
        <f t="shared" si="16"/>
        <v>44866</v>
      </c>
      <c r="C256" s="186">
        <v>89.96</v>
      </c>
      <c r="D256" s="186">
        <v>17.91</v>
      </c>
      <c r="E256" s="187">
        <v>0.9</v>
      </c>
      <c r="F256" s="187">
        <v>1.1000000000000001</v>
      </c>
      <c r="G256" s="4"/>
      <c r="H256" s="4"/>
      <c r="I256" s="4"/>
      <c r="J256" s="4"/>
      <c r="K256" s="4"/>
      <c r="L256" s="208">
        <v>37487</v>
      </c>
      <c r="M256" s="176">
        <v>6.1420000000000003</v>
      </c>
      <c r="N256" s="176">
        <v>6.5209999999999999</v>
      </c>
      <c r="O256" s="176">
        <v>6.4770000000000003</v>
      </c>
      <c r="P256" s="176">
        <v>6.569</v>
      </c>
      <c r="Q256" s="176">
        <v>6.4779999999999998</v>
      </c>
      <c r="R256" s="176">
        <v>6.5529999999999999</v>
      </c>
      <c r="S256" s="176">
        <v>6.6280000000000001</v>
      </c>
      <c r="T256" s="176">
        <v>6.3019999999999996</v>
      </c>
      <c r="U256" s="176">
        <v>6.2469999999999999</v>
      </c>
      <c r="V256" s="176">
        <v>4.9290000000000003</v>
      </c>
      <c r="W256" s="176">
        <v>3.4119999999999999</v>
      </c>
      <c r="X256" s="176">
        <v>3.7320000000000002</v>
      </c>
      <c r="Y256" s="176">
        <v>6.0110000000000001</v>
      </c>
      <c r="Z256" s="176">
        <v>6.2249999999999996</v>
      </c>
      <c r="AA256" s="176">
        <v>6.0810000000000004</v>
      </c>
      <c r="AB256" s="176">
        <v>6.2229999999999999</v>
      </c>
      <c r="AC256" s="176">
        <v>6.2149999999999999</v>
      </c>
      <c r="AD256" s="176">
        <v>6.2149999999999999</v>
      </c>
      <c r="AE256" s="176">
        <v>6.2130000000000001</v>
      </c>
      <c r="AF256" s="176">
        <v>6.1849999999999996</v>
      </c>
      <c r="AG256" s="176">
        <v>5.7729999999999997</v>
      </c>
      <c r="AH256" s="176">
        <v>4.1589999999999998</v>
      </c>
      <c r="AI256" s="176">
        <v>4.2530000000000001</v>
      </c>
      <c r="AJ256" s="176">
        <v>5.1059999999999999</v>
      </c>
      <c r="AK256" s="176">
        <v>120.792</v>
      </c>
      <c r="AL256" s="176">
        <v>135.66</v>
      </c>
      <c r="AM256" s="176">
        <v>146.00879999999998</v>
      </c>
      <c r="AN256" s="176">
        <v>111.08160000000001</v>
      </c>
      <c r="AO256" s="176">
        <v>92.450399999999988</v>
      </c>
      <c r="AP256" s="176">
        <v>127.0752</v>
      </c>
      <c r="AQ256" s="176">
        <v>144.17760000000001</v>
      </c>
      <c r="AR256" s="176">
        <v>83.462399999999988</v>
      </c>
      <c r="AS256" s="176">
        <v>79.01039999999999</v>
      </c>
      <c r="AT256" s="176">
        <v>113.8368</v>
      </c>
      <c r="AU256" s="176">
        <v>48.131999999999998</v>
      </c>
      <c r="AV256" s="176">
        <v>84.8232</v>
      </c>
      <c r="AW256" s="176">
        <v>100.044</v>
      </c>
      <c r="AX256" s="176">
        <v>120.3048</v>
      </c>
      <c r="AY256" s="176">
        <v>59.304000000000002</v>
      </c>
      <c r="AZ256" s="176">
        <v>112.2912</v>
      </c>
      <c r="BA256" s="176">
        <v>155.232</v>
      </c>
      <c r="BB256" s="176">
        <v>38.7072</v>
      </c>
      <c r="BC256" s="176">
        <v>105.252</v>
      </c>
      <c r="BD256" s="176">
        <v>115.68480000000001</v>
      </c>
      <c r="BE256" s="176">
        <v>53.625599999999999</v>
      </c>
      <c r="BF256" s="176">
        <v>55.44</v>
      </c>
      <c r="BG256" s="176">
        <v>44.956800000000001</v>
      </c>
      <c r="BH256" s="176">
        <v>6.6192000000000002</v>
      </c>
      <c r="BI256" s="176">
        <v>34.6248</v>
      </c>
      <c r="BJ256" s="176">
        <v>56.195999999999998</v>
      </c>
      <c r="BK256" s="176">
        <v>87.897600000000011</v>
      </c>
      <c r="BL256" s="176">
        <v>110.0736</v>
      </c>
      <c r="BM256" s="176">
        <v>115.11360000000001</v>
      </c>
      <c r="BN256" s="176">
        <v>75.2136</v>
      </c>
      <c r="BO256" s="176">
        <v>136.2816</v>
      </c>
      <c r="BP256" s="176">
        <v>126.16800000000001</v>
      </c>
      <c r="BQ256" s="176">
        <v>106.73039999999999</v>
      </c>
      <c r="BR256" s="176">
        <v>77.414400000000001</v>
      </c>
      <c r="BS256" s="176">
        <v>110.7792</v>
      </c>
      <c r="BT256" s="176">
        <v>76.910399999999996</v>
      </c>
      <c r="BU256" s="176">
        <v>95.306399999999996</v>
      </c>
      <c r="BV256" s="176">
        <v>109.8552</v>
      </c>
      <c r="BW256" s="176">
        <v>61.908000000000001</v>
      </c>
      <c r="BX256" s="176">
        <v>112.8792</v>
      </c>
      <c r="BY256" s="176">
        <v>21.537599999999998</v>
      </c>
      <c r="BZ256" s="176">
        <v>75.801600000000008</v>
      </c>
      <c r="CA256" s="176">
        <v>89.712000000000003</v>
      </c>
      <c r="CB256" s="176">
        <v>135.35760000000002</v>
      </c>
      <c r="CC256" s="176">
        <v>105.252</v>
      </c>
      <c r="CD256" s="176">
        <v>103.4712</v>
      </c>
      <c r="CE256" s="176">
        <v>124.52160000000001</v>
      </c>
      <c r="CF256" s="176">
        <v>135.4752</v>
      </c>
      <c r="CG256" s="176">
        <v>78.019199999999998</v>
      </c>
      <c r="CH256" s="176">
        <v>51.6768</v>
      </c>
      <c r="CI256" s="176">
        <v>81.513600000000011</v>
      </c>
      <c r="CJ256" s="176">
        <v>110.6112</v>
      </c>
      <c r="CK256" s="176">
        <v>149.7552</v>
      </c>
      <c r="CL256" s="176">
        <v>52.012800000000006</v>
      </c>
      <c r="CM256" s="176">
        <v>66.259199999999993</v>
      </c>
      <c r="CN256" s="176">
        <v>88.670400000000001</v>
      </c>
      <c r="CO256" s="176">
        <v>58.884</v>
      </c>
      <c r="CP256" s="176">
        <v>114.4584</v>
      </c>
      <c r="CQ256" s="176">
        <v>116.34</v>
      </c>
      <c r="CR256" s="176">
        <v>119.532</v>
      </c>
      <c r="CS256" s="176">
        <v>76.608000000000004</v>
      </c>
      <c r="CT256" s="176">
        <v>89.913600000000002</v>
      </c>
      <c r="CU256" s="176">
        <v>70.761600000000001</v>
      </c>
      <c r="CV256" s="176">
        <v>60.849599999999995</v>
      </c>
      <c r="CW256" s="176">
        <v>133.76160000000002</v>
      </c>
      <c r="CX256" s="176">
        <v>127.62960000000001</v>
      </c>
      <c r="CY256" s="176">
        <v>118.2552</v>
      </c>
      <c r="CZ256" s="176">
        <v>101.94239999999999</v>
      </c>
      <c r="DA256" s="176">
        <v>111.3252</v>
      </c>
      <c r="DB256" s="176">
        <v>68.023200000000003</v>
      </c>
      <c r="DC256" s="176">
        <v>123.7992</v>
      </c>
      <c r="DD256" s="176">
        <v>104.02560000000001</v>
      </c>
      <c r="DE256" s="4"/>
      <c r="DF256" s="113">
        <f t="shared" si="17"/>
        <v>44866</v>
      </c>
      <c r="DG256" s="133">
        <f t="shared" si="18"/>
        <v>89.96</v>
      </c>
      <c r="DH256" s="86">
        <f t="shared" ca="1" si="15"/>
        <v>0</v>
      </c>
      <c r="DI256" s="4"/>
      <c r="DO256" s="178"/>
    </row>
    <row r="257" spans="1:119" customFormat="1" ht="12" customHeight="1" x14ac:dyDescent="0.2">
      <c r="A257" s="4"/>
      <c r="B257" s="188">
        <f t="shared" si="16"/>
        <v>44896</v>
      </c>
      <c r="C257" s="186">
        <v>81.8</v>
      </c>
      <c r="D257" s="186">
        <v>18.829999999999998</v>
      </c>
      <c r="E257" s="187">
        <v>0.9</v>
      </c>
      <c r="F257" s="187">
        <v>1.1000000000000001</v>
      </c>
      <c r="G257" s="4"/>
      <c r="H257" s="4"/>
      <c r="I257" s="4"/>
      <c r="J257" s="4"/>
      <c r="K257" s="4"/>
      <c r="L257" s="208">
        <v>37488</v>
      </c>
      <c r="M257" s="176">
        <v>3.246</v>
      </c>
      <c r="N257" s="176">
        <v>3.2690000000000001</v>
      </c>
      <c r="O257" s="176">
        <v>3.2959999999999998</v>
      </c>
      <c r="P257" s="176">
        <v>3.3540000000000001</v>
      </c>
      <c r="Q257" s="176">
        <v>3.444</v>
      </c>
      <c r="R257" s="176">
        <v>3.484</v>
      </c>
      <c r="S257" s="176">
        <v>3.3479999999999999</v>
      </c>
      <c r="T257" s="176">
        <v>3.32</v>
      </c>
      <c r="U257" s="176">
        <v>3.3029999999999999</v>
      </c>
      <c r="V257" s="176">
        <v>3.2909999999999999</v>
      </c>
      <c r="W257" s="176">
        <v>3.2970000000000002</v>
      </c>
      <c r="X257" s="176">
        <v>2.2160000000000002</v>
      </c>
      <c r="Y257" s="176">
        <v>1.56</v>
      </c>
      <c r="Z257" s="176">
        <v>2.2040000000000002</v>
      </c>
      <c r="AA257" s="176">
        <v>3.15</v>
      </c>
      <c r="AB257" s="176">
        <v>3.1429999999999998</v>
      </c>
      <c r="AC257" s="176">
        <v>3.1669999999999998</v>
      </c>
      <c r="AD257" s="176">
        <v>3.19</v>
      </c>
      <c r="AE257" s="176">
        <v>3.1749999999999998</v>
      </c>
      <c r="AF257" s="176">
        <v>3.18</v>
      </c>
      <c r="AG257" s="176">
        <v>3.2069999999999999</v>
      </c>
      <c r="AH257" s="176">
        <v>3.2149999999999999</v>
      </c>
      <c r="AI257" s="176">
        <v>3.2069999999999999</v>
      </c>
      <c r="AJ257" s="176">
        <v>3.2330000000000001</v>
      </c>
      <c r="AK257" s="176">
        <v>142.9512</v>
      </c>
      <c r="AL257" s="176">
        <v>66.9816</v>
      </c>
      <c r="AM257" s="176">
        <v>148.1088</v>
      </c>
      <c r="AN257" s="176">
        <v>127.41119999999999</v>
      </c>
      <c r="AO257" s="176">
        <v>120.55680000000001</v>
      </c>
      <c r="AP257" s="176">
        <v>66.007199999999997</v>
      </c>
      <c r="AQ257" s="176">
        <v>79.111199999999997</v>
      </c>
      <c r="AR257" s="176">
        <v>120.8592</v>
      </c>
      <c r="AS257" s="176">
        <v>121.16160000000001</v>
      </c>
      <c r="AT257" s="176">
        <v>128.41919999999999</v>
      </c>
      <c r="AU257" s="176">
        <v>72.979199999999992</v>
      </c>
      <c r="AV257" s="176">
        <v>96.734399999999994</v>
      </c>
      <c r="AW257" s="176">
        <v>102.648</v>
      </c>
      <c r="AX257" s="176">
        <v>107.85599999999999</v>
      </c>
      <c r="AY257" s="176">
        <v>129.024</v>
      </c>
      <c r="AZ257" s="176">
        <v>47.476800000000004</v>
      </c>
      <c r="BA257" s="176">
        <v>145.72320000000002</v>
      </c>
      <c r="BB257" s="176">
        <v>84.302399999999992</v>
      </c>
      <c r="BC257" s="176">
        <v>121.7496</v>
      </c>
      <c r="BD257" s="176">
        <v>39.362400000000001</v>
      </c>
      <c r="BE257" s="176">
        <v>67.787999999999997</v>
      </c>
      <c r="BF257" s="176">
        <v>89.359200000000001</v>
      </c>
      <c r="BG257" s="176">
        <v>139.3056</v>
      </c>
      <c r="BH257" s="176">
        <v>67.132800000000003</v>
      </c>
      <c r="BI257" s="176">
        <v>50.971199999999996</v>
      </c>
      <c r="BJ257" s="176">
        <v>63.907199999999996</v>
      </c>
      <c r="BK257" s="176">
        <v>19.555199999999999</v>
      </c>
      <c r="BL257" s="176">
        <v>7.6440000000000001</v>
      </c>
      <c r="BM257" s="176">
        <v>2.5871999999999997</v>
      </c>
      <c r="BN257" s="176">
        <v>60.076800000000006</v>
      </c>
      <c r="BO257" s="176">
        <v>114.91200000000001</v>
      </c>
      <c r="BP257" s="176">
        <v>131.64479999999998</v>
      </c>
      <c r="BQ257" s="176">
        <v>117.53280000000001</v>
      </c>
      <c r="BR257" s="176">
        <v>85.075199999999995</v>
      </c>
      <c r="BS257" s="176">
        <v>132.41759999999999</v>
      </c>
      <c r="BT257" s="176">
        <v>121.968</v>
      </c>
      <c r="BU257" s="176">
        <v>70.156800000000004</v>
      </c>
      <c r="BV257" s="176">
        <v>88.519199999999998</v>
      </c>
      <c r="BW257" s="176">
        <v>93.945599999999999</v>
      </c>
      <c r="BX257" s="176">
        <v>141.89279999999999</v>
      </c>
      <c r="BY257" s="176">
        <v>92.450399999999988</v>
      </c>
      <c r="BZ257" s="176">
        <v>113.4</v>
      </c>
      <c r="CA257" s="176">
        <v>97.372799999999998</v>
      </c>
      <c r="CB257" s="176">
        <v>144.2784</v>
      </c>
      <c r="CC257" s="176">
        <v>78.825600000000009</v>
      </c>
      <c r="CD257" s="176">
        <v>84.856800000000007</v>
      </c>
      <c r="CE257" s="176">
        <v>91.240800000000007</v>
      </c>
      <c r="CF257" s="176">
        <v>88.872</v>
      </c>
      <c r="CG257" s="176">
        <v>50.719199999999994</v>
      </c>
      <c r="CH257" s="176">
        <v>58.732800000000005</v>
      </c>
      <c r="CI257" s="176">
        <v>129.8304</v>
      </c>
      <c r="CJ257" s="176">
        <v>113.0976</v>
      </c>
      <c r="CK257" s="176">
        <v>124.18560000000001</v>
      </c>
      <c r="CL257" s="176">
        <v>34.473600000000005</v>
      </c>
      <c r="CM257" s="176">
        <v>13.6416</v>
      </c>
      <c r="CN257" s="176">
        <v>6.468</v>
      </c>
      <c r="CO257" s="176">
        <v>67.267200000000003</v>
      </c>
      <c r="CP257" s="176">
        <v>27.216000000000001</v>
      </c>
      <c r="CQ257" s="176">
        <v>50.870400000000004</v>
      </c>
      <c r="CR257" s="176">
        <v>78.153600000000012</v>
      </c>
      <c r="CS257" s="176">
        <v>58.581600000000002</v>
      </c>
      <c r="CT257" s="176">
        <v>109.2672</v>
      </c>
      <c r="CU257" s="176">
        <v>49.9968</v>
      </c>
      <c r="CV257" s="176">
        <v>114.9456</v>
      </c>
      <c r="CW257" s="176">
        <v>115.80239999999999</v>
      </c>
      <c r="CX257" s="176">
        <v>150.9984</v>
      </c>
      <c r="CY257" s="176">
        <v>100.5984</v>
      </c>
      <c r="CZ257" s="176">
        <v>144.98400000000001</v>
      </c>
      <c r="DA257" s="176">
        <v>83.344800000000006</v>
      </c>
      <c r="DB257" s="176">
        <v>59.757599999999996</v>
      </c>
      <c r="DC257" s="176">
        <v>60.866399999999999</v>
      </c>
      <c r="DD257" s="176">
        <v>145.32</v>
      </c>
      <c r="DE257" s="4"/>
      <c r="DF257" s="113">
        <f t="shared" si="17"/>
        <v>44896</v>
      </c>
      <c r="DG257" s="133">
        <f t="shared" si="18"/>
        <v>81.8</v>
      </c>
      <c r="DH257" s="86">
        <f t="shared" ca="1" si="15"/>
        <v>0</v>
      </c>
      <c r="DI257" s="4"/>
      <c r="DO257" s="178"/>
    </row>
    <row r="258" spans="1:119" customFormat="1" ht="12" customHeight="1" x14ac:dyDescent="0.2">
      <c r="A258" s="4"/>
      <c r="B258" s="188">
        <f t="shared" si="16"/>
        <v>44927</v>
      </c>
      <c r="C258" s="186">
        <v>87.95</v>
      </c>
      <c r="D258" s="186">
        <v>20.149999999999999</v>
      </c>
      <c r="E258" s="187">
        <v>0.9</v>
      </c>
      <c r="F258" s="187">
        <v>1.1000000000000001</v>
      </c>
      <c r="G258" s="4"/>
      <c r="H258" s="4"/>
      <c r="I258" s="4"/>
      <c r="J258" s="4"/>
      <c r="K258" s="4"/>
      <c r="L258" s="208">
        <v>37489</v>
      </c>
      <c r="M258" s="176">
        <v>3.1930000000000001</v>
      </c>
      <c r="N258" s="176">
        <v>3.1749999999999998</v>
      </c>
      <c r="O258" s="176">
        <v>3.1829999999999998</v>
      </c>
      <c r="P258" s="176">
        <v>3.17</v>
      </c>
      <c r="Q258" s="176">
        <v>3.3679999999999999</v>
      </c>
      <c r="R258" s="176">
        <v>3.4390000000000001</v>
      </c>
      <c r="S258" s="176">
        <v>3.1539999999999999</v>
      </c>
      <c r="T258" s="176">
        <v>3.12</v>
      </c>
      <c r="U258" s="176">
        <v>3.0529999999999999</v>
      </c>
      <c r="V258" s="176">
        <v>3.589</v>
      </c>
      <c r="W258" s="176">
        <v>4.72</v>
      </c>
      <c r="X258" s="176">
        <v>4.7140000000000004</v>
      </c>
      <c r="Y258" s="176">
        <v>4.7220000000000004</v>
      </c>
      <c r="Z258" s="176">
        <v>4.6829999999999998</v>
      </c>
      <c r="AA258" s="176">
        <v>5.1269999999999998</v>
      </c>
      <c r="AB258" s="176">
        <v>5.1449999999999996</v>
      </c>
      <c r="AC258" s="176">
        <v>5.13</v>
      </c>
      <c r="AD258" s="176">
        <v>5.1189999999999998</v>
      </c>
      <c r="AE258" s="176">
        <v>5.6749999999999998</v>
      </c>
      <c r="AF258" s="176">
        <v>6.8780000000000001</v>
      </c>
      <c r="AG258" s="176">
        <v>7.0720000000000001</v>
      </c>
      <c r="AH258" s="176">
        <v>7.01</v>
      </c>
      <c r="AI258" s="176">
        <v>7.3949999999999996</v>
      </c>
      <c r="AJ258" s="176">
        <v>6.31</v>
      </c>
      <c r="AK258" s="176">
        <v>22.6632</v>
      </c>
      <c r="AL258" s="176">
        <v>19.908000000000001</v>
      </c>
      <c r="AM258" s="176">
        <v>118.608</v>
      </c>
      <c r="AN258" s="176">
        <v>119.952</v>
      </c>
      <c r="AO258" s="176">
        <v>130.43520000000001</v>
      </c>
      <c r="AP258" s="176">
        <v>74.029200000000003</v>
      </c>
      <c r="AQ258" s="176">
        <v>106.0416</v>
      </c>
      <c r="AR258" s="176">
        <v>110.70359999999999</v>
      </c>
      <c r="AS258" s="176">
        <v>112.8792</v>
      </c>
      <c r="AT258" s="176">
        <v>129.88920000000002</v>
      </c>
      <c r="AU258" s="176">
        <v>99.775199999999984</v>
      </c>
      <c r="AV258" s="176">
        <v>75.4572</v>
      </c>
      <c r="AW258" s="176">
        <v>108.8556</v>
      </c>
      <c r="AX258" s="176">
        <v>108.4692</v>
      </c>
      <c r="AY258" s="176">
        <v>125.0004</v>
      </c>
      <c r="AZ258" s="176">
        <v>80.891999999999996</v>
      </c>
      <c r="BA258" s="176">
        <v>95.214000000000013</v>
      </c>
      <c r="BB258" s="176">
        <v>97.549199999999999</v>
      </c>
      <c r="BC258" s="176">
        <v>123.396</v>
      </c>
      <c r="BD258" s="176">
        <v>91.450800000000015</v>
      </c>
      <c r="BE258" s="176">
        <v>66.049199999999999</v>
      </c>
      <c r="BF258" s="176">
        <v>114.33240000000001</v>
      </c>
      <c r="BG258" s="176">
        <v>94.155599999999993</v>
      </c>
      <c r="BH258" s="176">
        <v>77.153999999999996</v>
      </c>
      <c r="BI258" s="176">
        <v>67.662000000000006</v>
      </c>
      <c r="BJ258" s="176">
        <v>60.169199999999996</v>
      </c>
      <c r="BK258" s="176">
        <v>26.821199999999997</v>
      </c>
      <c r="BL258" s="176">
        <v>39.799199999999999</v>
      </c>
      <c r="BM258" s="176">
        <v>67.99799999999999</v>
      </c>
      <c r="BN258" s="176">
        <v>89.611199999999997</v>
      </c>
      <c r="BO258" s="176">
        <v>99.061199999999999</v>
      </c>
      <c r="BP258" s="176">
        <v>140.98559999999998</v>
      </c>
      <c r="BQ258" s="176">
        <v>97.280400000000014</v>
      </c>
      <c r="BR258" s="176">
        <v>110.4768</v>
      </c>
      <c r="BS258" s="176">
        <v>87.595200000000006</v>
      </c>
      <c r="BT258" s="176">
        <v>112.2912</v>
      </c>
      <c r="BU258" s="176">
        <v>98.322000000000003</v>
      </c>
      <c r="BV258" s="176">
        <v>107.8644</v>
      </c>
      <c r="BW258" s="176">
        <v>103.8408</v>
      </c>
      <c r="BX258" s="176">
        <v>96.364800000000002</v>
      </c>
      <c r="BY258" s="176">
        <v>79.186799999999991</v>
      </c>
      <c r="BZ258" s="176">
        <v>87.4328</v>
      </c>
      <c r="CA258" s="176">
        <v>112.6272</v>
      </c>
      <c r="CB258" s="176">
        <v>126.33600000000001</v>
      </c>
      <c r="CC258" s="176">
        <v>94.668000000000006</v>
      </c>
      <c r="CD258" s="176">
        <v>71.055599999999998</v>
      </c>
      <c r="CE258" s="176">
        <v>55.818000000000005</v>
      </c>
      <c r="CF258" s="176">
        <v>59.883600000000001</v>
      </c>
      <c r="CG258" s="176">
        <v>55.616399999999999</v>
      </c>
      <c r="CH258" s="176">
        <v>12.096</v>
      </c>
      <c r="CI258" s="176">
        <v>78.825600000000009</v>
      </c>
      <c r="CJ258" s="176">
        <v>39.311999999999998</v>
      </c>
      <c r="CK258" s="176">
        <v>0.80640000000000001</v>
      </c>
      <c r="CL258" s="176">
        <v>16.9344</v>
      </c>
      <c r="CM258" s="176">
        <v>47.174399999999999</v>
      </c>
      <c r="CN258" s="176">
        <v>61.689599999999999</v>
      </c>
      <c r="CO258" s="176">
        <v>66.528000000000006</v>
      </c>
      <c r="CP258" s="176">
        <v>56.851199999999999</v>
      </c>
      <c r="CQ258" s="176">
        <v>43.5456</v>
      </c>
      <c r="CR258" s="176">
        <v>58.867199999999997</v>
      </c>
      <c r="CS258" s="176">
        <v>66.326399999999992</v>
      </c>
      <c r="CT258" s="176">
        <v>89.980800000000002</v>
      </c>
      <c r="CU258" s="176">
        <v>85.377600000000001</v>
      </c>
      <c r="CV258" s="176">
        <v>81.026399999999995</v>
      </c>
      <c r="CW258" s="176">
        <v>91.3416</v>
      </c>
      <c r="CX258" s="176">
        <v>70.358399999999989</v>
      </c>
      <c r="CY258" s="176">
        <v>45.880800000000001</v>
      </c>
      <c r="CZ258" s="176">
        <v>95.860799999999998</v>
      </c>
      <c r="DA258" s="176">
        <v>132.24960000000002</v>
      </c>
      <c r="DB258" s="176">
        <v>141.47279999999998</v>
      </c>
      <c r="DC258" s="176">
        <v>94.953600000000009</v>
      </c>
      <c r="DD258" s="176">
        <v>84.991199999999992</v>
      </c>
      <c r="DE258" s="4"/>
      <c r="DF258" s="113">
        <f t="shared" si="17"/>
        <v>44927</v>
      </c>
      <c r="DG258" s="133">
        <f t="shared" si="18"/>
        <v>87.95</v>
      </c>
      <c r="DH258" s="86">
        <f t="shared" ca="1" si="15"/>
        <v>0</v>
      </c>
      <c r="DI258" s="4"/>
      <c r="DO258" s="178"/>
    </row>
    <row r="259" spans="1:119" customFormat="1" ht="12" customHeight="1" x14ac:dyDescent="0.2">
      <c r="A259" s="4"/>
      <c r="B259" s="188">
        <f t="shared" si="16"/>
        <v>44958</v>
      </c>
      <c r="C259" s="186">
        <v>82.2</v>
      </c>
      <c r="D259" s="186">
        <v>20.56</v>
      </c>
      <c r="E259" s="187">
        <v>0.9</v>
      </c>
      <c r="F259" s="187">
        <v>1.1000000000000001</v>
      </c>
      <c r="G259" s="4"/>
      <c r="H259" s="4"/>
      <c r="I259" s="4"/>
      <c r="J259" s="4"/>
      <c r="K259" s="4"/>
      <c r="L259" s="208">
        <v>37490</v>
      </c>
      <c r="M259" s="176">
        <v>7.2709999999999999</v>
      </c>
      <c r="N259" s="176">
        <v>7.1310000000000002</v>
      </c>
      <c r="O259" s="176">
        <v>6.5860000000000003</v>
      </c>
      <c r="P259" s="176">
        <v>4.4939999999999998</v>
      </c>
      <c r="Q259" s="176">
        <v>4.4930000000000003</v>
      </c>
      <c r="R259" s="176">
        <v>4.4880000000000004</v>
      </c>
      <c r="S259" s="176">
        <v>4.492</v>
      </c>
      <c r="T259" s="176">
        <v>4.6029999999999998</v>
      </c>
      <c r="U259" s="176">
        <v>5.95</v>
      </c>
      <c r="V259" s="176">
        <v>6.3810000000000002</v>
      </c>
      <c r="W259" s="176">
        <v>6.3680000000000003</v>
      </c>
      <c r="X259" s="176">
        <v>6.343</v>
      </c>
      <c r="Y259" s="176">
        <v>6.327</v>
      </c>
      <c r="Z259" s="176">
        <v>6.2910000000000004</v>
      </c>
      <c r="AA259" s="176">
        <v>6.2779999999999996</v>
      </c>
      <c r="AB259" s="176">
        <v>6.3170000000000002</v>
      </c>
      <c r="AC259" s="176">
        <v>3.0230000000000001</v>
      </c>
      <c r="AD259" s="176">
        <v>8.8999999999999996E-2</v>
      </c>
      <c r="AE259" s="176">
        <v>8.8999999999999996E-2</v>
      </c>
      <c r="AF259" s="176">
        <v>0.83399999999999996</v>
      </c>
      <c r="AG259" s="176">
        <v>5.5819999999999999</v>
      </c>
      <c r="AH259" s="176">
        <v>6.2779999999999996</v>
      </c>
      <c r="AI259" s="176">
        <v>6.2670000000000003</v>
      </c>
      <c r="AJ259" s="176">
        <v>6.4470000000000001</v>
      </c>
      <c r="AK259" s="176">
        <v>57.4392</v>
      </c>
      <c r="AL259" s="176">
        <v>160.32239999999999</v>
      </c>
      <c r="AM259" s="176">
        <v>89.107199999999992</v>
      </c>
      <c r="AN259" s="176">
        <v>112.4928</v>
      </c>
      <c r="AO259" s="176">
        <v>140.31360000000001</v>
      </c>
      <c r="AP259" s="176">
        <v>82.051199999999994</v>
      </c>
      <c r="AQ259" s="176">
        <v>132.97200000000001</v>
      </c>
      <c r="AR259" s="176">
        <v>100.548</v>
      </c>
      <c r="AS259" s="176">
        <v>104.5968</v>
      </c>
      <c r="AT259" s="176">
        <v>131.35920000000002</v>
      </c>
      <c r="AU259" s="176">
        <v>126.57119999999999</v>
      </c>
      <c r="AV259" s="176">
        <v>54.18</v>
      </c>
      <c r="AW259" s="176">
        <v>115.06319999999999</v>
      </c>
      <c r="AX259" s="176">
        <v>109.08239999999999</v>
      </c>
      <c r="AY259" s="176">
        <v>120.9768</v>
      </c>
      <c r="AZ259" s="176">
        <v>114.30719999999999</v>
      </c>
      <c r="BA259" s="176">
        <v>44.704800000000006</v>
      </c>
      <c r="BB259" s="176">
        <v>110.79600000000001</v>
      </c>
      <c r="BC259" s="176">
        <v>125.0424</v>
      </c>
      <c r="BD259" s="176">
        <v>143.53920000000002</v>
      </c>
      <c r="BE259" s="176">
        <v>64.310400000000001</v>
      </c>
      <c r="BF259" s="176">
        <v>139.3056</v>
      </c>
      <c r="BG259" s="176">
        <v>49.005600000000001</v>
      </c>
      <c r="BH259" s="176">
        <v>87.175200000000004</v>
      </c>
      <c r="BI259" s="176">
        <v>84.352800000000002</v>
      </c>
      <c r="BJ259" s="176">
        <v>56.431199999999997</v>
      </c>
      <c r="BK259" s="176">
        <v>34.087199999999996</v>
      </c>
      <c r="BL259" s="176">
        <v>71.954399999999993</v>
      </c>
      <c r="BM259" s="176">
        <v>133.40879999999999</v>
      </c>
      <c r="BN259" s="176">
        <v>119.1456</v>
      </c>
      <c r="BO259" s="176">
        <v>83.210399999999993</v>
      </c>
      <c r="BP259" s="176">
        <v>150.32640000000001</v>
      </c>
      <c r="BQ259" s="176">
        <v>77.028000000000006</v>
      </c>
      <c r="BR259" s="176">
        <v>135.8784</v>
      </c>
      <c r="BS259" s="176">
        <v>42.772800000000004</v>
      </c>
      <c r="BT259" s="176">
        <v>102.61439999999999</v>
      </c>
      <c r="BU259" s="176">
        <v>126.4872</v>
      </c>
      <c r="BV259" s="176">
        <v>127.20960000000001</v>
      </c>
      <c r="BW259" s="176">
        <v>113.736</v>
      </c>
      <c r="BX259" s="176">
        <v>50.836800000000004</v>
      </c>
      <c r="BY259" s="176">
        <v>65.923199999999994</v>
      </c>
      <c r="BZ259" s="176">
        <v>61.465600000000002</v>
      </c>
      <c r="CA259" s="176">
        <v>127.88159999999999</v>
      </c>
      <c r="CB259" s="176">
        <v>108.39359999999999</v>
      </c>
      <c r="CC259" s="176">
        <v>110.5104</v>
      </c>
      <c r="CD259" s="176">
        <v>57.254400000000004</v>
      </c>
      <c r="CE259" s="176">
        <v>20.395199999999999</v>
      </c>
      <c r="CF259" s="176">
        <v>30.895199999999999</v>
      </c>
      <c r="CG259" s="176">
        <v>60.513599999999997</v>
      </c>
      <c r="CH259" s="176">
        <v>67.9392</v>
      </c>
      <c r="CI259" s="176">
        <v>47.980800000000002</v>
      </c>
      <c r="CJ259" s="176">
        <v>69.753600000000006</v>
      </c>
      <c r="CK259" s="176">
        <v>47.5944</v>
      </c>
      <c r="CL259" s="176">
        <v>117.53280000000001</v>
      </c>
      <c r="CM259" s="176">
        <v>105.2688</v>
      </c>
      <c r="CN259" s="176">
        <v>70.761600000000001</v>
      </c>
      <c r="CO259" s="176">
        <v>111.88800000000001</v>
      </c>
      <c r="CP259" s="176">
        <v>106.6464</v>
      </c>
      <c r="CQ259" s="176">
        <v>23.4696</v>
      </c>
      <c r="CR259" s="176">
        <v>64.562399999999997</v>
      </c>
      <c r="CS259" s="176">
        <v>59.421599999999998</v>
      </c>
      <c r="CT259" s="176">
        <v>108.81360000000001</v>
      </c>
      <c r="CU259" s="176">
        <v>102.61439999999999</v>
      </c>
      <c r="CV259" s="176">
        <v>79.027199999999993</v>
      </c>
      <c r="CW259" s="176">
        <v>112.224</v>
      </c>
      <c r="CX259" s="176">
        <v>82.101600000000005</v>
      </c>
      <c r="CY259" s="176">
        <v>97.86</v>
      </c>
      <c r="CZ259" s="176">
        <v>100.3968</v>
      </c>
      <c r="DA259" s="176">
        <v>122.2872</v>
      </c>
      <c r="DB259" s="176">
        <v>127.34399999999999</v>
      </c>
      <c r="DC259" s="176">
        <v>148.17599999999999</v>
      </c>
      <c r="DD259" s="176">
        <v>55.86</v>
      </c>
      <c r="DE259" s="4"/>
      <c r="DF259" s="113">
        <f t="shared" si="17"/>
        <v>44958</v>
      </c>
      <c r="DG259" s="133">
        <f t="shared" si="18"/>
        <v>82.2</v>
      </c>
      <c r="DH259" s="86">
        <f t="shared" ca="1" si="15"/>
        <v>0</v>
      </c>
      <c r="DI259" s="4"/>
      <c r="DO259" s="178"/>
    </row>
    <row r="260" spans="1:119" customFormat="1" ht="12" customHeight="1" x14ac:dyDescent="0.2">
      <c r="A260" s="4"/>
      <c r="B260" s="188">
        <f t="shared" si="16"/>
        <v>44986</v>
      </c>
      <c r="C260" s="186">
        <v>78.849999999999994</v>
      </c>
      <c r="D260" s="186">
        <v>24.97</v>
      </c>
      <c r="E260" s="187">
        <v>0.9</v>
      </c>
      <c r="F260" s="187">
        <v>1.1000000000000001</v>
      </c>
      <c r="G260" s="4"/>
      <c r="H260" s="4"/>
      <c r="I260" s="4"/>
      <c r="J260" s="4"/>
      <c r="K260" s="4"/>
      <c r="L260" s="208">
        <v>37491</v>
      </c>
      <c r="M260" s="176">
        <v>6.2729999999999997</v>
      </c>
      <c r="N260" s="176">
        <v>6.33</v>
      </c>
      <c r="O260" s="176">
        <v>6.3609999999999998</v>
      </c>
      <c r="P260" s="176">
        <v>6.38</v>
      </c>
      <c r="Q260" s="176">
        <v>6.3659999999999997</v>
      </c>
      <c r="R260" s="176">
        <v>5.9059999999999997</v>
      </c>
      <c r="S260" s="176">
        <v>4.2679999999999998</v>
      </c>
      <c r="T260" s="176">
        <v>4.2880000000000003</v>
      </c>
      <c r="U260" s="176">
        <v>4.03</v>
      </c>
      <c r="V260" s="176">
        <v>4.7439999999999998</v>
      </c>
      <c r="W260" s="176">
        <v>4.8529999999999998</v>
      </c>
      <c r="X260" s="176">
        <v>4.9550000000000001</v>
      </c>
      <c r="Y260" s="176">
        <v>5.0039999999999996</v>
      </c>
      <c r="Z260" s="176">
        <v>4.9660000000000002</v>
      </c>
      <c r="AA260" s="176">
        <v>4.9180000000000001</v>
      </c>
      <c r="AB260" s="176">
        <v>4.6559999999999997</v>
      </c>
      <c r="AC260" s="176">
        <v>5.992</v>
      </c>
      <c r="AD260" s="176">
        <v>6.2779999999999996</v>
      </c>
      <c r="AE260" s="176">
        <v>6.1580000000000004</v>
      </c>
      <c r="AF260" s="176">
        <v>6.3710000000000004</v>
      </c>
      <c r="AG260" s="176">
        <v>6.4189999999999996</v>
      </c>
      <c r="AH260" s="176">
        <v>6.4160000000000004</v>
      </c>
      <c r="AI260" s="176">
        <v>6.274</v>
      </c>
      <c r="AJ260" s="176">
        <v>4.7519999999999998</v>
      </c>
      <c r="AK260" s="176">
        <v>139.33920000000001</v>
      </c>
      <c r="AL260" s="176">
        <v>90.384</v>
      </c>
      <c r="AM260" s="176">
        <v>118.776</v>
      </c>
      <c r="AN260" s="176">
        <v>126.5544</v>
      </c>
      <c r="AO260" s="176">
        <v>129.39359999999999</v>
      </c>
      <c r="AP260" s="176">
        <v>132.43439999999998</v>
      </c>
      <c r="AQ260" s="176">
        <v>80.455199999999991</v>
      </c>
      <c r="AR260" s="176">
        <v>40.437599999999996</v>
      </c>
      <c r="AS260" s="176">
        <v>89.5608</v>
      </c>
      <c r="AT260" s="176">
        <v>61.269599999999997</v>
      </c>
      <c r="AU260" s="176">
        <v>81.614399999999989</v>
      </c>
      <c r="AV260" s="176">
        <v>112.2912</v>
      </c>
      <c r="AW260" s="176">
        <v>85.495199999999997</v>
      </c>
      <c r="AX260" s="176">
        <v>126</v>
      </c>
      <c r="AY260" s="176">
        <v>117.7512</v>
      </c>
      <c r="AZ260" s="176">
        <v>96.163200000000003</v>
      </c>
      <c r="BA260" s="176">
        <v>117.9192</v>
      </c>
      <c r="BB260" s="176">
        <v>107.352</v>
      </c>
      <c r="BC260" s="176">
        <v>110.86319999999999</v>
      </c>
      <c r="BD260" s="176">
        <v>144.56399999999999</v>
      </c>
      <c r="BE260" s="176">
        <v>117.1632</v>
      </c>
      <c r="BF260" s="176">
        <v>61.488</v>
      </c>
      <c r="BG260" s="176">
        <v>94.718399999999988</v>
      </c>
      <c r="BH260" s="176">
        <v>75.599999999999994</v>
      </c>
      <c r="BI260" s="176">
        <v>101.3712</v>
      </c>
      <c r="BJ260" s="176">
        <v>97.759199999999993</v>
      </c>
      <c r="BK260" s="176">
        <v>145.3536</v>
      </c>
      <c r="BL260" s="176">
        <v>46.569600000000001</v>
      </c>
      <c r="BM260" s="176">
        <v>61.3872</v>
      </c>
      <c r="BN260" s="176">
        <v>135.072</v>
      </c>
      <c r="BO260" s="176">
        <v>124.1016</v>
      </c>
      <c r="BP260" s="176">
        <v>115.71839999999999</v>
      </c>
      <c r="BQ260" s="176">
        <v>85.478399999999993</v>
      </c>
      <c r="BR260" s="176">
        <v>127.3776</v>
      </c>
      <c r="BS260" s="176">
        <v>86.620800000000003</v>
      </c>
      <c r="BT260" s="176">
        <v>103.9584</v>
      </c>
      <c r="BU260" s="176">
        <v>64.730400000000003</v>
      </c>
      <c r="BV260" s="176">
        <v>50.601599999999998</v>
      </c>
      <c r="BW260" s="176">
        <v>78.019199999999998</v>
      </c>
      <c r="BX260" s="176">
        <v>132.4512</v>
      </c>
      <c r="BY260" s="176">
        <v>125.42880000000001</v>
      </c>
      <c r="BZ260" s="176">
        <v>35.498400000000004</v>
      </c>
      <c r="CA260" s="176">
        <v>143.136</v>
      </c>
      <c r="CB260" s="176">
        <v>90.4512</v>
      </c>
      <c r="CC260" s="176">
        <v>126.3528</v>
      </c>
      <c r="CD260" s="176">
        <v>131.7792</v>
      </c>
      <c r="CE260" s="176">
        <v>106.0416</v>
      </c>
      <c r="CF260" s="176">
        <v>16.346399999999999</v>
      </c>
      <c r="CG260" s="176">
        <v>147.38639999999998</v>
      </c>
      <c r="CH260" s="176">
        <v>112.056</v>
      </c>
      <c r="CI260" s="176">
        <v>121.36319999999999</v>
      </c>
      <c r="CJ260" s="176">
        <v>98.179199999999994</v>
      </c>
      <c r="CK260" s="176">
        <v>140.31360000000001</v>
      </c>
      <c r="CL260" s="176">
        <v>68.980800000000002</v>
      </c>
      <c r="CM260" s="176">
        <v>142.31279999999998</v>
      </c>
      <c r="CN260" s="176">
        <v>92.349600000000009</v>
      </c>
      <c r="CO260" s="176">
        <v>116.9448</v>
      </c>
      <c r="CP260" s="176">
        <v>117.3312</v>
      </c>
      <c r="CQ260" s="176">
        <v>123.7824</v>
      </c>
      <c r="CR260" s="176">
        <v>83.143199999999993</v>
      </c>
      <c r="CS260" s="176">
        <v>65.688000000000002</v>
      </c>
      <c r="CT260" s="176">
        <v>71.635199999999998</v>
      </c>
      <c r="CU260" s="176">
        <v>113.0976</v>
      </c>
      <c r="CV260" s="176">
        <v>65.923199999999994</v>
      </c>
      <c r="CW260" s="176">
        <v>95.356800000000007</v>
      </c>
      <c r="CX260" s="176">
        <v>36.153599999999997</v>
      </c>
      <c r="CY260" s="176">
        <v>49.946400000000004</v>
      </c>
      <c r="CZ260" s="176">
        <v>71.903999999999996</v>
      </c>
      <c r="DA260" s="176">
        <v>56.246400000000001</v>
      </c>
      <c r="DB260" s="176">
        <v>67.132800000000003</v>
      </c>
      <c r="DC260" s="176">
        <v>55.255199999999995</v>
      </c>
      <c r="DD260" s="176">
        <v>87.99839999999999</v>
      </c>
      <c r="DE260" s="4"/>
      <c r="DF260" s="113">
        <f t="shared" si="17"/>
        <v>44986</v>
      </c>
      <c r="DG260" s="133">
        <f t="shared" si="18"/>
        <v>78.849999999999994</v>
      </c>
      <c r="DH260" s="86">
        <f t="shared" ca="1" si="15"/>
        <v>0</v>
      </c>
      <c r="DI260" s="4"/>
      <c r="DO260" s="178"/>
    </row>
    <row r="261" spans="1:119" customFormat="1" ht="12" customHeight="1" x14ac:dyDescent="0.2">
      <c r="A261" s="4"/>
      <c r="B261" s="188">
        <f t="shared" si="16"/>
        <v>45017</v>
      </c>
      <c r="C261" s="186">
        <v>88.11</v>
      </c>
      <c r="D261" s="186">
        <v>20.239999999999998</v>
      </c>
      <c r="E261" s="187">
        <v>0.9</v>
      </c>
      <c r="F261" s="187">
        <v>1.1000000000000001</v>
      </c>
      <c r="G261" s="4"/>
      <c r="H261" s="4"/>
      <c r="I261" s="4"/>
      <c r="J261" s="4"/>
      <c r="K261" s="4"/>
      <c r="L261" s="208">
        <v>37492</v>
      </c>
      <c r="M261" s="176">
        <v>4.2709999999999999</v>
      </c>
      <c r="N261" s="176">
        <v>4.3899999999999997</v>
      </c>
      <c r="O261" s="176">
        <v>3.6349999999999998</v>
      </c>
      <c r="P261" s="176">
        <v>3.6379999999999999</v>
      </c>
      <c r="Q261" s="176">
        <v>3.86</v>
      </c>
      <c r="R261" s="176">
        <v>4.3390000000000004</v>
      </c>
      <c r="S261" s="176">
        <v>4.2779999999999996</v>
      </c>
      <c r="T261" s="176">
        <v>4.2889999999999997</v>
      </c>
      <c r="U261" s="176">
        <v>4.2160000000000002</v>
      </c>
      <c r="V261" s="176">
        <v>4.2009999999999996</v>
      </c>
      <c r="W261" s="176">
        <v>4.2910000000000004</v>
      </c>
      <c r="X261" s="176">
        <v>3.125</v>
      </c>
      <c r="Y261" s="176">
        <v>2.427</v>
      </c>
      <c r="Z261" s="176">
        <v>3.1560000000000001</v>
      </c>
      <c r="AA261" s="176">
        <v>2.391</v>
      </c>
      <c r="AB261" s="176">
        <v>2.3610000000000002</v>
      </c>
      <c r="AC261" s="176">
        <v>2.3130000000000002</v>
      </c>
      <c r="AD261" s="176">
        <v>2.3490000000000002</v>
      </c>
      <c r="AE261" s="176">
        <v>2.3519999999999999</v>
      </c>
      <c r="AF261" s="176">
        <v>2.3479999999999999</v>
      </c>
      <c r="AG261" s="176">
        <v>2.84</v>
      </c>
      <c r="AH261" s="176">
        <v>2.6949999999999998</v>
      </c>
      <c r="AI261" s="176">
        <v>6.3449999999999998</v>
      </c>
      <c r="AJ261" s="176">
        <v>8.2010000000000005</v>
      </c>
      <c r="AK261" s="176">
        <v>90.652799999999999</v>
      </c>
      <c r="AL261" s="176">
        <v>104.63039999999999</v>
      </c>
      <c r="AM261" s="176">
        <v>122.3712</v>
      </c>
      <c r="AN261" s="176">
        <v>74.591999999999999</v>
      </c>
      <c r="AO261" s="176">
        <v>53.978400000000001</v>
      </c>
      <c r="AP261" s="176">
        <v>144.8664</v>
      </c>
      <c r="AQ261" s="176">
        <v>125.6472</v>
      </c>
      <c r="AR261" s="176">
        <v>120.55680000000001</v>
      </c>
      <c r="AS261" s="176">
        <v>3.9815999999999998</v>
      </c>
      <c r="AT261" s="176">
        <v>43.276800000000001</v>
      </c>
      <c r="AU261" s="176">
        <v>103.6392</v>
      </c>
      <c r="AV261" s="176">
        <v>139.50720000000001</v>
      </c>
      <c r="AW261" s="176">
        <v>132.8544</v>
      </c>
      <c r="AX261" s="176">
        <v>63.974400000000003</v>
      </c>
      <c r="AY261" s="176">
        <v>137.23920000000001</v>
      </c>
      <c r="AZ261" s="176">
        <v>137.00399999999999</v>
      </c>
      <c r="BA261" s="176">
        <v>132.8544</v>
      </c>
      <c r="BB261" s="176">
        <v>104.83199999999999</v>
      </c>
      <c r="BC261" s="176">
        <v>101.7072</v>
      </c>
      <c r="BD261" s="176">
        <v>132.51839999999999</v>
      </c>
      <c r="BE261" s="176">
        <v>137.72639999999998</v>
      </c>
      <c r="BF261" s="176">
        <v>79.430399999999992</v>
      </c>
      <c r="BG261" s="176">
        <v>128.50319999999999</v>
      </c>
      <c r="BH261" s="176">
        <v>118.0536</v>
      </c>
      <c r="BI261" s="176">
        <v>129.62880000000001</v>
      </c>
      <c r="BJ261" s="176">
        <v>32.054400000000001</v>
      </c>
      <c r="BK261" s="176">
        <v>69.468000000000004</v>
      </c>
      <c r="BL261" s="176">
        <v>129.2928</v>
      </c>
      <c r="BM261" s="176">
        <v>121.8168</v>
      </c>
      <c r="BN261" s="176">
        <v>132.048</v>
      </c>
      <c r="BO261" s="176">
        <v>60.177599999999998</v>
      </c>
      <c r="BP261" s="176">
        <v>127.0752</v>
      </c>
      <c r="BQ261" s="176">
        <v>80.085599999999999</v>
      </c>
      <c r="BR261" s="176">
        <v>158.05439999999999</v>
      </c>
      <c r="BS261" s="176">
        <v>111.4512</v>
      </c>
      <c r="BT261" s="176">
        <v>104.46239999999999</v>
      </c>
      <c r="BU261" s="176">
        <v>120.8424</v>
      </c>
      <c r="BV261" s="176">
        <v>127.41119999999999</v>
      </c>
      <c r="BW261" s="176">
        <v>30.357599999999998</v>
      </c>
      <c r="BX261" s="176">
        <v>39.849599999999995</v>
      </c>
      <c r="BY261" s="176">
        <v>51.323999999999998</v>
      </c>
      <c r="BZ261" s="176">
        <v>19.756799999999998</v>
      </c>
      <c r="CA261" s="176">
        <v>61.2864</v>
      </c>
      <c r="CB261" s="176">
        <v>108.864</v>
      </c>
      <c r="CC261" s="176">
        <v>139.50720000000001</v>
      </c>
      <c r="CD261" s="176">
        <v>91.929600000000008</v>
      </c>
      <c r="CE261" s="176">
        <v>111.5184</v>
      </c>
      <c r="CF261" s="176">
        <v>53.676000000000002</v>
      </c>
      <c r="CG261" s="176">
        <v>127.26</v>
      </c>
      <c r="CH261" s="176">
        <v>145.33679999999998</v>
      </c>
      <c r="CI261" s="176">
        <v>88.351199999999992</v>
      </c>
      <c r="CJ261" s="176">
        <v>141.45599999999999</v>
      </c>
      <c r="CK261" s="176">
        <v>87.091200000000001</v>
      </c>
      <c r="CL261" s="176">
        <v>91.055999999999997</v>
      </c>
      <c r="CM261" s="176">
        <v>36.607199999999999</v>
      </c>
      <c r="CN261" s="176">
        <v>14.011200000000001</v>
      </c>
      <c r="CO261" s="176">
        <v>10.0968</v>
      </c>
      <c r="CP261" s="176">
        <v>97.767599999999987</v>
      </c>
      <c r="CQ261" s="176">
        <v>125.2944</v>
      </c>
      <c r="CR261" s="176">
        <v>92.677199999999999</v>
      </c>
      <c r="CS261" s="176">
        <v>87.897599999999997</v>
      </c>
      <c r="CT261" s="176">
        <v>77.473199999999991</v>
      </c>
      <c r="CU261" s="176">
        <v>118.062</v>
      </c>
      <c r="CV261" s="176">
        <v>93.643199999999993</v>
      </c>
      <c r="CW261" s="176">
        <v>122.47200000000001</v>
      </c>
      <c r="CX261" s="176">
        <v>55.784399999999998</v>
      </c>
      <c r="CY261" s="176">
        <v>72.643200000000007</v>
      </c>
      <c r="CZ261" s="176">
        <v>103.194</v>
      </c>
      <c r="DA261" s="176">
        <v>91.526399999999995</v>
      </c>
      <c r="DB261" s="176">
        <v>62.344800000000006</v>
      </c>
      <c r="DC261" s="176">
        <v>67.922399999999996</v>
      </c>
      <c r="DD261" s="176">
        <v>82.614000000000004</v>
      </c>
      <c r="DE261" s="4"/>
      <c r="DF261" s="113">
        <f t="shared" si="17"/>
        <v>45017</v>
      </c>
      <c r="DG261" s="133">
        <f t="shared" si="18"/>
        <v>88.11</v>
      </c>
      <c r="DH261" s="86">
        <f t="shared" ca="1" si="15"/>
        <v>0</v>
      </c>
      <c r="DI261" s="4"/>
      <c r="DO261" s="178"/>
    </row>
    <row r="262" spans="1:119" customFormat="1" ht="12" customHeight="1" x14ac:dyDescent="0.2">
      <c r="A262" s="4"/>
      <c r="B262" s="188">
        <f t="shared" si="16"/>
        <v>45047</v>
      </c>
      <c r="C262" s="186">
        <v>88.47</v>
      </c>
      <c r="D262" s="186">
        <v>21.76</v>
      </c>
      <c r="E262" s="187">
        <v>0.9</v>
      </c>
      <c r="F262" s="187">
        <v>1.1000000000000001</v>
      </c>
      <c r="G262" s="4"/>
      <c r="H262" s="4"/>
      <c r="I262" s="4"/>
      <c r="J262" s="4"/>
      <c r="K262" s="4"/>
      <c r="L262" s="208">
        <v>37493</v>
      </c>
      <c r="M262" s="176">
        <v>10.757999999999999</v>
      </c>
      <c r="N262" s="176">
        <v>10.898</v>
      </c>
      <c r="O262" s="176">
        <v>6.343</v>
      </c>
      <c r="P262" s="176">
        <v>4.5869999999999997</v>
      </c>
      <c r="Q262" s="176">
        <v>3.1880000000000002</v>
      </c>
      <c r="R262" s="176">
        <v>2.37</v>
      </c>
      <c r="S262" s="176">
        <v>2.3940000000000001</v>
      </c>
      <c r="T262" s="176">
        <v>2.3889999999999998</v>
      </c>
      <c r="U262" s="176">
        <v>2.3620000000000001</v>
      </c>
      <c r="V262" s="176">
        <v>2.3420000000000001</v>
      </c>
      <c r="W262" s="176">
        <v>2.4329999999999998</v>
      </c>
      <c r="X262" s="176">
        <v>3.0910000000000002</v>
      </c>
      <c r="Y262" s="176">
        <v>3.0670000000000002</v>
      </c>
      <c r="Z262" s="176">
        <v>3.0529999999999999</v>
      </c>
      <c r="AA262" s="176">
        <v>3.0529999999999999</v>
      </c>
      <c r="AB262" s="176">
        <v>8.0739999999999998</v>
      </c>
      <c r="AC262" s="176">
        <v>8.0670000000000002</v>
      </c>
      <c r="AD262" s="176">
        <v>3.02</v>
      </c>
      <c r="AE262" s="176">
        <v>3.0619999999999998</v>
      </c>
      <c r="AF262" s="176">
        <v>3.0720000000000001</v>
      </c>
      <c r="AG262" s="176">
        <v>1.6890000000000001</v>
      </c>
      <c r="AH262" s="176">
        <v>1.4259999999999999</v>
      </c>
      <c r="AI262" s="176">
        <v>1.466</v>
      </c>
      <c r="AJ262" s="176">
        <v>6.226</v>
      </c>
      <c r="AK262" s="176">
        <v>112.72799999999999</v>
      </c>
      <c r="AL262" s="176">
        <v>94.466399999999993</v>
      </c>
      <c r="AM262" s="176">
        <v>135.54239999999999</v>
      </c>
      <c r="AN262" s="176">
        <v>126.72239999999999</v>
      </c>
      <c r="AO262" s="176">
        <v>108.66239999999999</v>
      </c>
      <c r="AP262" s="176">
        <v>140.0616</v>
      </c>
      <c r="AQ262" s="176">
        <v>124.18560000000001</v>
      </c>
      <c r="AR262" s="176">
        <v>87.645600000000002</v>
      </c>
      <c r="AS262" s="176">
        <v>49.1736</v>
      </c>
      <c r="AT262" s="176">
        <v>138.44879999999998</v>
      </c>
      <c r="AU262" s="176">
        <v>123.98399999999999</v>
      </c>
      <c r="AV262" s="176">
        <v>126.4032</v>
      </c>
      <c r="AW262" s="176">
        <v>102.17760000000001</v>
      </c>
      <c r="AX262" s="176">
        <v>122.33760000000001</v>
      </c>
      <c r="AY262" s="176">
        <v>59.791199999999996</v>
      </c>
      <c r="AZ262" s="176">
        <v>129.696</v>
      </c>
      <c r="BA262" s="176">
        <v>86.200800000000001</v>
      </c>
      <c r="BB262" s="176">
        <v>80.119199999999992</v>
      </c>
      <c r="BC262" s="176">
        <v>109.28400000000001</v>
      </c>
      <c r="BD262" s="176">
        <v>133.86240000000001</v>
      </c>
      <c r="BE262" s="176">
        <v>91.324799999999996</v>
      </c>
      <c r="BF262" s="176">
        <v>92.534399999999991</v>
      </c>
      <c r="BG262" s="176">
        <v>90.417600000000007</v>
      </c>
      <c r="BH262" s="176">
        <v>91.811999999999998</v>
      </c>
      <c r="BI262" s="176">
        <v>42.537599999999998</v>
      </c>
      <c r="BJ262" s="176">
        <v>62.361599999999996</v>
      </c>
      <c r="BK262" s="176">
        <v>119.952</v>
      </c>
      <c r="BL262" s="176">
        <v>123.98399999999999</v>
      </c>
      <c r="BM262" s="176">
        <v>116.3232</v>
      </c>
      <c r="BN262" s="176">
        <v>126.65519999999999</v>
      </c>
      <c r="BO262" s="176">
        <v>113.41680000000001</v>
      </c>
      <c r="BP262" s="176">
        <v>83.529600000000002</v>
      </c>
      <c r="BQ262" s="176">
        <v>121.1448</v>
      </c>
      <c r="BR262" s="176">
        <v>101.7072</v>
      </c>
      <c r="BS262" s="176">
        <v>131.46</v>
      </c>
      <c r="BT262" s="176">
        <v>130.4016</v>
      </c>
      <c r="BU262" s="176">
        <v>138.4992</v>
      </c>
      <c r="BV262" s="176">
        <v>21.571200000000001</v>
      </c>
      <c r="BW262" s="176">
        <v>48.5184</v>
      </c>
      <c r="BX262" s="176">
        <v>89.258399999999995</v>
      </c>
      <c r="BY262" s="176">
        <v>100.6152</v>
      </c>
      <c r="BZ262" s="176">
        <v>55.036799999999999</v>
      </c>
      <c r="CA262" s="176">
        <v>95.356800000000007</v>
      </c>
      <c r="CB262" s="176">
        <v>142.53120000000001</v>
      </c>
      <c r="CC262" s="176">
        <v>74.155199999999994</v>
      </c>
      <c r="CD262" s="176">
        <v>84.8232</v>
      </c>
      <c r="CE262" s="176">
        <v>94.147199999999998</v>
      </c>
      <c r="CF262" s="176">
        <v>143.74079999999998</v>
      </c>
      <c r="CG262" s="176">
        <v>80.623199999999997</v>
      </c>
      <c r="CH262" s="176">
        <v>134.95439999999999</v>
      </c>
      <c r="CI262" s="176">
        <v>109.0656</v>
      </c>
      <c r="CJ262" s="176">
        <v>106.0416</v>
      </c>
      <c r="CK262" s="176">
        <v>80.236800000000002</v>
      </c>
      <c r="CL262" s="176">
        <v>82.303200000000004</v>
      </c>
      <c r="CM262" s="176">
        <v>119.3472</v>
      </c>
      <c r="CN262" s="176">
        <v>129.024</v>
      </c>
      <c r="CO262" s="176">
        <v>115.71839999999999</v>
      </c>
      <c r="CP262" s="176">
        <v>78.203999999999994</v>
      </c>
      <c r="CQ262" s="176">
        <v>126.8064</v>
      </c>
      <c r="CR262" s="176">
        <v>102.21119999999999</v>
      </c>
      <c r="CS262" s="176">
        <v>110.10719999999999</v>
      </c>
      <c r="CT262" s="176">
        <v>83.311199999999999</v>
      </c>
      <c r="CU262" s="176">
        <v>123.0264</v>
      </c>
      <c r="CV262" s="176">
        <v>121.36319999999999</v>
      </c>
      <c r="CW262" s="176">
        <v>149.58720000000002</v>
      </c>
      <c r="CX262" s="176">
        <v>75.415199999999999</v>
      </c>
      <c r="CY262" s="176">
        <v>95.34</v>
      </c>
      <c r="CZ262" s="176">
        <v>134.48400000000001</v>
      </c>
      <c r="DA262" s="176">
        <v>126.8064</v>
      </c>
      <c r="DB262" s="176">
        <v>57.556800000000003</v>
      </c>
      <c r="DC262" s="176">
        <v>80.589600000000004</v>
      </c>
      <c r="DD262" s="176">
        <v>77.229600000000005</v>
      </c>
      <c r="DE262" s="4"/>
      <c r="DF262" s="113">
        <f t="shared" si="17"/>
        <v>45047</v>
      </c>
      <c r="DG262" s="133">
        <f t="shared" si="18"/>
        <v>88.47</v>
      </c>
      <c r="DH262" s="86">
        <f t="shared" ref="DH262:DH289" ca="1" si="19">VLOOKUP(YEAR(DF262),$H$15:$I$34,2)/100</f>
        <v>0</v>
      </c>
      <c r="DI262" s="4"/>
      <c r="DO262" s="178"/>
    </row>
    <row r="263" spans="1:119" customFormat="1" ht="12" customHeight="1" x14ac:dyDescent="0.2">
      <c r="A263" s="4"/>
      <c r="B263" s="188">
        <f t="shared" ref="B263:B289" si="20">EOMONTH(B262, 0)+1</f>
        <v>45078</v>
      </c>
      <c r="C263" s="186">
        <v>64.900000000000006</v>
      </c>
      <c r="D263" s="186">
        <v>46.71</v>
      </c>
      <c r="E263" s="187">
        <v>0.9</v>
      </c>
      <c r="F263" s="187">
        <v>1.1000000000000001</v>
      </c>
      <c r="G263" s="4"/>
      <c r="H263" s="4"/>
      <c r="I263" s="4"/>
      <c r="J263" s="4"/>
      <c r="K263" s="4"/>
      <c r="L263" s="208">
        <v>37494</v>
      </c>
      <c r="M263" s="176">
        <v>4.32</v>
      </c>
      <c r="N263" s="176">
        <v>4.2149999999999999</v>
      </c>
      <c r="O263" s="176">
        <v>4.2469999999999999</v>
      </c>
      <c r="P263" s="176">
        <v>4.2560000000000002</v>
      </c>
      <c r="Q263" s="176">
        <v>4.2610000000000001</v>
      </c>
      <c r="R263" s="176">
        <v>4.2990000000000004</v>
      </c>
      <c r="S263" s="176">
        <v>4.2859999999999996</v>
      </c>
      <c r="T263" s="176">
        <v>4.2789999999999999</v>
      </c>
      <c r="U263" s="176">
        <v>5.0810000000000004</v>
      </c>
      <c r="V263" s="176">
        <v>6.2380000000000004</v>
      </c>
      <c r="W263" s="176">
        <v>6.2629999999999999</v>
      </c>
      <c r="X263" s="176">
        <v>6.1580000000000004</v>
      </c>
      <c r="Y263" s="176">
        <v>6.1859999999999999</v>
      </c>
      <c r="Z263" s="176">
        <v>6.22</v>
      </c>
      <c r="AA263" s="176">
        <v>6.2220000000000004</v>
      </c>
      <c r="AB263" s="176">
        <v>6.2649999999999997</v>
      </c>
      <c r="AC263" s="176">
        <v>4.125</v>
      </c>
      <c r="AD263" s="176">
        <v>4.5720000000000001</v>
      </c>
      <c r="AE263" s="176">
        <v>4.6349999999999998</v>
      </c>
      <c r="AF263" s="176">
        <v>4.6379999999999999</v>
      </c>
      <c r="AG263" s="176">
        <v>4.6159999999999997</v>
      </c>
      <c r="AH263" s="176">
        <v>4.5519999999999996</v>
      </c>
      <c r="AI263" s="176">
        <v>4.4429999999999996</v>
      </c>
      <c r="AJ263" s="176">
        <v>4.4249999999999998</v>
      </c>
      <c r="AK263" s="176">
        <v>129.78</v>
      </c>
      <c r="AL263" s="176">
        <v>130.56960000000001</v>
      </c>
      <c r="AM263" s="176">
        <v>143.2704</v>
      </c>
      <c r="AN263" s="176">
        <v>109.4688</v>
      </c>
      <c r="AO263" s="176">
        <v>114.3408</v>
      </c>
      <c r="AP263" s="176">
        <v>81.227999999999994</v>
      </c>
      <c r="AQ263" s="176">
        <v>110.51039999999999</v>
      </c>
      <c r="AR263" s="176">
        <v>93.139200000000002</v>
      </c>
      <c r="AS263" s="176">
        <v>21.352799999999998</v>
      </c>
      <c r="AT263" s="176">
        <v>112.8288</v>
      </c>
      <c r="AU263" s="176">
        <v>88.905600000000007</v>
      </c>
      <c r="AV263" s="176">
        <v>140.31360000000001</v>
      </c>
      <c r="AW263" s="176">
        <v>85.075199999999995</v>
      </c>
      <c r="AX263" s="176">
        <v>109.2504</v>
      </c>
      <c r="AY263" s="176">
        <v>65.016000000000005</v>
      </c>
      <c r="AZ263" s="176">
        <v>109.2672</v>
      </c>
      <c r="BA263" s="176">
        <v>116.3232</v>
      </c>
      <c r="BB263" s="176">
        <v>52.617599999999996</v>
      </c>
      <c r="BC263" s="176">
        <v>90.552000000000007</v>
      </c>
      <c r="BD263" s="176">
        <v>96.9696</v>
      </c>
      <c r="BE263" s="176">
        <v>35.078400000000002</v>
      </c>
      <c r="BF263" s="176">
        <v>6.6360000000000001</v>
      </c>
      <c r="BG263" s="176">
        <v>23.4864</v>
      </c>
      <c r="BH263" s="176">
        <v>31.869599999999998</v>
      </c>
      <c r="BI263" s="176">
        <v>54.952800000000003</v>
      </c>
      <c r="BJ263" s="176">
        <v>44.3688</v>
      </c>
      <c r="BK263" s="176">
        <v>81.06</v>
      </c>
      <c r="BL263" s="176">
        <v>129.024</v>
      </c>
      <c r="BM263" s="176">
        <v>109.2672</v>
      </c>
      <c r="BN263" s="176">
        <v>78.170400000000001</v>
      </c>
      <c r="BO263" s="176">
        <v>104.58</v>
      </c>
      <c r="BP263" s="176">
        <v>145.52160000000001</v>
      </c>
      <c r="BQ263" s="176">
        <v>103.45439999999999</v>
      </c>
      <c r="BR263" s="176">
        <v>90.5184</v>
      </c>
      <c r="BS263" s="176">
        <v>101.304</v>
      </c>
      <c r="BT263" s="176">
        <v>88.8048</v>
      </c>
      <c r="BU263" s="176">
        <v>119.28</v>
      </c>
      <c r="BV263" s="176">
        <v>102.312</v>
      </c>
      <c r="BW263" s="176">
        <v>73.214399999999998</v>
      </c>
      <c r="BX263" s="176">
        <v>126.504</v>
      </c>
      <c r="BY263" s="176">
        <v>58.480800000000002</v>
      </c>
      <c r="BZ263" s="176">
        <v>51.206400000000002</v>
      </c>
      <c r="CA263" s="176">
        <v>88.065600000000003</v>
      </c>
      <c r="CB263" s="176">
        <v>148.74720000000002</v>
      </c>
      <c r="CC263" s="176">
        <v>90.602399999999989</v>
      </c>
      <c r="CD263" s="176">
        <v>113.2488</v>
      </c>
      <c r="CE263" s="176">
        <v>71.9208</v>
      </c>
      <c r="CF263" s="176">
        <v>80.035200000000003</v>
      </c>
      <c r="CG263" s="176">
        <v>51.811199999999999</v>
      </c>
      <c r="CH263" s="176">
        <v>87.695999999999998</v>
      </c>
      <c r="CI263" s="176">
        <v>127.176</v>
      </c>
      <c r="CJ263" s="176">
        <v>84.554400000000001</v>
      </c>
      <c r="CK263" s="176">
        <v>147.2184</v>
      </c>
      <c r="CL263" s="176">
        <v>66.528000000000006</v>
      </c>
      <c r="CM263" s="176">
        <v>42.671999999999997</v>
      </c>
      <c r="CN263" s="176">
        <v>133.89599999999999</v>
      </c>
      <c r="CO263" s="176">
        <v>88.334399999999988</v>
      </c>
      <c r="CP263" s="176">
        <v>138.48239999999998</v>
      </c>
      <c r="CQ263" s="176">
        <v>107.7384</v>
      </c>
      <c r="CR263" s="176">
        <v>119.58239999999999</v>
      </c>
      <c r="CS263" s="176">
        <v>128.11680000000001</v>
      </c>
      <c r="CT263" s="176">
        <v>143.74079999999998</v>
      </c>
      <c r="CU263" s="176">
        <v>69.384</v>
      </c>
      <c r="CV263" s="176">
        <v>30.189599999999999</v>
      </c>
      <c r="CW263" s="176">
        <v>130.63679999999999</v>
      </c>
      <c r="CX263" s="176">
        <v>123.5808</v>
      </c>
      <c r="CY263" s="176">
        <v>103.0176</v>
      </c>
      <c r="CZ263" s="176">
        <v>109.6704</v>
      </c>
      <c r="DA263" s="176">
        <v>47.174399999999999</v>
      </c>
      <c r="DB263" s="176">
        <v>96.751199999999997</v>
      </c>
      <c r="DC263" s="176">
        <v>142.11120000000003</v>
      </c>
      <c r="DD263" s="176">
        <v>129.12479999999999</v>
      </c>
      <c r="DE263" s="4"/>
      <c r="DF263" s="113">
        <f t="shared" ref="DF263:DF289" si="21">EOMONTH(DF262, 0)+1</f>
        <v>45078</v>
      </c>
      <c r="DG263" s="133">
        <f t="shared" ref="DG263:DG289" si="22">VLOOKUP(DF263,$B$6:$C$289,2)</f>
        <v>64.900000000000006</v>
      </c>
      <c r="DH263" s="86">
        <f t="shared" ca="1" si="19"/>
        <v>0</v>
      </c>
      <c r="DI263" s="4"/>
      <c r="DO263" s="178"/>
    </row>
    <row r="264" spans="1:119" customFormat="1" ht="12" customHeight="1" x14ac:dyDescent="0.2">
      <c r="A264" s="4"/>
      <c r="B264" s="188">
        <f t="shared" si="20"/>
        <v>45108</v>
      </c>
      <c r="C264" s="186">
        <v>84.11</v>
      </c>
      <c r="D264" s="186">
        <v>21.03</v>
      </c>
      <c r="E264" s="187">
        <v>0.9</v>
      </c>
      <c r="F264" s="187">
        <v>1.1000000000000001</v>
      </c>
      <c r="G264" s="4"/>
      <c r="H264" s="4"/>
      <c r="I264" s="4"/>
      <c r="J264" s="4"/>
      <c r="K264" s="4"/>
      <c r="L264" s="208">
        <v>37495</v>
      </c>
      <c r="M264" s="176">
        <v>4.3150000000000004</v>
      </c>
      <c r="N264" s="176">
        <v>4.3310000000000004</v>
      </c>
      <c r="O264" s="176">
        <v>4.3570000000000002</v>
      </c>
      <c r="P264" s="176">
        <v>4.3419999999999996</v>
      </c>
      <c r="Q264" s="176">
        <v>4.3259999999999996</v>
      </c>
      <c r="R264" s="176">
        <v>4.3280000000000003</v>
      </c>
      <c r="S264" s="176">
        <v>4.3949999999999996</v>
      </c>
      <c r="T264" s="176">
        <v>6.24</v>
      </c>
      <c r="U264" s="176">
        <v>6.2140000000000004</v>
      </c>
      <c r="V264" s="176">
        <v>6.2220000000000004</v>
      </c>
      <c r="W264" s="176">
        <v>6.2190000000000003</v>
      </c>
      <c r="X264" s="176">
        <v>6.2039999999999997</v>
      </c>
      <c r="Y264" s="176">
        <v>6.1950000000000003</v>
      </c>
      <c r="Z264" s="176">
        <v>6.1970000000000001</v>
      </c>
      <c r="AA264" s="176">
        <v>6.2009999999999996</v>
      </c>
      <c r="AB264" s="176">
        <v>5.7709999999999999</v>
      </c>
      <c r="AC264" s="176">
        <v>4.1459999999999999</v>
      </c>
      <c r="AD264" s="176">
        <v>4.2709999999999999</v>
      </c>
      <c r="AE264" s="176">
        <v>4.2880000000000003</v>
      </c>
      <c r="AF264" s="176">
        <v>4.3479999999999999</v>
      </c>
      <c r="AG264" s="176">
        <v>4.3819999999999997</v>
      </c>
      <c r="AH264" s="176">
        <v>4.3680000000000003</v>
      </c>
      <c r="AI264" s="176">
        <v>4.3369999999999997</v>
      </c>
      <c r="AJ264" s="176">
        <v>4.2830000000000004</v>
      </c>
      <c r="AK264" s="176">
        <v>130.51919999999998</v>
      </c>
      <c r="AL264" s="176">
        <v>126.21839999999999</v>
      </c>
      <c r="AM264" s="176">
        <v>115.71839999999999</v>
      </c>
      <c r="AN264" s="176">
        <v>59.7744</v>
      </c>
      <c r="AO264" s="176">
        <v>112.24080000000001</v>
      </c>
      <c r="AP264" s="176">
        <v>100.51439999999999</v>
      </c>
      <c r="AQ264" s="176">
        <v>137.84399999999999</v>
      </c>
      <c r="AR264" s="176">
        <v>81.429600000000008</v>
      </c>
      <c r="AS264" s="176">
        <v>62.395199999999996</v>
      </c>
      <c r="AT264" s="176">
        <v>114.91200000000001</v>
      </c>
      <c r="AU264" s="176">
        <v>115.5168</v>
      </c>
      <c r="AV264" s="176">
        <v>108.25919999999999</v>
      </c>
      <c r="AW264" s="176">
        <v>58.128</v>
      </c>
      <c r="AX264" s="176">
        <v>117.8352</v>
      </c>
      <c r="AY264" s="176">
        <v>113.88719999999999</v>
      </c>
      <c r="AZ264" s="176">
        <v>138.70079999999999</v>
      </c>
      <c r="BA264" s="176">
        <v>84.268799999999999</v>
      </c>
      <c r="BB264" s="176">
        <v>123.5808</v>
      </c>
      <c r="BC264" s="176">
        <v>97.97760000000001</v>
      </c>
      <c r="BD264" s="176">
        <v>79.632000000000005</v>
      </c>
      <c r="BE264" s="176">
        <v>124.60560000000001</v>
      </c>
      <c r="BF264" s="176">
        <v>71.047200000000004</v>
      </c>
      <c r="BG264" s="176">
        <v>65.855999999999995</v>
      </c>
      <c r="BH264" s="176">
        <v>120.94319999999999</v>
      </c>
      <c r="BI264" s="176">
        <v>57.859199999999994</v>
      </c>
      <c r="BJ264" s="176">
        <v>74.3904</v>
      </c>
      <c r="BK264" s="176">
        <v>81.379199999999997</v>
      </c>
      <c r="BL264" s="176">
        <v>73.130399999999995</v>
      </c>
      <c r="BM264" s="176">
        <v>93.004800000000003</v>
      </c>
      <c r="BN264" s="176">
        <v>100.69919999999999</v>
      </c>
      <c r="BO264" s="176">
        <v>85.075199999999995</v>
      </c>
      <c r="BP264" s="176">
        <v>77.616</v>
      </c>
      <c r="BQ264" s="176">
        <v>112.0056</v>
      </c>
      <c r="BR264" s="176">
        <v>86.94</v>
      </c>
      <c r="BS264" s="176">
        <v>138.29760000000002</v>
      </c>
      <c r="BT264" s="176">
        <v>39.799199999999999</v>
      </c>
      <c r="BU264" s="176">
        <v>10.8192</v>
      </c>
      <c r="BV264" s="176">
        <v>28.862400000000001</v>
      </c>
      <c r="BW264" s="176">
        <v>126.10080000000001</v>
      </c>
      <c r="BX264" s="176">
        <v>107.23439999999999</v>
      </c>
      <c r="BY264" s="176">
        <v>88.367999999999995</v>
      </c>
      <c r="BZ264" s="176">
        <v>125.46239999999999</v>
      </c>
      <c r="CA264" s="176">
        <v>36.489599999999996</v>
      </c>
      <c r="CB264" s="176">
        <v>119.2632</v>
      </c>
      <c r="CC264" s="176">
        <v>8.4672000000000001</v>
      </c>
      <c r="CD264" s="176">
        <v>51.206400000000002</v>
      </c>
      <c r="CE264" s="176">
        <v>99.590399999999988</v>
      </c>
      <c r="CF264" s="176">
        <v>88.099199999999996</v>
      </c>
      <c r="CG264" s="176">
        <v>103.65600000000001</v>
      </c>
      <c r="CH264" s="176">
        <v>91.509600000000006</v>
      </c>
      <c r="CI264" s="176">
        <v>108.74639999999999</v>
      </c>
      <c r="CJ264" s="176">
        <v>39.009599999999999</v>
      </c>
      <c r="CK264" s="176">
        <v>4.6536</v>
      </c>
      <c r="CL264" s="176">
        <v>117.1464</v>
      </c>
      <c r="CM264" s="176">
        <v>120.48960000000001</v>
      </c>
      <c r="CN264" s="176">
        <v>143.5224</v>
      </c>
      <c r="CO264" s="176">
        <v>98.851199999999992</v>
      </c>
      <c r="CP264" s="176">
        <v>80.00160000000001</v>
      </c>
      <c r="CQ264" s="176">
        <v>109.8888</v>
      </c>
      <c r="CR264" s="176">
        <v>61.723199999999999</v>
      </c>
      <c r="CS264" s="176">
        <v>126.0168</v>
      </c>
      <c r="CT264" s="176">
        <v>103.8408</v>
      </c>
      <c r="CU264" s="176">
        <v>75.331199999999995</v>
      </c>
      <c r="CV264" s="176">
        <v>88.250399999999999</v>
      </c>
      <c r="CW264" s="176">
        <v>126</v>
      </c>
      <c r="CX264" s="176">
        <v>122.3712</v>
      </c>
      <c r="CY264" s="176">
        <v>104.47919999999999</v>
      </c>
      <c r="CZ264" s="176">
        <v>135.1224</v>
      </c>
      <c r="DA264" s="176">
        <v>136.73520000000002</v>
      </c>
      <c r="DB264" s="176">
        <v>103.2192</v>
      </c>
      <c r="DC264" s="176">
        <v>85.444800000000001</v>
      </c>
      <c r="DD264" s="176">
        <v>134.26560000000001</v>
      </c>
      <c r="DE264" s="4"/>
      <c r="DF264" s="113">
        <f t="shared" si="21"/>
        <v>45108</v>
      </c>
      <c r="DG264" s="133">
        <f t="shared" si="22"/>
        <v>84.11</v>
      </c>
      <c r="DH264" s="86">
        <f t="shared" ca="1" si="19"/>
        <v>0</v>
      </c>
      <c r="DI264" s="4"/>
      <c r="DO264" s="178"/>
    </row>
    <row r="265" spans="1:119" customFormat="1" ht="12" customHeight="1" x14ac:dyDescent="0.2">
      <c r="A265" s="4"/>
      <c r="B265" s="188">
        <f t="shared" si="20"/>
        <v>45139</v>
      </c>
      <c r="C265" s="186">
        <v>83.35</v>
      </c>
      <c r="D265" s="186">
        <v>19.29</v>
      </c>
      <c r="E265" s="187">
        <v>0.9</v>
      </c>
      <c r="F265" s="187">
        <v>1.1000000000000001</v>
      </c>
      <c r="G265" s="4"/>
      <c r="H265" s="4"/>
      <c r="I265" s="4"/>
      <c r="J265" s="4"/>
      <c r="K265" s="4"/>
      <c r="L265" s="208">
        <v>37496</v>
      </c>
      <c r="M265" s="176">
        <v>4.2569999999999997</v>
      </c>
      <c r="N265" s="176">
        <v>4.2080000000000002</v>
      </c>
      <c r="O265" s="176">
        <v>4.2439999999999998</v>
      </c>
      <c r="P265" s="176">
        <v>4.3170000000000002</v>
      </c>
      <c r="Q265" s="176">
        <v>4.3490000000000002</v>
      </c>
      <c r="R265" s="176">
        <v>4.375</v>
      </c>
      <c r="S265" s="176">
        <v>4.3920000000000003</v>
      </c>
      <c r="T265" s="176">
        <v>4.3630000000000004</v>
      </c>
      <c r="U265" s="176">
        <v>4.351</v>
      </c>
      <c r="V265" s="176">
        <v>3.0590000000000002</v>
      </c>
      <c r="W265" s="176">
        <v>2.7210000000000001</v>
      </c>
      <c r="X265" s="176">
        <v>2.7090000000000001</v>
      </c>
      <c r="Y265" s="176">
        <v>2.7330000000000001</v>
      </c>
      <c r="Z265" s="176">
        <v>2.7450000000000001</v>
      </c>
      <c r="AA265" s="176">
        <v>2.7360000000000002</v>
      </c>
      <c r="AB265" s="176">
        <v>2.7389999999999999</v>
      </c>
      <c r="AC265" s="176">
        <v>3.8679999999999999</v>
      </c>
      <c r="AD265" s="176">
        <v>4.26</v>
      </c>
      <c r="AE265" s="176">
        <v>4.1859999999999999</v>
      </c>
      <c r="AF265" s="176">
        <v>4.2009999999999996</v>
      </c>
      <c r="AG265" s="176">
        <v>4.2309999999999999</v>
      </c>
      <c r="AH265" s="176">
        <v>4.3209999999999997</v>
      </c>
      <c r="AI265" s="176">
        <v>4.3419999999999996</v>
      </c>
      <c r="AJ265" s="176">
        <v>4.4020000000000001</v>
      </c>
      <c r="AK265" s="176">
        <v>138.03719999999998</v>
      </c>
      <c r="AL265" s="176">
        <v>96.574799999999996</v>
      </c>
      <c r="AM265" s="176">
        <v>105.0504</v>
      </c>
      <c r="AN265" s="176">
        <v>83.328000000000003</v>
      </c>
      <c r="AO265" s="176">
        <v>128.4024</v>
      </c>
      <c r="AP265" s="176">
        <v>98.338799999999992</v>
      </c>
      <c r="AQ265" s="176">
        <v>140.196</v>
      </c>
      <c r="AR265" s="176">
        <v>102.79920000000001</v>
      </c>
      <c r="AS265" s="176">
        <v>86.897999999999996</v>
      </c>
      <c r="AT265" s="176">
        <v>83.134799999999998</v>
      </c>
      <c r="AU265" s="176">
        <v>118.33080000000001</v>
      </c>
      <c r="AV265" s="176">
        <v>120.2208</v>
      </c>
      <c r="AW265" s="176">
        <v>104.0592</v>
      </c>
      <c r="AX265" s="176">
        <v>99.42240000000001</v>
      </c>
      <c r="AY265" s="176">
        <v>122.76599999999999</v>
      </c>
      <c r="AZ265" s="176">
        <v>103.52159999999999</v>
      </c>
      <c r="BA265" s="176">
        <v>67.989599999999996</v>
      </c>
      <c r="BB265" s="176">
        <v>131.36759999999998</v>
      </c>
      <c r="BC265" s="176">
        <v>81.068399999999997</v>
      </c>
      <c r="BD265" s="176">
        <v>64.360799999999998</v>
      </c>
      <c r="BE265" s="176">
        <v>79.564800000000005</v>
      </c>
      <c r="BF265" s="176">
        <v>71.307600000000008</v>
      </c>
      <c r="BG265" s="176">
        <v>96.331199999999995</v>
      </c>
      <c r="BH265" s="176">
        <v>101.7744</v>
      </c>
      <c r="BI265" s="176">
        <v>102.96720000000001</v>
      </c>
      <c r="BJ265" s="176">
        <v>81.723600000000005</v>
      </c>
      <c r="BK265" s="176">
        <v>97.608000000000004</v>
      </c>
      <c r="BL265" s="176">
        <v>85.251599999999996</v>
      </c>
      <c r="BM265" s="176">
        <v>110.81280000000001</v>
      </c>
      <c r="BN265" s="176">
        <v>79.497599999999991</v>
      </c>
      <c r="BO265" s="176">
        <v>86.881199999999993</v>
      </c>
      <c r="BP265" s="176">
        <v>22.780799999999999</v>
      </c>
      <c r="BQ265" s="176">
        <v>78.825600000000009</v>
      </c>
      <c r="BR265" s="176">
        <v>63.705599999999997</v>
      </c>
      <c r="BS265" s="176">
        <v>54.432000000000002</v>
      </c>
      <c r="BT265" s="176">
        <v>50.4</v>
      </c>
      <c r="BU265" s="176">
        <v>16.531200000000002</v>
      </c>
      <c r="BV265" s="176">
        <v>12.700799999999999</v>
      </c>
      <c r="BW265" s="176">
        <v>115.26480000000001</v>
      </c>
      <c r="BX265" s="176">
        <v>124.27800000000001</v>
      </c>
      <c r="BY265" s="176">
        <v>71.903999999999996</v>
      </c>
      <c r="BZ265" s="176">
        <v>118.93559999999999</v>
      </c>
      <c r="CA265" s="176">
        <v>58.203600000000002</v>
      </c>
      <c r="CB265" s="176">
        <v>127.7724</v>
      </c>
      <c r="CC265" s="176">
        <v>47.275199999999998</v>
      </c>
      <c r="CD265" s="176">
        <v>21.974400000000003</v>
      </c>
      <c r="CE265" s="176">
        <v>124.068</v>
      </c>
      <c r="CF265" s="176">
        <v>112.6104</v>
      </c>
      <c r="CG265" s="176">
        <v>118.4736</v>
      </c>
      <c r="CH265" s="176">
        <v>124.18560000000001</v>
      </c>
      <c r="CI265" s="176">
        <v>128.33519999999999</v>
      </c>
      <c r="CJ265" s="176">
        <v>113.87039999999999</v>
      </c>
      <c r="CK265" s="176">
        <v>84.251999999999995</v>
      </c>
      <c r="CL265" s="176">
        <v>91.324799999999996</v>
      </c>
      <c r="CM265" s="176">
        <v>92.736000000000004</v>
      </c>
      <c r="CN265" s="176">
        <v>43.444800000000001</v>
      </c>
      <c r="CO265" s="176">
        <v>99.12</v>
      </c>
      <c r="CP265" s="176">
        <v>87.460800000000006</v>
      </c>
      <c r="CQ265" s="176">
        <v>149.65439999999998</v>
      </c>
      <c r="CR265" s="176">
        <v>89.241600000000005</v>
      </c>
      <c r="CS265" s="176">
        <v>127.94880000000001</v>
      </c>
      <c r="CT265" s="176">
        <v>147.1344</v>
      </c>
      <c r="CU265" s="176">
        <v>138.9864</v>
      </c>
      <c r="CV265" s="176">
        <v>21.7728</v>
      </c>
      <c r="CW265" s="176">
        <v>111.21599999999999</v>
      </c>
      <c r="CX265" s="176">
        <v>96.700800000000001</v>
      </c>
      <c r="CY265" s="176">
        <v>155.21520000000001</v>
      </c>
      <c r="CZ265" s="176">
        <v>96.516000000000005</v>
      </c>
      <c r="DA265" s="176">
        <v>132.97200000000001</v>
      </c>
      <c r="DB265" s="176">
        <v>131.84639999999999</v>
      </c>
      <c r="DC265" s="176">
        <v>105.63839999999999</v>
      </c>
      <c r="DD265" s="176">
        <v>76.339200000000005</v>
      </c>
      <c r="DE265" s="4"/>
      <c r="DF265" s="113">
        <f t="shared" si="21"/>
        <v>45139</v>
      </c>
      <c r="DG265" s="133">
        <f t="shared" si="22"/>
        <v>83.35</v>
      </c>
      <c r="DH265" s="86">
        <f t="shared" ca="1" si="19"/>
        <v>0</v>
      </c>
      <c r="DI265" s="4"/>
      <c r="DO265" s="178"/>
    </row>
    <row r="266" spans="1:119" customFormat="1" ht="12" customHeight="1" x14ac:dyDescent="0.2">
      <c r="A266" s="4"/>
      <c r="B266" s="188">
        <f t="shared" si="20"/>
        <v>45170</v>
      </c>
      <c r="C266" s="186">
        <v>85.14</v>
      </c>
      <c r="D266" s="186">
        <v>18.75</v>
      </c>
      <c r="E266" s="187">
        <v>0.9</v>
      </c>
      <c r="F266" s="187">
        <v>1.1000000000000001</v>
      </c>
      <c r="G266" s="4"/>
      <c r="H266" s="4"/>
      <c r="I266" s="4"/>
      <c r="J266" s="4"/>
      <c r="K266" s="4"/>
      <c r="L266" s="208">
        <v>37497</v>
      </c>
      <c r="M266" s="176">
        <v>4.3979999999999997</v>
      </c>
      <c r="N266" s="176">
        <v>4.3259999999999996</v>
      </c>
      <c r="O266" s="176">
        <v>4.3680000000000003</v>
      </c>
      <c r="P266" s="176">
        <v>4.3079999999999998</v>
      </c>
      <c r="Q266" s="176">
        <v>4.3129999999999997</v>
      </c>
      <c r="R266" s="176">
        <v>4.319</v>
      </c>
      <c r="S266" s="176">
        <v>4.423</v>
      </c>
      <c r="T266" s="176">
        <v>4.4249999999999998</v>
      </c>
      <c r="U266" s="176">
        <v>4.5129999999999999</v>
      </c>
      <c r="V266" s="176">
        <v>6.3760000000000003</v>
      </c>
      <c r="W266" s="176">
        <v>6.3810000000000002</v>
      </c>
      <c r="X266" s="176">
        <v>6.4489999999999998</v>
      </c>
      <c r="Y266" s="176">
        <v>7.39</v>
      </c>
      <c r="Z266" s="176">
        <v>7.4589999999999996</v>
      </c>
      <c r="AA266" s="176">
        <v>7.5069999999999997</v>
      </c>
      <c r="AB266" s="176">
        <v>7.5389999999999997</v>
      </c>
      <c r="AC266" s="176">
        <v>7.3979999999999997</v>
      </c>
      <c r="AD266" s="176">
        <v>6.5609999999999999</v>
      </c>
      <c r="AE266" s="176">
        <v>7.6639999999999997</v>
      </c>
      <c r="AF266" s="176">
        <v>4.5839999999999996</v>
      </c>
      <c r="AG266" s="176">
        <v>4.0350000000000001</v>
      </c>
      <c r="AH266" s="176">
        <v>3.7309999999999999</v>
      </c>
      <c r="AI266" s="176">
        <v>2.48</v>
      </c>
      <c r="AJ266" s="176">
        <v>2.956</v>
      </c>
      <c r="AK266" s="176">
        <v>145.55520000000001</v>
      </c>
      <c r="AL266" s="176">
        <v>66.931200000000004</v>
      </c>
      <c r="AM266" s="176">
        <v>94.38239999999999</v>
      </c>
      <c r="AN266" s="176">
        <v>106.88160000000001</v>
      </c>
      <c r="AO266" s="176">
        <v>144.56399999999999</v>
      </c>
      <c r="AP266" s="176">
        <v>96.163200000000003</v>
      </c>
      <c r="AQ266" s="176">
        <v>142.548</v>
      </c>
      <c r="AR266" s="176">
        <v>124.1688</v>
      </c>
      <c r="AS266" s="176">
        <v>111.4008</v>
      </c>
      <c r="AT266" s="176">
        <v>51.357599999999998</v>
      </c>
      <c r="AU266" s="176">
        <v>121.1448</v>
      </c>
      <c r="AV266" s="176">
        <v>132.1824</v>
      </c>
      <c r="AW266" s="176">
        <v>149.99039999999999</v>
      </c>
      <c r="AX266" s="176">
        <v>81.009600000000006</v>
      </c>
      <c r="AY266" s="176">
        <v>131.64479999999998</v>
      </c>
      <c r="AZ266" s="176">
        <v>68.342399999999998</v>
      </c>
      <c r="BA266" s="176">
        <v>51.7104</v>
      </c>
      <c r="BB266" s="176">
        <v>139.15439999999998</v>
      </c>
      <c r="BC266" s="176">
        <v>64.159199999999998</v>
      </c>
      <c r="BD266" s="176">
        <v>49.089599999999997</v>
      </c>
      <c r="BE266" s="176">
        <v>34.524000000000001</v>
      </c>
      <c r="BF266" s="176">
        <v>71.567999999999998</v>
      </c>
      <c r="BG266" s="176">
        <v>126.8064</v>
      </c>
      <c r="BH266" s="176">
        <v>82.60560000000001</v>
      </c>
      <c r="BI266" s="176">
        <v>148.07520000000002</v>
      </c>
      <c r="BJ266" s="176">
        <v>89.05680000000001</v>
      </c>
      <c r="BK266" s="176">
        <v>113.8368</v>
      </c>
      <c r="BL266" s="176">
        <v>97.372799999999998</v>
      </c>
      <c r="BM266" s="176">
        <v>128.6208</v>
      </c>
      <c r="BN266" s="176">
        <v>58.295999999999999</v>
      </c>
      <c r="BO266" s="176">
        <v>88.68719999999999</v>
      </c>
      <c r="BP266" s="176">
        <v>61.000800000000005</v>
      </c>
      <c r="BQ266" s="176">
        <v>72.072000000000003</v>
      </c>
      <c r="BR266" s="176">
        <v>102.21119999999999</v>
      </c>
      <c r="BS266" s="176">
        <v>79.833600000000004</v>
      </c>
      <c r="BT266" s="176">
        <v>52.987199999999994</v>
      </c>
      <c r="BU266" s="176">
        <v>44.755199999999995</v>
      </c>
      <c r="BV266" s="176">
        <v>72.979199999999992</v>
      </c>
      <c r="BW266" s="176">
        <v>104.42880000000001</v>
      </c>
      <c r="BX266" s="176">
        <v>141.32160000000002</v>
      </c>
      <c r="BY266" s="176">
        <v>55.44</v>
      </c>
      <c r="BZ266" s="176">
        <v>112.4088</v>
      </c>
      <c r="CA266" s="176">
        <v>79.917600000000007</v>
      </c>
      <c r="CB266" s="176">
        <v>136.2816</v>
      </c>
      <c r="CC266" s="176">
        <v>86.083199999999991</v>
      </c>
      <c r="CD266" s="176">
        <v>134.41679999999999</v>
      </c>
      <c r="CE266" s="176">
        <v>148.54560000000001</v>
      </c>
      <c r="CF266" s="176">
        <v>80.085599999999999</v>
      </c>
      <c r="CG266" s="176">
        <v>19.4208</v>
      </c>
      <c r="CH266" s="176">
        <v>80.724000000000004</v>
      </c>
      <c r="CI266" s="176">
        <v>41.328000000000003</v>
      </c>
      <c r="CJ266" s="176">
        <v>62.294400000000003</v>
      </c>
      <c r="CK266" s="176">
        <v>117.7176</v>
      </c>
      <c r="CL266" s="176">
        <v>141.72479999999999</v>
      </c>
      <c r="CM266" s="176">
        <v>117.12960000000001</v>
      </c>
      <c r="CN266" s="176">
        <v>50.9544</v>
      </c>
      <c r="CO266" s="176">
        <v>68.207999999999998</v>
      </c>
      <c r="CP266" s="176">
        <v>145.10160000000002</v>
      </c>
      <c r="CQ266" s="176">
        <v>152.208</v>
      </c>
      <c r="CR266" s="176">
        <v>91.845600000000005</v>
      </c>
      <c r="CS266" s="176">
        <v>141.10320000000002</v>
      </c>
      <c r="CT266" s="176">
        <v>110.93039999999999</v>
      </c>
      <c r="CU266" s="176">
        <v>113.1816</v>
      </c>
      <c r="CV266" s="176">
        <v>102.29519999999999</v>
      </c>
      <c r="CW266" s="176">
        <v>145.3032</v>
      </c>
      <c r="CX266" s="176">
        <v>102.6648</v>
      </c>
      <c r="CY266" s="176">
        <v>91.761600000000001</v>
      </c>
      <c r="CZ266" s="176">
        <v>33.667199999999994</v>
      </c>
      <c r="DA266" s="176">
        <v>144.21120000000002</v>
      </c>
      <c r="DB266" s="176">
        <v>120.75839999999999</v>
      </c>
      <c r="DC266" s="176">
        <v>108.05760000000001</v>
      </c>
      <c r="DD266" s="176">
        <v>18.412800000000001</v>
      </c>
      <c r="DE266" s="4"/>
      <c r="DF266" s="113">
        <f t="shared" si="21"/>
        <v>45170</v>
      </c>
      <c r="DG266" s="133">
        <f t="shared" si="22"/>
        <v>85.14</v>
      </c>
      <c r="DH266" s="86">
        <f t="shared" ca="1" si="19"/>
        <v>0</v>
      </c>
      <c r="DI266" s="4"/>
      <c r="DO266" s="178"/>
    </row>
    <row r="267" spans="1:119" customFormat="1" ht="12" customHeight="1" x14ac:dyDescent="0.2">
      <c r="A267" s="4"/>
      <c r="B267" s="188">
        <f t="shared" si="20"/>
        <v>45200</v>
      </c>
      <c r="C267" s="186">
        <v>88.11</v>
      </c>
      <c r="D267" s="186">
        <v>20.22</v>
      </c>
      <c r="E267" s="187">
        <v>0.9</v>
      </c>
      <c r="F267" s="187">
        <v>1.1000000000000001</v>
      </c>
      <c r="G267" s="4"/>
      <c r="H267" s="4"/>
      <c r="I267" s="4"/>
      <c r="J267" s="4"/>
      <c r="K267" s="4"/>
      <c r="L267" s="208">
        <v>37498</v>
      </c>
      <c r="M267" s="176">
        <v>2.4790000000000001</v>
      </c>
      <c r="N267" s="176">
        <v>2.4990000000000001</v>
      </c>
      <c r="O267" s="176">
        <v>2.5099999999999998</v>
      </c>
      <c r="P267" s="176">
        <v>2.782</v>
      </c>
      <c r="Q267" s="176">
        <v>4.9180000000000001</v>
      </c>
      <c r="R267" s="176">
        <v>8.1319999999999997</v>
      </c>
      <c r="S267" s="176">
        <v>8.1920000000000002</v>
      </c>
      <c r="T267" s="176">
        <v>8.1229999999999993</v>
      </c>
      <c r="U267" s="176">
        <v>8.08</v>
      </c>
      <c r="V267" s="176">
        <v>5.24</v>
      </c>
      <c r="W267" s="176">
        <v>4.6470000000000002</v>
      </c>
      <c r="X267" s="176">
        <v>4.7510000000000003</v>
      </c>
      <c r="Y267" s="176">
        <v>4.7519999999999998</v>
      </c>
      <c r="Z267" s="176">
        <v>4.6319999999999997</v>
      </c>
      <c r="AA267" s="176">
        <v>4.6669999999999998</v>
      </c>
      <c r="AB267" s="176">
        <v>4.6719999999999997</v>
      </c>
      <c r="AC267" s="176">
        <v>4.633</v>
      </c>
      <c r="AD267" s="176">
        <v>4.6449999999999996</v>
      </c>
      <c r="AE267" s="176">
        <v>4.6719999999999997</v>
      </c>
      <c r="AF267" s="176">
        <v>4.6840000000000002</v>
      </c>
      <c r="AG267" s="176">
        <v>4.7290000000000001</v>
      </c>
      <c r="AH267" s="176">
        <v>4.7530000000000001</v>
      </c>
      <c r="AI267" s="176">
        <v>4.8040000000000003</v>
      </c>
      <c r="AJ267" s="176">
        <v>4.8840000000000003</v>
      </c>
      <c r="AK267" s="176">
        <v>106.9824</v>
      </c>
      <c r="AL267" s="176">
        <v>137.22239999999999</v>
      </c>
      <c r="AM267" s="176">
        <v>90.5184</v>
      </c>
      <c r="AN267" s="176">
        <v>55.372800000000005</v>
      </c>
      <c r="AO267" s="176">
        <v>47.6952</v>
      </c>
      <c r="AP267" s="176">
        <v>131.84639999999999</v>
      </c>
      <c r="AQ267" s="176">
        <v>114.4248</v>
      </c>
      <c r="AR267" s="176">
        <v>151.4016</v>
      </c>
      <c r="AS267" s="176">
        <v>111.48480000000001</v>
      </c>
      <c r="AT267" s="176">
        <v>109.98960000000001</v>
      </c>
      <c r="AU267" s="176">
        <v>116.3904</v>
      </c>
      <c r="AV267" s="176">
        <v>96.398399999999995</v>
      </c>
      <c r="AW267" s="176">
        <v>71.803200000000004</v>
      </c>
      <c r="AX267" s="176">
        <v>123.93360000000001</v>
      </c>
      <c r="AY267" s="176">
        <v>133.79520000000002</v>
      </c>
      <c r="AZ267" s="176">
        <v>133.66079999999999</v>
      </c>
      <c r="BA267" s="176">
        <v>80.035200000000003</v>
      </c>
      <c r="BB267" s="176">
        <v>69.921600000000012</v>
      </c>
      <c r="BC267" s="176">
        <v>83.244</v>
      </c>
      <c r="BD267" s="176">
        <v>79.749600000000001</v>
      </c>
      <c r="BE267" s="176">
        <v>105.30239999999999</v>
      </c>
      <c r="BF267" s="176">
        <v>44.570399999999999</v>
      </c>
      <c r="BG267" s="176">
        <v>109.536</v>
      </c>
      <c r="BH267" s="176">
        <v>63.503999999999998</v>
      </c>
      <c r="BI267" s="176">
        <v>85.881600000000006</v>
      </c>
      <c r="BJ267" s="176">
        <v>41.328000000000003</v>
      </c>
      <c r="BK267" s="176">
        <v>47.795999999999999</v>
      </c>
      <c r="BL267" s="176">
        <v>118.64160000000001</v>
      </c>
      <c r="BM267" s="176">
        <v>141.5232</v>
      </c>
      <c r="BN267" s="176">
        <v>83.479199999999992</v>
      </c>
      <c r="BO267" s="176">
        <v>147.36960000000002</v>
      </c>
      <c r="BP267" s="176">
        <v>103.2192</v>
      </c>
      <c r="BQ267" s="176">
        <v>110.24160000000001</v>
      </c>
      <c r="BR267" s="176">
        <v>106.848</v>
      </c>
      <c r="BS267" s="176">
        <v>101.80800000000001</v>
      </c>
      <c r="BT267" s="176">
        <v>71.8536</v>
      </c>
      <c r="BU267" s="176">
        <v>101.2368</v>
      </c>
      <c r="BV267" s="176">
        <v>63.957599999999999</v>
      </c>
      <c r="BW267" s="176">
        <v>112.2912</v>
      </c>
      <c r="BX267" s="176">
        <v>105.03360000000001</v>
      </c>
      <c r="BY267" s="176">
        <v>42.134399999999999</v>
      </c>
      <c r="BZ267" s="176">
        <v>123.06</v>
      </c>
      <c r="CA267" s="176">
        <v>90.367199999999997</v>
      </c>
      <c r="CB267" s="176">
        <v>135.6096</v>
      </c>
      <c r="CC267" s="176">
        <v>67.536000000000001</v>
      </c>
      <c r="CD267" s="176">
        <v>84.453600000000009</v>
      </c>
      <c r="CE267" s="176">
        <v>23.788799999999998</v>
      </c>
      <c r="CF267" s="176">
        <v>81.647999999999996</v>
      </c>
      <c r="CG267" s="176">
        <v>111.88800000000001</v>
      </c>
      <c r="CH267" s="176">
        <v>55.036799999999999</v>
      </c>
      <c r="CI267" s="176">
        <v>81.160800000000009</v>
      </c>
      <c r="CJ267" s="176">
        <v>127.73039999999999</v>
      </c>
      <c r="CK267" s="176">
        <v>81.513600000000011</v>
      </c>
      <c r="CL267" s="176">
        <v>141.69120000000001</v>
      </c>
      <c r="CM267" s="176">
        <v>91.761600000000001</v>
      </c>
      <c r="CN267" s="176">
        <v>136.48320000000001</v>
      </c>
      <c r="CO267" s="176">
        <v>119.5488</v>
      </c>
      <c r="CP267" s="176">
        <v>146.56320000000002</v>
      </c>
      <c r="CQ267" s="176">
        <v>40.639199999999995</v>
      </c>
      <c r="CR267" s="176">
        <v>160.59120000000001</v>
      </c>
      <c r="CS267" s="176">
        <v>98.414400000000001</v>
      </c>
      <c r="CT267" s="176">
        <v>137.13839999999999</v>
      </c>
      <c r="CU267" s="176">
        <v>48.787199999999999</v>
      </c>
      <c r="CV267" s="176">
        <v>77.884799999999998</v>
      </c>
      <c r="CW267" s="176">
        <v>106.0416</v>
      </c>
      <c r="CX267" s="176">
        <v>78.069600000000008</v>
      </c>
      <c r="CY267" s="176">
        <v>137.5248</v>
      </c>
      <c r="CZ267" s="176">
        <v>122.87519999999999</v>
      </c>
      <c r="DA267" s="176">
        <v>100.71599999999999</v>
      </c>
      <c r="DB267" s="176">
        <v>146.63039999999998</v>
      </c>
      <c r="DC267" s="176">
        <v>79.363199999999992</v>
      </c>
      <c r="DD267" s="176">
        <v>100.3296</v>
      </c>
      <c r="DE267" s="4"/>
      <c r="DF267" s="113">
        <f t="shared" si="21"/>
        <v>45200</v>
      </c>
      <c r="DG267" s="133">
        <f t="shared" si="22"/>
        <v>88.11</v>
      </c>
      <c r="DH267" s="86">
        <f t="shared" ca="1" si="19"/>
        <v>0</v>
      </c>
      <c r="DI267" s="4"/>
      <c r="DO267" s="178"/>
    </row>
    <row r="268" spans="1:119" customFormat="1" ht="12" customHeight="1" x14ac:dyDescent="0.2">
      <c r="A268" s="4"/>
      <c r="B268" s="188">
        <f t="shared" si="20"/>
        <v>45231</v>
      </c>
      <c r="C268" s="186">
        <v>89.96</v>
      </c>
      <c r="D268" s="186">
        <v>17.91</v>
      </c>
      <c r="E268" s="187">
        <v>0.9</v>
      </c>
      <c r="F268" s="187">
        <v>1.1000000000000001</v>
      </c>
      <c r="G268" s="4"/>
      <c r="H268" s="4"/>
      <c r="I268" s="4"/>
      <c r="J268" s="4"/>
      <c r="K268" s="4"/>
      <c r="L268" s="208">
        <v>37499</v>
      </c>
      <c r="M268" s="176">
        <v>4.4420000000000002</v>
      </c>
      <c r="N268" s="176">
        <v>4.492</v>
      </c>
      <c r="O268" s="176">
        <v>4.5019999999999998</v>
      </c>
      <c r="P268" s="176">
        <v>4.4749999999999996</v>
      </c>
      <c r="Q268" s="176">
        <v>4.4889999999999999</v>
      </c>
      <c r="R268" s="176">
        <v>4.5129999999999999</v>
      </c>
      <c r="S268" s="176">
        <v>4.5330000000000004</v>
      </c>
      <c r="T268" s="176">
        <v>4.4710000000000001</v>
      </c>
      <c r="U268" s="176">
        <v>4.5330000000000004</v>
      </c>
      <c r="V268" s="176">
        <v>4.532</v>
      </c>
      <c r="W268" s="176">
        <v>4.5289999999999999</v>
      </c>
      <c r="X268" s="176">
        <v>4.5330000000000004</v>
      </c>
      <c r="Y268" s="176">
        <v>4.5179999999999998</v>
      </c>
      <c r="Z268" s="176">
        <v>4.4880000000000004</v>
      </c>
      <c r="AA268" s="176">
        <v>4.5209999999999999</v>
      </c>
      <c r="AB268" s="176">
        <v>4.5720000000000001</v>
      </c>
      <c r="AC268" s="176">
        <v>4.5810000000000004</v>
      </c>
      <c r="AD268" s="176">
        <v>4.5750000000000002</v>
      </c>
      <c r="AE268" s="176">
        <v>4.5270000000000001</v>
      </c>
      <c r="AF268" s="176">
        <v>4.4640000000000004</v>
      </c>
      <c r="AG268" s="176">
        <v>4.4809999999999999</v>
      </c>
      <c r="AH268" s="176">
        <v>4.524</v>
      </c>
      <c r="AI268" s="176">
        <v>4.7240000000000002</v>
      </c>
      <c r="AJ268" s="176">
        <v>4.6520000000000001</v>
      </c>
      <c r="AK268" s="176">
        <v>89.6952</v>
      </c>
      <c r="AL268" s="176">
        <v>127.8984</v>
      </c>
      <c r="AM268" s="176">
        <v>162.85920000000002</v>
      </c>
      <c r="AN268" s="176">
        <v>97.003199999999993</v>
      </c>
      <c r="AO268" s="176">
        <v>88.855199999999996</v>
      </c>
      <c r="AP268" s="176">
        <v>110.5776</v>
      </c>
      <c r="AQ268" s="176">
        <v>86.385600000000011</v>
      </c>
      <c r="AR268" s="176">
        <v>153.46799999999999</v>
      </c>
      <c r="AS268" s="176">
        <v>94.953600000000009</v>
      </c>
      <c r="AT268" s="176">
        <v>136.43279999999999</v>
      </c>
      <c r="AU268" s="176">
        <v>141.64079999999998</v>
      </c>
      <c r="AV268" s="176">
        <v>97.221600000000009</v>
      </c>
      <c r="AW268" s="176">
        <v>125.63039999999999</v>
      </c>
      <c r="AX268" s="176">
        <v>111.9888</v>
      </c>
      <c r="AY268" s="176">
        <v>121.01039999999999</v>
      </c>
      <c r="AZ268" s="176">
        <v>135.0384</v>
      </c>
      <c r="BA268" s="176">
        <v>106.9152</v>
      </c>
      <c r="BB268" s="176">
        <v>106.4952</v>
      </c>
      <c r="BC268" s="176">
        <v>56.733599999999996</v>
      </c>
      <c r="BD268" s="176">
        <v>120.54</v>
      </c>
      <c r="BE268" s="176">
        <v>132.65279999999998</v>
      </c>
      <c r="BF268" s="176">
        <v>111.636</v>
      </c>
      <c r="BG268" s="176">
        <v>45.040800000000004</v>
      </c>
      <c r="BH268" s="176">
        <v>123.2616</v>
      </c>
      <c r="BI268" s="176">
        <v>101.0184</v>
      </c>
      <c r="BJ268" s="176">
        <v>127.008</v>
      </c>
      <c r="BK268" s="176">
        <v>108.66239999999999</v>
      </c>
      <c r="BL268" s="176">
        <v>88.367999999999995</v>
      </c>
      <c r="BM268" s="176">
        <v>118.74239999999999</v>
      </c>
      <c r="BN268" s="176">
        <v>100.63200000000001</v>
      </c>
      <c r="BO268" s="176">
        <v>120.75839999999999</v>
      </c>
      <c r="BP268" s="176">
        <v>51.206400000000002</v>
      </c>
      <c r="BQ268" s="176">
        <v>74.625600000000006</v>
      </c>
      <c r="BR268" s="176">
        <v>127.8648</v>
      </c>
      <c r="BS268" s="176">
        <v>137.89439999999999</v>
      </c>
      <c r="BT268" s="176">
        <v>47.5608</v>
      </c>
      <c r="BU268" s="176">
        <v>41.344800000000006</v>
      </c>
      <c r="BV268" s="176">
        <v>124.7568</v>
      </c>
      <c r="BW268" s="176">
        <v>118.13760000000001</v>
      </c>
      <c r="BX268" s="176">
        <v>138.4992</v>
      </c>
      <c r="BY268" s="176">
        <v>120.3552</v>
      </c>
      <c r="BZ268" s="176">
        <v>57.573599999999999</v>
      </c>
      <c r="CA268" s="176">
        <v>43.159199999999998</v>
      </c>
      <c r="CB268" s="176">
        <v>71.9208</v>
      </c>
      <c r="CC268" s="176">
        <v>77.447999999999993</v>
      </c>
      <c r="CD268" s="176">
        <v>49.795199999999994</v>
      </c>
      <c r="CE268" s="176">
        <v>62.680800000000005</v>
      </c>
      <c r="CF268" s="176">
        <v>52.365600000000001</v>
      </c>
      <c r="CG268" s="176">
        <v>65.721600000000009</v>
      </c>
      <c r="CH268" s="176">
        <v>79.228800000000007</v>
      </c>
      <c r="CI268" s="176">
        <v>35.363999999999997</v>
      </c>
      <c r="CJ268" s="176">
        <v>58.833599999999997</v>
      </c>
      <c r="CK268" s="176">
        <v>64.915199999999999</v>
      </c>
      <c r="CL268" s="176">
        <v>79.430399999999992</v>
      </c>
      <c r="CM268" s="176">
        <v>47.375999999999998</v>
      </c>
      <c r="CN268" s="176">
        <v>20.916</v>
      </c>
      <c r="CO268" s="176">
        <v>51.6096</v>
      </c>
      <c r="CP268" s="176">
        <v>57.859199999999994</v>
      </c>
      <c r="CQ268" s="176">
        <v>70.56</v>
      </c>
      <c r="CR268" s="176">
        <v>65.116799999999998</v>
      </c>
      <c r="CS268" s="176">
        <v>51.996000000000002</v>
      </c>
      <c r="CT268" s="176">
        <v>56.6496</v>
      </c>
      <c r="CU268" s="176">
        <v>121.76639999999999</v>
      </c>
      <c r="CV268" s="176">
        <v>118.13760000000001</v>
      </c>
      <c r="CW268" s="176">
        <v>88.8048</v>
      </c>
      <c r="CX268" s="176">
        <v>96.952799999999996</v>
      </c>
      <c r="CY268" s="176">
        <v>134.26560000000001</v>
      </c>
      <c r="CZ268" s="176">
        <v>120.75839999999999</v>
      </c>
      <c r="DA268" s="176">
        <v>55.776000000000003</v>
      </c>
      <c r="DB268" s="176">
        <v>100.3296</v>
      </c>
      <c r="DC268" s="176">
        <v>142.80000000000001</v>
      </c>
      <c r="DD268" s="176">
        <v>86.889600000000002</v>
      </c>
      <c r="DE268" s="4"/>
      <c r="DF268" s="113">
        <f t="shared" si="21"/>
        <v>45231</v>
      </c>
      <c r="DG268" s="133">
        <f t="shared" si="22"/>
        <v>89.96</v>
      </c>
      <c r="DH268" s="86">
        <f t="shared" ca="1" si="19"/>
        <v>0</v>
      </c>
      <c r="DI268" s="4"/>
      <c r="DO268" s="178"/>
    </row>
    <row r="269" spans="1:119" customFormat="1" ht="12" customHeight="1" x14ac:dyDescent="0.2">
      <c r="A269" s="4"/>
      <c r="B269" s="188">
        <f t="shared" si="20"/>
        <v>45261</v>
      </c>
      <c r="C269" s="186">
        <v>81.8</v>
      </c>
      <c r="D269" s="186">
        <v>18.829999999999998</v>
      </c>
      <c r="E269" s="187">
        <v>0.9</v>
      </c>
      <c r="F269" s="187">
        <v>1.1000000000000001</v>
      </c>
      <c r="G269" s="4"/>
      <c r="H269" s="4"/>
      <c r="I269" s="4"/>
      <c r="J269" s="4"/>
      <c r="K269" s="4"/>
      <c r="L269" s="208">
        <v>37500</v>
      </c>
      <c r="M269" s="176">
        <v>4.7190000000000003</v>
      </c>
      <c r="N269" s="176">
        <v>4.7069999999999999</v>
      </c>
      <c r="O269" s="176">
        <v>4.6870000000000003</v>
      </c>
      <c r="P269" s="176">
        <v>4.6790000000000003</v>
      </c>
      <c r="Q269" s="176">
        <v>4.6870000000000003</v>
      </c>
      <c r="R269" s="176">
        <v>4.6509999999999998</v>
      </c>
      <c r="S269" s="176">
        <v>4.6120000000000001</v>
      </c>
      <c r="T269" s="176">
        <v>4.4589999999999996</v>
      </c>
      <c r="U269" s="176">
        <v>4.3310000000000004</v>
      </c>
      <c r="V269" s="176">
        <v>5.1749999999999998</v>
      </c>
      <c r="W269" s="176">
        <v>5.0259999999999998</v>
      </c>
      <c r="X269" s="176">
        <v>4.9960000000000004</v>
      </c>
      <c r="Y269" s="176">
        <v>4.9630000000000001</v>
      </c>
      <c r="Z269" s="176">
        <v>4.9269999999999996</v>
      </c>
      <c r="AA269" s="176">
        <v>4.9219999999999997</v>
      </c>
      <c r="AB269" s="176">
        <v>4.9139999999999997</v>
      </c>
      <c r="AC269" s="176">
        <v>3.8010000000000002</v>
      </c>
      <c r="AD269" s="176">
        <v>3.7570000000000001</v>
      </c>
      <c r="AE269" s="176">
        <v>4.3540000000000001</v>
      </c>
      <c r="AF269" s="176">
        <v>3.4390000000000001</v>
      </c>
      <c r="AG269" s="176">
        <v>4.33</v>
      </c>
      <c r="AH269" s="176">
        <v>4.3319999999999999</v>
      </c>
      <c r="AI269" s="176">
        <v>4.3380000000000001</v>
      </c>
      <c r="AJ269" s="176">
        <v>7.484</v>
      </c>
      <c r="AK269" s="176">
        <v>110.1576</v>
      </c>
      <c r="AL269" s="176">
        <v>92.1648</v>
      </c>
      <c r="AM269" s="176">
        <v>134.26560000000001</v>
      </c>
      <c r="AN269" s="176">
        <v>116.13839999999999</v>
      </c>
      <c r="AO269" s="176">
        <v>67.98960000000001</v>
      </c>
      <c r="AP269" s="176">
        <v>34.070399999999999</v>
      </c>
      <c r="AQ269" s="176">
        <v>40.4544</v>
      </c>
      <c r="AR269" s="176">
        <v>96.9696</v>
      </c>
      <c r="AS269" s="176">
        <v>126.252</v>
      </c>
      <c r="AT269" s="176">
        <v>127.62960000000001</v>
      </c>
      <c r="AU269" s="176">
        <v>43.310400000000001</v>
      </c>
      <c r="AV269" s="176">
        <v>50.332800000000006</v>
      </c>
      <c r="AW269" s="176">
        <v>42.369599999999998</v>
      </c>
      <c r="AX269" s="176">
        <v>105.72239999999999</v>
      </c>
      <c r="AY269" s="176">
        <v>91.324799999999996</v>
      </c>
      <c r="AZ269" s="176">
        <v>107.50319999999999</v>
      </c>
      <c r="BA269" s="176">
        <v>120.47280000000001</v>
      </c>
      <c r="BB269" s="176">
        <v>58.581600000000002</v>
      </c>
      <c r="BC269" s="176">
        <v>101.3544</v>
      </c>
      <c r="BD269" s="176">
        <v>108.8472</v>
      </c>
      <c r="BE269" s="176">
        <v>128.4024</v>
      </c>
      <c r="BF269" s="176">
        <v>104.14319999999999</v>
      </c>
      <c r="BG269" s="176">
        <v>112.64400000000001</v>
      </c>
      <c r="BH269" s="176">
        <v>126.18480000000001</v>
      </c>
      <c r="BI269" s="176">
        <v>112.9632</v>
      </c>
      <c r="BJ269" s="176">
        <v>96.768000000000001</v>
      </c>
      <c r="BK269" s="176">
        <v>104.9328</v>
      </c>
      <c r="BL269" s="176">
        <v>127.9992</v>
      </c>
      <c r="BM269" s="176">
        <v>103.4208</v>
      </c>
      <c r="BN269" s="176">
        <v>55.843199999999996</v>
      </c>
      <c r="BO269" s="176">
        <v>84.8904</v>
      </c>
      <c r="BP269" s="176">
        <v>120.1032</v>
      </c>
      <c r="BQ269" s="176">
        <v>91.173600000000008</v>
      </c>
      <c r="BR269" s="176">
        <v>134.70239999999998</v>
      </c>
      <c r="BS269" s="176">
        <v>92.988</v>
      </c>
      <c r="BT269" s="176">
        <v>130.03200000000001</v>
      </c>
      <c r="BU269" s="176">
        <v>137.22239999999999</v>
      </c>
      <c r="BV269" s="176">
        <v>113.904</v>
      </c>
      <c r="BW269" s="176">
        <v>54.448800000000006</v>
      </c>
      <c r="BX269" s="176">
        <v>103.72319999999999</v>
      </c>
      <c r="BY269" s="176">
        <v>110.1576</v>
      </c>
      <c r="BZ269" s="176">
        <v>125.244</v>
      </c>
      <c r="CA269" s="176">
        <v>77.128799999999998</v>
      </c>
      <c r="CB269" s="176">
        <v>112.2912</v>
      </c>
      <c r="CC269" s="176">
        <v>115.0968</v>
      </c>
      <c r="CD269" s="176">
        <v>45.914400000000001</v>
      </c>
      <c r="CE269" s="176">
        <v>118.1544</v>
      </c>
      <c r="CF269" s="176">
        <v>116.62560000000001</v>
      </c>
      <c r="CG269" s="176">
        <v>100.0776</v>
      </c>
      <c r="CH269" s="176">
        <v>109.872</v>
      </c>
      <c r="CI269" s="176">
        <v>95.961600000000004</v>
      </c>
      <c r="CJ269" s="176">
        <v>120.55680000000001</v>
      </c>
      <c r="CK269" s="176">
        <v>39.076800000000006</v>
      </c>
      <c r="CL269" s="176">
        <v>116.1216</v>
      </c>
      <c r="CM269" s="176">
        <v>116.70960000000001</v>
      </c>
      <c r="CN269" s="176">
        <v>137.40720000000002</v>
      </c>
      <c r="CO269" s="176">
        <v>102.5808</v>
      </c>
      <c r="CP269" s="176">
        <v>78.136800000000008</v>
      </c>
      <c r="CQ269" s="176">
        <v>128.2176</v>
      </c>
      <c r="CR269" s="176">
        <v>79.027199999999993</v>
      </c>
      <c r="CS269" s="176">
        <v>128.77199999999999</v>
      </c>
      <c r="CT269" s="176">
        <v>62.260800000000003</v>
      </c>
      <c r="CU269" s="176">
        <v>59.438400000000001</v>
      </c>
      <c r="CV269" s="176">
        <v>115.3656</v>
      </c>
      <c r="CW269" s="176">
        <v>78.405600000000007</v>
      </c>
      <c r="CX269" s="176">
        <v>93.760800000000003</v>
      </c>
      <c r="CY269" s="176">
        <v>47.7624</v>
      </c>
      <c r="CZ269" s="176">
        <v>66.611999999999995</v>
      </c>
      <c r="DA269" s="176">
        <v>76.339199999999991</v>
      </c>
      <c r="DB269" s="176">
        <v>70.56</v>
      </c>
      <c r="DC269" s="176">
        <v>86.083199999999991</v>
      </c>
      <c r="DD269" s="176">
        <v>29.433599999999998</v>
      </c>
      <c r="DE269" s="4"/>
      <c r="DF269" s="113">
        <f t="shared" si="21"/>
        <v>45261</v>
      </c>
      <c r="DG269" s="133">
        <f t="shared" si="22"/>
        <v>81.8</v>
      </c>
      <c r="DH269" s="86">
        <f t="shared" ca="1" si="19"/>
        <v>0</v>
      </c>
      <c r="DI269" s="4"/>
      <c r="DO269" s="178"/>
    </row>
    <row r="270" spans="1:119" customFormat="1" ht="12" customHeight="1" x14ac:dyDescent="0.2">
      <c r="A270" s="4"/>
      <c r="B270" s="188">
        <f t="shared" si="20"/>
        <v>45292</v>
      </c>
      <c r="C270" s="186">
        <v>87.95</v>
      </c>
      <c r="D270" s="186">
        <v>20.149999999999999</v>
      </c>
      <c r="E270" s="187">
        <v>0.9</v>
      </c>
      <c r="F270" s="187">
        <v>1.1000000000000001</v>
      </c>
      <c r="G270" s="4"/>
      <c r="H270" s="4"/>
      <c r="I270" s="4"/>
      <c r="J270" s="4"/>
      <c r="K270" s="4"/>
      <c r="L270" s="208">
        <v>37501</v>
      </c>
      <c r="M270" s="176">
        <v>7.8159999999999998</v>
      </c>
      <c r="N270" s="176">
        <v>4.1459999999999999</v>
      </c>
      <c r="O270" s="176">
        <v>6.3170000000000002</v>
      </c>
      <c r="P270" s="176">
        <v>6.2880000000000003</v>
      </c>
      <c r="Q270" s="176">
        <v>6.2370000000000001</v>
      </c>
      <c r="R270" s="176">
        <v>6.5679999999999996</v>
      </c>
      <c r="S270" s="176">
        <v>6.5860000000000003</v>
      </c>
      <c r="T270" s="176">
        <v>6.5490000000000004</v>
      </c>
      <c r="U270" s="176">
        <v>4.157</v>
      </c>
      <c r="V270" s="176">
        <v>1.651</v>
      </c>
      <c r="W270" s="176">
        <v>7.3150000000000004</v>
      </c>
      <c r="X270" s="176">
        <v>7.5220000000000002</v>
      </c>
      <c r="Y270" s="176">
        <v>7.54</v>
      </c>
      <c r="Z270" s="176">
        <v>7.58</v>
      </c>
      <c r="AA270" s="176">
        <v>7.4989999999999997</v>
      </c>
      <c r="AB270" s="176">
        <v>7.3630000000000004</v>
      </c>
      <c r="AC270" s="176">
        <v>6.89</v>
      </c>
      <c r="AD270" s="176">
        <v>7.5209999999999999</v>
      </c>
      <c r="AE270" s="176">
        <v>7.5010000000000003</v>
      </c>
      <c r="AF270" s="176">
        <v>7.4180000000000001</v>
      </c>
      <c r="AG270" s="176">
        <v>7.4660000000000002</v>
      </c>
      <c r="AH270" s="176">
        <v>7.5259999999999998</v>
      </c>
      <c r="AI270" s="176">
        <v>7.5460000000000003</v>
      </c>
      <c r="AJ270" s="176">
        <v>4.2309999999999999</v>
      </c>
      <c r="AK270" s="176">
        <v>102.91680000000001</v>
      </c>
      <c r="AL270" s="176">
        <v>133.86240000000001</v>
      </c>
      <c r="AM270" s="176">
        <v>78.422399999999996</v>
      </c>
      <c r="AN270" s="176">
        <v>112.0896</v>
      </c>
      <c r="AO270" s="176">
        <v>128.77199999999999</v>
      </c>
      <c r="AP270" s="176">
        <v>105.11760000000001</v>
      </c>
      <c r="AQ270" s="176">
        <v>147.82320000000001</v>
      </c>
      <c r="AR270" s="176">
        <v>41.58</v>
      </c>
      <c r="AS270" s="176">
        <v>86.234399999999994</v>
      </c>
      <c r="AT270" s="176">
        <v>120.3552</v>
      </c>
      <c r="AU270" s="176">
        <v>100.66560000000001</v>
      </c>
      <c r="AV270" s="176">
        <v>132.4512</v>
      </c>
      <c r="AW270" s="176">
        <v>72.441600000000008</v>
      </c>
      <c r="AX270" s="176">
        <v>74.776800000000009</v>
      </c>
      <c r="AY270" s="176">
        <v>74.104799999999997</v>
      </c>
      <c r="AZ270" s="176">
        <v>92.047200000000004</v>
      </c>
      <c r="BA270" s="176">
        <v>140.31360000000001</v>
      </c>
      <c r="BB270" s="176">
        <v>72.072000000000003</v>
      </c>
      <c r="BC270" s="176">
        <v>98.834399999999988</v>
      </c>
      <c r="BD270" s="176">
        <v>124.7568</v>
      </c>
      <c r="BE270" s="176">
        <v>109.2672</v>
      </c>
      <c r="BF270" s="176">
        <v>100.5984</v>
      </c>
      <c r="BG270" s="176">
        <v>14.5152</v>
      </c>
      <c r="BH270" s="176">
        <v>51.189599999999999</v>
      </c>
      <c r="BI270" s="176">
        <v>118.5744</v>
      </c>
      <c r="BJ270" s="176">
        <v>86.553600000000003</v>
      </c>
      <c r="BK270" s="176">
        <v>68.05680000000001</v>
      </c>
      <c r="BL270" s="176">
        <v>99.481200000000001</v>
      </c>
      <c r="BM270" s="176">
        <v>96.768000000000001</v>
      </c>
      <c r="BN270" s="176">
        <v>64.915199999999999</v>
      </c>
      <c r="BO270" s="176">
        <v>114.10560000000001</v>
      </c>
      <c r="BP270" s="176">
        <v>113.2992</v>
      </c>
      <c r="BQ270" s="176">
        <v>127.20960000000001</v>
      </c>
      <c r="BR270" s="176">
        <v>92.534399999999991</v>
      </c>
      <c r="BS270" s="176">
        <v>78.959999999999994</v>
      </c>
      <c r="BT270" s="176">
        <v>139.64160000000001</v>
      </c>
      <c r="BU270" s="176">
        <v>131.64479999999998</v>
      </c>
      <c r="BV270" s="176">
        <v>69.148800000000008</v>
      </c>
      <c r="BW270" s="176">
        <v>56.6496</v>
      </c>
      <c r="BX270" s="176">
        <v>85.847999999999999</v>
      </c>
      <c r="BY270" s="176">
        <v>76.893600000000006</v>
      </c>
      <c r="BZ270" s="176">
        <v>108.46080000000001</v>
      </c>
      <c r="CA270" s="176">
        <v>126.1512</v>
      </c>
      <c r="CB270" s="176">
        <v>91.526399999999995</v>
      </c>
      <c r="CC270" s="176">
        <v>96.314399999999992</v>
      </c>
      <c r="CD270" s="176">
        <v>111.60239999999999</v>
      </c>
      <c r="CE270" s="176">
        <v>68.090399999999988</v>
      </c>
      <c r="CF270" s="176">
        <v>54.768000000000001</v>
      </c>
      <c r="CG270" s="176">
        <v>60.933599999999998</v>
      </c>
      <c r="CH270" s="176">
        <v>109.0656</v>
      </c>
      <c r="CI270" s="176">
        <v>47.375999999999998</v>
      </c>
      <c r="CJ270" s="176">
        <v>77.565600000000003</v>
      </c>
      <c r="CK270" s="176">
        <v>107.04960000000001</v>
      </c>
      <c r="CL270" s="176">
        <v>68.308800000000005</v>
      </c>
      <c r="CM270" s="176">
        <v>68.140799999999999</v>
      </c>
      <c r="CN270" s="176">
        <v>144.76560000000001</v>
      </c>
      <c r="CO270" s="176">
        <v>79.497600000000006</v>
      </c>
      <c r="CP270" s="176">
        <v>144.61439999999999</v>
      </c>
      <c r="CQ270" s="176">
        <v>114.92880000000001</v>
      </c>
      <c r="CR270" s="176">
        <v>113.0976</v>
      </c>
      <c r="CS270" s="176">
        <v>81.412800000000004</v>
      </c>
      <c r="CT270" s="176">
        <v>46.502400000000002</v>
      </c>
      <c r="CU270" s="176">
        <v>109.788</v>
      </c>
      <c r="CV270" s="176">
        <v>83.865600000000001</v>
      </c>
      <c r="CW270" s="176">
        <v>114.50880000000001</v>
      </c>
      <c r="CX270" s="176">
        <v>105.8904</v>
      </c>
      <c r="CY270" s="176">
        <v>105.03360000000001</v>
      </c>
      <c r="CZ270" s="176">
        <v>138.6336</v>
      </c>
      <c r="DA270" s="176">
        <v>132.3168</v>
      </c>
      <c r="DB270" s="176">
        <v>149.58720000000002</v>
      </c>
      <c r="DC270" s="176">
        <v>57.741599999999998</v>
      </c>
      <c r="DD270" s="176">
        <v>144.6816</v>
      </c>
      <c r="DE270" s="4"/>
      <c r="DF270" s="113">
        <f t="shared" si="21"/>
        <v>45292</v>
      </c>
      <c r="DG270" s="133">
        <f t="shared" si="22"/>
        <v>87.95</v>
      </c>
      <c r="DH270" s="86">
        <f t="shared" ca="1" si="19"/>
        <v>0</v>
      </c>
      <c r="DI270" s="4"/>
      <c r="DO270" s="178"/>
    </row>
    <row r="271" spans="1:119" customFormat="1" ht="12" customHeight="1" x14ac:dyDescent="0.2">
      <c r="A271" s="4"/>
      <c r="B271" s="188">
        <f t="shared" si="20"/>
        <v>45323</v>
      </c>
      <c r="C271" s="186">
        <v>82.2</v>
      </c>
      <c r="D271" s="186">
        <v>20.56</v>
      </c>
      <c r="E271" s="187">
        <v>0.9</v>
      </c>
      <c r="F271" s="187">
        <v>1.1000000000000001</v>
      </c>
      <c r="G271" s="4"/>
      <c r="H271" s="4"/>
      <c r="I271" s="4"/>
      <c r="J271" s="4"/>
      <c r="K271" s="4"/>
      <c r="L271" s="208">
        <v>37502</v>
      </c>
      <c r="M271" s="176">
        <v>4.9009999999999998</v>
      </c>
      <c r="N271" s="176">
        <v>4.9429999999999996</v>
      </c>
      <c r="O271" s="176">
        <v>4.9459999999999997</v>
      </c>
      <c r="P271" s="176">
        <v>4.9459999999999997</v>
      </c>
      <c r="Q271" s="176">
        <v>4.8710000000000004</v>
      </c>
      <c r="R271" s="176">
        <v>5.0789999999999997</v>
      </c>
      <c r="S271" s="176">
        <v>6.7229999999999999</v>
      </c>
      <c r="T271" s="176">
        <v>6.601</v>
      </c>
      <c r="U271" s="176">
        <v>8.1989999999999998</v>
      </c>
      <c r="V271" s="176">
        <v>8.4120000000000008</v>
      </c>
      <c r="W271" s="176">
        <v>8.7289999999999992</v>
      </c>
      <c r="X271" s="176">
        <v>8.6549999999999994</v>
      </c>
      <c r="Y271" s="176">
        <v>8.5269999999999992</v>
      </c>
      <c r="Z271" s="176">
        <v>8.4580000000000002</v>
      </c>
      <c r="AA271" s="176">
        <v>8.3780000000000001</v>
      </c>
      <c r="AB271" s="176">
        <v>8.359</v>
      </c>
      <c r="AC271" s="176">
        <v>8.343</v>
      </c>
      <c r="AD271" s="176">
        <v>7.7350000000000003</v>
      </c>
      <c r="AE271" s="176">
        <v>10.599</v>
      </c>
      <c r="AF271" s="176">
        <v>10.661</v>
      </c>
      <c r="AG271" s="176">
        <v>10.582000000000001</v>
      </c>
      <c r="AH271" s="176">
        <v>10.49</v>
      </c>
      <c r="AI271" s="176">
        <v>9.5190000000000001</v>
      </c>
      <c r="AJ271" s="176">
        <v>7.6829999999999998</v>
      </c>
      <c r="AK271" s="176">
        <v>49.593599999999995</v>
      </c>
      <c r="AL271" s="176">
        <v>73.399199999999993</v>
      </c>
      <c r="AM271" s="176">
        <v>67.872</v>
      </c>
      <c r="AN271" s="176">
        <v>26.409599999999998</v>
      </c>
      <c r="AO271" s="176">
        <v>44.956800000000001</v>
      </c>
      <c r="AP271" s="176">
        <v>61.488</v>
      </c>
      <c r="AQ271" s="176">
        <v>20.630400000000002</v>
      </c>
      <c r="AR271" s="176">
        <v>35.868000000000002</v>
      </c>
      <c r="AS271" s="176">
        <v>64.125599999999991</v>
      </c>
      <c r="AT271" s="176">
        <v>64.7136</v>
      </c>
      <c r="AU271" s="176">
        <v>75.599999999999994</v>
      </c>
      <c r="AV271" s="176">
        <v>41.731199999999994</v>
      </c>
      <c r="AW271" s="176">
        <v>39.177599999999998</v>
      </c>
      <c r="AX271" s="176">
        <v>53.491199999999999</v>
      </c>
      <c r="AY271" s="176">
        <v>79.632000000000005</v>
      </c>
      <c r="AZ271" s="176">
        <v>94.147199999999998</v>
      </c>
      <c r="BA271" s="176">
        <v>14.716799999999999</v>
      </c>
      <c r="BB271" s="176">
        <v>83.88239999999999</v>
      </c>
      <c r="BC271" s="176">
        <v>59.6736</v>
      </c>
      <c r="BD271" s="176">
        <v>10.08</v>
      </c>
      <c r="BE271" s="176">
        <v>88.099199999999996</v>
      </c>
      <c r="BF271" s="176">
        <v>19.958400000000001</v>
      </c>
      <c r="BG271" s="176">
        <v>33.314399999999999</v>
      </c>
      <c r="BH271" s="176">
        <v>73.869600000000005</v>
      </c>
      <c r="BI271" s="176">
        <v>85.276800000000009</v>
      </c>
      <c r="BJ271" s="176">
        <v>54.230400000000003</v>
      </c>
      <c r="BK271" s="176">
        <v>42.1008</v>
      </c>
      <c r="BL271" s="176">
        <v>70.963200000000001</v>
      </c>
      <c r="BM271" s="176">
        <v>90.115200000000002</v>
      </c>
      <c r="BN271" s="176">
        <v>42.335999999999999</v>
      </c>
      <c r="BO271" s="176">
        <v>79.934400000000011</v>
      </c>
      <c r="BP271" s="176">
        <v>57.254399999999997</v>
      </c>
      <c r="BQ271" s="176">
        <v>81.950400000000002</v>
      </c>
      <c r="BR271" s="176">
        <v>22.175999999999998</v>
      </c>
      <c r="BS271" s="176">
        <v>38.304000000000002</v>
      </c>
      <c r="BT271" s="176">
        <v>69.955199999999991</v>
      </c>
      <c r="BU271" s="176">
        <v>61.2864</v>
      </c>
      <c r="BV271" s="176">
        <v>71.567999999999998</v>
      </c>
      <c r="BW271" s="176">
        <v>26.224799999999998</v>
      </c>
      <c r="BX271" s="176">
        <v>68.653199999999998</v>
      </c>
      <c r="BY271" s="176">
        <v>63.949200000000005</v>
      </c>
      <c r="BZ271" s="176">
        <v>126.9072</v>
      </c>
      <c r="CA271" s="176">
        <v>91.803600000000003</v>
      </c>
      <c r="CB271" s="176">
        <v>80.8416</v>
      </c>
      <c r="CC271" s="176">
        <v>84.042000000000002</v>
      </c>
      <c r="CD271" s="176">
        <v>53.171999999999997</v>
      </c>
      <c r="CE271" s="176">
        <v>81.446399999999997</v>
      </c>
      <c r="CF271" s="176">
        <v>91.123199999999997</v>
      </c>
      <c r="CG271" s="176">
        <v>144.14400000000001</v>
      </c>
      <c r="CH271" s="176">
        <v>73.987200000000001</v>
      </c>
      <c r="CI271" s="176">
        <v>141.876</v>
      </c>
      <c r="CJ271" s="176">
        <v>101.0352</v>
      </c>
      <c r="CK271" s="176">
        <v>92.332800000000006</v>
      </c>
      <c r="CL271" s="176">
        <v>71.769600000000011</v>
      </c>
      <c r="CM271" s="176">
        <v>73.584000000000003</v>
      </c>
      <c r="CN271" s="176">
        <v>70.459199999999996</v>
      </c>
      <c r="CO271" s="176">
        <v>139.59120000000001</v>
      </c>
      <c r="CP271" s="176">
        <v>121.9344</v>
      </c>
      <c r="CQ271" s="176">
        <v>124.58880000000001</v>
      </c>
      <c r="CR271" s="176">
        <v>63.554400000000001</v>
      </c>
      <c r="CS271" s="176">
        <v>124.1688</v>
      </c>
      <c r="CT271" s="176">
        <v>68.527199999999993</v>
      </c>
      <c r="CU271" s="176">
        <v>87.99839999999999</v>
      </c>
      <c r="CV271" s="176">
        <v>134.68559999999999</v>
      </c>
      <c r="CW271" s="176">
        <v>52.819199999999995</v>
      </c>
      <c r="CX271" s="176">
        <v>132.01439999999999</v>
      </c>
      <c r="CY271" s="176">
        <v>146.8152</v>
      </c>
      <c r="CZ271" s="176">
        <v>66.947999999999993</v>
      </c>
      <c r="DA271" s="176">
        <v>126.504</v>
      </c>
      <c r="DB271" s="176">
        <v>75.465600000000009</v>
      </c>
      <c r="DC271" s="176">
        <v>140.98560000000001</v>
      </c>
      <c r="DD271" s="176">
        <v>123.3456</v>
      </c>
      <c r="DE271" s="4"/>
      <c r="DF271" s="113">
        <f t="shared" si="21"/>
        <v>45323</v>
      </c>
      <c r="DG271" s="133">
        <f t="shared" si="22"/>
        <v>82.2</v>
      </c>
      <c r="DH271" s="86">
        <f t="shared" ca="1" si="19"/>
        <v>0</v>
      </c>
      <c r="DI271" s="4"/>
      <c r="DO271" s="178"/>
    </row>
    <row r="272" spans="1:119" customFormat="1" ht="12" customHeight="1" x14ac:dyDescent="0.2">
      <c r="A272" s="4"/>
      <c r="B272" s="188">
        <f t="shared" si="20"/>
        <v>45352</v>
      </c>
      <c r="C272" s="186">
        <v>78.849999999999994</v>
      </c>
      <c r="D272" s="186">
        <v>24.97</v>
      </c>
      <c r="E272" s="187">
        <v>0.9</v>
      </c>
      <c r="F272" s="187">
        <v>1.1000000000000001</v>
      </c>
      <c r="G272" s="4"/>
      <c r="H272" s="4"/>
      <c r="I272" s="4"/>
      <c r="J272" s="4"/>
      <c r="K272" s="4"/>
      <c r="L272" s="208">
        <v>37503</v>
      </c>
      <c r="M272" s="176">
        <v>7.5430000000000001</v>
      </c>
      <c r="N272" s="176">
        <v>7.4770000000000003</v>
      </c>
      <c r="O272" s="176">
        <v>7.3869999999999996</v>
      </c>
      <c r="P272" s="176">
        <v>4.7009999999999996</v>
      </c>
      <c r="Q272" s="176">
        <v>2.306</v>
      </c>
      <c r="R272" s="176">
        <v>4.657</v>
      </c>
      <c r="S272" s="176">
        <v>6.1159999999999997</v>
      </c>
      <c r="T272" s="176">
        <v>6.0890000000000004</v>
      </c>
      <c r="U272" s="176">
        <v>6.0659999999999998</v>
      </c>
      <c r="V272" s="176">
        <v>5.9329999999999998</v>
      </c>
      <c r="W272" s="176">
        <v>5.8920000000000003</v>
      </c>
      <c r="X272" s="176">
        <v>5.9160000000000004</v>
      </c>
      <c r="Y272" s="176">
        <v>5.37</v>
      </c>
      <c r="Z272" s="176">
        <v>5.8049999999999997</v>
      </c>
      <c r="AA272" s="176">
        <v>5.577</v>
      </c>
      <c r="AB272" s="176">
        <v>5.5949999999999998</v>
      </c>
      <c r="AC272" s="176">
        <v>4.3890000000000002</v>
      </c>
      <c r="AD272" s="176">
        <v>5.7629999999999999</v>
      </c>
      <c r="AE272" s="176">
        <v>5.7359999999999998</v>
      </c>
      <c r="AF272" s="176">
        <v>5.7439999999999998</v>
      </c>
      <c r="AG272" s="176">
        <v>5.4260000000000002</v>
      </c>
      <c r="AH272" s="176">
        <v>4.6669999999999998</v>
      </c>
      <c r="AI272" s="176">
        <v>4.673</v>
      </c>
      <c r="AJ272" s="176">
        <v>7.0190000000000001</v>
      </c>
      <c r="AK272" s="176">
        <v>22.175999999999998</v>
      </c>
      <c r="AL272" s="176">
        <v>35.212800000000001</v>
      </c>
      <c r="AM272" s="176">
        <v>40.991999999999997</v>
      </c>
      <c r="AN272" s="176">
        <v>31.08</v>
      </c>
      <c r="AO272" s="176">
        <v>86.889600000000002</v>
      </c>
      <c r="AP272" s="176">
        <v>81.647999999999996</v>
      </c>
      <c r="AQ272" s="176">
        <v>35.221199999999996</v>
      </c>
      <c r="AR272" s="176">
        <v>78.959999999999994</v>
      </c>
      <c r="AS272" s="176">
        <v>91.937999999999988</v>
      </c>
      <c r="AT272" s="176">
        <v>65.242800000000003</v>
      </c>
      <c r="AU272" s="176">
        <v>44.150400000000005</v>
      </c>
      <c r="AV272" s="176">
        <v>19.958400000000001</v>
      </c>
      <c r="AW272" s="176">
        <v>86.948399999999992</v>
      </c>
      <c r="AX272" s="176">
        <v>82.16879999999999</v>
      </c>
      <c r="AY272" s="176">
        <v>95.659199999999998</v>
      </c>
      <c r="AZ272" s="176">
        <v>62.941199999999995</v>
      </c>
      <c r="BA272" s="176">
        <v>50.274000000000001</v>
      </c>
      <c r="BB272" s="176">
        <v>69.308399999999992</v>
      </c>
      <c r="BC272" s="176">
        <v>80.236800000000002</v>
      </c>
      <c r="BD272" s="176">
        <v>51.307199999999995</v>
      </c>
      <c r="BE272" s="176">
        <v>80.740799999999993</v>
      </c>
      <c r="BF272" s="176">
        <v>67.132800000000003</v>
      </c>
      <c r="BG272" s="176">
        <v>63.428399999999996</v>
      </c>
      <c r="BH272" s="176">
        <v>109.20840000000001</v>
      </c>
      <c r="BI272" s="176">
        <v>59.001600000000003</v>
      </c>
      <c r="BJ272" s="176">
        <v>60.6648</v>
      </c>
      <c r="BK272" s="176">
        <v>49.896000000000001</v>
      </c>
      <c r="BL272" s="176">
        <v>60.379199999999997</v>
      </c>
      <c r="BM272" s="176">
        <v>24.393599999999999</v>
      </c>
      <c r="BN272" s="176">
        <v>56.044800000000002</v>
      </c>
      <c r="BO272" s="176">
        <v>45.763199999999998</v>
      </c>
      <c r="BP272" s="176">
        <v>1.2096</v>
      </c>
      <c r="BQ272" s="176">
        <v>36.691199999999995</v>
      </c>
      <c r="BR272" s="176">
        <v>50.601599999999998</v>
      </c>
      <c r="BS272" s="176">
        <v>30.24</v>
      </c>
      <c r="BT272" s="176">
        <v>34.271999999999998</v>
      </c>
      <c r="BU272" s="176">
        <v>2.9232</v>
      </c>
      <c r="BV272" s="176">
        <v>19.219200000000001</v>
      </c>
      <c r="BW272" s="176">
        <v>32.944800000000001</v>
      </c>
      <c r="BX272" s="176">
        <v>51.458400000000005</v>
      </c>
      <c r="BY272" s="176">
        <v>51.004800000000003</v>
      </c>
      <c r="BZ272" s="176">
        <v>145.3536</v>
      </c>
      <c r="CA272" s="176">
        <v>57.456000000000003</v>
      </c>
      <c r="CB272" s="176">
        <v>70.156800000000004</v>
      </c>
      <c r="CC272" s="176">
        <v>71.769600000000011</v>
      </c>
      <c r="CD272" s="176">
        <v>67.183199999999999</v>
      </c>
      <c r="CE272" s="176">
        <v>42.302399999999999</v>
      </c>
      <c r="CF272" s="176">
        <v>71.517600000000002</v>
      </c>
      <c r="CG272" s="176">
        <v>51.004800000000003</v>
      </c>
      <c r="CH272" s="176">
        <v>45.36</v>
      </c>
      <c r="CI272" s="176">
        <v>26.5944</v>
      </c>
      <c r="CJ272" s="176">
        <v>82.101600000000005</v>
      </c>
      <c r="CK272" s="176">
        <v>81.866399999999999</v>
      </c>
      <c r="CL272" s="176">
        <v>106.2432</v>
      </c>
      <c r="CM272" s="176">
        <v>31.751999999999999</v>
      </c>
      <c r="CN272" s="176">
        <v>73.987200000000001</v>
      </c>
      <c r="CO272" s="176">
        <v>74.256</v>
      </c>
      <c r="CP272" s="176">
        <v>80.102399999999989</v>
      </c>
      <c r="CQ272" s="176">
        <v>59.472000000000001</v>
      </c>
      <c r="CR272" s="176">
        <v>18.345599999999997</v>
      </c>
      <c r="CS272" s="176">
        <v>76.154399999999995</v>
      </c>
      <c r="CT272" s="176">
        <v>74.541600000000003</v>
      </c>
      <c r="CU272" s="176">
        <v>88.905600000000007</v>
      </c>
      <c r="CV272" s="176">
        <v>84.470399999999998</v>
      </c>
      <c r="CW272" s="176">
        <v>132.4512</v>
      </c>
      <c r="CX272" s="176">
        <v>106.6968</v>
      </c>
      <c r="CY272" s="176">
        <v>139.2216</v>
      </c>
      <c r="CZ272" s="176">
        <v>123.61439999999999</v>
      </c>
      <c r="DA272" s="176">
        <v>70.879199999999997</v>
      </c>
      <c r="DB272" s="176">
        <v>123.312</v>
      </c>
      <c r="DC272" s="176">
        <v>135.50879999999998</v>
      </c>
      <c r="DD272" s="176">
        <v>116.4408</v>
      </c>
      <c r="DE272" s="4"/>
      <c r="DF272" s="113">
        <f t="shared" si="21"/>
        <v>45352</v>
      </c>
      <c r="DG272" s="133">
        <f t="shared" si="22"/>
        <v>78.849999999999994</v>
      </c>
      <c r="DH272" s="86">
        <f t="shared" ca="1" si="19"/>
        <v>0</v>
      </c>
      <c r="DI272" s="4"/>
      <c r="DO272" s="178"/>
    </row>
    <row r="273" spans="1:119" customFormat="1" ht="12" customHeight="1" x14ac:dyDescent="0.2">
      <c r="A273" s="4"/>
      <c r="B273" s="188">
        <f t="shared" si="20"/>
        <v>45383</v>
      </c>
      <c r="C273" s="186">
        <v>88.11</v>
      </c>
      <c r="D273" s="186">
        <v>20.239999999999998</v>
      </c>
      <c r="E273" s="187">
        <v>0.9</v>
      </c>
      <c r="F273" s="187">
        <v>1.1000000000000001</v>
      </c>
      <c r="G273" s="4"/>
      <c r="H273" s="4"/>
      <c r="I273" s="4"/>
      <c r="J273" s="4"/>
      <c r="K273" s="4"/>
      <c r="L273" s="208">
        <v>37504</v>
      </c>
      <c r="M273" s="176">
        <v>6.7969999999999997</v>
      </c>
      <c r="N273" s="176">
        <v>6.7809999999999997</v>
      </c>
      <c r="O273" s="176">
        <v>6.7050000000000001</v>
      </c>
      <c r="P273" s="176">
        <v>6.7439999999999998</v>
      </c>
      <c r="Q273" s="176">
        <v>6.7450000000000001</v>
      </c>
      <c r="R273" s="176">
        <v>6.7889999999999997</v>
      </c>
      <c r="S273" s="176">
        <v>6.7869999999999999</v>
      </c>
      <c r="T273" s="176">
        <v>6.7480000000000002</v>
      </c>
      <c r="U273" s="176">
        <v>6.7530000000000001</v>
      </c>
      <c r="V273" s="176">
        <v>6.73</v>
      </c>
      <c r="W273" s="176">
        <v>6.7279999999999998</v>
      </c>
      <c r="X273" s="176">
        <v>6.7320000000000002</v>
      </c>
      <c r="Y273" s="176">
        <v>6.7169999999999996</v>
      </c>
      <c r="Z273" s="176">
        <v>6.6769999999999996</v>
      </c>
      <c r="AA273" s="176">
        <v>6.6509999999999998</v>
      </c>
      <c r="AB273" s="176">
        <v>6.6440000000000001</v>
      </c>
      <c r="AC273" s="176">
        <v>4.5359999999999996</v>
      </c>
      <c r="AD273" s="176">
        <v>4.7130000000000001</v>
      </c>
      <c r="AE273" s="176">
        <v>4.68</v>
      </c>
      <c r="AF273" s="176">
        <v>4.6909999999999998</v>
      </c>
      <c r="AG273" s="176">
        <v>5.1369999999999996</v>
      </c>
      <c r="AH273" s="176">
        <v>5.851</v>
      </c>
      <c r="AI273" s="176">
        <v>5.851</v>
      </c>
      <c r="AJ273" s="176">
        <v>6.0970000000000004</v>
      </c>
      <c r="AK273" s="176">
        <v>93.542400000000001</v>
      </c>
      <c r="AL273" s="176">
        <v>28.056000000000001</v>
      </c>
      <c r="AM273" s="176">
        <v>98.49839999999999</v>
      </c>
      <c r="AN273" s="176">
        <v>95.491199999999992</v>
      </c>
      <c r="AO273" s="176">
        <v>128.82239999999999</v>
      </c>
      <c r="AP273" s="176">
        <v>101.80800000000001</v>
      </c>
      <c r="AQ273" s="176">
        <v>49.811999999999998</v>
      </c>
      <c r="AR273" s="176">
        <v>122.05200000000001</v>
      </c>
      <c r="AS273" s="176">
        <v>119.7504</v>
      </c>
      <c r="AT273" s="176">
        <v>65.772000000000006</v>
      </c>
      <c r="AU273" s="176">
        <v>134.03039999999999</v>
      </c>
      <c r="AV273" s="176">
        <v>106.0416</v>
      </c>
      <c r="AW273" s="176">
        <v>134.7192</v>
      </c>
      <c r="AX273" s="176">
        <v>110.84639999999999</v>
      </c>
      <c r="AY273" s="176">
        <v>111.68639999999999</v>
      </c>
      <c r="AZ273" s="176">
        <v>31.735199999999999</v>
      </c>
      <c r="BA273" s="176">
        <v>85.831199999999995</v>
      </c>
      <c r="BB273" s="176">
        <v>54.734400000000001</v>
      </c>
      <c r="BC273" s="176">
        <v>100.8</v>
      </c>
      <c r="BD273" s="176">
        <v>92.534399999999991</v>
      </c>
      <c r="BE273" s="176">
        <v>73.38239999999999</v>
      </c>
      <c r="BF273" s="176">
        <v>114.30719999999999</v>
      </c>
      <c r="BG273" s="176">
        <v>93.542400000000001</v>
      </c>
      <c r="BH273" s="176">
        <v>144.5472</v>
      </c>
      <c r="BI273" s="176">
        <v>32.726399999999998</v>
      </c>
      <c r="BJ273" s="176">
        <v>67.099199999999996</v>
      </c>
      <c r="BK273" s="176">
        <v>57.691199999999995</v>
      </c>
      <c r="BL273" s="176">
        <v>49.795199999999994</v>
      </c>
      <c r="BM273" s="176">
        <v>94.147199999999998</v>
      </c>
      <c r="BN273" s="176">
        <v>122.1696</v>
      </c>
      <c r="BO273" s="176">
        <v>92.500799999999998</v>
      </c>
      <c r="BP273" s="176">
        <v>93.912000000000006</v>
      </c>
      <c r="BQ273" s="176">
        <v>45.763199999999998</v>
      </c>
      <c r="BR273" s="176">
        <v>80.488799999999998</v>
      </c>
      <c r="BS273" s="176">
        <v>104.83199999999999</v>
      </c>
      <c r="BT273" s="176">
        <v>146.56320000000002</v>
      </c>
      <c r="BU273" s="176">
        <v>76.02</v>
      </c>
      <c r="BV273" s="176">
        <v>130.95599999999999</v>
      </c>
      <c r="BW273" s="176">
        <v>104.3784</v>
      </c>
      <c r="BX273" s="176">
        <v>5.8464</v>
      </c>
      <c r="BY273" s="176">
        <v>74.541600000000003</v>
      </c>
      <c r="BZ273" s="176">
        <v>146.49600000000001</v>
      </c>
      <c r="CA273" s="176">
        <v>54.549599999999998</v>
      </c>
      <c r="CB273" s="176">
        <v>72.794399999999996</v>
      </c>
      <c r="CC273" s="176">
        <v>119.1456</v>
      </c>
      <c r="CD273" s="176">
        <v>120.75839999999999</v>
      </c>
      <c r="CE273" s="176">
        <v>99.993600000000001</v>
      </c>
      <c r="CF273" s="176">
        <v>51.088800000000006</v>
      </c>
      <c r="CG273" s="176">
        <v>103.68960000000001</v>
      </c>
      <c r="CH273" s="176">
        <v>47.896800000000006</v>
      </c>
      <c r="CI273" s="176">
        <v>107.04960000000001</v>
      </c>
      <c r="CJ273" s="176">
        <v>155.03039999999999</v>
      </c>
      <c r="CK273" s="176">
        <v>77.212800000000001</v>
      </c>
      <c r="CL273" s="176">
        <v>91.190399999999997</v>
      </c>
      <c r="CM273" s="176">
        <v>84.084000000000003</v>
      </c>
      <c r="CN273" s="176">
        <v>126.5544</v>
      </c>
      <c r="CO273" s="176">
        <v>121.968</v>
      </c>
      <c r="CP273" s="176">
        <v>34.876800000000003</v>
      </c>
      <c r="CQ273" s="176">
        <v>127.34399999999999</v>
      </c>
      <c r="CR273" s="176">
        <v>109.68719999999999</v>
      </c>
      <c r="CS273" s="176">
        <v>125.328</v>
      </c>
      <c r="CT273" s="176">
        <v>104.0424</v>
      </c>
      <c r="CU273" s="176">
        <v>76.305600000000013</v>
      </c>
      <c r="CV273" s="176">
        <v>90.4512</v>
      </c>
      <c r="CW273" s="176">
        <v>134.06399999999999</v>
      </c>
      <c r="CX273" s="176">
        <v>95.810399999999987</v>
      </c>
      <c r="CY273" s="176">
        <v>66.275999999999996</v>
      </c>
      <c r="CZ273" s="176">
        <v>82.723199999999991</v>
      </c>
      <c r="DA273" s="176">
        <v>123.36239999999999</v>
      </c>
      <c r="DB273" s="176">
        <v>129.94800000000001</v>
      </c>
      <c r="DC273" s="176">
        <v>98.985600000000005</v>
      </c>
      <c r="DD273" s="176">
        <v>113.904</v>
      </c>
      <c r="DE273" s="4"/>
      <c r="DF273" s="113">
        <f t="shared" si="21"/>
        <v>45383</v>
      </c>
      <c r="DG273" s="133">
        <f t="shared" si="22"/>
        <v>88.11</v>
      </c>
      <c r="DH273" s="86">
        <f t="shared" ca="1" si="19"/>
        <v>0</v>
      </c>
      <c r="DI273" s="4"/>
      <c r="DO273" s="178"/>
    </row>
    <row r="274" spans="1:119" customFormat="1" ht="12" customHeight="1" x14ac:dyDescent="0.2">
      <c r="A274" s="4"/>
      <c r="B274" s="188">
        <f t="shared" si="20"/>
        <v>45413</v>
      </c>
      <c r="C274" s="186">
        <v>88.47</v>
      </c>
      <c r="D274" s="186">
        <v>21.76</v>
      </c>
      <c r="E274" s="187">
        <v>0.9</v>
      </c>
      <c r="F274" s="187">
        <v>1.1000000000000001</v>
      </c>
      <c r="G274" s="4"/>
      <c r="H274" s="4"/>
      <c r="I274" s="4"/>
      <c r="J274" s="4"/>
      <c r="K274" s="4"/>
      <c r="L274" s="208">
        <v>37505</v>
      </c>
      <c r="M274" s="176">
        <v>5.4290000000000003</v>
      </c>
      <c r="N274" s="176">
        <v>4.5750000000000002</v>
      </c>
      <c r="O274" s="176">
        <v>5.6989999999999998</v>
      </c>
      <c r="P274" s="176">
        <v>5.1029999999999998</v>
      </c>
      <c r="Q274" s="176">
        <v>6.266</v>
      </c>
      <c r="R274" s="176">
        <v>6.673</v>
      </c>
      <c r="S274" s="176">
        <v>6.375</v>
      </c>
      <c r="T274" s="176">
        <v>4.194</v>
      </c>
      <c r="U274" s="176">
        <v>4.3769999999999998</v>
      </c>
      <c r="V274" s="176">
        <v>4.4000000000000004</v>
      </c>
      <c r="W274" s="176">
        <v>4.5359999999999996</v>
      </c>
      <c r="X274" s="176">
        <v>4.548</v>
      </c>
      <c r="Y274" s="176">
        <v>4.3410000000000002</v>
      </c>
      <c r="Z274" s="176">
        <v>6.2169999999999996</v>
      </c>
      <c r="AA274" s="176">
        <v>6.1680000000000001</v>
      </c>
      <c r="AB274" s="176">
        <v>6.1449999999999996</v>
      </c>
      <c r="AC274" s="176">
        <v>6.149</v>
      </c>
      <c r="AD274" s="176">
        <v>6.165</v>
      </c>
      <c r="AE274" s="176">
        <v>6.1710000000000003</v>
      </c>
      <c r="AF274" s="176">
        <v>6.13</v>
      </c>
      <c r="AG274" s="176">
        <v>5.31</v>
      </c>
      <c r="AH274" s="176">
        <v>3.8580000000000001</v>
      </c>
      <c r="AI274" s="176">
        <v>3.8919999999999999</v>
      </c>
      <c r="AJ274" s="176">
        <v>9.0589999999999993</v>
      </c>
      <c r="AK274" s="176">
        <v>122.43839999999999</v>
      </c>
      <c r="AL274" s="176">
        <v>125.5968</v>
      </c>
      <c r="AM274" s="176">
        <v>26.392799999999998</v>
      </c>
      <c r="AN274" s="176">
        <v>118.7256</v>
      </c>
      <c r="AO274" s="176">
        <v>89.577600000000004</v>
      </c>
      <c r="AP274" s="176">
        <v>118.944</v>
      </c>
      <c r="AQ274" s="176">
        <v>126.2016</v>
      </c>
      <c r="AR274" s="176">
        <v>68.342399999999998</v>
      </c>
      <c r="AS274" s="176">
        <v>76.927199999999999</v>
      </c>
      <c r="AT274" s="176">
        <v>116.7432</v>
      </c>
      <c r="AU274" s="176">
        <v>119.28</v>
      </c>
      <c r="AV274" s="176">
        <v>116.8776</v>
      </c>
      <c r="AW274" s="176">
        <v>81.5976</v>
      </c>
      <c r="AX274" s="176">
        <v>113.53439999999999</v>
      </c>
      <c r="AY274" s="176">
        <v>62.630400000000002</v>
      </c>
      <c r="AZ274" s="176">
        <v>88.015199999999993</v>
      </c>
      <c r="BA274" s="176">
        <v>141.94320000000002</v>
      </c>
      <c r="BB274" s="176">
        <v>70.123199999999997</v>
      </c>
      <c r="BC274" s="176">
        <v>131.62799999999999</v>
      </c>
      <c r="BD274" s="176">
        <v>130.43520000000001</v>
      </c>
      <c r="BE274" s="176">
        <v>114.30719999999999</v>
      </c>
      <c r="BF274" s="176">
        <v>81.547200000000004</v>
      </c>
      <c r="BG274" s="176">
        <v>55.86</v>
      </c>
      <c r="BH274" s="176">
        <v>63.537599999999998</v>
      </c>
      <c r="BI274" s="176">
        <v>104.1936</v>
      </c>
      <c r="BJ274" s="176">
        <v>114.10560000000001</v>
      </c>
      <c r="BK274" s="176">
        <v>127.31039999999999</v>
      </c>
      <c r="BL274" s="176">
        <v>88.636800000000008</v>
      </c>
      <c r="BM274" s="176">
        <v>32.457599999999999</v>
      </c>
      <c r="BN274" s="176">
        <v>97.994399999999999</v>
      </c>
      <c r="BO274" s="176">
        <v>90.871200000000002</v>
      </c>
      <c r="BP274" s="176">
        <v>103.1352</v>
      </c>
      <c r="BQ274" s="176">
        <v>109.956</v>
      </c>
      <c r="BR274" s="176">
        <v>121.7328</v>
      </c>
      <c r="BS274" s="176">
        <v>105.42</v>
      </c>
      <c r="BT274" s="176">
        <v>100.1952</v>
      </c>
      <c r="BU274" s="176">
        <v>73.987200000000001</v>
      </c>
      <c r="BV274" s="176">
        <v>9.0719999999999992</v>
      </c>
      <c r="BW274" s="176">
        <v>8.702399999999999</v>
      </c>
      <c r="BX274" s="176">
        <v>49.845599999999997</v>
      </c>
      <c r="BY274" s="176">
        <v>56.044800000000002</v>
      </c>
      <c r="BZ274" s="176">
        <v>62.8992</v>
      </c>
      <c r="CA274" s="176">
        <v>56.246400000000001</v>
      </c>
      <c r="CB274" s="176">
        <v>124.18560000000001</v>
      </c>
      <c r="CC274" s="176">
        <v>61.941600000000001</v>
      </c>
      <c r="CD274" s="176">
        <v>97.188000000000002</v>
      </c>
      <c r="CE274" s="176">
        <v>119.3304</v>
      </c>
      <c r="CF274" s="176">
        <v>151.68720000000002</v>
      </c>
      <c r="CG274" s="176">
        <v>68.342399999999998</v>
      </c>
      <c r="CH274" s="176">
        <v>153.33360000000002</v>
      </c>
      <c r="CI274" s="176">
        <v>110.19119999999999</v>
      </c>
      <c r="CJ274" s="176">
        <v>73.180800000000005</v>
      </c>
      <c r="CK274" s="176">
        <v>60.564</v>
      </c>
      <c r="CL274" s="176">
        <v>60.110399999999998</v>
      </c>
      <c r="CM274" s="176">
        <v>82.471199999999996</v>
      </c>
      <c r="CN274" s="176">
        <v>97.994399999999999</v>
      </c>
      <c r="CO274" s="176">
        <v>92.0304</v>
      </c>
      <c r="CP274" s="176">
        <v>88.569600000000008</v>
      </c>
      <c r="CQ274" s="176">
        <v>110.9808</v>
      </c>
      <c r="CR274" s="176">
        <v>109.4016</v>
      </c>
      <c r="CS274" s="176">
        <v>122.8248</v>
      </c>
      <c r="CT274" s="176">
        <v>121.6152</v>
      </c>
      <c r="CU274" s="176">
        <v>78.271199999999993</v>
      </c>
      <c r="CV274" s="176">
        <v>134.316</v>
      </c>
      <c r="CW274" s="176">
        <v>100.8</v>
      </c>
      <c r="CX274" s="176">
        <v>146.76479999999998</v>
      </c>
      <c r="CY274" s="176">
        <v>75.381600000000006</v>
      </c>
      <c r="CZ274" s="176">
        <v>149.95679999999999</v>
      </c>
      <c r="DA274" s="176">
        <v>119.2968</v>
      </c>
      <c r="DB274" s="176">
        <v>120.55680000000001</v>
      </c>
      <c r="DC274" s="176">
        <v>102.61439999999999</v>
      </c>
      <c r="DD274" s="176">
        <v>74.692800000000005</v>
      </c>
      <c r="DE274" s="4"/>
      <c r="DF274" s="113">
        <f t="shared" si="21"/>
        <v>45413</v>
      </c>
      <c r="DG274" s="133">
        <f t="shared" si="22"/>
        <v>88.47</v>
      </c>
      <c r="DH274" s="86">
        <f t="shared" ca="1" si="19"/>
        <v>0</v>
      </c>
      <c r="DI274" s="4"/>
      <c r="DO274" s="178"/>
    </row>
    <row r="275" spans="1:119" customFormat="1" ht="12" customHeight="1" x14ac:dyDescent="0.2">
      <c r="A275" s="4"/>
      <c r="B275" s="188">
        <f t="shared" si="20"/>
        <v>45444</v>
      </c>
      <c r="C275" s="186">
        <v>64.900000000000006</v>
      </c>
      <c r="D275" s="186">
        <v>46.71</v>
      </c>
      <c r="E275" s="187">
        <v>0.9</v>
      </c>
      <c r="F275" s="187">
        <v>1.1000000000000001</v>
      </c>
      <c r="G275" s="4"/>
      <c r="H275" s="4"/>
      <c r="I275" s="4"/>
      <c r="J275" s="4"/>
      <c r="K275" s="4"/>
      <c r="L275" s="208">
        <v>37506</v>
      </c>
      <c r="M275" s="176">
        <v>10.47</v>
      </c>
      <c r="N275" s="176">
        <v>10.398</v>
      </c>
      <c r="O275" s="176">
        <v>10.523</v>
      </c>
      <c r="P275" s="176">
        <v>10.544</v>
      </c>
      <c r="Q275" s="176">
        <v>10.667999999999999</v>
      </c>
      <c r="R275" s="176">
        <v>10.631</v>
      </c>
      <c r="S275" s="176">
        <v>10.627000000000001</v>
      </c>
      <c r="T275" s="176">
        <v>10.622</v>
      </c>
      <c r="U275" s="176">
        <v>10.66</v>
      </c>
      <c r="V275" s="176">
        <v>10.189</v>
      </c>
      <c r="W275" s="176">
        <v>10.675000000000001</v>
      </c>
      <c r="X275" s="176">
        <v>10.706</v>
      </c>
      <c r="Y275" s="176">
        <v>10.738</v>
      </c>
      <c r="Z275" s="176">
        <v>9.33</v>
      </c>
      <c r="AA275" s="176">
        <v>4.2359999999999998</v>
      </c>
      <c r="AB275" s="176">
        <v>3.6219999999999999</v>
      </c>
      <c r="AC275" s="176">
        <v>3.778</v>
      </c>
      <c r="AD275" s="176">
        <v>3.0289999999999999</v>
      </c>
      <c r="AE275" s="176">
        <v>7.3449999999999998</v>
      </c>
      <c r="AF275" s="176">
        <v>7.3440000000000003</v>
      </c>
      <c r="AG275" s="176">
        <v>7.298</v>
      </c>
      <c r="AH275" s="176">
        <v>6.5279999999999996</v>
      </c>
      <c r="AI275" s="176">
        <v>3.2759999999999998</v>
      </c>
      <c r="AJ275" s="176">
        <v>6.3220000000000001</v>
      </c>
      <c r="AK275" s="176">
        <v>60.967199999999998</v>
      </c>
      <c r="AL275" s="176">
        <v>29.467200000000002</v>
      </c>
      <c r="AM275" s="176">
        <v>67.334399999999988</v>
      </c>
      <c r="AN275" s="176">
        <v>64.7136</v>
      </c>
      <c r="AO275" s="176">
        <v>41.126400000000004</v>
      </c>
      <c r="AP275" s="176">
        <v>2.016</v>
      </c>
      <c r="AQ275" s="176">
        <v>68.140799999999999</v>
      </c>
      <c r="AR275" s="176">
        <v>79.430399999999992</v>
      </c>
      <c r="AS275" s="176">
        <v>37.043999999999997</v>
      </c>
      <c r="AT275" s="176">
        <v>31.063200000000002</v>
      </c>
      <c r="AU275" s="176">
        <v>97.355999999999995</v>
      </c>
      <c r="AV275" s="176">
        <v>134.16479999999999</v>
      </c>
      <c r="AW275" s="176">
        <v>108.89760000000001</v>
      </c>
      <c r="AX275" s="176">
        <v>154.62720000000002</v>
      </c>
      <c r="AY275" s="176">
        <v>22.175999999999998</v>
      </c>
      <c r="AZ275" s="176">
        <v>14.9184</v>
      </c>
      <c r="BA275" s="176">
        <v>31.298400000000001</v>
      </c>
      <c r="BB275" s="176">
        <v>67.603200000000001</v>
      </c>
      <c r="BC275" s="176">
        <v>57.825600000000001</v>
      </c>
      <c r="BD275" s="176">
        <v>100.71599999999999</v>
      </c>
      <c r="BE275" s="176">
        <v>120.4224</v>
      </c>
      <c r="BF275" s="176">
        <v>52.298400000000001</v>
      </c>
      <c r="BG275" s="176">
        <v>83.193600000000004</v>
      </c>
      <c r="BH275" s="176">
        <v>135.828</v>
      </c>
      <c r="BI275" s="176">
        <v>77.414400000000001</v>
      </c>
      <c r="BJ275" s="176">
        <v>114.86160000000001</v>
      </c>
      <c r="BK275" s="176">
        <v>104.3784</v>
      </c>
      <c r="BL275" s="176">
        <v>86.688000000000002</v>
      </c>
      <c r="BM275" s="176">
        <v>30.6432</v>
      </c>
      <c r="BN275" s="176">
        <v>31.416</v>
      </c>
      <c r="BO275" s="176">
        <v>124.1352</v>
      </c>
      <c r="BP275" s="176">
        <v>86.889600000000002</v>
      </c>
      <c r="BQ275" s="176">
        <v>121.9512</v>
      </c>
      <c r="BR275" s="176">
        <v>90.804000000000002</v>
      </c>
      <c r="BS275" s="176">
        <v>82.437600000000003</v>
      </c>
      <c r="BT275" s="176">
        <v>100.5312</v>
      </c>
      <c r="BU275" s="176">
        <v>71.131199999999993</v>
      </c>
      <c r="BV275" s="176">
        <v>92.870399999999989</v>
      </c>
      <c r="BW275" s="176">
        <v>81.244799999999998</v>
      </c>
      <c r="BX275" s="176">
        <v>67.536000000000001</v>
      </c>
      <c r="BY275" s="176">
        <v>78.153600000000012</v>
      </c>
      <c r="BZ275" s="176">
        <v>121.51439999999999</v>
      </c>
      <c r="CA275" s="176">
        <v>146.41200000000001</v>
      </c>
      <c r="CB275" s="176">
        <v>62.613599999999998</v>
      </c>
      <c r="CC275" s="176">
        <v>110.99760000000001</v>
      </c>
      <c r="CD275" s="176">
        <v>126.97439999999999</v>
      </c>
      <c r="CE275" s="176">
        <v>70.761600000000001</v>
      </c>
      <c r="CF275" s="176">
        <v>154.62720000000002</v>
      </c>
      <c r="CG275" s="176">
        <v>71.1648</v>
      </c>
      <c r="CH275" s="176">
        <v>132.2664</v>
      </c>
      <c r="CI275" s="176">
        <v>128.16720000000001</v>
      </c>
      <c r="CJ275" s="176">
        <v>102.4128</v>
      </c>
      <c r="CK275" s="176">
        <v>113.904</v>
      </c>
      <c r="CL275" s="176">
        <v>61.521599999999999</v>
      </c>
      <c r="CM275" s="176">
        <v>141.2544</v>
      </c>
      <c r="CN275" s="176">
        <v>122.00160000000001</v>
      </c>
      <c r="CO275" s="176">
        <v>92.467199999999991</v>
      </c>
      <c r="CP275" s="176">
        <v>106.26</v>
      </c>
      <c r="CQ275" s="176">
        <v>33.465600000000002</v>
      </c>
      <c r="CR275" s="176">
        <v>123.7488</v>
      </c>
      <c r="CS275" s="176">
        <v>116.1216</v>
      </c>
      <c r="CT275" s="176">
        <v>143.94239999999999</v>
      </c>
      <c r="CU275" s="176">
        <v>100.3968</v>
      </c>
      <c r="CV275" s="176">
        <v>48.887999999999998</v>
      </c>
      <c r="CW275" s="176">
        <v>132.70320000000001</v>
      </c>
      <c r="CX275" s="176">
        <v>114.30719999999999</v>
      </c>
      <c r="CY275" s="176">
        <v>110.0736</v>
      </c>
      <c r="CZ275" s="176">
        <v>76.608000000000004</v>
      </c>
      <c r="DA275" s="176">
        <v>125.96639999999999</v>
      </c>
      <c r="DB275" s="176">
        <v>82.656000000000006</v>
      </c>
      <c r="DC275" s="176">
        <v>112.99680000000001</v>
      </c>
      <c r="DD275" s="176">
        <v>131.04</v>
      </c>
      <c r="DE275" s="4"/>
      <c r="DF275" s="113">
        <f t="shared" si="21"/>
        <v>45444</v>
      </c>
      <c r="DG275" s="133">
        <f t="shared" si="22"/>
        <v>64.900000000000006</v>
      </c>
      <c r="DH275" s="86">
        <f t="shared" ca="1" si="19"/>
        <v>0</v>
      </c>
      <c r="DI275" s="4"/>
      <c r="DO275" s="178"/>
    </row>
    <row r="276" spans="1:119" customFormat="1" ht="12" customHeight="1" x14ac:dyDescent="0.2">
      <c r="A276" s="4"/>
      <c r="B276" s="188">
        <f t="shared" si="20"/>
        <v>45474</v>
      </c>
      <c r="C276" s="186">
        <v>84.11</v>
      </c>
      <c r="D276" s="186">
        <v>21.03</v>
      </c>
      <c r="E276" s="187">
        <v>0.9</v>
      </c>
      <c r="F276" s="187">
        <v>1.1000000000000001</v>
      </c>
      <c r="G276" s="4"/>
      <c r="H276" s="4"/>
      <c r="I276" s="4"/>
      <c r="J276" s="4"/>
      <c r="K276" s="4"/>
      <c r="L276" s="208">
        <v>37507</v>
      </c>
      <c r="M276" s="176">
        <v>5.2110000000000003</v>
      </c>
      <c r="N276" s="176">
        <v>5.1609999999999996</v>
      </c>
      <c r="O276" s="176">
        <v>5.1539999999999999</v>
      </c>
      <c r="P276" s="176">
        <v>5.3220000000000001</v>
      </c>
      <c r="Q276" s="176">
        <v>5.2990000000000004</v>
      </c>
      <c r="R276" s="176">
        <v>5.3739999999999997</v>
      </c>
      <c r="S276" s="176">
        <v>7.423</v>
      </c>
      <c r="T276" s="176">
        <v>7.577</v>
      </c>
      <c r="U276" s="176">
        <v>8.8490000000000002</v>
      </c>
      <c r="V276" s="176">
        <v>8.8949999999999996</v>
      </c>
      <c r="W276" s="176">
        <v>8.91</v>
      </c>
      <c r="X276" s="176">
        <v>8.9109999999999996</v>
      </c>
      <c r="Y276" s="176">
        <v>8.9329999999999998</v>
      </c>
      <c r="Z276" s="176">
        <v>8.9760000000000009</v>
      </c>
      <c r="AA276" s="176">
        <v>8.9600000000000009</v>
      </c>
      <c r="AB276" s="176">
        <v>8.9600000000000009</v>
      </c>
      <c r="AC276" s="176">
        <v>6.97</v>
      </c>
      <c r="AD276" s="176">
        <v>5.8040000000000003</v>
      </c>
      <c r="AE276" s="176">
        <v>4.7210000000000001</v>
      </c>
      <c r="AF276" s="176">
        <v>5.37</v>
      </c>
      <c r="AG276" s="176">
        <v>7.7629999999999999</v>
      </c>
      <c r="AH276" s="176">
        <v>8.0220000000000002</v>
      </c>
      <c r="AI276" s="176">
        <v>8.2690000000000001</v>
      </c>
      <c r="AJ276" s="176">
        <v>4.3620000000000001</v>
      </c>
      <c r="AK276" s="176">
        <v>69.955199999999991</v>
      </c>
      <c r="AL276" s="176">
        <v>22.6632</v>
      </c>
      <c r="AM276" s="176">
        <v>50.1312</v>
      </c>
      <c r="AN276" s="176">
        <v>107.4528</v>
      </c>
      <c r="AO276" s="176">
        <v>119.5488</v>
      </c>
      <c r="AP276" s="176">
        <v>90.921600000000012</v>
      </c>
      <c r="AQ276" s="176">
        <v>62.092800000000004</v>
      </c>
      <c r="AR276" s="176">
        <v>73.970399999999998</v>
      </c>
      <c r="AS276" s="176">
        <v>130.95599999999999</v>
      </c>
      <c r="AT276" s="176">
        <v>51.189599999999999</v>
      </c>
      <c r="AU276" s="176">
        <v>115.5168</v>
      </c>
      <c r="AV276" s="176">
        <v>116.3232</v>
      </c>
      <c r="AW276" s="176">
        <v>64.108800000000002</v>
      </c>
      <c r="AX276" s="176">
        <v>85.343999999999994</v>
      </c>
      <c r="AY276" s="176">
        <v>89.628</v>
      </c>
      <c r="AZ276" s="176">
        <v>120.15360000000001</v>
      </c>
      <c r="BA276" s="176">
        <v>147.77279999999999</v>
      </c>
      <c r="BB276" s="176">
        <v>31.046400000000002</v>
      </c>
      <c r="BC276" s="176">
        <v>152.52720000000002</v>
      </c>
      <c r="BD276" s="176">
        <v>83.714399999999998</v>
      </c>
      <c r="BE276" s="176">
        <v>130.36799999999999</v>
      </c>
      <c r="BF276" s="176">
        <v>103.6224</v>
      </c>
      <c r="BG276" s="176">
        <v>59.8752</v>
      </c>
      <c r="BH276" s="176">
        <v>129.93119999999999</v>
      </c>
      <c r="BI276" s="176">
        <v>89.392800000000008</v>
      </c>
      <c r="BJ276" s="176">
        <v>80.875199999999992</v>
      </c>
      <c r="BK276" s="176">
        <v>103.03439999999999</v>
      </c>
      <c r="BL276" s="176">
        <v>72.979199999999992</v>
      </c>
      <c r="BM276" s="176">
        <v>69.4512</v>
      </c>
      <c r="BN276" s="176">
        <v>87.309600000000003</v>
      </c>
      <c r="BO276" s="176">
        <v>125.1936</v>
      </c>
      <c r="BP276" s="176">
        <v>77.599199999999996</v>
      </c>
      <c r="BQ276" s="176">
        <v>134.26560000000001</v>
      </c>
      <c r="BR276" s="176">
        <v>74.13839999999999</v>
      </c>
      <c r="BS276" s="176">
        <v>55.238399999999999</v>
      </c>
      <c r="BT276" s="176">
        <v>31.4832</v>
      </c>
      <c r="BU276" s="176">
        <v>132.048</v>
      </c>
      <c r="BV276" s="176">
        <v>87.494399999999999</v>
      </c>
      <c r="BW276" s="176">
        <v>81.446399999999997</v>
      </c>
      <c r="BX276" s="176">
        <v>95.407200000000003</v>
      </c>
      <c r="BY276" s="176">
        <v>101.43839999999999</v>
      </c>
      <c r="BZ276" s="176">
        <v>117.684</v>
      </c>
      <c r="CA276" s="176">
        <v>112.2912</v>
      </c>
      <c r="CB276" s="176">
        <v>135.072</v>
      </c>
      <c r="CC276" s="176">
        <v>49.795199999999994</v>
      </c>
      <c r="CD276" s="176">
        <v>153.43439999999998</v>
      </c>
      <c r="CE276" s="176">
        <v>71.601600000000005</v>
      </c>
      <c r="CF276" s="176">
        <v>60.48</v>
      </c>
      <c r="CG276" s="176">
        <v>94.751999999999995</v>
      </c>
      <c r="CH276" s="176">
        <v>107.90639999999999</v>
      </c>
      <c r="CI276" s="176">
        <v>101.556</v>
      </c>
      <c r="CJ276" s="176">
        <v>120.5232</v>
      </c>
      <c r="CK276" s="176">
        <v>97.524000000000001</v>
      </c>
      <c r="CL276" s="176">
        <v>63.907199999999996</v>
      </c>
      <c r="CM276" s="176">
        <v>76.288800000000009</v>
      </c>
      <c r="CN276" s="176">
        <v>10.8696</v>
      </c>
      <c r="CO276" s="176">
        <v>18.5808</v>
      </c>
      <c r="CP276" s="176">
        <v>114.50880000000001</v>
      </c>
      <c r="CQ276" s="176">
        <v>91.324799999999996</v>
      </c>
      <c r="CR276" s="176">
        <v>104.9832</v>
      </c>
      <c r="CS276" s="176">
        <v>56.027999999999999</v>
      </c>
      <c r="CT276" s="176">
        <v>142.26239999999999</v>
      </c>
      <c r="CU276" s="176">
        <v>102.19439999999999</v>
      </c>
      <c r="CV276" s="176">
        <v>124.2192</v>
      </c>
      <c r="CW276" s="176">
        <v>58.8504</v>
      </c>
      <c r="CX276" s="176">
        <v>113.11439999999999</v>
      </c>
      <c r="CY276" s="176">
        <v>99.758399999999995</v>
      </c>
      <c r="CZ276" s="176">
        <v>78.052800000000005</v>
      </c>
      <c r="DA276" s="176">
        <v>116.91119999999999</v>
      </c>
      <c r="DB276" s="176">
        <v>110.32560000000001</v>
      </c>
      <c r="DC276" s="176">
        <v>120.7752</v>
      </c>
      <c r="DD276" s="176">
        <v>120.96</v>
      </c>
      <c r="DE276" s="4"/>
      <c r="DF276" s="113">
        <f t="shared" si="21"/>
        <v>45474</v>
      </c>
      <c r="DG276" s="133">
        <f t="shared" si="22"/>
        <v>84.11</v>
      </c>
      <c r="DH276" s="86">
        <f t="shared" ca="1" si="19"/>
        <v>0</v>
      </c>
      <c r="DI276" s="4"/>
      <c r="DO276" s="178"/>
    </row>
    <row r="277" spans="1:119" customFormat="1" ht="12" customHeight="1" x14ac:dyDescent="0.2">
      <c r="A277" s="4"/>
      <c r="B277" s="188">
        <f t="shared" si="20"/>
        <v>45505</v>
      </c>
      <c r="C277" s="186">
        <v>83.35</v>
      </c>
      <c r="D277" s="186">
        <v>19.29</v>
      </c>
      <c r="E277" s="187">
        <v>0.9</v>
      </c>
      <c r="F277" s="187">
        <v>1.1000000000000001</v>
      </c>
      <c r="G277" s="4"/>
      <c r="H277" s="4"/>
      <c r="I277" s="4"/>
      <c r="J277" s="4"/>
      <c r="K277" s="4"/>
      <c r="L277" s="208">
        <v>37508</v>
      </c>
      <c r="M277" s="176">
        <v>3.9020000000000001</v>
      </c>
      <c r="N277" s="176">
        <v>3.9380000000000002</v>
      </c>
      <c r="O277" s="176">
        <v>3.9940000000000002</v>
      </c>
      <c r="P277" s="176">
        <v>4.0199999999999996</v>
      </c>
      <c r="Q277" s="176">
        <v>5.4989999999999997</v>
      </c>
      <c r="R277" s="176">
        <v>7.26</v>
      </c>
      <c r="S277" s="176">
        <v>7.1070000000000002</v>
      </c>
      <c r="T277" s="176">
        <v>7.0209999999999999</v>
      </c>
      <c r="U277" s="176">
        <v>7.0460000000000003</v>
      </c>
      <c r="V277" s="176">
        <v>7.085</v>
      </c>
      <c r="W277" s="176">
        <v>7.2039999999999997</v>
      </c>
      <c r="X277" s="176">
        <v>7.2469999999999999</v>
      </c>
      <c r="Y277" s="176">
        <v>7.2430000000000003</v>
      </c>
      <c r="Z277" s="176">
        <v>7.2050000000000001</v>
      </c>
      <c r="AA277" s="176">
        <v>7.173</v>
      </c>
      <c r="AB277" s="176">
        <v>7.21</v>
      </c>
      <c r="AC277" s="176">
        <v>7.3230000000000004</v>
      </c>
      <c r="AD277" s="176">
        <v>7.5049999999999999</v>
      </c>
      <c r="AE277" s="176">
        <v>7.6260000000000003</v>
      </c>
      <c r="AF277" s="176">
        <v>7.6589999999999998</v>
      </c>
      <c r="AG277" s="176">
        <v>6.2169999999999996</v>
      </c>
      <c r="AH277" s="176">
        <v>4.1050000000000004</v>
      </c>
      <c r="AI277" s="176">
        <v>4.4649999999999999</v>
      </c>
      <c r="AJ277" s="176">
        <v>3.7429999999999999</v>
      </c>
      <c r="AK277" s="176">
        <v>118.42319999999999</v>
      </c>
      <c r="AL277" s="176">
        <v>144.61439999999999</v>
      </c>
      <c r="AM277" s="176">
        <v>87.141600000000011</v>
      </c>
      <c r="AN277" s="176">
        <v>143.9256</v>
      </c>
      <c r="AO277" s="176">
        <v>73.936800000000005</v>
      </c>
      <c r="AP277" s="176">
        <v>104.5296</v>
      </c>
      <c r="AQ277" s="176">
        <v>65.570399999999992</v>
      </c>
      <c r="AR277" s="176">
        <v>92.131199999999993</v>
      </c>
      <c r="AS277" s="176">
        <v>106.008</v>
      </c>
      <c r="AT277" s="176">
        <v>127.39439999999999</v>
      </c>
      <c r="AU277" s="176">
        <v>119.5488</v>
      </c>
      <c r="AV277" s="176">
        <v>99.792000000000002</v>
      </c>
      <c r="AW277" s="176">
        <v>97.372799999999998</v>
      </c>
      <c r="AX277" s="176">
        <v>113.9376</v>
      </c>
      <c r="AY277" s="176">
        <v>141.47279999999998</v>
      </c>
      <c r="AZ277" s="176">
        <v>57.002400000000002</v>
      </c>
      <c r="BA277" s="176">
        <v>52.012800000000006</v>
      </c>
      <c r="BB277" s="176">
        <v>56.044800000000002</v>
      </c>
      <c r="BC277" s="176">
        <v>11.894399999999999</v>
      </c>
      <c r="BD277" s="176">
        <v>63.655199999999994</v>
      </c>
      <c r="BE277" s="176">
        <v>61.622399999999999</v>
      </c>
      <c r="BF277" s="176">
        <v>51.189599999999999</v>
      </c>
      <c r="BG277" s="176">
        <v>66.528000000000006</v>
      </c>
      <c r="BH277" s="176">
        <v>27.619199999999999</v>
      </c>
      <c r="BI277" s="176">
        <v>86.746800000000007</v>
      </c>
      <c r="BJ277" s="176">
        <v>60.799199999999999</v>
      </c>
      <c r="BK277" s="176">
        <v>106.72200000000001</v>
      </c>
      <c r="BL277" s="176">
        <v>96.020399999999995</v>
      </c>
      <c r="BM277" s="176">
        <v>114.46679999999999</v>
      </c>
      <c r="BN277" s="176">
        <v>79.749600000000015</v>
      </c>
      <c r="BO277" s="176">
        <v>122.262</v>
      </c>
      <c r="BP277" s="176">
        <v>97.162800000000004</v>
      </c>
      <c r="BQ277" s="176">
        <v>130.19159999999999</v>
      </c>
      <c r="BR277" s="176">
        <v>82.051199999999994</v>
      </c>
      <c r="BS277" s="176">
        <v>60.883199999999995</v>
      </c>
      <c r="BT277" s="176">
        <v>74.3904</v>
      </c>
      <c r="BU277" s="176">
        <v>41.126400000000004</v>
      </c>
      <c r="BV277" s="176">
        <v>61.891199999999998</v>
      </c>
      <c r="BW277" s="176">
        <v>105.63839999999999</v>
      </c>
      <c r="BX277" s="176">
        <v>89.913600000000002</v>
      </c>
      <c r="BY277" s="176">
        <v>144.34560000000002</v>
      </c>
      <c r="BZ277" s="176">
        <v>92.198399999999992</v>
      </c>
      <c r="CA277" s="176">
        <v>108.57839999999999</v>
      </c>
      <c r="CB277" s="176">
        <v>77.447999999999993</v>
      </c>
      <c r="CC277" s="176">
        <v>103.4376</v>
      </c>
      <c r="CD277" s="176">
        <v>63.8232</v>
      </c>
      <c r="CE277" s="176">
        <v>74.121600000000001</v>
      </c>
      <c r="CF277" s="176">
        <v>119.78400000000001</v>
      </c>
      <c r="CG277" s="176">
        <v>136.38239999999999</v>
      </c>
      <c r="CH277" s="176">
        <v>124.152</v>
      </c>
      <c r="CI277" s="176">
        <v>108.864</v>
      </c>
      <c r="CJ277" s="176">
        <v>70.795199999999994</v>
      </c>
      <c r="CK277" s="176">
        <v>142.548</v>
      </c>
      <c r="CL277" s="176">
        <v>150.81360000000001</v>
      </c>
      <c r="CM277" s="176">
        <v>72.777600000000007</v>
      </c>
      <c r="CN277" s="176">
        <v>53.003999999999998</v>
      </c>
      <c r="CO277" s="176">
        <v>108.66239999999999</v>
      </c>
      <c r="CP277" s="176">
        <v>58.749600000000001</v>
      </c>
      <c r="CQ277" s="176">
        <v>34.591200000000001</v>
      </c>
      <c r="CR277" s="176">
        <v>100.58160000000001</v>
      </c>
      <c r="CS277" s="176">
        <v>86.889600000000002</v>
      </c>
      <c r="CT277" s="176">
        <v>77.817599999999999</v>
      </c>
      <c r="CU277" s="176">
        <v>74.121600000000001</v>
      </c>
      <c r="CV277" s="176">
        <v>127.61280000000001</v>
      </c>
      <c r="CW277" s="176">
        <v>115.5168</v>
      </c>
      <c r="CX277" s="176">
        <v>28.795200000000001</v>
      </c>
      <c r="CY277" s="176">
        <v>135.97920000000002</v>
      </c>
      <c r="CZ277" s="176">
        <v>113.53439999999999</v>
      </c>
      <c r="DA277" s="176">
        <v>29.0976</v>
      </c>
      <c r="DB277" s="176">
        <v>51.744</v>
      </c>
      <c r="DC277" s="176">
        <v>42.739199999999997</v>
      </c>
      <c r="DD277" s="176">
        <v>68.342399999999998</v>
      </c>
      <c r="DE277" s="4"/>
      <c r="DF277" s="113">
        <f t="shared" si="21"/>
        <v>45505</v>
      </c>
      <c r="DG277" s="133">
        <f t="shared" si="22"/>
        <v>83.35</v>
      </c>
      <c r="DH277" s="86">
        <f t="shared" ca="1" si="19"/>
        <v>0</v>
      </c>
      <c r="DI277" s="4"/>
      <c r="DO277" s="178"/>
    </row>
    <row r="278" spans="1:119" customFormat="1" ht="12" customHeight="1" x14ac:dyDescent="0.2">
      <c r="A278" s="4"/>
      <c r="B278" s="188">
        <f t="shared" si="20"/>
        <v>45536</v>
      </c>
      <c r="C278" s="186">
        <v>85.14</v>
      </c>
      <c r="D278" s="186">
        <v>18.75</v>
      </c>
      <c r="E278" s="187">
        <v>0.9</v>
      </c>
      <c r="F278" s="187">
        <v>1.1000000000000001</v>
      </c>
      <c r="G278" s="4"/>
      <c r="H278" s="4"/>
      <c r="I278" s="4"/>
      <c r="J278" s="4"/>
      <c r="K278" s="4"/>
      <c r="L278" s="208">
        <v>37509</v>
      </c>
      <c r="M278" s="176">
        <v>3.0030000000000001</v>
      </c>
      <c r="N278" s="176">
        <v>3.6779999999999999</v>
      </c>
      <c r="O278" s="176">
        <v>4.415</v>
      </c>
      <c r="P278" s="176">
        <v>4.4880000000000004</v>
      </c>
      <c r="Q278" s="176">
        <v>4.6660000000000004</v>
      </c>
      <c r="R278" s="176">
        <v>4.702</v>
      </c>
      <c r="S278" s="176">
        <v>4.6500000000000004</v>
      </c>
      <c r="T278" s="176">
        <v>4.4509999999999996</v>
      </c>
      <c r="U278" s="176">
        <v>4.6070000000000002</v>
      </c>
      <c r="V278" s="176">
        <v>4.7190000000000003</v>
      </c>
      <c r="W278" s="176">
        <v>4.7190000000000003</v>
      </c>
      <c r="X278" s="176">
        <v>4.7249999999999996</v>
      </c>
      <c r="Y278" s="176">
        <v>4.4710000000000001</v>
      </c>
      <c r="Z278" s="176">
        <v>4.5890000000000004</v>
      </c>
      <c r="AA278" s="176">
        <v>5.2069999999999999</v>
      </c>
      <c r="AB278" s="176">
        <v>7.718</v>
      </c>
      <c r="AC278" s="176">
        <v>10.106999999999999</v>
      </c>
      <c r="AD278" s="176">
        <v>8.2260000000000009</v>
      </c>
      <c r="AE278" s="176">
        <v>8.0879999999999992</v>
      </c>
      <c r="AF278" s="176">
        <v>8.0609999999999999</v>
      </c>
      <c r="AG278" s="176">
        <v>8.4280000000000008</v>
      </c>
      <c r="AH278" s="176">
        <v>8.6140000000000008</v>
      </c>
      <c r="AI278" s="176">
        <v>8.6280000000000001</v>
      </c>
      <c r="AJ278" s="176">
        <v>7.5739999999999998</v>
      </c>
      <c r="AK278" s="176">
        <v>98.397600000000011</v>
      </c>
      <c r="AL278" s="176">
        <v>69.148800000000008</v>
      </c>
      <c r="AM278" s="176">
        <v>77.212800000000001</v>
      </c>
      <c r="AN278" s="176">
        <v>133.6104</v>
      </c>
      <c r="AO278" s="176">
        <v>40.3872</v>
      </c>
      <c r="AP278" s="176">
        <v>105.2016</v>
      </c>
      <c r="AQ278" s="176">
        <v>57.926400000000001</v>
      </c>
      <c r="AR278" s="176">
        <v>129.25919999999999</v>
      </c>
      <c r="AS278" s="176">
        <v>146.56320000000002</v>
      </c>
      <c r="AT278" s="176">
        <v>28.627200000000002</v>
      </c>
      <c r="AU278" s="176">
        <v>83.294399999999996</v>
      </c>
      <c r="AV278" s="176">
        <v>73.751999999999995</v>
      </c>
      <c r="AW278" s="176">
        <v>57.859199999999994</v>
      </c>
      <c r="AX278" s="176">
        <v>35.4816</v>
      </c>
      <c r="AY278" s="176">
        <v>12.700799999999999</v>
      </c>
      <c r="AZ278" s="176">
        <v>65.721600000000009</v>
      </c>
      <c r="BA278" s="176">
        <v>56.884800000000006</v>
      </c>
      <c r="BB278" s="176">
        <v>133.45920000000001</v>
      </c>
      <c r="BC278" s="176">
        <v>108.9816</v>
      </c>
      <c r="BD278" s="176">
        <v>32.692799999999998</v>
      </c>
      <c r="BE278" s="176">
        <v>103.8912</v>
      </c>
      <c r="BF278" s="176">
        <v>118.5744</v>
      </c>
      <c r="BG278" s="176">
        <v>94.802399999999992</v>
      </c>
      <c r="BH278" s="176">
        <v>121.464</v>
      </c>
      <c r="BI278" s="176">
        <v>84.100800000000007</v>
      </c>
      <c r="BJ278" s="176">
        <v>40.723199999999999</v>
      </c>
      <c r="BK278" s="176">
        <v>110.40960000000001</v>
      </c>
      <c r="BL278" s="176">
        <v>119.06160000000001</v>
      </c>
      <c r="BM278" s="176">
        <v>159.48239999999998</v>
      </c>
      <c r="BN278" s="176">
        <v>72.189600000000013</v>
      </c>
      <c r="BO278" s="176">
        <v>119.3304</v>
      </c>
      <c r="BP278" s="176">
        <v>116.7264</v>
      </c>
      <c r="BQ278" s="176">
        <v>126.11760000000001</v>
      </c>
      <c r="BR278" s="176">
        <v>117.73439999999999</v>
      </c>
      <c r="BS278" s="176">
        <v>17.337599999999998</v>
      </c>
      <c r="BT278" s="176">
        <v>20.512799999999999</v>
      </c>
      <c r="BU278" s="176">
        <v>76.775999999999996</v>
      </c>
      <c r="BV278" s="176">
        <v>72.374399999999994</v>
      </c>
      <c r="BW278" s="176">
        <v>128.82239999999999</v>
      </c>
      <c r="BX278" s="176">
        <v>81.849600000000009</v>
      </c>
      <c r="BY278" s="176">
        <v>105.0168</v>
      </c>
      <c r="BZ278" s="176">
        <v>125.96639999999999</v>
      </c>
      <c r="CA278" s="176">
        <v>133.05600000000001</v>
      </c>
      <c r="CB278" s="176">
        <v>47.6616</v>
      </c>
      <c r="CC278" s="176">
        <v>120.456</v>
      </c>
      <c r="CD278" s="176">
        <v>107.94</v>
      </c>
      <c r="CE278" s="176">
        <v>110.10719999999999</v>
      </c>
      <c r="CF278" s="176">
        <v>154.44239999999999</v>
      </c>
      <c r="CG278" s="176">
        <v>73.970399999999998</v>
      </c>
      <c r="CH278" s="176">
        <v>99.287999999999997</v>
      </c>
      <c r="CI278" s="176">
        <v>133.19039999999998</v>
      </c>
      <c r="CJ278" s="176">
        <v>119.4144</v>
      </c>
      <c r="CK278" s="176">
        <v>146.36160000000001</v>
      </c>
      <c r="CL278" s="176">
        <v>23.839200000000002</v>
      </c>
      <c r="CM278" s="176">
        <v>88.972800000000007</v>
      </c>
      <c r="CN278" s="176">
        <v>67.401600000000002</v>
      </c>
      <c r="CO278" s="176">
        <v>155.03039999999999</v>
      </c>
      <c r="CP278" s="176">
        <v>103.0176</v>
      </c>
      <c r="CQ278" s="176">
        <v>125.1768</v>
      </c>
      <c r="CR278" s="176">
        <v>134.41679999999999</v>
      </c>
      <c r="CS278" s="176">
        <v>102.2616</v>
      </c>
      <c r="CT278" s="176">
        <v>78.220799999999997</v>
      </c>
      <c r="CU278" s="176">
        <v>109.2672</v>
      </c>
      <c r="CV278" s="176">
        <v>133.81200000000001</v>
      </c>
      <c r="CW278" s="176">
        <v>120.55680000000001</v>
      </c>
      <c r="CX278" s="176">
        <v>135.67679999999999</v>
      </c>
      <c r="CY278" s="176">
        <v>35.817599999999999</v>
      </c>
      <c r="CZ278" s="176">
        <v>94.281600000000012</v>
      </c>
      <c r="DA278" s="176">
        <v>126.1512</v>
      </c>
      <c r="DB278" s="176">
        <v>124.38719999999999</v>
      </c>
      <c r="DC278" s="176">
        <v>97.574399999999997</v>
      </c>
      <c r="DD278" s="176">
        <v>71.316000000000003</v>
      </c>
      <c r="DE278" s="4"/>
      <c r="DF278" s="113">
        <f t="shared" si="21"/>
        <v>45536</v>
      </c>
      <c r="DG278" s="133">
        <f t="shared" si="22"/>
        <v>85.14</v>
      </c>
      <c r="DH278" s="86">
        <f t="shared" ca="1" si="19"/>
        <v>0</v>
      </c>
      <c r="DI278" s="4"/>
      <c r="DO278" s="178"/>
    </row>
    <row r="279" spans="1:119" customFormat="1" ht="12" customHeight="1" x14ac:dyDescent="0.2">
      <c r="A279" s="4"/>
      <c r="B279" s="188">
        <f t="shared" si="20"/>
        <v>45566</v>
      </c>
      <c r="C279" s="186">
        <v>88.11</v>
      </c>
      <c r="D279" s="186">
        <v>20.22</v>
      </c>
      <c r="E279" s="187">
        <v>0.9</v>
      </c>
      <c r="F279" s="187">
        <v>1.1000000000000001</v>
      </c>
      <c r="G279" s="4"/>
      <c r="H279" s="4"/>
      <c r="I279" s="4"/>
      <c r="J279" s="4"/>
      <c r="K279" s="4"/>
      <c r="L279" s="208">
        <v>37510</v>
      </c>
      <c r="M279" s="176">
        <v>8.5410000000000004</v>
      </c>
      <c r="N279" s="176">
        <v>8.3439999999999994</v>
      </c>
      <c r="O279" s="176">
        <v>8.2929999999999993</v>
      </c>
      <c r="P279" s="176">
        <v>7.7519999999999998</v>
      </c>
      <c r="Q279" s="176">
        <v>5.548</v>
      </c>
      <c r="R279" s="176">
        <v>5.4169999999999998</v>
      </c>
      <c r="S279" s="176">
        <v>4.8470000000000004</v>
      </c>
      <c r="T279" s="176">
        <v>4.8789999999999996</v>
      </c>
      <c r="U279" s="176">
        <v>4.1520000000000001</v>
      </c>
      <c r="V279" s="176">
        <v>4.8630000000000004</v>
      </c>
      <c r="W279" s="176">
        <v>4.8419999999999996</v>
      </c>
      <c r="X279" s="176">
        <v>4.8899999999999997</v>
      </c>
      <c r="Y279" s="176">
        <v>4.8390000000000004</v>
      </c>
      <c r="Z279" s="176">
        <v>4.8719999999999999</v>
      </c>
      <c r="AA279" s="176">
        <v>4.875</v>
      </c>
      <c r="AB279" s="176">
        <v>4.8369999999999997</v>
      </c>
      <c r="AC279" s="176">
        <v>4.7560000000000002</v>
      </c>
      <c r="AD279" s="176">
        <v>4.8449999999999998</v>
      </c>
      <c r="AE279" s="176">
        <v>4.8540000000000001</v>
      </c>
      <c r="AF279" s="176">
        <v>5.335</v>
      </c>
      <c r="AG279" s="176">
        <v>7.36</v>
      </c>
      <c r="AH279" s="176">
        <v>7.2830000000000004</v>
      </c>
      <c r="AI279" s="176">
        <v>7.2779999999999996</v>
      </c>
      <c r="AJ279" s="176">
        <v>7.601</v>
      </c>
      <c r="AK279" s="176">
        <v>100.20360000000001</v>
      </c>
      <c r="AL279" s="176">
        <v>82.278000000000006</v>
      </c>
      <c r="AM279" s="176">
        <v>87.200400000000002</v>
      </c>
      <c r="AN279" s="176">
        <v>146.244</v>
      </c>
      <c r="AO279" s="176">
        <v>62.143199999999993</v>
      </c>
      <c r="AP279" s="176">
        <v>99.254400000000004</v>
      </c>
      <c r="AQ279" s="176">
        <v>91.845600000000005</v>
      </c>
      <c r="AR279" s="176">
        <v>101.0184</v>
      </c>
      <c r="AS279" s="176">
        <v>131.5188</v>
      </c>
      <c r="AT279" s="176">
        <v>33.642000000000003</v>
      </c>
      <c r="AU279" s="176">
        <v>100.6908</v>
      </c>
      <c r="AV279" s="176">
        <v>100.7748</v>
      </c>
      <c r="AW279" s="176">
        <v>96.868799999999993</v>
      </c>
      <c r="AX279" s="176">
        <v>53.625600000000006</v>
      </c>
      <c r="AY279" s="176">
        <v>41.302800000000005</v>
      </c>
      <c r="AZ279" s="176">
        <v>82.093199999999996</v>
      </c>
      <c r="BA279" s="176">
        <v>94.214400000000012</v>
      </c>
      <c r="BB279" s="176">
        <v>132.4008</v>
      </c>
      <c r="BC279" s="176">
        <v>113.5596</v>
      </c>
      <c r="BD279" s="176">
        <v>54.784800000000004</v>
      </c>
      <c r="BE279" s="176">
        <v>94.978799999999993</v>
      </c>
      <c r="BF279" s="176">
        <v>116.6844</v>
      </c>
      <c r="BG279" s="176">
        <v>110.44319999999999</v>
      </c>
      <c r="BH279" s="176">
        <v>106.596</v>
      </c>
      <c r="BI279" s="176">
        <v>76.23</v>
      </c>
      <c r="BJ279" s="176">
        <v>79.968000000000004</v>
      </c>
      <c r="BK279" s="176">
        <v>97.84320000000001</v>
      </c>
      <c r="BL279" s="176">
        <v>129.93960000000001</v>
      </c>
      <c r="BM279" s="176">
        <v>109.64519999999999</v>
      </c>
      <c r="BN279" s="176">
        <v>110.7792</v>
      </c>
      <c r="BO279" s="176">
        <v>122.0688</v>
      </c>
      <c r="BP279" s="176">
        <v>120.456</v>
      </c>
      <c r="BQ279" s="176">
        <v>99.876000000000005</v>
      </c>
      <c r="BR279" s="176">
        <v>136.29840000000002</v>
      </c>
      <c r="BS279" s="176">
        <v>72.475200000000001</v>
      </c>
      <c r="BT279" s="176">
        <v>83.336399999999998</v>
      </c>
      <c r="BU279" s="176">
        <v>71.114399999999989</v>
      </c>
      <c r="BV279" s="176">
        <v>95.171999999999997</v>
      </c>
      <c r="BW279" s="176">
        <v>117.52439999999999</v>
      </c>
      <c r="BX279" s="176">
        <v>98.1036</v>
      </c>
      <c r="BY279" s="176">
        <v>99.380400000000009</v>
      </c>
      <c r="BZ279" s="176">
        <v>67.216799999999992</v>
      </c>
      <c r="CA279" s="176">
        <v>106.34400000000001</v>
      </c>
      <c r="CB279" s="176">
        <v>35.809199999999997</v>
      </c>
      <c r="CC279" s="176">
        <v>121.3296</v>
      </c>
      <c r="CD279" s="176">
        <v>114.77760000000001</v>
      </c>
      <c r="CE279" s="176">
        <v>124.87440000000001</v>
      </c>
      <c r="CF279" s="176">
        <v>121.87559999999999</v>
      </c>
      <c r="CG279" s="176">
        <v>88.981200000000001</v>
      </c>
      <c r="CH279" s="176">
        <v>87.527999999999992</v>
      </c>
      <c r="CI279" s="176">
        <v>118.96079999999999</v>
      </c>
      <c r="CJ279" s="176">
        <v>115.7016</v>
      </c>
      <c r="CK279" s="176">
        <v>80.782800000000009</v>
      </c>
      <c r="CL279" s="176">
        <v>44.3352</v>
      </c>
      <c r="CM279" s="176">
        <v>23.184000000000001</v>
      </c>
      <c r="CN279" s="176">
        <v>71.366399999999999</v>
      </c>
      <c r="CO279" s="176">
        <v>66.931200000000004</v>
      </c>
      <c r="CP279" s="176">
        <v>54.230400000000003</v>
      </c>
      <c r="CQ279" s="176">
        <v>83.865600000000001</v>
      </c>
      <c r="CR279" s="176">
        <v>124.992</v>
      </c>
      <c r="CS279" s="176">
        <v>54.8352</v>
      </c>
      <c r="CT279" s="176">
        <v>72.172800000000009</v>
      </c>
      <c r="CU279" s="176">
        <v>35.28</v>
      </c>
      <c r="CV279" s="176">
        <v>12.4992</v>
      </c>
      <c r="CW279" s="176">
        <v>18.345599999999997</v>
      </c>
      <c r="CX279" s="176">
        <v>13.171200000000001</v>
      </c>
      <c r="CY279" s="176">
        <v>24.477599999999999</v>
      </c>
      <c r="CZ279" s="176">
        <v>42.302399999999999</v>
      </c>
      <c r="DA279" s="176">
        <v>38.287199999999999</v>
      </c>
      <c r="DB279" s="176">
        <v>43.5456</v>
      </c>
      <c r="DC279" s="176">
        <v>94.483199999999997</v>
      </c>
      <c r="DD279" s="176">
        <v>115.11360000000001</v>
      </c>
      <c r="DE279" s="4"/>
      <c r="DF279" s="113">
        <f t="shared" si="21"/>
        <v>45566</v>
      </c>
      <c r="DG279" s="133">
        <f t="shared" si="22"/>
        <v>88.11</v>
      </c>
      <c r="DH279" s="86">
        <f t="shared" ca="1" si="19"/>
        <v>0</v>
      </c>
      <c r="DI279" s="4"/>
      <c r="DO279" s="178"/>
    </row>
    <row r="280" spans="1:119" customFormat="1" ht="12" customHeight="1" x14ac:dyDescent="0.2">
      <c r="A280" s="4"/>
      <c r="B280" s="188">
        <f t="shared" si="20"/>
        <v>45597</v>
      </c>
      <c r="C280" s="186">
        <v>89.96</v>
      </c>
      <c r="D280" s="186">
        <v>17.91</v>
      </c>
      <c r="E280" s="187">
        <v>0.9</v>
      </c>
      <c r="F280" s="187">
        <v>1.1000000000000001</v>
      </c>
      <c r="G280" s="4"/>
      <c r="H280" s="4"/>
      <c r="I280" s="4"/>
      <c r="J280" s="4"/>
      <c r="K280" s="4"/>
      <c r="L280" s="208">
        <v>37511</v>
      </c>
      <c r="M280" s="176">
        <v>7.2690000000000001</v>
      </c>
      <c r="N280" s="176">
        <v>7.3070000000000004</v>
      </c>
      <c r="O280" s="176">
        <v>7.3769999999999998</v>
      </c>
      <c r="P280" s="176">
        <v>7.431</v>
      </c>
      <c r="Q280" s="176">
        <v>7.5430000000000001</v>
      </c>
      <c r="R280" s="176">
        <v>7.8490000000000002</v>
      </c>
      <c r="S280" s="176">
        <v>7.8090000000000002</v>
      </c>
      <c r="T280" s="176">
        <v>7.7110000000000003</v>
      </c>
      <c r="U280" s="176">
        <v>7.6849999999999996</v>
      </c>
      <c r="V280" s="176">
        <v>6.8520000000000003</v>
      </c>
      <c r="W280" s="176">
        <v>8.1430000000000007</v>
      </c>
      <c r="X280" s="176">
        <v>8.1560000000000006</v>
      </c>
      <c r="Y280" s="176">
        <v>8.0190000000000001</v>
      </c>
      <c r="Z280" s="176">
        <v>7.8360000000000003</v>
      </c>
      <c r="AA280" s="176">
        <v>7.5010000000000003</v>
      </c>
      <c r="AB280" s="176">
        <v>7.4980000000000002</v>
      </c>
      <c r="AC280" s="176">
        <v>7.4950000000000001</v>
      </c>
      <c r="AD280" s="176">
        <v>6.7949999999999999</v>
      </c>
      <c r="AE280" s="176">
        <v>6.7229999999999999</v>
      </c>
      <c r="AF280" s="176">
        <v>6.6920000000000002</v>
      </c>
      <c r="AG280" s="176">
        <v>6.5259999999999998</v>
      </c>
      <c r="AH280" s="176">
        <v>6.4059999999999997</v>
      </c>
      <c r="AI280" s="176">
        <v>6.4169999999999998</v>
      </c>
      <c r="AJ280" s="176">
        <v>6.641</v>
      </c>
      <c r="AK280" s="176">
        <v>102.00960000000001</v>
      </c>
      <c r="AL280" s="176">
        <v>95.407200000000003</v>
      </c>
      <c r="AM280" s="176">
        <v>97.188000000000002</v>
      </c>
      <c r="AN280" s="176">
        <v>158.8776</v>
      </c>
      <c r="AO280" s="176">
        <v>83.899199999999993</v>
      </c>
      <c r="AP280" s="176">
        <v>93.307199999999995</v>
      </c>
      <c r="AQ280" s="176">
        <v>125.76480000000001</v>
      </c>
      <c r="AR280" s="176">
        <v>72.777600000000007</v>
      </c>
      <c r="AS280" s="176">
        <v>116.47439999999999</v>
      </c>
      <c r="AT280" s="176">
        <v>38.656800000000004</v>
      </c>
      <c r="AU280" s="176">
        <v>118.0872</v>
      </c>
      <c r="AV280" s="176">
        <v>127.7976</v>
      </c>
      <c r="AW280" s="176">
        <v>135.8784</v>
      </c>
      <c r="AX280" s="176">
        <v>71.769600000000011</v>
      </c>
      <c r="AY280" s="176">
        <v>69.904800000000009</v>
      </c>
      <c r="AZ280" s="176">
        <v>98.464799999999997</v>
      </c>
      <c r="BA280" s="176">
        <v>131.54400000000001</v>
      </c>
      <c r="BB280" s="176">
        <v>131.3424</v>
      </c>
      <c r="BC280" s="176">
        <v>118.13760000000001</v>
      </c>
      <c r="BD280" s="176">
        <v>76.876800000000003</v>
      </c>
      <c r="BE280" s="176">
        <v>86.066399999999987</v>
      </c>
      <c r="BF280" s="176">
        <v>114.7944</v>
      </c>
      <c r="BG280" s="176">
        <v>126.084</v>
      </c>
      <c r="BH280" s="176">
        <v>91.727999999999994</v>
      </c>
      <c r="BI280" s="176">
        <v>68.359200000000001</v>
      </c>
      <c r="BJ280" s="176">
        <v>119.2128</v>
      </c>
      <c r="BK280" s="176">
        <v>85.276800000000009</v>
      </c>
      <c r="BL280" s="176">
        <v>140.8176</v>
      </c>
      <c r="BM280" s="176">
        <v>59.808</v>
      </c>
      <c r="BN280" s="176">
        <v>149.36879999999999</v>
      </c>
      <c r="BO280" s="176">
        <v>124.80719999999999</v>
      </c>
      <c r="BP280" s="176">
        <v>124.18560000000001</v>
      </c>
      <c r="BQ280" s="176">
        <v>73.634399999999999</v>
      </c>
      <c r="BR280" s="176">
        <v>154.86240000000001</v>
      </c>
      <c r="BS280" s="176">
        <v>127.61280000000001</v>
      </c>
      <c r="BT280" s="176">
        <v>146.16</v>
      </c>
      <c r="BU280" s="176">
        <v>65.452799999999996</v>
      </c>
      <c r="BV280" s="176">
        <v>117.9696</v>
      </c>
      <c r="BW280" s="176">
        <v>106.2264</v>
      </c>
      <c r="BX280" s="176">
        <v>114.35760000000001</v>
      </c>
      <c r="BY280" s="176">
        <v>93.744</v>
      </c>
      <c r="BZ280" s="176">
        <v>8.4672000000000001</v>
      </c>
      <c r="CA280" s="176">
        <v>79.632000000000005</v>
      </c>
      <c r="CB280" s="176">
        <v>23.956799999999998</v>
      </c>
      <c r="CC280" s="176">
        <v>122.2032</v>
      </c>
      <c r="CD280" s="176">
        <v>121.6152</v>
      </c>
      <c r="CE280" s="176">
        <v>139.64160000000001</v>
      </c>
      <c r="CF280" s="176">
        <v>89.308800000000005</v>
      </c>
      <c r="CG280" s="176">
        <v>103.992</v>
      </c>
      <c r="CH280" s="176">
        <v>75.768000000000001</v>
      </c>
      <c r="CI280" s="176">
        <v>104.7312</v>
      </c>
      <c r="CJ280" s="176">
        <v>111.9888</v>
      </c>
      <c r="CK280" s="176">
        <v>15.204000000000001</v>
      </c>
      <c r="CL280" s="176">
        <v>64.831199999999995</v>
      </c>
      <c r="CM280" s="176">
        <v>89.359200000000001</v>
      </c>
      <c r="CN280" s="176">
        <v>108.276</v>
      </c>
      <c r="CO280" s="176">
        <v>83.613600000000005</v>
      </c>
      <c r="CP280" s="176">
        <v>92.063999999999993</v>
      </c>
      <c r="CQ280" s="176">
        <v>94.4328</v>
      </c>
      <c r="CR280" s="176">
        <v>88.552800000000005</v>
      </c>
      <c r="CS280" s="176">
        <v>126.672</v>
      </c>
      <c r="CT280" s="176">
        <v>109.3848</v>
      </c>
      <c r="CU280" s="176">
        <v>25.569599999999998</v>
      </c>
      <c r="CV280" s="176">
        <v>100.7496</v>
      </c>
      <c r="CW280" s="176">
        <v>138.4152</v>
      </c>
      <c r="CX280" s="176">
        <v>123.51360000000001</v>
      </c>
      <c r="CY280" s="176">
        <v>109.4688</v>
      </c>
      <c r="CZ280" s="176">
        <v>139.45679999999999</v>
      </c>
      <c r="DA280" s="176">
        <v>85.915199999999999</v>
      </c>
      <c r="DB280" s="176">
        <v>129.864</v>
      </c>
      <c r="DC280" s="176">
        <v>97.171199999999999</v>
      </c>
      <c r="DD280" s="176">
        <v>96.297600000000003</v>
      </c>
      <c r="DE280" s="4"/>
      <c r="DF280" s="113">
        <f t="shared" si="21"/>
        <v>45597</v>
      </c>
      <c r="DG280" s="133">
        <f t="shared" si="22"/>
        <v>89.96</v>
      </c>
      <c r="DH280" s="86">
        <f t="shared" ca="1" si="19"/>
        <v>0</v>
      </c>
      <c r="DI280" s="4"/>
      <c r="DO280" s="178"/>
    </row>
    <row r="281" spans="1:119" customFormat="1" ht="12" customHeight="1" x14ac:dyDescent="0.2">
      <c r="A281" s="4"/>
      <c r="B281" s="188">
        <f t="shared" si="20"/>
        <v>45627</v>
      </c>
      <c r="C281" s="186">
        <v>81.8</v>
      </c>
      <c r="D281" s="186">
        <v>18.829999999999998</v>
      </c>
      <c r="E281" s="187">
        <v>0.9</v>
      </c>
      <c r="F281" s="187">
        <v>1.1000000000000001</v>
      </c>
      <c r="G281" s="4"/>
      <c r="H281" s="4"/>
      <c r="I281" s="4"/>
      <c r="J281" s="4"/>
      <c r="K281" s="4"/>
      <c r="L281" s="208">
        <v>37512</v>
      </c>
      <c r="M281" s="176">
        <v>6.5940000000000003</v>
      </c>
      <c r="N281" s="176">
        <v>6.4119999999999999</v>
      </c>
      <c r="O281" s="176">
        <v>7.45</v>
      </c>
      <c r="P281" s="176">
        <v>8.8149999999999995</v>
      </c>
      <c r="Q281" s="176">
        <v>8.7829999999999995</v>
      </c>
      <c r="R281" s="176">
        <v>8.7729999999999997</v>
      </c>
      <c r="S281" s="176">
        <v>8.766</v>
      </c>
      <c r="T281" s="176">
        <v>8.7390000000000008</v>
      </c>
      <c r="U281" s="176">
        <v>8.7639999999999993</v>
      </c>
      <c r="V281" s="176">
        <v>8.7919999999999998</v>
      </c>
      <c r="W281" s="176">
        <v>8.7919999999999998</v>
      </c>
      <c r="X281" s="176">
        <v>8.7759999999999998</v>
      </c>
      <c r="Y281" s="176">
        <v>8.8290000000000006</v>
      </c>
      <c r="Z281" s="176">
        <v>8.8699999999999992</v>
      </c>
      <c r="AA281" s="176">
        <v>8.8550000000000004</v>
      </c>
      <c r="AB281" s="176">
        <v>8.8409999999999993</v>
      </c>
      <c r="AC281" s="176">
        <v>8.798</v>
      </c>
      <c r="AD281" s="176">
        <v>8.7690000000000001</v>
      </c>
      <c r="AE281" s="176">
        <v>8.7590000000000003</v>
      </c>
      <c r="AF281" s="176">
        <v>8.8070000000000004</v>
      </c>
      <c r="AG281" s="176">
        <v>8.8469999999999995</v>
      </c>
      <c r="AH281" s="176">
        <v>8.8049999999999997</v>
      </c>
      <c r="AI281" s="176">
        <v>8.7829999999999995</v>
      </c>
      <c r="AJ281" s="176">
        <v>4.2460000000000004</v>
      </c>
      <c r="AK281" s="176">
        <v>87.091200000000001</v>
      </c>
      <c r="AL281" s="176">
        <v>128.8056</v>
      </c>
      <c r="AM281" s="176">
        <v>108.36</v>
      </c>
      <c r="AN281" s="176">
        <v>106.428</v>
      </c>
      <c r="AO281" s="176">
        <v>110.17439999999999</v>
      </c>
      <c r="AP281" s="176">
        <v>125.1096</v>
      </c>
      <c r="AQ281" s="176">
        <v>126.0672</v>
      </c>
      <c r="AR281" s="176">
        <v>137.08799999999999</v>
      </c>
      <c r="AS281" s="176">
        <v>65.318399999999997</v>
      </c>
      <c r="AT281" s="176">
        <v>76.120800000000003</v>
      </c>
      <c r="AU281" s="176">
        <v>130.536</v>
      </c>
      <c r="AV281" s="176">
        <v>76.809600000000003</v>
      </c>
      <c r="AW281" s="176">
        <v>144.74879999999999</v>
      </c>
      <c r="AX281" s="176">
        <v>103.5048</v>
      </c>
      <c r="AY281" s="176">
        <v>106.1088</v>
      </c>
      <c r="AZ281" s="176">
        <v>94.886399999999995</v>
      </c>
      <c r="BA281" s="176">
        <v>158.57520000000002</v>
      </c>
      <c r="BB281" s="176">
        <v>92.752800000000008</v>
      </c>
      <c r="BC281" s="176">
        <v>130.9896</v>
      </c>
      <c r="BD281" s="176">
        <v>122.976</v>
      </c>
      <c r="BE281" s="176">
        <v>120.12</v>
      </c>
      <c r="BF281" s="176">
        <v>72.172800000000009</v>
      </c>
      <c r="BG281" s="176">
        <v>146.8656</v>
      </c>
      <c r="BH281" s="176">
        <v>105.6048</v>
      </c>
      <c r="BI281" s="176">
        <v>147.77279999999999</v>
      </c>
      <c r="BJ281" s="176">
        <v>53.827199999999998</v>
      </c>
      <c r="BK281" s="176">
        <v>101.32080000000001</v>
      </c>
      <c r="BL281" s="176">
        <v>114.4248</v>
      </c>
      <c r="BM281" s="176">
        <v>129.62880000000001</v>
      </c>
      <c r="BN281" s="176">
        <v>106.0416</v>
      </c>
      <c r="BO281" s="176">
        <v>71.7864</v>
      </c>
      <c r="BP281" s="176">
        <v>63.134399999999999</v>
      </c>
      <c r="BQ281" s="176">
        <v>90.350399999999993</v>
      </c>
      <c r="BR281" s="176">
        <v>68.342399999999998</v>
      </c>
      <c r="BS281" s="176">
        <v>145.55520000000001</v>
      </c>
      <c r="BT281" s="176">
        <v>102.648</v>
      </c>
      <c r="BU281" s="176">
        <v>114.4248</v>
      </c>
      <c r="BV281" s="176">
        <v>108.12480000000001</v>
      </c>
      <c r="BW281" s="176">
        <v>97.154399999999995</v>
      </c>
      <c r="BX281" s="176">
        <v>50.198399999999999</v>
      </c>
      <c r="BY281" s="176">
        <v>136.34879999999998</v>
      </c>
      <c r="BZ281" s="176">
        <v>139.45679999999999</v>
      </c>
      <c r="CA281" s="176">
        <v>126.9072</v>
      </c>
      <c r="CB281" s="176">
        <v>95.961600000000004</v>
      </c>
      <c r="CC281" s="176">
        <v>39.6648</v>
      </c>
      <c r="CD281" s="176">
        <v>73.600800000000007</v>
      </c>
      <c r="CE281" s="176">
        <v>107.04960000000001</v>
      </c>
      <c r="CF281" s="176">
        <v>121.16160000000001</v>
      </c>
      <c r="CG281" s="176">
        <v>130.43520000000001</v>
      </c>
      <c r="CH281" s="176">
        <v>50.114400000000003</v>
      </c>
      <c r="CI281" s="176">
        <v>47.023199999999996</v>
      </c>
      <c r="CJ281" s="176">
        <v>120.5736</v>
      </c>
      <c r="CK281" s="176">
        <v>105.84</v>
      </c>
      <c r="CL281" s="176">
        <v>92.332800000000006</v>
      </c>
      <c r="CM281" s="176">
        <v>92.131199999999993</v>
      </c>
      <c r="CN281" s="176">
        <v>92.248800000000003</v>
      </c>
      <c r="CO281" s="176">
        <v>146.34479999999999</v>
      </c>
      <c r="CP281" s="176">
        <v>93.508800000000008</v>
      </c>
      <c r="CQ281" s="176">
        <v>75.482399999999998</v>
      </c>
      <c r="CR281" s="176">
        <v>114.77760000000001</v>
      </c>
      <c r="CS281" s="176">
        <v>59.035199999999996</v>
      </c>
      <c r="CT281" s="176">
        <v>98.985600000000005</v>
      </c>
      <c r="CU281" s="176">
        <v>104.02560000000001</v>
      </c>
      <c r="CV281" s="176">
        <v>56.565599999999996</v>
      </c>
      <c r="CW281" s="176">
        <v>81.227999999999994</v>
      </c>
      <c r="CX281" s="176">
        <v>98.565600000000003</v>
      </c>
      <c r="CY281" s="176">
        <v>108.864</v>
      </c>
      <c r="CZ281" s="176">
        <v>126.4032</v>
      </c>
      <c r="DA281" s="176">
        <v>103.2192</v>
      </c>
      <c r="DB281" s="176">
        <v>101.1528</v>
      </c>
      <c r="DC281" s="176">
        <v>116.9952</v>
      </c>
      <c r="DD281" s="176">
        <v>97.188000000000002</v>
      </c>
      <c r="DE281" s="4"/>
      <c r="DF281" s="113">
        <f t="shared" si="21"/>
        <v>45627</v>
      </c>
      <c r="DG281" s="133">
        <f t="shared" si="22"/>
        <v>81.8</v>
      </c>
      <c r="DH281" s="86">
        <f t="shared" ca="1" si="19"/>
        <v>0</v>
      </c>
      <c r="DI281" s="4"/>
      <c r="DO281" s="178"/>
    </row>
    <row r="282" spans="1:119" customFormat="1" ht="12" customHeight="1" x14ac:dyDescent="0.2">
      <c r="A282" s="4"/>
      <c r="B282" s="188">
        <f t="shared" si="20"/>
        <v>45658</v>
      </c>
      <c r="C282" s="186">
        <v>87.95</v>
      </c>
      <c r="D282" s="186">
        <v>20.149999999999999</v>
      </c>
      <c r="E282" s="187">
        <v>0.9</v>
      </c>
      <c r="F282" s="187">
        <v>1.1000000000000001</v>
      </c>
      <c r="G282" s="4"/>
      <c r="H282" s="4"/>
      <c r="I282" s="4"/>
      <c r="J282" s="4"/>
      <c r="K282" s="4"/>
      <c r="L282" s="208">
        <v>37513</v>
      </c>
      <c r="M282" s="176">
        <v>4.4370000000000003</v>
      </c>
      <c r="N282" s="176">
        <v>4.452</v>
      </c>
      <c r="O282" s="176">
        <v>3.6680000000000001</v>
      </c>
      <c r="P282" s="176">
        <v>3.6</v>
      </c>
      <c r="Q282" s="176">
        <v>3.613</v>
      </c>
      <c r="R282" s="176">
        <v>3.5779999999999998</v>
      </c>
      <c r="S282" s="176">
        <v>4.2969999999999997</v>
      </c>
      <c r="T282" s="176">
        <v>6.7560000000000002</v>
      </c>
      <c r="U282" s="176">
        <v>4.6470000000000002</v>
      </c>
      <c r="V282" s="176">
        <v>4.8419999999999996</v>
      </c>
      <c r="W282" s="176">
        <v>4.9859999999999998</v>
      </c>
      <c r="X282" s="176">
        <v>6.1769999999999996</v>
      </c>
      <c r="Y282" s="176">
        <v>5.9880000000000004</v>
      </c>
      <c r="Z282" s="176">
        <v>6.1079999999999997</v>
      </c>
      <c r="AA282" s="176">
        <v>6.09</v>
      </c>
      <c r="AB282" s="176">
        <v>3.4860000000000002</v>
      </c>
      <c r="AC282" s="176">
        <v>1.476</v>
      </c>
      <c r="AD282" s="176">
        <v>1.7</v>
      </c>
      <c r="AE282" s="176">
        <v>1.5209999999999999</v>
      </c>
      <c r="AF282" s="176">
        <v>1.5329999999999999</v>
      </c>
      <c r="AG282" s="176">
        <v>1.542</v>
      </c>
      <c r="AH282" s="176">
        <v>1.5149999999999999</v>
      </c>
      <c r="AI282" s="176">
        <v>1.518</v>
      </c>
      <c r="AJ282" s="176">
        <v>2.242</v>
      </c>
      <c r="AK282" s="176">
        <v>98.179199999999994</v>
      </c>
      <c r="AL282" s="176">
        <v>101.304</v>
      </c>
      <c r="AM282" s="176">
        <v>83.983199999999997</v>
      </c>
      <c r="AN282" s="176">
        <v>131.81279999999998</v>
      </c>
      <c r="AO282" s="176">
        <v>115.3656</v>
      </c>
      <c r="AP282" s="176">
        <v>138.9024</v>
      </c>
      <c r="AQ282" s="176">
        <v>71.080799999999996</v>
      </c>
      <c r="AR282" s="176">
        <v>92.752800000000008</v>
      </c>
      <c r="AS282" s="176">
        <v>87.057600000000008</v>
      </c>
      <c r="AT282" s="176">
        <v>96.18</v>
      </c>
      <c r="AU282" s="176">
        <v>130.63679999999999</v>
      </c>
      <c r="AV282" s="176">
        <v>13.910399999999999</v>
      </c>
      <c r="AW282" s="176">
        <v>85.024799999999999</v>
      </c>
      <c r="AX282" s="176">
        <v>85.562399999999997</v>
      </c>
      <c r="AY282" s="176">
        <v>93.945599999999999</v>
      </c>
      <c r="AZ282" s="176">
        <v>128.2176</v>
      </c>
      <c r="BA282" s="176">
        <v>71.0976</v>
      </c>
      <c r="BB282" s="176">
        <v>128.9736</v>
      </c>
      <c r="BC282" s="176">
        <v>103.4208</v>
      </c>
      <c r="BD282" s="176">
        <v>98.985600000000005</v>
      </c>
      <c r="BE282" s="176">
        <v>114.50880000000001</v>
      </c>
      <c r="BF282" s="176">
        <v>110.74560000000001</v>
      </c>
      <c r="BG282" s="176">
        <v>105.43680000000001</v>
      </c>
      <c r="BH282" s="176">
        <v>41.815199999999997</v>
      </c>
      <c r="BI282" s="176">
        <v>58.212000000000003</v>
      </c>
      <c r="BJ282" s="176">
        <v>50.484000000000002</v>
      </c>
      <c r="BK282" s="176">
        <v>9.9792000000000005</v>
      </c>
      <c r="BL282" s="176">
        <v>54.028800000000004</v>
      </c>
      <c r="BM282" s="176">
        <v>89.712000000000003</v>
      </c>
      <c r="BN282" s="176">
        <v>93.340800000000002</v>
      </c>
      <c r="BO282" s="176">
        <v>134.24879999999999</v>
      </c>
      <c r="BP282" s="176">
        <v>102.00960000000001</v>
      </c>
      <c r="BQ282" s="176">
        <v>86.755200000000002</v>
      </c>
      <c r="BR282" s="176">
        <v>111.75360000000001</v>
      </c>
      <c r="BS282" s="176">
        <v>116.8608</v>
      </c>
      <c r="BT282" s="176">
        <v>139.15439999999998</v>
      </c>
      <c r="BU282" s="176">
        <v>132.65279999999998</v>
      </c>
      <c r="BV282" s="176">
        <v>64.528800000000004</v>
      </c>
      <c r="BW282" s="176">
        <v>98.683199999999999</v>
      </c>
      <c r="BX282" s="176">
        <v>105.03360000000001</v>
      </c>
      <c r="BY282" s="176">
        <v>149.184</v>
      </c>
      <c r="BZ282" s="176">
        <v>66.931200000000004</v>
      </c>
      <c r="CA282" s="176">
        <v>65.486400000000003</v>
      </c>
      <c r="CB282" s="176">
        <v>121.76639999999999</v>
      </c>
      <c r="CC282" s="176">
        <v>96.129600000000011</v>
      </c>
      <c r="CD282" s="176">
        <v>152.94720000000001</v>
      </c>
      <c r="CE282" s="176">
        <v>59.8752</v>
      </c>
      <c r="CF282" s="176">
        <v>64.209599999999995</v>
      </c>
      <c r="CG282" s="176">
        <v>79.413600000000002</v>
      </c>
      <c r="CH282" s="176">
        <v>100.3968</v>
      </c>
      <c r="CI282" s="176">
        <v>115.0968</v>
      </c>
      <c r="CJ282" s="176">
        <v>85.612800000000007</v>
      </c>
      <c r="CK282" s="176">
        <v>107.6544</v>
      </c>
      <c r="CL282" s="176">
        <v>91.106399999999994</v>
      </c>
      <c r="CM282" s="176">
        <v>100.8</v>
      </c>
      <c r="CN282" s="176">
        <v>78.623999999999995</v>
      </c>
      <c r="CO282" s="176">
        <v>94.147199999999998</v>
      </c>
      <c r="CP282" s="176">
        <v>97.927199999999999</v>
      </c>
      <c r="CQ282" s="176">
        <v>80.236800000000002</v>
      </c>
      <c r="CR282" s="176">
        <v>93.139200000000002</v>
      </c>
      <c r="CS282" s="176">
        <v>51.811199999999999</v>
      </c>
      <c r="CT282" s="176">
        <v>77.851199999999992</v>
      </c>
      <c r="CU282" s="176">
        <v>76.154399999999995</v>
      </c>
      <c r="CV282" s="176">
        <v>122.7744</v>
      </c>
      <c r="CW282" s="176">
        <v>82.807199999999995</v>
      </c>
      <c r="CX282" s="176">
        <v>96.532800000000009</v>
      </c>
      <c r="CY282" s="176">
        <v>118.13760000000001</v>
      </c>
      <c r="CZ282" s="176">
        <v>125.5968</v>
      </c>
      <c r="DA282" s="176">
        <v>65.721600000000009</v>
      </c>
      <c r="DB282" s="176">
        <v>119.7504</v>
      </c>
      <c r="DC282" s="176">
        <v>132.19920000000002</v>
      </c>
      <c r="DD282" s="176">
        <v>118.00319999999999</v>
      </c>
      <c r="DE282" s="4"/>
      <c r="DF282" s="113">
        <f t="shared" si="21"/>
        <v>45658</v>
      </c>
      <c r="DG282" s="133">
        <f t="shared" si="22"/>
        <v>87.95</v>
      </c>
      <c r="DH282" s="86">
        <f t="shared" ca="1" si="19"/>
        <v>0</v>
      </c>
      <c r="DI282" s="4"/>
      <c r="DO282" s="178"/>
    </row>
    <row r="283" spans="1:119" customFormat="1" ht="12" customHeight="1" x14ac:dyDescent="0.2">
      <c r="A283" s="4"/>
      <c r="B283" s="188">
        <f t="shared" si="20"/>
        <v>45689</v>
      </c>
      <c r="C283" s="186">
        <v>82.2</v>
      </c>
      <c r="D283" s="186">
        <v>20.56</v>
      </c>
      <c r="E283" s="187">
        <v>0.9</v>
      </c>
      <c r="F283" s="187">
        <v>1.1000000000000001</v>
      </c>
      <c r="G283" s="4"/>
      <c r="H283" s="4"/>
      <c r="I283" s="4"/>
      <c r="J283" s="4"/>
      <c r="K283" s="4"/>
      <c r="L283" s="208">
        <v>37514</v>
      </c>
      <c r="M283" s="176">
        <v>1.474</v>
      </c>
      <c r="N283" s="176">
        <v>1.498</v>
      </c>
      <c r="O283" s="176">
        <v>1.514</v>
      </c>
      <c r="P283" s="176">
        <v>1.5089999999999999</v>
      </c>
      <c r="Q283" s="176">
        <v>1.5069999999999999</v>
      </c>
      <c r="R283" s="176">
        <v>1.5129999999999999</v>
      </c>
      <c r="S283" s="176">
        <v>1.7729999999999999</v>
      </c>
      <c r="T283" s="176">
        <v>3.1749999999999998</v>
      </c>
      <c r="U283" s="176">
        <v>3.2549999999999999</v>
      </c>
      <c r="V283" s="176">
        <v>3.222</v>
      </c>
      <c r="W283" s="176">
        <v>4.0369999999999999</v>
      </c>
      <c r="X283" s="176">
        <v>4.7240000000000002</v>
      </c>
      <c r="Y283" s="176">
        <v>7.202</v>
      </c>
      <c r="Z283" s="176">
        <v>7.1429999999999998</v>
      </c>
      <c r="AA283" s="176">
        <v>5.6109999999999998</v>
      </c>
      <c r="AB283" s="176">
        <v>4.6260000000000003</v>
      </c>
      <c r="AC283" s="176">
        <v>4.7439999999999998</v>
      </c>
      <c r="AD283" s="176">
        <v>4.7290000000000001</v>
      </c>
      <c r="AE283" s="176">
        <v>4.6639999999999997</v>
      </c>
      <c r="AF283" s="176">
        <v>4.609</v>
      </c>
      <c r="AG283" s="176">
        <v>4.5620000000000003</v>
      </c>
      <c r="AH283" s="176">
        <v>4.58</v>
      </c>
      <c r="AI283" s="176">
        <v>4.524</v>
      </c>
      <c r="AJ283" s="176">
        <v>8.1690000000000005</v>
      </c>
      <c r="AK283" s="176">
        <v>91.190399999999997</v>
      </c>
      <c r="AL283" s="176">
        <v>84.0672</v>
      </c>
      <c r="AM283" s="176">
        <v>50.601599999999998</v>
      </c>
      <c r="AN283" s="176">
        <v>97.154399999999995</v>
      </c>
      <c r="AO283" s="176">
        <v>95.76</v>
      </c>
      <c r="AP283" s="176">
        <v>153.82079999999999</v>
      </c>
      <c r="AQ283" s="176">
        <v>43.008000000000003</v>
      </c>
      <c r="AR283" s="176">
        <v>86.284800000000004</v>
      </c>
      <c r="AS283" s="176">
        <v>61.168800000000005</v>
      </c>
      <c r="AT283" s="176">
        <v>85.276800000000009</v>
      </c>
      <c r="AU283" s="176">
        <v>43.948800000000006</v>
      </c>
      <c r="AV283" s="176">
        <v>0.75600000000000001</v>
      </c>
      <c r="AW283" s="176">
        <v>74.474399999999989</v>
      </c>
      <c r="AX283" s="176">
        <v>50.484000000000002</v>
      </c>
      <c r="AY283" s="176">
        <v>117.53280000000001</v>
      </c>
      <c r="AZ283" s="176">
        <v>116.7264</v>
      </c>
      <c r="BA283" s="176">
        <v>85.276800000000009</v>
      </c>
      <c r="BB283" s="176">
        <v>123.42960000000001</v>
      </c>
      <c r="BC283" s="176">
        <v>112.8288</v>
      </c>
      <c r="BD283" s="176">
        <v>124.18560000000001</v>
      </c>
      <c r="BE283" s="176">
        <v>32.827199999999998</v>
      </c>
      <c r="BF283" s="176">
        <v>95.625600000000006</v>
      </c>
      <c r="BG283" s="176">
        <v>112.98</v>
      </c>
      <c r="BH283" s="176">
        <v>93.542400000000001</v>
      </c>
      <c r="BI283" s="176">
        <v>103.824</v>
      </c>
      <c r="BJ283" s="176">
        <v>87.057600000000008</v>
      </c>
      <c r="BK283" s="176">
        <v>136.24799999999999</v>
      </c>
      <c r="BL283" s="176">
        <v>87.208799999999997</v>
      </c>
      <c r="BM283" s="176">
        <v>92.450399999999988</v>
      </c>
      <c r="BN283" s="176">
        <v>77.935199999999995</v>
      </c>
      <c r="BO283" s="176">
        <v>93.66</v>
      </c>
      <c r="BP283" s="176">
        <v>94.147199999999998</v>
      </c>
      <c r="BQ283" s="176">
        <v>129.71280000000002</v>
      </c>
      <c r="BR283" s="176">
        <v>68.342399999999998</v>
      </c>
      <c r="BS283" s="176">
        <v>82.454399999999993</v>
      </c>
      <c r="BT283" s="176">
        <v>88.905600000000007</v>
      </c>
      <c r="BU283" s="176">
        <v>148.17599999999999</v>
      </c>
      <c r="BV283" s="176">
        <v>102.00960000000001</v>
      </c>
      <c r="BW283" s="176">
        <v>36.136800000000001</v>
      </c>
      <c r="BX283" s="176">
        <v>128.87280000000001</v>
      </c>
      <c r="BY283" s="176">
        <v>114.96239999999999</v>
      </c>
      <c r="BZ283" s="176">
        <v>130.43520000000001</v>
      </c>
      <c r="CA283" s="176">
        <v>74.3904</v>
      </c>
      <c r="CB283" s="176">
        <v>144.2448</v>
      </c>
      <c r="CC283" s="176">
        <v>86.889600000000002</v>
      </c>
      <c r="CD283" s="176">
        <v>98.599199999999996</v>
      </c>
      <c r="CE283" s="176">
        <v>71.9208</v>
      </c>
      <c r="CF283" s="176">
        <v>128.15039999999999</v>
      </c>
      <c r="CG283" s="176">
        <v>68.140799999999999</v>
      </c>
      <c r="CH283" s="176">
        <v>121.76639999999999</v>
      </c>
      <c r="CI283" s="176">
        <v>149.184</v>
      </c>
      <c r="CJ283" s="176">
        <v>53.608800000000002</v>
      </c>
      <c r="CK283" s="176">
        <v>76.355999999999995</v>
      </c>
      <c r="CL283" s="176">
        <v>119.7504</v>
      </c>
      <c r="CM283" s="176">
        <v>146.16</v>
      </c>
      <c r="CN283" s="176">
        <v>79.632000000000005</v>
      </c>
      <c r="CO283" s="176">
        <v>105.65519999999999</v>
      </c>
      <c r="CP283" s="176">
        <v>96.482399999999998</v>
      </c>
      <c r="CQ283" s="176">
        <v>83.664000000000001</v>
      </c>
      <c r="CR283" s="176">
        <v>89.174399999999991</v>
      </c>
      <c r="CS283" s="176">
        <v>104.27760000000001</v>
      </c>
      <c r="CT283" s="176">
        <v>84.722399999999993</v>
      </c>
      <c r="CU283" s="176">
        <v>68.74560000000001</v>
      </c>
      <c r="CV283" s="176">
        <v>79.027199999999993</v>
      </c>
      <c r="CW283" s="176">
        <v>39.916800000000002</v>
      </c>
      <c r="CX283" s="176">
        <v>15.3216</v>
      </c>
      <c r="CY283" s="176">
        <v>77.531999999999996</v>
      </c>
      <c r="CZ283" s="176">
        <v>92.131199999999993</v>
      </c>
      <c r="DA283" s="176">
        <v>89.292000000000002</v>
      </c>
      <c r="DB283" s="176">
        <v>85.26</v>
      </c>
      <c r="DC283" s="176">
        <v>76.204800000000006</v>
      </c>
      <c r="DD283" s="176">
        <v>88.065600000000003</v>
      </c>
      <c r="DE283" s="4"/>
      <c r="DF283" s="113">
        <f t="shared" si="21"/>
        <v>45689</v>
      </c>
      <c r="DG283" s="133">
        <f t="shared" si="22"/>
        <v>82.2</v>
      </c>
      <c r="DH283" s="86">
        <f t="shared" ca="1" si="19"/>
        <v>0</v>
      </c>
      <c r="DI283" s="4"/>
      <c r="DO283" s="178"/>
    </row>
    <row r="284" spans="1:119" customFormat="1" ht="12" customHeight="1" x14ac:dyDescent="0.2">
      <c r="A284" s="4"/>
      <c r="B284" s="188">
        <f t="shared" si="20"/>
        <v>45717</v>
      </c>
      <c r="C284" s="186">
        <v>78.849999999999994</v>
      </c>
      <c r="D284" s="186">
        <v>24.97</v>
      </c>
      <c r="E284" s="187">
        <v>0.9</v>
      </c>
      <c r="F284" s="187">
        <v>1.1000000000000001</v>
      </c>
      <c r="G284" s="4"/>
      <c r="H284" s="4"/>
      <c r="I284" s="4"/>
      <c r="J284" s="4"/>
      <c r="K284" s="4"/>
      <c r="L284" s="208">
        <v>37515</v>
      </c>
      <c r="M284" s="176">
        <v>8.2089999999999996</v>
      </c>
      <c r="N284" s="176">
        <v>7.2389999999999999</v>
      </c>
      <c r="O284" s="176">
        <v>3.66</v>
      </c>
      <c r="P284" s="176">
        <v>3.738</v>
      </c>
      <c r="Q284" s="176">
        <v>3.294</v>
      </c>
      <c r="R284" s="176">
        <v>3.78</v>
      </c>
      <c r="S284" s="176">
        <v>4.5579999999999998</v>
      </c>
      <c r="T284" s="176">
        <v>3.2589999999999999</v>
      </c>
      <c r="U284" s="176">
        <v>4.1790000000000003</v>
      </c>
      <c r="V284" s="176">
        <v>5.3140000000000001</v>
      </c>
      <c r="W284" s="176">
        <v>7.2839999999999998</v>
      </c>
      <c r="X284" s="176">
        <v>8.6310000000000002</v>
      </c>
      <c r="Y284" s="176">
        <v>8.66</v>
      </c>
      <c r="Z284" s="176">
        <v>8.8559999999999999</v>
      </c>
      <c r="AA284" s="176">
        <v>7.8869999999999996</v>
      </c>
      <c r="AB284" s="176">
        <v>6.484</v>
      </c>
      <c r="AC284" s="176">
        <v>4.9000000000000004</v>
      </c>
      <c r="AD284" s="176">
        <v>5.09</v>
      </c>
      <c r="AE284" s="176">
        <v>5.343</v>
      </c>
      <c r="AF284" s="176">
        <v>5.3710000000000004</v>
      </c>
      <c r="AG284" s="176">
        <v>5.3810000000000002</v>
      </c>
      <c r="AH284" s="176">
        <v>5.29</v>
      </c>
      <c r="AI284" s="176">
        <v>5.1710000000000003</v>
      </c>
      <c r="AJ284" s="176">
        <v>5.47</v>
      </c>
      <c r="AK284" s="176">
        <v>77.716800000000006</v>
      </c>
      <c r="AL284" s="176">
        <v>137.97839999999999</v>
      </c>
      <c r="AM284" s="176">
        <v>83.58</v>
      </c>
      <c r="AN284" s="176">
        <v>91.039199999999994</v>
      </c>
      <c r="AO284" s="176">
        <v>128.85599999999999</v>
      </c>
      <c r="AP284" s="176">
        <v>123.21119999999999</v>
      </c>
      <c r="AQ284" s="176">
        <v>92.316000000000003</v>
      </c>
      <c r="AR284" s="176">
        <v>71.131199999999993</v>
      </c>
      <c r="AS284" s="176">
        <v>112.476</v>
      </c>
      <c r="AT284" s="176">
        <v>146.0592</v>
      </c>
      <c r="AU284" s="176">
        <v>55.843199999999996</v>
      </c>
      <c r="AV284" s="176">
        <v>121.968</v>
      </c>
      <c r="AW284" s="176">
        <v>104.7144</v>
      </c>
      <c r="AX284" s="176">
        <v>70.106399999999994</v>
      </c>
      <c r="AY284" s="176">
        <v>98.179199999999994</v>
      </c>
      <c r="AZ284" s="176">
        <v>133.2576</v>
      </c>
      <c r="BA284" s="176">
        <v>81.950399999999988</v>
      </c>
      <c r="BB284" s="176">
        <v>136.33199999999999</v>
      </c>
      <c r="BC284" s="176">
        <v>146.17679999999999</v>
      </c>
      <c r="BD284" s="176">
        <v>68.74560000000001</v>
      </c>
      <c r="BE284" s="176">
        <v>91.475999999999999</v>
      </c>
      <c r="BF284" s="176">
        <v>88.670400000000001</v>
      </c>
      <c r="BG284" s="176">
        <v>121.8672</v>
      </c>
      <c r="BH284" s="176">
        <v>98.80080000000001</v>
      </c>
      <c r="BI284" s="176">
        <v>108.05760000000001</v>
      </c>
      <c r="BJ284" s="176">
        <v>112.37519999999999</v>
      </c>
      <c r="BK284" s="176">
        <v>40.874400000000001</v>
      </c>
      <c r="BL284" s="176">
        <v>52.096800000000002</v>
      </c>
      <c r="BM284" s="176">
        <v>109.8216</v>
      </c>
      <c r="BN284" s="176">
        <v>133.86240000000001</v>
      </c>
      <c r="BO284" s="176">
        <v>120.3552</v>
      </c>
      <c r="BP284" s="176">
        <v>123.2448</v>
      </c>
      <c r="BQ284" s="176">
        <v>89.376000000000005</v>
      </c>
      <c r="BR284" s="176">
        <v>142.86720000000003</v>
      </c>
      <c r="BS284" s="176">
        <v>138.83520000000001</v>
      </c>
      <c r="BT284" s="176">
        <v>109.2</v>
      </c>
      <c r="BU284" s="176">
        <v>121.51439999999999</v>
      </c>
      <c r="BV284" s="176">
        <v>76.608000000000004</v>
      </c>
      <c r="BW284" s="176">
        <v>130.43520000000001</v>
      </c>
      <c r="BX284" s="176">
        <v>128.01599999999999</v>
      </c>
      <c r="BY284" s="176">
        <v>55.843199999999996</v>
      </c>
      <c r="BZ284" s="176">
        <v>118.1544</v>
      </c>
      <c r="CA284" s="176">
        <v>87.494399999999999</v>
      </c>
      <c r="CB284" s="176">
        <v>120.33839999999999</v>
      </c>
      <c r="CC284" s="176">
        <v>126.72239999999999</v>
      </c>
      <c r="CD284" s="176">
        <v>94.936800000000005</v>
      </c>
      <c r="CE284" s="176">
        <v>67.435199999999995</v>
      </c>
      <c r="CF284" s="176">
        <v>99.136800000000008</v>
      </c>
      <c r="CG284" s="176">
        <v>92.836799999999997</v>
      </c>
      <c r="CH284" s="176">
        <v>114.10560000000001</v>
      </c>
      <c r="CI284" s="176">
        <v>149.58720000000002</v>
      </c>
      <c r="CJ284" s="176">
        <v>84.671999999999997</v>
      </c>
      <c r="CK284" s="176">
        <v>35.061599999999999</v>
      </c>
      <c r="CL284" s="176">
        <v>118.5744</v>
      </c>
      <c r="CM284" s="176">
        <v>137.18879999999999</v>
      </c>
      <c r="CN284" s="176">
        <v>109.8216</v>
      </c>
      <c r="CO284" s="176">
        <v>46.7712</v>
      </c>
      <c r="CP284" s="176">
        <v>57.506399999999999</v>
      </c>
      <c r="CQ284" s="176">
        <v>68.123999999999995</v>
      </c>
      <c r="CR284" s="176">
        <v>66.729600000000005</v>
      </c>
      <c r="CS284" s="176">
        <v>79.632000000000005</v>
      </c>
      <c r="CT284" s="176">
        <v>31.147200000000002</v>
      </c>
      <c r="CU284" s="176">
        <v>49.694400000000002</v>
      </c>
      <c r="CV284" s="176">
        <v>62.294400000000003</v>
      </c>
      <c r="CW284" s="176">
        <v>71.366399999999999</v>
      </c>
      <c r="CX284" s="176">
        <v>51.408000000000001</v>
      </c>
      <c r="CY284" s="176">
        <v>63.167999999999999</v>
      </c>
      <c r="CZ284" s="176">
        <v>69.182400000000001</v>
      </c>
      <c r="DA284" s="176">
        <v>59.6736</v>
      </c>
      <c r="DB284" s="176">
        <v>65.721600000000009</v>
      </c>
      <c r="DC284" s="176">
        <v>52.063199999999995</v>
      </c>
      <c r="DD284" s="176">
        <v>77.347200000000001</v>
      </c>
      <c r="DE284" s="4"/>
      <c r="DF284" s="113">
        <f t="shared" si="21"/>
        <v>45717</v>
      </c>
      <c r="DG284" s="133">
        <f t="shared" si="22"/>
        <v>78.849999999999994</v>
      </c>
      <c r="DH284" s="86">
        <f t="shared" ca="1" si="19"/>
        <v>0</v>
      </c>
      <c r="DI284" s="4"/>
      <c r="DO284" s="178"/>
    </row>
    <row r="285" spans="1:119" customFormat="1" ht="12" customHeight="1" x14ac:dyDescent="0.2">
      <c r="A285" s="4"/>
      <c r="B285" s="188">
        <f t="shared" si="20"/>
        <v>45748</v>
      </c>
      <c r="C285" s="186">
        <v>88.11</v>
      </c>
      <c r="D285" s="186">
        <v>20.239999999999998</v>
      </c>
      <c r="E285" s="187">
        <v>0.9</v>
      </c>
      <c r="F285" s="187">
        <v>1.1000000000000001</v>
      </c>
      <c r="G285" s="4"/>
      <c r="H285" s="4"/>
      <c r="I285" s="4"/>
      <c r="J285" s="4"/>
      <c r="K285" s="4"/>
      <c r="L285" s="208">
        <v>37516</v>
      </c>
      <c r="M285" s="176">
        <v>5.3639999999999999</v>
      </c>
      <c r="N285" s="176">
        <v>5.7880000000000003</v>
      </c>
      <c r="O285" s="176">
        <v>6.1539999999999999</v>
      </c>
      <c r="P285" s="176">
        <v>5.2119999999999997</v>
      </c>
      <c r="Q285" s="176">
        <v>5.157</v>
      </c>
      <c r="R285" s="176">
        <v>4.1680000000000001</v>
      </c>
      <c r="S285" s="176">
        <v>3.9660000000000002</v>
      </c>
      <c r="T285" s="176">
        <v>4.524</v>
      </c>
      <c r="U285" s="176">
        <v>5.4930000000000003</v>
      </c>
      <c r="V285" s="176">
        <v>4.4489999999999998</v>
      </c>
      <c r="W285" s="176">
        <v>2.2669999999999999</v>
      </c>
      <c r="X285" s="176">
        <v>2.2370000000000001</v>
      </c>
      <c r="Y285" s="176">
        <v>4.3339999999999996</v>
      </c>
      <c r="Z285" s="176">
        <v>4.3949999999999996</v>
      </c>
      <c r="AA285" s="176">
        <v>3.65</v>
      </c>
      <c r="AB285" s="176">
        <v>5.1440000000000001</v>
      </c>
      <c r="AC285" s="176">
        <v>6.1369999999999996</v>
      </c>
      <c r="AD285" s="176">
        <v>6.0170000000000003</v>
      </c>
      <c r="AE285" s="176">
        <v>4.7430000000000003</v>
      </c>
      <c r="AF285" s="176">
        <v>3.968</v>
      </c>
      <c r="AG285" s="176">
        <v>4.0010000000000003</v>
      </c>
      <c r="AH285" s="176">
        <v>4.0140000000000002</v>
      </c>
      <c r="AI285" s="176">
        <v>4.0039999999999996</v>
      </c>
      <c r="AJ285" s="176">
        <v>3.9780000000000002</v>
      </c>
      <c r="AK285" s="176">
        <v>71.727599999999995</v>
      </c>
      <c r="AL285" s="176">
        <v>97.103999999999999</v>
      </c>
      <c r="AM285" s="176">
        <v>74.650800000000004</v>
      </c>
      <c r="AN285" s="176">
        <v>85.436399999999992</v>
      </c>
      <c r="AO285" s="176">
        <v>64.436399999999992</v>
      </c>
      <c r="AP285" s="176">
        <v>66.48599999999999</v>
      </c>
      <c r="AQ285" s="176">
        <v>63.8568</v>
      </c>
      <c r="AR285" s="176">
        <v>69.635999999999996</v>
      </c>
      <c r="AS285" s="176">
        <v>87.687600000000003</v>
      </c>
      <c r="AT285" s="176">
        <v>115.3656</v>
      </c>
      <c r="AU285" s="176">
        <v>47.174399999999999</v>
      </c>
      <c r="AV285" s="176">
        <v>92.433599999999998</v>
      </c>
      <c r="AW285" s="176">
        <v>88.704000000000008</v>
      </c>
      <c r="AX285" s="176">
        <v>68.821200000000005</v>
      </c>
      <c r="AY285" s="176">
        <v>83.563199999999995</v>
      </c>
      <c r="AZ285" s="176">
        <v>85.755600000000001</v>
      </c>
      <c r="BA285" s="176">
        <v>60.194399999999995</v>
      </c>
      <c r="BB285" s="176">
        <v>88.124399999999994</v>
      </c>
      <c r="BC285" s="176">
        <v>107.15879999999999</v>
      </c>
      <c r="BD285" s="176">
        <v>76.204800000000006</v>
      </c>
      <c r="BE285" s="176">
        <v>60.1524</v>
      </c>
      <c r="BF285" s="176">
        <v>78.170400000000001</v>
      </c>
      <c r="BG285" s="176">
        <v>74.591999999999999</v>
      </c>
      <c r="BH285" s="176">
        <v>62.092800000000004</v>
      </c>
      <c r="BI285" s="176">
        <v>67.536000000000001</v>
      </c>
      <c r="BJ285" s="176">
        <v>55.036799999999999</v>
      </c>
      <c r="BK285" s="176">
        <v>34.271999999999998</v>
      </c>
      <c r="BL285" s="176">
        <v>0.4032</v>
      </c>
      <c r="BM285" s="176">
        <v>22.5792</v>
      </c>
      <c r="BN285" s="176">
        <v>27.4176</v>
      </c>
      <c r="BO285" s="176">
        <v>99.481200000000001</v>
      </c>
      <c r="BP285" s="176">
        <v>94.819199999999995</v>
      </c>
      <c r="BQ285" s="176">
        <v>21.7728</v>
      </c>
      <c r="BR285" s="176">
        <v>55.641599999999997</v>
      </c>
      <c r="BS285" s="176">
        <v>76.003199999999993</v>
      </c>
      <c r="BT285" s="176">
        <v>73.180800000000005</v>
      </c>
      <c r="BU285" s="176">
        <v>74.995199999999997</v>
      </c>
      <c r="BV285" s="176">
        <v>28.3752</v>
      </c>
      <c r="BW285" s="176">
        <v>66.611999999999995</v>
      </c>
      <c r="BX285" s="176">
        <v>62.8992</v>
      </c>
      <c r="BY285" s="176">
        <v>90.5184</v>
      </c>
      <c r="BZ285" s="176">
        <v>75.599999999999994</v>
      </c>
      <c r="CA285" s="176">
        <v>27.098400000000002</v>
      </c>
      <c r="CB285" s="176">
        <v>12.700799999999999</v>
      </c>
      <c r="CC285" s="176">
        <v>3.2256</v>
      </c>
      <c r="CD285" s="176">
        <v>59.068800000000003</v>
      </c>
      <c r="CE285" s="176">
        <v>74.995199999999997</v>
      </c>
      <c r="CF285" s="176">
        <v>128.82239999999999</v>
      </c>
      <c r="CG285" s="176">
        <v>98.380800000000008</v>
      </c>
      <c r="CH285" s="176">
        <v>103.3368</v>
      </c>
      <c r="CI285" s="176">
        <v>135.072</v>
      </c>
      <c r="CJ285" s="176">
        <v>89.913600000000002</v>
      </c>
      <c r="CK285" s="176">
        <v>97.372799999999998</v>
      </c>
      <c r="CL285" s="176">
        <v>28.1904</v>
      </c>
      <c r="CM285" s="176">
        <v>101.136</v>
      </c>
      <c r="CN285" s="176">
        <v>90.132000000000005</v>
      </c>
      <c r="CO285" s="176">
        <v>143.87520000000001</v>
      </c>
      <c r="CP285" s="176">
        <v>93.458399999999997</v>
      </c>
      <c r="CQ285" s="176">
        <v>118.5408</v>
      </c>
      <c r="CR285" s="176">
        <v>116.5248</v>
      </c>
      <c r="CS285" s="176">
        <v>101.40480000000001</v>
      </c>
      <c r="CT285" s="176">
        <v>94.130399999999995</v>
      </c>
      <c r="CU285" s="176">
        <v>25.435200000000002</v>
      </c>
      <c r="CV285" s="176">
        <v>143.0352</v>
      </c>
      <c r="CW285" s="176">
        <v>111.08160000000001</v>
      </c>
      <c r="CX285" s="176">
        <v>120.55680000000001</v>
      </c>
      <c r="CY285" s="176">
        <v>142.93439999999998</v>
      </c>
      <c r="CZ285" s="176">
        <v>35.6496</v>
      </c>
      <c r="DA285" s="176">
        <v>112.25760000000001</v>
      </c>
      <c r="DB285" s="176">
        <v>127.68</v>
      </c>
      <c r="DC285" s="176">
        <v>147.0504</v>
      </c>
      <c r="DD285" s="176">
        <v>46.972799999999999</v>
      </c>
      <c r="DE285" s="4"/>
      <c r="DF285" s="113">
        <f t="shared" si="21"/>
        <v>45748</v>
      </c>
      <c r="DG285" s="133">
        <f t="shared" si="22"/>
        <v>88.11</v>
      </c>
      <c r="DH285" s="86">
        <f t="shared" ca="1" si="19"/>
        <v>0</v>
      </c>
      <c r="DI285" s="4"/>
      <c r="DO285" s="178"/>
    </row>
    <row r="286" spans="1:119" customFormat="1" ht="12" customHeight="1" x14ac:dyDescent="0.2">
      <c r="A286" s="4"/>
      <c r="B286" s="188">
        <f t="shared" si="20"/>
        <v>45778</v>
      </c>
      <c r="C286" s="186">
        <v>88.47</v>
      </c>
      <c r="D286" s="186">
        <v>21.76</v>
      </c>
      <c r="E286" s="187">
        <v>0.9</v>
      </c>
      <c r="F286" s="187">
        <v>1.1000000000000001</v>
      </c>
      <c r="G286" s="4"/>
      <c r="H286" s="4"/>
      <c r="I286" s="4"/>
      <c r="J286" s="4"/>
      <c r="K286" s="4"/>
      <c r="L286" s="208">
        <v>37517</v>
      </c>
      <c r="M286" s="176">
        <v>4.0279999999999996</v>
      </c>
      <c r="N286" s="176">
        <v>4.056</v>
      </c>
      <c r="O286" s="176">
        <v>4.0720000000000001</v>
      </c>
      <c r="P286" s="176">
        <v>4.0830000000000002</v>
      </c>
      <c r="Q286" s="176">
        <v>4.0839999999999996</v>
      </c>
      <c r="R286" s="176">
        <v>3.2280000000000002</v>
      </c>
      <c r="S286" s="176">
        <v>2.6659999999999999</v>
      </c>
      <c r="T286" s="176">
        <v>3.5249999999999999</v>
      </c>
      <c r="U286" s="176">
        <v>4.3280000000000003</v>
      </c>
      <c r="V286" s="176">
        <v>4.258</v>
      </c>
      <c r="W286" s="176">
        <v>4.2439999999999998</v>
      </c>
      <c r="X286" s="176">
        <v>4.2619999999999996</v>
      </c>
      <c r="Y286" s="176">
        <v>4.2759999999999998</v>
      </c>
      <c r="Z286" s="176">
        <v>4.3019999999999996</v>
      </c>
      <c r="AA286" s="176">
        <v>4.2460000000000004</v>
      </c>
      <c r="AB286" s="176">
        <v>4.2610000000000001</v>
      </c>
      <c r="AC286" s="176">
        <v>4.1479999999999997</v>
      </c>
      <c r="AD286" s="176">
        <v>3.976</v>
      </c>
      <c r="AE286" s="176">
        <v>3.7970000000000002</v>
      </c>
      <c r="AF286" s="176">
        <v>3.9750000000000001</v>
      </c>
      <c r="AG286" s="176">
        <v>4.0019999999999998</v>
      </c>
      <c r="AH286" s="176">
        <v>4.1440000000000001</v>
      </c>
      <c r="AI286" s="176">
        <v>4.1150000000000002</v>
      </c>
      <c r="AJ286" s="176">
        <v>4.1059999999999999</v>
      </c>
      <c r="AK286" s="176">
        <v>65.738399999999999</v>
      </c>
      <c r="AL286" s="176">
        <v>56.229599999999998</v>
      </c>
      <c r="AM286" s="176">
        <v>65.721600000000009</v>
      </c>
      <c r="AN286" s="176">
        <v>79.833600000000004</v>
      </c>
      <c r="AO286" s="176">
        <v>1.6800000000000002E-2</v>
      </c>
      <c r="AP286" s="176">
        <v>9.7607999999999997</v>
      </c>
      <c r="AQ286" s="176">
        <v>35.397599999999997</v>
      </c>
      <c r="AR286" s="176">
        <v>68.140799999999999</v>
      </c>
      <c r="AS286" s="176">
        <v>62.8992</v>
      </c>
      <c r="AT286" s="176">
        <v>84.671999999999997</v>
      </c>
      <c r="AU286" s="176">
        <v>38.505600000000001</v>
      </c>
      <c r="AV286" s="176">
        <v>62.8992</v>
      </c>
      <c r="AW286" s="176">
        <v>72.693600000000004</v>
      </c>
      <c r="AX286" s="176">
        <v>67.536000000000001</v>
      </c>
      <c r="AY286" s="176">
        <v>68.947199999999995</v>
      </c>
      <c r="AZ286" s="176">
        <v>38.253599999999999</v>
      </c>
      <c r="BA286" s="176">
        <v>38.438400000000001</v>
      </c>
      <c r="BB286" s="176">
        <v>39.916800000000002</v>
      </c>
      <c r="BC286" s="176">
        <v>68.140799999999999</v>
      </c>
      <c r="BD286" s="176">
        <v>83.664000000000001</v>
      </c>
      <c r="BE286" s="176">
        <v>28.828799999999998</v>
      </c>
      <c r="BF286" s="176">
        <v>67.670400000000001</v>
      </c>
      <c r="BG286" s="176">
        <v>57.052800000000005</v>
      </c>
      <c r="BH286" s="176">
        <v>66.931200000000004</v>
      </c>
      <c r="BI286" s="176">
        <v>79.632000000000005</v>
      </c>
      <c r="BJ286" s="176">
        <v>24.796799999999998</v>
      </c>
      <c r="BK286" s="176">
        <v>72.945599999999999</v>
      </c>
      <c r="BL286" s="176">
        <v>66.326399999999992</v>
      </c>
      <c r="BM286" s="176">
        <v>90.5184</v>
      </c>
      <c r="BN286" s="176">
        <v>31.046400000000002</v>
      </c>
      <c r="BO286" s="176">
        <v>78.607199999999992</v>
      </c>
      <c r="BP286" s="176">
        <v>66.393600000000006</v>
      </c>
      <c r="BQ286" s="176">
        <v>70.156800000000004</v>
      </c>
      <c r="BR286" s="176">
        <v>58.665599999999998</v>
      </c>
      <c r="BS286" s="176">
        <v>57.792000000000002</v>
      </c>
      <c r="BT286" s="176">
        <v>70.828800000000001</v>
      </c>
      <c r="BU286" s="176">
        <v>59.8752</v>
      </c>
      <c r="BV286" s="176">
        <v>84.87360000000001</v>
      </c>
      <c r="BW286" s="176">
        <v>1.1255999999999999</v>
      </c>
      <c r="BX286" s="176">
        <v>68.980800000000002</v>
      </c>
      <c r="BY286" s="176">
        <v>64.7136</v>
      </c>
      <c r="BZ286" s="176">
        <v>70.56</v>
      </c>
      <c r="CA286" s="176">
        <v>66.729600000000005</v>
      </c>
      <c r="CB286" s="176">
        <v>13.103999999999999</v>
      </c>
      <c r="CC286" s="176">
        <v>15.288</v>
      </c>
      <c r="CD286" s="176">
        <v>68.947199999999995</v>
      </c>
      <c r="CE286" s="176">
        <v>68.74560000000001</v>
      </c>
      <c r="CF286" s="176">
        <v>92.332800000000006</v>
      </c>
      <c r="CG286" s="176">
        <v>7.8456000000000001</v>
      </c>
      <c r="CH286" s="176">
        <v>43.562400000000004</v>
      </c>
      <c r="CI286" s="176">
        <v>74.37360000000001</v>
      </c>
      <c r="CJ286" s="176">
        <v>71.685600000000008</v>
      </c>
      <c r="CK286" s="176">
        <v>86.688000000000002</v>
      </c>
      <c r="CL286" s="176">
        <v>36.54</v>
      </c>
      <c r="CM286" s="176">
        <v>79.749600000000001</v>
      </c>
      <c r="CN286" s="176">
        <v>70.156800000000004</v>
      </c>
      <c r="CO286" s="176">
        <v>85.276800000000009</v>
      </c>
      <c r="CP286" s="176">
        <v>35.851199999999999</v>
      </c>
      <c r="CQ286" s="176">
        <v>24.78</v>
      </c>
      <c r="CR286" s="176">
        <v>120.96</v>
      </c>
      <c r="CS286" s="176">
        <v>102.816</v>
      </c>
      <c r="CT286" s="176">
        <v>121.16160000000001</v>
      </c>
      <c r="CU286" s="176">
        <v>55.02</v>
      </c>
      <c r="CV286" s="176">
        <v>102.00960000000001</v>
      </c>
      <c r="CW286" s="176">
        <v>106.848</v>
      </c>
      <c r="CX286" s="176">
        <v>123.17760000000001</v>
      </c>
      <c r="CY286" s="176">
        <v>50.4</v>
      </c>
      <c r="CZ286" s="176">
        <v>76.137600000000006</v>
      </c>
      <c r="DA286" s="176">
        <v>85.898399999999995</v>
      </c>
      <c r="DB286" s="176">
        <v>92.937600000000003</v>
      </c>
      <c r="DC286" s="176">
        <v>54.314399999999999</v>
      </c>
      <c r="DD286" s="176">
        <v>135.64320000000001</v>
      </c>
      <c r="DE286" s="4"/>
      <c r="DF286" s="113">
        <f t="shared" si="21"/>
        <v>45778</v>
      </c>
      <c r="DG286" s="133">
        <f t="shared" si="22"/>
        <v>88.47</v>
      </c>
      <c r="DH286" s="86">
        <f t="shared" ca="1" si="19"/>
        <v>0</v>
      </c>
      <c r="DI286" s="4"/>
      <c r="DO286" s="178"/>
    </row>
    <row r="287" spans="1:119" customFormat="1" ht="12" customHeight="1" x14ac:dyDescent="0.2">
      <c r="A287" s="4"/>
      <c r="B287" s="188">
        <f t="shared" si="20"/>
        <v>45809</v>
      </c>
      <c r="C287" s="186">
        <v>64.900000000000006</v>
      </c>
      <c r="D287" s="186">
        <v>46.71</v>
      </c>
      <c r="E287" s="187">
        <v>0.9</v>
      </c>
      <c r="F287" s="187">
        <v>1.1000000000000001</v>
      </c>
      <c r="G287" s="4"/>
      <c r="H287" s="4"/>
      <c r="I287" s="4"/>
      <c r="J287" s="4"/>
      <c r="K287" s="4"/>
      <c r="L287" s="208">
        <v>37518</v>
      </c>
      <c r="M287" s="176">
        <v>4.05</v>
      </c>
      <c r="N287" s="176">
        <v>4.0439999999999996</v>
      </c>
      <c r="O287" s="176">
        <v>3.9079999999999999</v>
      </c>
      <c r="P287" s="176">
        <v>3.9009999999999998</v>
      </c>
      <c r="Q287" s="176">
        <v>3.5830000000000002</v>
      </c>
      <c r="R287" s="176">
        <v>3.14</v>
      </c>
      <c r="S287" s="176">
        <v>3.218</v>
      </c>
      <c r="T287" s="176">
        <v>3.327</v>
      </c>
      <c r="U287" s="176">
        <v>3.387</v>
      </c>
      <c r="V287" s="176">
        <v>3.36</v>
      </c>
      <c r="W287" s="176">
        <v>3.3340000000000001</v>
      </c>
      <c r="X287" s="176">
        <v>3.2269999999999999</v>
      </c>
      <c r="Y287" s="176">
        <v>2.105</v>
      </c>
      <c r="Z287" s="176">
        <v>2.3610000000000002</v>
      </c>
      <c r="AA287" s="176">
        <v>6.5460000000000003</v>
      </c>
      <c r="AB287" s="176">
        <v>9.3719999999999999</v>
      </c>
      <c r="AC287" s="176">
        <v>9.8239999999999998</v>
      </c>
      <c r="AD287" s="176">
        <v>5.3040000000000003</v>
      </c>
      <c r="AE287" s="176">
        <v>4.7510000000000003</v>
      </c>
      <c r="AF287" s="176">
        <v>4.7919999999999998</v>
      </c>
      <c r="AG287" s="176">
        <v>4.875</v>
      </c>
      <c r="AH287" s="176">
        <v>4.8369999999999997</v>
      </c>
      <c r="AI287" s="176">
        <v>4.7409999999999997</v>
      </c>
      <c r="AJ287" s="176">
        <v>9.4250000000000007</v>
      </c>
      <c r="AK287" s="176">
        <v>4.8887999999999998</v>
      </c>
      <c r="AL287" s="176">
        <v>25.8048</v>
      </c>
      <c r="AM287" s="176">
        <v>11.020799999999999</v>
      </c>
      <c r="AN287" s="176">
        <v>44.805599999999998</v>
      </c>
      <c r="AO287" s="176">
        <v>64.176000000000002</v>
      </c>
      <c r="AP287" s="176">
        <v>41.361599999999996</v>
      </c>
      <c r="AQ287" s="176">
        <v>61.488</v>
      </c>
      <c r="AR287" s="176">
        <v>43.142400000000002</v>
      </c>
      <c r="AS287" s="176">
        <v>8.6687999999999992</v>
      </c>
      <c r="AT287" s="176">
        <v>47.5944</v>
      </c>
      <c r="AU287" s="176">
        <v>59.052</v>
      </c>
      <c r="AV287" s="176">
        <v>52.617599999999996</v>
      </c>
      <c r="AW287" s="176">
        <v>66.528000000000006</v>
      </c>
      <c r="AX287" s="176">
        <v>25.283999999999999</v>
      </c>
      <c r="AY287" s="176">
        <v>26.023199999999999</v>
      </c>
      <c r="AZ287" s="176">
        <v>39.816000000000003</v>
      </c>
      <c r="BA287" s="176">
        <v>50.198399999999999</v>
      </c>
      <c r="BB287" s="176">
        <v>42.134399999999999</v>
      </c>
      <c r="BC287" s="176">
        <v>25.401599999999998</v>
      </c>
      <c r="BD287" s="176">
        <v>69.148800000000008</v>
      </c>
      <c r="BE287" s="176">
        <v>10.214399999999999</v>
      </c>
      <c r="BF287" s="176">
        <v>40.823999999999998</v>
      </c>
      <c r="BG287" s="176">
        <v>43.898400000000002</v>
      </c>
      <c r="BH287" s="176">
        <v>49.392000000000003</v>
      </c>
      <c r="BI287" s="176">
        <v>38.505600000000001</v>
      </c>
      <c r="BJ287" s="176">
        <v>22.780799999999999</v>
      </c>
      <c r="BK287" s="176">
        <v>52.012800000000006</v>
      </c>
      <c r="BL287" s="176">
        <v>21.974400000000003</v>
      </c>
      <c r="BM287" s="176">
        <v>20.882400000000001</v>
      </c>
      <c r="BN287" s="176">
        <v>47.359199999999994</v>
      </c>
      <c r="BO287" s="176">
        <v>43.948800000000006</v>
      </c>
      <c r="BP287" s="176">
        <v>34.843200000000003</v>
      </c>
      <c r="BQ287" s="176">
        <v>27.619199999999999</v>
      </c>
      <c r="BR287" s="176">
        <v>46.166400000000003</v>
      </c>
      <c r="BS287" s="176">
        <v>69.552000000000007</v>
      </c>
      <c r="BT287" s="176">
        <v>11.004</v>
      </c>
      <c r="BU287" s="176">
        <v>62.781599999999997</v>
      </c>
      <c r="BV287" s="176">
        <v>53.474400000000003</v>
      </c>
      <c r="BW287" s="176">
        <v>42.739199999999997</v>
      </c>
      <c r="BX287" s="176">
        <v>46.569600000000001</v>
      </c>
      <c r="BY287" s="176">
        <v>52.617599999999996</v>
      </c>
      <c r="BZ287" s="176">
        <v>11.7432</v>
      </c>
      <c r="CA287" s="176">
        <v>64.327199999999991</v>
      </c>
      <c r="CB287" s="176">
        <v>60.06</v>
      </c>
      <c r="CC287" s="176">
        <v>32.457599999999999</v>
      </c>
      <c r="CD287" s="176">
        <v>53.827199999999998</v>
      </c>
      <c r="CE287" s="176">
        <v>50.198399999999999</v>
      </c>
      <c r="CF287" s="176">
        <v>5.1743999999999994</v>
      </c>
      <c r="CG287" s="176">
        <v>32.121600000000001</v>
      </c>
      <c r="CH287" s="176">
        <v>50.0304</v>
      </c>
      <c r="CI287" s="176">
        <v>44.351999999999997</v>
      </c>
      <c r="CJ287" s="176">
        <v>55.036799999999999</v>
      </c>
      <c r="CK287" s="176">
        <v>62.294400000000003</v>
      </c>
      <c r="CL287" s="176">
        <v>17.724</v>
      </c>
      <c r="CM287" s="176">
        <v>62.311199999999999</v>
      </c>
      <c r="CN287" s="176">
        <v>54.163199999999996</v>
      </c>
      <c r="CO287" s="176">
        <v>45.36</v>
      </c>
      <c r="CP287" s="176">
        <v>45.36</v>
      </c>
      <c r="CQ287" s="176">
        <v>37.900800000000004</v>
      </c>
      <c r="CR287" s="176">
        <v>7.6103999999999994</v>
      </c>
      <c r="CS287" s="176">
        <v>64.881599999999992</v>
      </c>
      <c r="CT287" s="176">
        <v>31.852799999999998</v>
      </c>
      <c r="CU287" s="176">
        <v>47.174399999999999</v>
      </c>
      <c r="CV287" s="176">
        <v>48.988800000000005</v>
      </c>
      <c r="CW287" s="176">
        <v>20.2272</v>
      </c>
      <c r="CX287" s="176">
        <v>70.459199999999996</v>
      </c>
      <c r="CY287" s="176">
        <v>49.190400000000004</v>
      </c>
      <c r="CZ287" s="176">
        <v>42.134399999999999</v>
      </c>
      <c r="DA287" s="176">
        <v>72.575999999999993</v>
      </c>
      <c r="DB287" s="176">
        <v>16.497599999999998</v>
      </c>
      <c r="DC287" s="176">
        <v>73.987200000000001</v>
      </c>
      <c r="DD287" s="176">
        <v>53.692800000000005</v>
      </c>
      <c r="DE287" s="4"/>
      <c r="DF287" s="113">
        <f t="shared" si="21"/>
        <v>45809</v>
      </c>
      <c r="DG287" s="133">
        <f t="shared" si="22"/>
        <v>64.900000000000006</v>
      </c>
      <c r="DH287" s="86">
        <f t="shared" ca="1" si="19"/>
        <v>0</v>
      </c>
      <c r="DI287" s="4"/>
      <c r="DO287" s="178"/>
    </row>
    <row r="288" spans="1:119" customFormat="1" ht="12" customHeight="1" x14ac:dyDescent="0.2">
      <c r="A288" s="4"/>
      <c r="B288" s="188">
        <f t="shared" si="20"/>
        <v>45839</v>
      </c>
      <c r="C288" s="186">
        <v>84.11</v>
      </c>
      <c r="D288" s="186">
        <v>21.03</v>
      </c>
      <c r="E288" s="187">
        <v>0.9</v>
      </c>
      <c r="F288" s="187">
        <v>1.1000000000000001</v>
      </c>
      <c r="G288" s="4"/>
      <c r="H288" s="4"/>
      <c r="I288" s="4"/>
      <c r="J288" s="4"/>
      <c r="K288" s="4"/>
      <c r="L288" s="208">
        <v>37519</v>
      </c>
      <c r="M288" s="176">
        <v>11.013999999999999</v>
      </c>
      <c r="N288" s="176">
        <v>10.647</v>
      </c>
      <c r="O288" s="176">
        <v>10.641</v>
      </c>
      <c r="P288" s="176">
        <v>7.67</v>
      </c>
      <c r="Q288" s="176">
        <v>4.26</v>
      </c>
      <c r="R288" s="176">
        <v>4.2329999999999997</v>
      </c>
      <c r="S288" s="176">
        <v>4.1470000000000002</v>
      </c>
      <c r="T288" s="176">
        <v>4.1529999999999996</v>
      </c>
      <c r="U288" s="176">
        <v>3.5169999999999999</v>
      </c>
      <c r="V288" s="176">
        <v>3.105</v>
      </c>
      <c r="W288" s="176">
        <v>2.8109999999999999</v>
      </c>
      <c r="X288" s="176">
        <v>1.5629999999999999</v>
      </c>
      <c r="Y288" s="176">
        <v>1.4910000000000001</v>
      </c>
      <c r="Z288" s="176">
        <v>1.5029999999999999</v>
      </c>
      <c r="AA288" s="176">
        <v>1.518</v>
      </c>
      <c r="AB288" s="176">
        <v>1.8220000000000001</v>
      </c>
      <c r="AC288" s="176">
        <v>3.113</v>
      </c>
      <c r="AD288" s="176">
        <v>3.1819999999999999</v>
      </c>
      <c r="AE288" s="176">
        <v>3.2010000000000001</v>
      </c>
      <c r="AF288" s="176">
        <v>3.944</v>
      </c>
      <c r="AG288" s="176">
        <v>4.2249999999999996</v>
      </c>
      <c r="AH288" s="176">
        <v>4.2549999999999999</v>
      </c>
      <c r="AI288" s="176">
        <v>4.2450000000000001</v>
      </c>
      <c r="AJ288" s="176">
        <v>5.5880000000000001</v>
      </c>
      <c r="AK288" s="176">
        <v>54.398400000000002</v>
      </c>
      <c r="AL288" s="176">
        <v>53.088000000000001</v>
      </c>
      <c r="AM288" s="176">
        <v>47.46</v>
      </c>
      <c r="AN288" s="176">
        <v>65.116799999999998</v>
      </c>
      <c r="AO288" s="176">
        <v>3.4272</v>
      </c>
      <c r="AP288" s="176">
        <v>24.796799999999998</v>
      </c>
      <c r="AQ288" s="176">
        <v>8.1479999999999997</v>
      </c>
      <c r="AR288" s="176">
        <v>8.3327999999999989</v>
      </c>
      <c r="AS288" s="176">
        <v>57.355199999999996</v>
      </c>
      <c r="AT288" s="176">
        <v>120.75839999999999</v>
      </c>
      <c r="AU288" s="176">
        <v>103.824</v>
      </c>
      <c r="AV288" s="176">
        <v>105.03360000000001</v>
      </c>
      <c r="AW288" s="176">
        <v>99.220799999999997</v>
      </c>
      <c r="AX288" s="176">
        <v>101.10239999999999</v>
      </c>
      <c r="AY288" s="176">
        <v>52.835999999999999</v>
      </c>
      <c r="AZ288" s="176">
        <v>79.329599999999999</v>
      </c>
      <c r="BA288" s="176">
        <v>36.086400000000005</v>
      </c>
      <c r="BB288" s="176">
        <v>33.163199999999996</v>
      </c>
      <c r="BC288" s="176">
        <v>117.38160000000001</v>
      </c>
      <c r="BD288" s="176">
        <v>120.288</v>
      </c>
      <c r="BE288" s="176">
        <v>120.15360000000001</v>
      </c>
      <c r="BF288" s="176">
        <v>136.5504</v>
      </c>
      <c r="BG288" s="176">
        <v>28.072800000000001</v>
      </c>
      <c r="BH288" s="176">
        <v>73.701599999999999</v>
      </c>
      <c r="BI288" s="176">
        <v>87.897600000000011</v>
      </c>
      <c r="BJ288" s="176">
        <v>43.5456</v>
      </c>
      <c r="BK288" s="176">
        <v>67.317599999999999</v>
      </c>
      <c r="BL288" s="176">
        <v>84.100800000000007</v>
      </c>
      <c r="BM288" s="176">
        <v>78.523200000000003</v>
      </c>
      <c r="BN288" s="176">
        <v>91.610399999999998</v>
      </c>
      <c r="BO288" s="176">
        <v>6.4008000000000003</v>
      </c>
      <c r="BP288" s="176">
        <v>3.2928000000000002</v>
      </c>
      <c r="BQ288" s="176">
        <v>27.703200000000002</v>
      </c>
      <c r="BR288" s="176">
        <v>73.584000000000003</v>
      </c>
      <c r="BS288" s="176">
        <v>79.715999999999994</v>
      </c>
      <c r="BT288" s="176">
        <v>133.84560000000002</v>
      </c>
      <c r="BU288" s="176">
        <v>112.0896</v>
      </c>
      <c r="BV288" s="176">
        <v>73.415999999999997</v>
      </c>
      <c r="BW288" s="176">
        <v>57.859199999999994</v>
      </c>
      <c r="BX288" s="176">
        <v>40.185600000000001</v>
      </c>
      <c r="BY288" s="176">
        <v>59.7408</v>
      </c>
      <c r="BZ288" s="176">
        <v>126.3528</v>
      </c>
      <c r="CA288" s="176">
        <v>121.968</v>
      </c>
      <c r="CB288" s="176">
        <v>146.16</v>
      </c>
      <c r="CC288" s="176">
        <v>75.1464</v>
      </c>
      <c r="CD288" s="176">
        <v>54.784800000000004</v>
      </c>
      <c r="CE288" s="176">
        <v>76.7928</v>
      </c>
      <c r="CF288" s="176">
        <v>92.82</v>
      </c>
      <c r="CG288" s="176">
        <v>140.31360000000001</v>
      </c>
      <c r="CH288" s="176">
        <v>99.590399999999988</v>
      </c>
      <c r="CI288" s="176">
        <v>95.34</v>
      </c>
      <c r="CJ288" s="176">
        <v>96.381600000000006</v>
      </c>
      <c r="CK288" s="176">
        <v>123.0432</v>
      </c>
      <c r="CL288" s="176">
        <v>128.68799999999999</v>
      </c>
      <c r="CM288" s="176">
        <v>55.171199999999999</v>
      </c>
      <c r="CN288" s="176">
        <v>66.528000000000006</v>
      </c>
      <c r="CO288" s="176">
        <v>60.362400000000001</v>
      </c>
      <c r="CP288" s="176">
        <v>16.615200000000002</v>
      </c>
      <c r="CQ288" s="176">
        <v>49.005600000000001</v>
      </c>
      <c r="CR288" s="176">
        <v>123.56399999999999</v>
      </c>
      <c r="CS288" s="176">
        <v>112.67760000000001</v>
      </c>
      <c r="CT288" s="176">
        <v>136.43279999999999</v>
      </c>
      <c r="CU288" s="176">
        <v>125.5968</v>
      </c>
      <c r="CV288" s="176">
        <v>86.083199999999991</v>
      </c>
      <c r="CW288" s="176">
        <v>50.8872</v>
      </c>
      <c r="CX288" s="176">
        <v>91.173600000000008</v>
      </c>
      <c r="CY288" s="176">
        <v>118.44</v>
      </c>
      <c r="CZ288" s="176">
        <v>156.40799999999999</v>
      </c>
      <c r="DA288" s="176">
        <v>87.595199999999991</v>
      </c>
      <c r="DB288" s="176">
        <v>99.707999999999998</v>
      </c>
      <c r="DC288" s="176">
        <v>68.342399999999998</v>
      </c>
      <c r="DD288" s="176">
        <v>127.61280000000001</v>
      </c>
      <c r="DE288" s="4"/>
      <c r="DF288" s="113">
        <f t="shared" si="21"/>
        <v>45839</v>
      </c>
      <c r="DG288" s="133">
        <f t="shared" si="22"/>
        <v>84.11</v>
      </c>
      <c r="DH288" s="86">
        <f t="shared" ca="1" si="19"/>
        <v>0</v>
      </c>
      <c r="DI288" s="4"/>
      <c r="DO288" s="178"/>
    </row>
    <row r="289" spans="1:119" customFormat="1" ht="12" customHeight="1" x14ac:dyDescent="0.2">
      <c r="A289" s="4"/>
      <c r="B289" s="188">
        <f t="shared" si="20"/>
        <v>45870</v>
      </c>
      <c r="C289" s="186">
        <v>83.35</v>
      </c>
      <c r="D289" s="186">
        <v>19.29</v>
      </c>
      <c r="E289" s="187">
        <v>0.9</v>
      </c>
      <c r="F289" s="187">
        <v>1.1000000000000001</v>
      </c>
      <c r="G289" s="4"/>
      <c r="H289" s="4"/>
      <c r="I289" s="4"/>
      <c r="J289" s="4"/>
      <c r="K289" s="4"/>
      <c r="L289" s="208">
        <v>37520</v>
      </c>
      <c r="M289" s="176">
        <v>4.8099999999999996</v>
      </c>
      <c r="N289" s="176">
        <v>4.7889999999999997</v>
      </c>
      <c r="O289" s="176">
        <v>4.7709999999999999</v>
      </c>
      <c r="P289" s="176">
        <v>4.7549999999999999</v>
      </c>
      <c r="Q289" s="176">
        <v>4.7249999999999996</v>
      </c>
      <c r="R289" s="176">
        <v>4.702</v>
      </c>
      <c r="S289" s="176">
        <v>4.508</v>
      </c>
      <c r="T289" s="176">
        <v>6.343</v>
      </c>
      <c r="U289" s="176">
        <v>6.3129999999999997</v>
      </c>
      <c r="V289" s="176">
        <v>6.2530000000000001</v>
      </c>
      <c r="W289" s="176">
        <v>6.2430000000000003</v>
      </c>
      <c r="X289" s="176">
        <v>6.2960000000000003</v>
      </c>
      <c r="Y289" s="176">
        <v>5.532</v>
      </c>
      <c r="Z289" s="176">
        <v>4.95</v>
      </c>
      <c r="AA289" s="176">
        <v>4.6609999999999996</v>
      </c>
      <c r="AB289" s="176">
        <v>4.6470000000000002</v>
      </c>
      <c r="AC289" s="176">
        <v>4.657</v>
      </c>
      <c r="AD289" s="176">
        <v>4.6500000000000004</v>
      </c>
      <c r="AE289" s="176">
        <v>4.6319999999999997</v>
      </c>
      <c r="AF289" s="176">
        <v>5.3840000000000003</v>
      </c>
      <c r="AG289" s="176">
        <v>5.7450000000000001</v>
      </c>
      <c r="AH289" s="176">
        <v>5.7430000000000003</v>
      </c>
      <c r="AI289" s="176">
        <v>5.7389999999999999</v>
      </c>
      <c r="AJ289" s="176">
        <v>5.524</v>
      </c>
      <c r="AK289" s="176">
        <v>142.88399999999999</v>
      </c>
      <c r="AL289" s="176">
        <v>123.3288</v>
      </c>
      <c r="AM289" s="176">
        <v>123.3792</v>
      </c>
      <c r="AN289" s="176">
        <v>117.12960000000001</v>
      </c>
      <c r="AO289" s="176">
        <v>84.8232</v>
      </c>
      <c r="AP289" s="176">
        <v>73.936800000000005</v>
      </c>
      <c r="AQ289" s="176">
        <v>119.49839999999999</v>
      </c>
      <c r="AR289" s="176">
        <v>131.14079999999998</v>
      </c>
      <c r="AS289" s="176">
        <v>98.750399999999999</v>
      </c>
      <c r="AT289" s="176">
        <v>62.865600000000001</v>
      </c>
      <c r="AU289" s="176">
        <v>160.27199999999999</v>
      </c>
      <c r="AV289" s="176">
        <v>65.318399999999997</v>
      </c>
      <c r="AW289" s="176">
        <v>46.031999999999996</v>
      </c>
      <c r="AX289" s="176">
        <v>115.9872</v>
      </c>
      <c r="AY289" s="176">
        <v>120.47280000000001</v>
      </c>
      <c r="AZ289" s="176">
        <v>96.667199999999994</v>
      </c>
      <c r="BA289" s="176">
        <v>44.553599999999996</v>
      </c>
      <c r="BB289" s="176">
        <v>11.2728</v>
      </c>
      <c r="BC289" s="176">
        <v>67.384799999999998</v>
      </c>
      <c r="BD289" s="176">
        <v>22.360799999999998</v>
      </c>
      <c r="BE289" s="176">
        <v>82.252800000000008</v>
      </c>
      <c r="BF289" s="176">
        <v>64.108800000000002</v>
      </c>
      <c r="BG289" s="176">
        <v>48.972000000000001</v>
      </c>
      <c r="BH289" s="176">
        <v>90.115200000000002</v>
      </c>
      <c r="BI289" s="176">
        <v>22.982400000000002</v>
      </c>
      <c r="BJ289" s="176">
        <v>11.3064</v>
      </c>
      <c r="BK289" s="176">
        <v>53.927999999999997</v>
      </c>
      <c r="BL289" s="176">
        <v>16.9344</v>
      </c>
      <c r="BM289" s="176">
        <v>32.256</v>
      </c>
      <c r="BN289" s="176">
        <v>3.2256</v>
      </c>
      <c r="BO289" s="176">
        <v>75.398399999999995</v>
      </c>
      <c r="BP289" s="176">
        <v>110.19119999999999</v>
      </c>
      <c r="BQ289" s="176">
        <v>111.8544</v>
      </c>
      <c r="BR289" s="176">
        <v>56.313600000000001</v>
      </c>
      <c r="BS289" s="176">
        <v>60.429600000000001</v>
      </c>
      <c r="BT289" s="176">
        <v>99.203999999999994</v>
      </c>
      <c r="BU289" s="176">
        <v>93.744</v>
      </c>
      <c r="BV289" s="176">
        <v>54.8352</v>
      </c>
      <c r="BW289" s="176">
        <v>100.128</v>
      </c>
      <c r="BX289" s="176">
        <v>117.3984</v>
      </c>
      <c r="BY289" s="176">
        <v>77.716800000000006</v>
      </c>
      <c r="BZ289" s="176">
        <v>132.636</v>
      </c>
      <c r="CA289" s="176">
        <v>44.217599999999997</v>
      </c>
      <c r="CB289" s="176">
        <v>50.601599999999998</v>
      </c>
      <c r="CC289" s="176">
        <v>70.156800000000004</v>
      </c>
      <c r="CD289" s="176">
        <v>74.591999999999999</v>
      </c>
      <c r="CE289" s="176">
        <v>106.96560000000001</v>
      </c>
      <c r="CF289" s="176">
        <v>117.3312</v>
      </c>
      <c r="CG289" s="176">
        <v>97.843199999999996</v>
      </c>
      <c r="CH289" s="176">
        <v>129.0744</v>
      </c>
      <c r="CI289" s="176">
        <v>104.9832</v>
      </c>
      <c r="CJ289" s="176">
        <v>99.002399999999994</v>
      </c>
      <c r="CK289" s="176">
        <v>104.5296</v>
      </c>
      <c r="CL289" s="176">
        <v>104.83199999999999</v>
      </c>
      <c r="CM289" s="176">
        <v>130.60319999999999</v>
      </c>
      <c r="CN289" s="176">
        <v>62.697600000000001</v>
      </c>
      <c r="CO289" s="176">
        <v>29.584799999999998</v>
      </c>
      <c r="CP289" s="176">
        <v>59.169599999999996</v>
      </c>
      <c r="CQ289" s="176">
        <v>129.3432</v>
      </c>
      <c r="CR289" s="176">
        <v>76.204800000000006</v>
      </c>
      <c r="CS289" s="176">
        <v>63.302399999999999</v>
      </c>
      <c r="CT289" s="176">
        <v>141.9264</v>
      </c>
      <c r="CU289" s="176">
        <v>64.512</v>
      </c>
      <c r="CV289" s="176">
        <v>122.0352</v>
      </c>
      <c r="CW289" s="176">
        <v>109.8216</v>
      </c>
      <c r="CX289" s="176">
        <v>102.61439999999999</v>
      </c>
      <c r="CY289" s="176">
        <v>55.843199999999996</v>
      </c>
      <c r="CZ289" s="176">
        <v>55.944000000000003</v>
      </c>
      <c r="DA289" s="176">
        <v>94.735199999999992</v>
      </c>
      <c r="DB289" s="176">
        <v>81.295199999999994</v>
      </c>
      <c r="DC289" s="176">
        <v>74.726399999999998</v>
      </c>
      <c r="DD289" s="176">
        <v>136.7184</v>
      </c>
      <c r="DE289" s="4"/>
      <c r="DF289" s="113">
        <f t="shared" si="21"/>
        <v>45870</v>
      </c>
      <c r="DG289" s="133">
        <f t="shared" si="22"/>
        <v>83.35</v>
      </c>
      <c r="DH289" s="86">
        <f t="shared" ca="1" si="19"/>
        <v>0</v>
      </c>
      <c r="DI289" s="4"/>
      <c r="DO289" s="178"/>
    </row>
    <row r="290" spans="1:119" customFormat="1" ht="12" customHeight="1" x14ac:dyDescent="0.2">
      <c r="A290" s="4"/>
      <c r="B290" s="44"/>
      <c r="E290" s="176"/>
      <c r="F290" s="176"/>
      <c r="G290" s="4"/>
      <c r="H290" s="4"/>
      <c r="I290" s="4"/>
      <c r="J290" s="4"/>
      <c r="K290" s="4"/>
      <c r="L290" s="208">
        <v>37521</v>
      </c>
      <c r="M290" s="176">
        <v>5.8019999999999996</v>
      </c>
      <c r="N290" s="176">
        <v>5.8049999999999997</v>
      </c>
      <c r="O290" s="176">
        <v>5.8019999999999996</v>
      </c>
      <c r="P290" s="176">
        <v>5.8170000000000002</v>
      </c>
      <c r="Q290" s="176">
        <v>5.8630000000000004</v>
      </c>
      <c r="R290" s="176">
        <v>5.4359999999999999</v>
      </c>
      <c r="S290" s="176">
        <v>6.306</v>
      </c>
      <c r="T290" s="176">
        <v>6.7889999999999997</v>
      </c>
      <c r="U290" s="176">
        <v>6.0609999999999999</v>
      </c>
      <c r="V290" s="176">
        <v>5.827</v>
      </c>
      <c r="W290" s="176">
        <v>5.782</v>
      </c>
      <c r="X290" s="176">
        <v>5.8209999999999997</v>
      </c>
      <c r="Y290" s="176">
        <v>5.83</v>
      </c>
      <c r="Z290" s="176">
        <v>5.8339999999999996</v>
      </c>
      <c r="AA290" s="176">
        <v>5.8410000000000002</v>
      </c>
      <c r="AB290" s="176">
        <v>5.84</v>
      </c>
      <c r="AC290" s="176">
        <v>5.835</v>
      </c>
      <c r="AD290" s="176">
        <v>5.8319999999999999</v>
      </c>
      <c r="AE290" s="176">
        <v>5.8410000000000002</v>
      </c>
      <c r="AF290" s="176">
        <v>5.0739999999999998</v>
      </c>
      <c r="AG290" s="176">
        <v>6.5810000000000004</v>
      </c>
      <c r="AH290" s="176">
        <v>6.7910000000000004</v>
      </c>
      <c r="AI290" s="176">
        <v>6.5019999999999998</v>
      </c>
      <c r="AJ290" s="176">
        <v>5.9029999999999996</v>
      </c>
      <c r="AK290" s="176">
        <v>138.21360000000001</v>
      </c>
      <c r="AL290" s="176">
        <v>140.4648</v>
      </c>
      <c r="AM290" s="176">
        <v>98.7</v>
      </c>
      <c r="AN290" s="176">
        <v>91.744799999999998</v>
      </c>
      <c r="AO290" s="176">
        <v>120.75839999999999</v>
      </c>
      <c r="AP290" s="176">
        <v>107.5536</v>
      </c>
      <c r="AQ290" s="176">
        <v>124.0848</v>
      </c>
      <c r="AR290" s="176">
        <v>110.628</v>
      </c>
      <c r="AS290" s="176">
        <v>117.096</v>
      </c>
      <c r="AT290" s="176">
        <v>120.15360000000001</v>
      </c>
      <c r="AU290" s="176">
        <v>84.87360000000001</v>
      </c>
      <c r="AV290" s="176">
        <v>51.760800000000003</v>
      </c>
      <c r="AW290" s="176">
        <v>83.81519999999999</v>
      </c>
      <c r="AX290" s="176">
        <v>117.58319999999999</v>
      </c>
      <c r="AY290" s="176">
        <v>140.6832</v>
      </c>
      <c r="AZ290" s="176">
        <v>79.027199999999993</v>
      </c>
      <c r="BA290" s="176">
        <v>63.554400000000001</v>
      </c>
      <c r="BB290" s="176">
        <v>66.124800000000008</v>
      </c>
      <c r="BC290" s="176">
        <v>68.74560000000001</v>
      </c>
      <c r="BD290" s="176">
        <v>67.132800000000003</v>
      </c>
      <c r="BE290" s="176">
        <v>12.700799999999999</v>
      </c>
      <c r="BF290" s="176">
        <v>89.81280000000001</v>
      </c>
      <c r="BG290" s="176">
        <v>152.05679999999998</v>
      </c>
      <c r="BH290" s="176">
        <v>92.534399999999991</v>
      </c>
      <c r="BI290" s="176">
        <v>23.4024</v>
      </c>
      <c r="BJ290" s="176">
        <v>65.536799999999999</v>
      </c>
      <c r="BK290" s="176">
        <v>65.738399999999999</v>
      </c>
      <c r="BL290" s="176">
        <v>56.263199999999998</v>
      </c>
      <c r="BM290" s="176">
        <v>135.67679999999999</v>
      </c>
      <c r="BN290" s="176">
        <v>72.172800000000009</v>
      </c>
      <c r="BO290" s="176">
        <v>109.6704</v>
      </c>
      <c r="BP290" s="176">
        <v>77.884799999999998</v>
      </c>
      <c r="BQ290" s="176">
        <v>113.06399999999999</v>
      </c>
      <c r="BR290" s="176">
        <v>131.93039999999999</v>
      </c>
      <c r="BS290" s="176">
        <v>130.21680000000001</v>
      </c>
      <c r="BT290" s="176">
        <v>113.7024</v>
      </c>
      <c r="BU290" s="176">
        <v>47.543999999999997</v>
      </c>
      <c r="BV290" s="176">
        <v>54.196800000000003</v>
      </c>
      <c r="BW290" s="176">
        <v>91.2744</v>
      </c>
      <c r="BX290" s="176">
        <v>131.124</v>
      </c>
      <c r="BY290" s="176">
        <v>71.937600000000003</v>
      </c>
      <c r="BZ290" s="176">
        <v>127.008</v>
      </c>
      <c r="CA290" s="176">
        <v>80.035200000000003</v>
      </c>
      <c r="CB290" s="176">
        <v>79.732799999999997</v>
      </c>
      <c r="CC290" s="176">
        <v>56.095199999999998</v>
      </c>
      <c r="CD290" s="176">
        <v>107.2512</v>
      </c>
      <c r="CE290" s="176">
        <v>59.892000000000003</v>
      </c>
      <c r="CF290" s="176">
        <v>59.808</v>
      </c>
      <c r="CG290" s="176">
        <v>120.0192</v>
      </c>
      <c r="CH290" s="176">
        <v>64.663200000000003</v>
      </c>
      <c r="CI290" s="176">
        <v>67.98960000000001</v>
      </c>
      <c r="CJ290" s="176">
        <v>56.834400000000002</v>
      </c>
      <c r="CK290" s="176">
        <v>71.736000000000004</v>
      </c>
      <c r="CL290" s="176">
        <v>60.681599999999996</v>
      </c>
      <c r="CM290" s="176">
        <v>99.993600000000001</v>
      </c>
      <c r="CN290" s="176">
        <v>100.6824</v>
      </c>
      <c r="CO290" s="176">
        <v>123.06</v>
      </c>
      <c r="CP290" s="176">
        <v>162.75839999999999</v>
      </c>
      <c r="CQ290" s="176">
        <v>52.164000000000001</v>
      </c>
      <c r="CR290" s="176">
        <v>128.2176</v>
      </c>
      <c r="CS290" s="176">
        <v>40.017600000000002</v>
      </c>
      <c r="CT290" s="176">
        <v>82.202399999999997</v>
      </c>
      <c r="CU290" s="176">
        <v>123.1104</v>
      </c>
      <c r="CV290" s="176">
        <v>107.70480000000001</v>
      </c>
      <c r="CW290" s="176">
        <v>86.889600000000002</v>
      </c>
      <c r="CX290" s="176">
        <v>79.413600000000002</v>
      </c>
      <c r="CY290" s="176">
        <v>88.418399999999991</v>
      </c>
      <c r="CZ290" s="176">
        <v>121.3296</v>
      </c>
      <c r="DA290" s="176">
        <v>142.64879999999999</v>
      </c>
      <c r="DB290" s="176">
        <v>94.634399999999999</v>
      </c>
      <c r="DC290" s="176">
        <v>123.27839999999999</v>
      </c>
      <c r="DD290" s="176">
        <v>87.2928</v>
      </c>
      <c r="DO290" s="178"/>
    </row>
    <row r="291" spans="1:119" customFormat="1" ht="12" customHeight="1" x14ac:dyDescent="0.2">
      <c r="A291" s="4"/>
      <c r="B291" s="44"/>
      <c r="E291" s="176"/>
      <c r="F291" s="176"/>
      <c r="G291" s="4"/>
      <c r="H291" s="4"/>
      <c r="I291" s="4"/>
      <c r="J291" s="4"/>
      <c r="K291" s="4"/>
      <c r="L291" s="208">
        <v>37522</v>
      </c>
      <c r="M291" s="176">
        <v>4.2110000000000003</v>
      </c>
      <c r="N291" s="176">
        <v>4.1449999999999996</v>
      </c>
      <c r="O291" s="176">
        <v>4.1929999999999996</v>
      </c>
      <c r="P291" s="176">
        <v>4.2329999999999997</v>
      </c>
      <c r="Q291" s="176">
        <v>4.45</v>
      </c>
      <c r="R291" s="176">
        <v>4.4349999999999996</v>
      </c>
      <c r="S291" s="176">
        <v>4.5060000000000002</v>
      </c>
      <c r="T291" s="176">
        <v>4.7809999999999997</v>
      </c>
      <c r="U291" s="176">
        <v>5.4710000000000001</v>
      </c>
      <c r="V291" s="176">
        <v>6.6029999999999998</v>
      </c>
      <c r="W291" s="176">
        <v>6.6550000000000002</v>
      </c>
      <c r="X291" s="176">
        <v>7.5869999999999997</v>
      </c>
      <c r="Y291" s="176">
        <v>7.9790000000000001</v>
      </c>
      <c r="Z291" s="176">
        <v>8.0679999999999996</v>
      </c>
      <c r="AA291" s="176">
        <v>7.84</v>
      </c>
      <c r="AB291" s="176">
        <v>9.4469999999999992</v>
      </c>
      <c r="AC291" s="176">
        <v>9.5839999999999996</v>
      </c>
      <c r="AD291" s="176">
        <v>7.7130000000000001</v>
      </c>
      <c r="AE291" s="176">
        <v>7.7939999999999996</v>
      </c>
      <c r="AF291" s="176">
        <v>8.1210000000000004</v>
      </c>
      <c r="AG291" s="176">
        <v>6.3719999999999999</v>
      </c>
      <c r="AH291" s="176">
        <v>4.7930000000000001</v>
      </c>
      <c r="AI291" s="176">
        <v>4.7889999999999997</v>
      </c>
      <c r="AJ291" s="176">
        <v>7.5309999999999997</v>
      </c>
      <c r="AK291" s="176">
        <v>100.63200000000001</v>
      </c>
      <c r="AL291" s="176">
        <v>110.6784</v>
      </c>
      <c r="AM291" s="176">
        <v>62.1096</v>
      </c>
      <c r="AN291" s="176">
        <v>113.34960000000001</v>
      </c>
      <c r="AO291" s="176">
        <v>118.13760000000001</v>
      </c>
      <c r="AP291" s="176">
        <v>104.3952</v>
      </c>
      <c r="AQ291" s="176">
        <v>127.8648</v>
      </c>
      <c r="AR291" s="176">
        <v>63.756</v>
      </c>
      <c r="AS291" s="176">
        <v>131.32560000000001</v>
      </c>
      <c r="AT291" s="176">
        <v>107.82239999999999</v>
      </c>
      <c r="AU291" s="176">
        <v>111.55200000000001</v>
      </c>
      <c r="AV291" s="176">
        <v>104.41200000000001</v>
      </c>
      <c r="AW291" s="176">
        <v>107.94</v>
      </c>
      <c r="AX291" s="176">
        <v>64.159199999999998</v>
      </c>
      <c r="AY291" s="176">
        <v>96.364800000000002</v>
      </c>
      <c r="AZ291" s="176">
        <v>134.87039999999999</v>
      </c>
      <c r="BA291" s="176">
        <v>99.590399999999988</v>
      </c>
      <c r="BB291" s="176">
        <v>96.516000000000005</v>
      </c>
      <c r="BC291" s="176">
        <v>121.8168</v>
      </c>
      <c r="BD291" s="176">
        <v>137.84399999999999</v>
      </c>
      <c r="BE291" s="176">
        <v>48.216000000000001</v>
      </c>
      <c r="BF291" s="176">
        <v>23.049599999999998</v>
      </c>
      <c r="BG291" s="176">
        <v>99.615599999999986</v>
      </c>
      <c r="BH291" s="176">
        <v>41.244</v>
      </c>
      <c r="BI291" s="176">
        <v>117.93600000000001</v>
      </c>
      <c r="BJ291" s="176">
        <v>74.256</v>
      </c>
      <c r="BK291" s="176">
        <v>67.855199999999996</v>
      </c>
      <c r="BL291" s="176">
        <v>42.335999999999999</v>
      </c>
      <c r="BM291" s="176">
        <v>22.780799999999999</v>
      </c>
      <c r="BN291" s="176">
        <v>42.335999999999999</v>
      </c>
      <c r="BO291" s="176">
        <v>79.01039999999999</v>
      </c>
      <c r="BP291" s="176">
        <v>108.59519999999999</v>
      </c>
      <c r="BQ291" s="176">
        <v>116.3232</v>
      </c>
      <c r="BR291" s="176">
        <v>131.24160000000001</v>
      </c>
      <c r="BS291" s="176">
        <v>93.256799999999998</v>
      </c>
      <c r="BT291" s="176">
        <v>125.02560000000001</v>
      </c>
      <c r="BU291" s="176">
        <v>131.62799999999999</v>
      </c>
      <c r="BV291" s="176">
        <v>67.536000000000001</v>
      </c>
      <c r="BW291" s="176">
        <v>55.641599999999997</v>
      </c>
      <c r="BX291" s="176">
        <v>63.1008</v>
      </c>
      <c r="BY291" s="176">
        <v>14.28</v>
      </c>
      <c r="BZ291" s="176">
        <v>39.127199999999995</v>
      </c>
      <c r="CA291" s="176">
        <v>60.228000000000002</v>
      </c>
      <c r="CB291" s="176">
        <v>28.224</v>
      </c>
      <c r="CC291" s="176">
        <v>57.657599999999995</v>
      </c>
      <c r="CD291" s="176">
        <v>56.044800000000002</v>
      </c>
      <c r="CE291" s="176">
        <v>16.279199999999999</v>
      </c>
      <c r="CF291" s="176">
        <v>54.768000000000001</v>
      </c>
      <c r="CG291" s="176">
        <v>33.1128</v>
      </c>
      <c r="CH291" s="176">
        <v>24.9984</v>
      </c>
      <c r="CI291" s="176">
        <v>14.5152</v>
      </c>
      <c r="CJ291" s="176">
        <v>43.948800000000006</v>
      </c>
      <c r="CK291" s="176">
        <v>68.947199999999995</v>
      </c>
      <c r="CL291" s="176">
        <v>4.6032000000000002</v>
      </c>
      <c r="CM291" s="176">
        <v>30.038400000000003</v>
      </c>
      <c r="CN291" s="176">
        <v>56.666400000000003</v>
      </c>
      <c r="CO291" s="176">
        <v>75.062399999999997</v>
      </c>
      <c r="CP291" s="176">
        <v>105.16800000000001</v>
      </c>
      <c r="CQ291" s="176">
        <v>108.696</v>
      </c>
      <c r="CR291" s="176">
        <v>33.264000000000003</v>
      </c>
      <c r="CS291" s="176">
        <v>59.64</v>
      </c>
      <c r="CT291" s="176">
        <v>88.149600000000007</v>
      </c>
      <c r="CU291" s="176">
        <v>96.381600000000006</v>
      </c>
      <c r="CV291" s="176">
        <v>12.9024</v>
      </c>
      <c r="CW291" s="176">
        <v>57.657599999999995</v>
      </c>
      <c r="CX291" s="176">
        <v>23.839200000000002</v>
      </c>
      <c r="CY291" s="176">
        <v>60.916800000000002</v>
      </c>
      <c r="CZ291" s="176">
        <v>60.6648</v>
      </c>
      <c r="DA291" s="176">
        <v>52.415999999999997</v>
      </c>
      <c r="DB291" s="176">
        <v>92.736000000000004</v>
      </c>
      <c r="DC291" s="176">
        <v>120.4392</v>
      </c>
      <c r="DD291" s="176">
        <v>69.19919999999999</v>
      </c>
      <c r="DO291" s="178"/>
    </row>
    <row r="292" spans="1:119" customFormat="1" ht="12" customHeight="1" x14ac:dyDescent="0.2">
      <c r="A292" s="4"/>
      <c r="B292" s="44"/>
      <c r="E292" s="176"/>
      <c r="F292" s="176"/>
      <c r="G292" s="4"/>
      <c r="H292" s="4"/>
      <c r="I292" s="4"/>
      <c r="J292" s="4"/>
      <c r="K292" s="4"/>
      <c r="L292" s="208">
        <v>37523</v>
      </c>
      <c r="M292" s="176">
        <v>7.4850000000000003</v>
      </c>
      <c r="N292" s="176">
        <v>7.4640000000000004</v>
      </c>
      <c r="O292" s="176">
        <v>7.4720000000000004</v>
      </c>
      <c r="P292" s="176">
        <v>7.4870000000000001</v>
      </c>
      <c r="Q292" s="176">
        <v>7.4870000000000001</v>
      </c>
      <c r="R292" s="176">
        <v>7.4619999999999997</v>
      </c>
      <c r="S292" s="176">
        <v>7.4279999999999999</v>
      </c>
      <c r="T292" s="176">
        <v>7.4219999999999997</v>
      </c>
      <c r="U292" s="176">
        <v>7.4109999999999996</v>
      </c>
      <c r="V292" s="176">
        <v>7.4340000000000002</v>
      </c>
      <c r="W292" s="176">
        <v>7.4269999999999996</v>
      </c>
      <c r="X292" s="176">
        <v>7.3959999999999999</v>
      </c>
      <c r="Y292" s="176">
        <v>7.3929999999999998</v>
      </c>
      <c r="Z292" s="176">
        <v>7.4039999999999999</v>
      </c>
      <c r="AA292" s="176">
        <v>7.4489999999999998</v>
      </c>
      <c r="AB292" s="176">
        <v>7.6040000000000001</v>
      </c>
      <c r="AC292" s="176">
        <v>7.5270000000000001</v>
      </c>
      <c r="AD292" s="176">
        <v>6.38</v>
      </c>
      <c r="AE292" s="176">
        <v>7.2619999999999996</v>
      </c>
      <c r="AF292" s="176">
        <v>5.5410000000000004</v>
      </c>
      <c r="AG292" s="176">
        <v>0.1</v>
      </c>
      <c r="AH292" s="176">
        <v>5.8330000000000002</v>
      </c>
      <c r="AI292" s="176">
        <v>6.1050000000000004</v>
      </c>
      <c r="AJ292" s="176">
        <v>6.4349999999999996</v>
      </c>
      <c r="AK292" s="176">
        <v>68.543999999999997</v>
      </c>
      <c r="AL292" s="176">
        <v>44.066400000000002</v>
      </c>
      <c r="AM292" s="176">
        <v>71.131199999999993</v>
      </c>
      <c r="AN292" s="176">
        <v>68.947199999999995</v>
      </c>
      <c r="AO292" s="176">
        <v>88.703999999999994</v>
      </c>
      <c r="AP292" s="176">
        <v>39.513599999999997</v>
      </c>
      <c r="AQ292" s="176">
        <v>78.506399999999999</v>
      </c>
      <c r="AR292" s="176">
        <v>73.550399999999996</v>
      </c>
      <c r="AS292" s="176">
        <v>88.30080000000001</v>
      </c>
      <c r="AT292" s="176">
        <v>43.327199999999998</v>
      </c>
      <c r="AU292" s="176">
        <v>73.331999999999994</v>
      </c>
      <c r="AV292" s="176">
        <v>69.753600000000006</v>
      </c>
      <c r="AW292" s="176">
        <v>91.324799999999996</v>
      </c>
      <c r="AX292" s="176">
        <v>31.651199999999999</v>
      </c>
      <c r="AY292" s="176">
        <v>34.574400000000004</v>
      </c>
      <c r="AZ292" s="176">
        <v>64.915199999999999</v>
      </c>
      <c r="BA292" s="176">
        <v>56.246400000000001</v>
      </c>
      <c r="BB292" s="176">
        <v>74.188800000000001</v>
      </c>
      <c r="BC292" s="176">
        <v>38.908799999999999</v>
      </c>
      <c r="BD292" s="176">
        <v>89.157600000000002</v>
      </c>
      <c r="BE292" s="176">
        <v>63.923999999999999</v>
      </c>
      <c r="BF292" s="176">
        <v>85.276800000000009</v>
      </c>
      <c r="BG292" s="176">
        <v>47.174399999999999</v>
      </c>
      <c r="BH292" s="176">
        <v>79.984800000000007</v>
      </c>
      <c r="BI292" s="176">
        <v>66.729600000000005</v>
      </c>
      <c r="BJ292" s="176">
        <v>69.955199999999991</v>
      </c>
      <c r="BK292" s="176">
        <v>36.287999999999997</v>
      </c>
      <c r="BL292" s="176">
        <v>83.81519999999999</v>
      </c>
      <c r="BM292" s="176">
        <v>56.599199999999996</v>
      </c>
      <c r="BN292" s="176">
        <v>73.987200000000001</v>
      </c>
      <c r="BO292" s="176">
        <v>73.785600000000002</v>
      </c>
      <c r="BP292" s="176">
        <v>35.868000000000002</v>
      </c>
      <c r="BQ292" s="176">
        <v>77.632800000000003</v>
      </c>
      <c r="BR292" s="176">
        <v>67.132800000000003</v>
      </c>
      <c r="BS292" s="176">
        <v>83.260800000000003</v>
      </c>
      <c r="BT292" s="176">
        <v>35.968800000000002</v>
      </c>
      <c r="BU292" s="176">
        <v>52.701599999999999</v>
      </c>
      <c r="BV292" s="176">
        <v>60.4968</v>
      </c>
      <c r="BW292" s="176">
        <v>72.592799999999997</v>
      </c>
      <c r="BX292" s="176">
        <v>76.204800000000006</v>
      </c>
      <c r="BY292" s="176">
        <v>23.822400000000002</v>
      </c>
      <c r="BZ292" s="176">
        <v>82.236000000000004</v>
      </c>
      <c r="CA292" s="176">
        <v>72.86160000000001</v>
      </c>
      <c r="CB292" s="176">
        <v>91.929600000000008</v>
      </c>
      <c r="CC292" s="176">
        <v>39.479999999999997</v>
      </c>
      <c r="CD292" s="176">
        <v>71.198399999999992</v>
      </c>
      <c r="CE292" s="176">
        <v>82.656000000000006</v>
      </c>
      <c r="CF292" s="176">
        <v>133.66079999999999</v>
      </c>
      <c r="CG292" s="176">
        <v>79.228800000000007</v>
      </c>
      <c r="CH292" s="176">
        <v>115.33199999999999</v>
      </c>
      <c r="CI292" s="176">
        <v>116.42400000000001</v>
      </c>
      <c r="CJ292" s="176">
        <v>90.787199999999999</v>
      </c>
      <c r="CK292" s="176">
        <v>96.566399999999987</v>
      </c>
      <c r="CL292" s="176">
        <v>12.096</v>
      </c>
      <c r="CM292" s="176">
        <v>15.909600000000001</v>
      </c>
      <c r="CN292" s="176">
        <v>62.546399999999998</v>
      </c>
      <c r="CO292" s="176">
        <v>127.0416</v>
      </c>
      <c r="CP292" s="176">
        <v>111.19919999999999</v>
      </c>
      <c r="CQ292" s="176">
        <v>140.31360000000001</v>
      </c>
      <c r="CR292" s="176">
        <v>88.30080000000001</v>
      </c>
      <c r="CS292" s="176">
        <v>98.784000000000006</v>
      </c>
      <c r="CT292" s="176">
        <v>80.186399999999992</v>
      </c>
      <c r="CU292" s="176">
        <v>98.078399999999988</v>
      </c>
      <c r="CV292" s="176">
        <v>132.6696</v>
      </c>
      <c r="CW292" s="176">
        <v>102.4128</v>
      </c>
      <c r="CX292" s="176">
        <v>130.60319999999999</v>
      </c>
      <c r="CY292" s="176">
        <v>138.83520000000001</v>
      </c>
      <c r="CZ292" s="176">
        <v>98.397600000000011</v>
      </c>
      <c r="DA292" s="176">
        <v>64.612800000000007</v>
      </c>
      <c r="DB292" s="176">
        <v>64.948800000000006</v>
      </c>
      <c r="DC292" s="176">
        <v>129.59520000000001</v>
      </c>
      <c r="DD292" s="176">
        <v>99.086399999999998</v>
      </c>
      <c r="DO292" s="178"/>
    </row>
    <row r="293" spans="1:119" customFormat="1" ht="12" customHeight="1" x14ac:dyDescent="0.2">
      <c r="A293" s="4"/>
      <c r="B293" s="44"/>
      <c r="E293" s="176"/>
      <c r="F293" s="176"/>
      <c r="G293" s="4"/>
      <c r="H293" s="4"/>
      <c r="I293" s="4"/>
      <c r="J293" s="4"/>
      <c r="K293" s="4"/>
      <c r="L293" s="208">
        <v>37524</v>
      </c>
      <c r="M293" s="176">
        <v>6.0759999999999996</v>
      </c>
      <c r="N293" s="176">
        <v>6.0629999999999997</v>
      </c>
      <c r="O293" s="176">
        <v>6.0369999999999999</v>
      </c>
      <c r="P293" s="176">
        <v>6.0069999999999997</v>
      </c>
      <c r="Q293" s="176">
        <v>5.9850000000000003</v>
      </c>
      <c r="R293" s="176">
        <v>5.952</v>
      </c>
      <c r="S293" s="176">
        <v>5.1120000000000001</v>
      </c>
      <c r="T293" s="176">
        <v>4.8150000000000004</v>
      </c>
      <c r="U293" s="176">
        <v>6.702</v>
      </c>
      <c r="V293" s="176">
        <v>6.2480000000000002</v>
      </c>
      <c r="W293" s="176">
        <v>6.4619999999999997</v>
      </c>
      <c r="X293" s="176">
        <v>6.399</v>
      </c>
      <c r="Y293" s="176">
        <v>6.2149999999999999</v>
      </c>
      <c r="Z293" s="176">
        <v>4.1340000000000003</v>
      </c>
      <c r="AA293" s="176">
        <v>4.4909999999999997</v>
      </c>
      <c r="AB293" s="176">
        <v>5.0209999999999999</v>
      </c>
      <c r="AC293" s="176">
        <v>5.6120000000000001</v>
      </c>
      <c r="AD293" s="176">
        <v>5.5919999999999996</v>
      </c>
      <c r="AE293" s="176">
        <v>5.6420000000000003</v>
      </c>
      <c r="AF293" s="176">
        <v>5.65</v>
      </c>
      <c r="AG293" s="176">
        <v>5.6760000000000002</v>
      </c>
      <c r="AH293" s="176">
        <v>5.7009999999999996</v>
      </c>
      <c r="AI293" s="176">
        <v>5.766</v>
      </c>
      <c r="AJ293" s="176">
        <v>5.8010000000000002</v>
      </c>
      <c r="AK293" s="176">
        <v>88.37639999999999</v>
      </c>
      <c r="AL293" s="176">
        <v>66.284400000000005</v>
      </c>
      <c r="AM293" s="176">
        <v>97.456799999999987</v>
      </c>
      <c r="AN293" s="176">
        <v>89.207999999999998</v>
      </c>
      <c r="AO293" s="176">
        <v>63.865200000000002</v>
      </c>
      <c r="AP293" s="176">
        <v>57.993600000000001</v>
      </c>
      <c r="AQ293" s="176">
        <v>98.977199999999996</v>
      </c>
      <c r="AR293" s="176">
        <v>113.87039999999999</v>
      </c>
      <c r="AS293" s="176">
        <v>84.344400000000007</v>
      </c>
      <c r="AT293" s="176">
        <v>82.093199999999996</v>
      </c>
      <c r="AU293" s="176">
        <v>82.941599999999994</v>
      </c>
      <c r="AV293" s="176">
        <v>81.328800000000001</v>
      </c>
      <c r="AW293" s="176">
        <v>115.8192</v>
      </c>
      <c r="AX293" s="176">
        <v>58.430400000000006</v>
      </c>
      <c r="AY293" s="176">
        <v>65.276399999999995</v>
      </c>
      <c r="AZ293" s="176">
        <v>95.961600000000004</v>
      </c>
      <c r="BA293" s="176">
        <v>51.508800000000001</v>
      </c>
      <c r="BB293" s="176">
        <v>107.52</v>
      </c>
      <c r="BC293" s="176">
        <v>55.591200000000001</v>
      </c>
      <c r="BD293" s="176">
        <v>105.126</v>
      </c>
      <c r="BE293" s="176">
        <v>93.382800000000003</v>
      </c>
      <c r="BF293" s="176">
        <v>96.625200000000007</v>
      </c>
      <c r="BG293" s="176">
        <v>73.180799999999991</v>
      </c>
      <c r="BH293" s="176">
        <v>63.176400000000001</v>
      </c>
      <c r="BI293" s="176">
        <v>65.595600000000005</v>
      </c>
      <c r="BJ293" s="176">
        <v>102.39599999999999</v>
      </c>
      <c r="BK293" s="176">
        <v>86.94</v>
      </c>
      <c r="BL293" s="176">
        <v>111.97199999999998</v>
      </c>
      <c r="BM293" s="176">
        <v>68.014799999999994</v>
      </c>
      <c r="BN293" s="176">
        <v>95.222399999999993</v>
      </c>
      <c r="BO293" s="176">
        <v>77.540400000000005</v>
      </c>
      <c r="BP293" s="176">
        <v>97.473600000000005</v>
      </c>
      <c r="BQ293" s="176">
        <v>80.572800000000001</v>
      </c>
      <c r="BR293" s="176">
        <v>81.647999999999996</v>
      </c>
      <c r="BS293" s="176">
        <v>104.4876</v>
      </c>
      <c r="BT293" s="176">
        <v>63.613200000000006</v>
      </c>
      <c r="BU293" s="176">
        <v>91.870800000000003</v>
      </c>
      <c r="BV293" s="176">
        <v>58.783200000000001</v>
      </c>
      <c r="BW293" s="176">
        <v>80.0184</v>
      </c>
      <c r="BX293" s="176">
        <v>76.213200000000001</v>
      </c>
      <c r="BY293" s="176">
        <v>52.130399999999995</v>
      </c>
      <c r="BZ293" s="176">
        <v>77.305199999999999</v>
      </c>
      <c r="CA293" s="176">
        <v>66.124800000000008</v>
      </c>
      <c r="CB293" s="176">
        <v>115.11360000000002</v>
      </c>
      <c r="CC293" s="176">
        <v>39.731999999999999</v>
      </c>
      <c r="CD293" s="176">
        <v>45.561599999999999</v>
      </c>
      <c r="CE293" s="176">
        <v>8.0640000000000001</v>
      </c>
      <c r="CF293" s="176">
        <v>56.851199999999999</v>
      </c>
      <c r="CG293" s="176">
        <v>71.870399999999989</v>
      </c>
      <c r="CH293" s="176">
        <v>69.350399999999993</v>
      </c>
      <c r="CI293" s="176">
        <v>60.076800000000006</v>
      </c>
      <c r="CJ293" s="176">
        <v>74.188800000000001</v>
      </c>
      <c r="CK293" s="176">
        <v>70.358399999999989</v>
      </c>
      <c r="CL293" s="176">
        <v>67.7376</v>
      </c>
      <c r="CM293" s="176">
        <v>24.9984</v>
      </c>
      <c r="CN293" s="176">
        <v>100.51439999999999</v>
      </c>
      <c r="CO293" s="176">
        <v>113.13119999999999</v>
      </c>
      <c r="CP293" s="176">
        <v>123.3288</v>
      </c>
      <c r="CQ293" s="176">
        <v>103.0176</v>
      </c>
      <c r="CR293" s="176">
        <v>116.5416</v>
      </c>
      <c r="CS293" s="176">
        <v>78.876000000000005</v>
      </c>
      <c r="CT293" s="176">
        <v>133.32479999999998</v>
      </c>
      <c r="CU293" s="176">
        <v>120.75839999999999</v>
      </c>
      <c r="CV293" s="176">
        <v>119.7504</v>
      </c>
      <c r="CW293" s="176">
        <v>95.927999999999997</v>
      </c>
      <c r="CX293" s="176">
        <v>35.28</v>
      </c>
      <c r="CY293" s="176">
        <v>77.851199999999992</v>
      </c>
      <c r="CZ293" s="176">
        <v>96.0792</v>
      </c>
      <c r="DA293" s="176">
        <v>107.2512</v>
      </c>
      <c r="DB293" s="176">
        <v>140.91839999999999</v>
      </c>
      <c r="DC293" s="176">
        <v>43.075199999999995</v>
      </c>
      <c r="DD293" s="176">
        <v>119.51519999999999</v>
      </c>
      <c r="DO293" s="178"/>
    </row>
    <row r="294" spans="1:119" customFormat="1" ht="12" customHeight="1" x14ac:dyDescent="0.2">
      <c r="A294" s="4"/>
      <c r="B294" s="44"/>
      <c r="E294" s="176"/>
      <c r="F294" s="176"/>
      <c r="G294" s="4"/>
      <c r="H294" s="4"/>
      <c r="I294" s="4"/>
      <c r="J294" s="4"/>
      <c r="K294" s="4"/>
      <c r="L294" s="208">
        <v>37525</v>
      </c>
      <c r="M294" s="176">
        <v>5.0469999999999997</v>
      </c>
      <c r="N294" s="176">
        <v>5.07</v>
      </c>
      <c r="O294" s="176">
        <v>5.9249999999999998</v>
      </c>
      <c r="P294" s="176">
        <v>5.9160000000000004</v>
      </c>
      <c r="Q294" s="176">
        <v>5.8860000000000001</v>
      </c>
      <c r="R294" s="176">
        <v>5.8620000000000001</v>
      </c>
      <c r="S294" s="176">
        <v>5.8449999999999998</v>
      </c>
      <c r="T294" s="176">
        <v>5.8289999999999997</v>
      </c>
      <c r="U294" s="176">
        <v>5.8230000000000004</v>
      </c>
      <c r="V294" s="176">
        <v>5.83</v>
      </c>
      <c r="W294" s="176">
        <v>5.8209999999999997</v>
      </c>
      <c r="X294" s="176">
        <v>5.819</v>
      </c>
      <c r="Y294" s="176">
        <v>5.8159999999999998</v>
      </c>
      <c r="Z294" s="176">
        <v>5.5330000000000004</v>
      </c>
      <c r="AA294" s="176">
        <v>6.0289999999999999</v>
      </c>
      <c r="AB294" s="176">
        <v>6.8040000000000003</v>
      </c>
      <c r="AC294" s="176">
        <v>6.7670000000000003</v>
      </c>
      <c r="AD294" s="176">
        <v>6.72</v>
      </c>
      <c r="AE294" s="176">
        <v>6.5869999999999997</v>
      </c>
      <c r="AF294" s="176">
        <v>4.9960000000000004</v>
      </c>
      <c r="AG294" s="176">
        <v>0.104</v>
      </c>
      <c r="AH294" s="176">
        <v>3.4489999999999998</v>
      </c>
      <c r="AI294" s="176">
        <v>4.0599999999999996</v>
      </c>
      <c r="AJ294" s="176">
        <v>4.4660000000000002</v>
      </c>
      <c r="AK294" s="176">
        <v>108.2088</v>
      </c>
      <c r="AL294" s="176">
        <v>88.502399999999994</v>
      </c>
      <c r="AM294" s="176">
        <v>123.7824</v>
      </c>
      <c r="AN294" s="176">
        <v>109.4688</v>
      </c>
      <c r="AO294" s="176">
        <v>39.026400000000002</v>
      </c>
      <c r="AP294" s="176">
        <v>76.473600000000005</v>
      </c>
      <c r="AQ294" s="176">
        <v>119.44799999999999</v>
      </c>
      <c r="AR294" s="176">
        <v>154.19039999999998</v>
      </c>
      <c r="AS294" s="176">
        <v>80.388000000000005</v>
      </c>
      <c r="AT294" s="176">
        <v>120.8592</v>
      </c>
      <c r="AU294" s="176">
        <v>92.551199999999994</v>
      </c>
      <c r="AV294" s="176">
        <v>92.903999999999996</v>
      </c>
      <c r="AW294" s="176">
        <v>140.31360000000001</v>
      </c>
      <c r="AX294" s="176">
        <v>85.209600000000009</v>
      </c>
      <c r="AY294" s="176">
        <v>95.978399999999993</v>
      </c>
      <c r="AZ294" s="176">
        <v>127.008</v>
      </c>
      <c r="BA294" s="176">
        <v>46.7712</v>
      </c>
      <c r="BB294" s="176">
        <v>140.85120000000001</v>
      </c>
      <c r="BC294" s="176">
        <v>72.273600000000002</v>
      </c>
      <c r="BD294" s="176">
        <v>121.09439999999999</v>
      </c>
      <c r="BE294" s="176">
        <v>122.8416</v>
      </c>
      <c r="BF294" s="176">
        <v>107.9736</v>
      </c>
      <c r="BG294" s="176">
        <v>99.18719999999999</v>
      </c>
      <c r="BH294" s="176">
        <v>46.368000000000002</v>
      </c>
      <c r="BI294" s="176">
        <v>64.461600000000004</v>
      </c>
      <c r="BJ294" s="176">
        <v>134.83679999999998</v>
      </c>
      <c r="BK294" s="176">
        <v>137.59200000000001</v>
      </c>
      <c r="BL294" s="176">
        <v>140.12879999999998</v>
      </c>
      <c r="BM294" s="176">
        <v>79.430399999999992</v>
      </c>
      <c r="BN294" s="176">
        <v>116.4576</v>
      </c>
      <c r="BO294" s="176">
        <v>81.295199999999994</v>
      </c>
      <c r="BP294" s="176">
        <v>159.07920000000001</v>
      </c>
      <c r="BQ294" s="176">
        <v>83.512799999999999</v>
      </c>
      <c r="BR294" s="176">
        <v>96.163200000000003</v>
      </c>
      <c r="BS294" s="176">
        <v>125.7144</v>
      </c>
      <c r="BT294" s="176">
        <v>91.257600000000011</v>
      </c>
      <c r="BU294" s="176">
        <v>131.04</v>
      </c>
      <c r="BV294" s="176">
        <v>57.069600000000001</v>
      </c>
      <c r="BW294" s="176">
        <v>87.444000000000003</v>
      </c>
      <c r="BX294" s="176">
        <v>76.221600000000009</v>
      </c>
      <c r="BY294" s="176">
        <v>80.438399999999987</v>
      </c>
      <c r="BZ294" s="176">
        <v>72.374399999999994</v>
      </c>
      <c r="CA294" s="176">
        <v>59.387999999999998</v>
      </c>
      <c r="CB294" s="176">
        <v>138.29760000000002</v>
      </c>
      <c r="CC294" s="176">
        <v>51.6768</v>
      </c>
      <c r="CD294" s="176">
        <v>60.429600000000001</v>
      </c>
      <c r="CE294" s="176">
        <v>46.166400000000003</v>
      </c>
      <c r="CF294" s="176">
        <v>90.5184</v>
      </c>
      <c r="CG294" s="176">
        <v>132.82079999999999</v>
      </c>
      <c r="CH294" s="176">
        <v>83.798400000000001</v>
      </c>
      <c r="CI294" s="176">
        <v>134.16479999999999</v>
      </c>
      <c r="CJ294" s="176">
        <v>106.96560000000001</v>
      </c>
      <c r="CK294" s="176">
        <v>123.17760000000001</v>
      </c>
      <c r="CL294" s="176">
        <v>126.4032</v>
      </c>
      <c r="CM294" s="176">
        <v>118.2552</v>
      </c>
      <c r="CN294" s="176">
        <v>83.42880000000001</v>
      </c>
      <c r="CO294" s="176">
        <v>147.23520000000002</v>
      </c>
      <c r="CP294" s="176">
        <v>104.83199999999999</v>
      </c>
      <c r="CQ294" s="176">
        <v>113.904</v>
      </c>
      <c r="CR294" s="176">
        <v>59.270400000000002</v>
      </c>
      <c r="CS294" s="176">
        <v>124.992</v>
      </c>
      <c r="CT294" s="176">
        <v>85.545600000000007</v>
      </c>
      <c r="CU294" s="176">
        <v>84.537600000000012</v>
      </c>
      <c r="CV294" s="176">
        <v>114.71039999999999</v>
      </c>
      <c r="CW294" s="176">
        <v>106.848</v>
      </c>
      <c r="CX294" s="176">
        <v>88.787999999999997</v>
      </c>
      <c r="CY294" s="176">
        <v>100.3968</v>
      </c>
      <c r="CZ294" s="176">
        <v>57.640800000000006</v>
      </c>
      <c r="DA294" s="176">
        <v>120.96</v>
      </c>
      <c r="DB294" s="176">
        <v>86.486399999999989</v>
      </c>
      <c r="DC294" s="176">
        <v>145.95839999999998</v>
      </c>
      <c r="DD294" s="176">
        <v>61.840800000000002</v>
      </c>
      <c r="DO294" s="178"/>
    </row>
    <row r="295" spans="1:119" customFormat="1" ht="12" customHeight="1" x14ac:dyDescent="0.2">
      <c r="A295" s="4"/>
      <c r="B295" s="44"/>
      <c r="E295" s="176"/>
      <c r="F295" s="176"/>
      <c r="G295" s="4"/>
      <c r="H295" s="4"/>
      <c r="I295" s="4"/>
      <c r="J295" s="4"/>
      <c r="K295" s="4"/>
      <c r="L295" s="208">
        <v>37526</v>
      </c>
      <c r="M295" s="176">
        <v>4.0359999999999996</v>
      </c>
      <c r="N295" s="176">
        <v>3.9609999999999999</v>
      </c>
      <c r="O295" s="176">
        <v>3.9329999999999998</v>
      </c>
      <c r="P295" s="176">
        <v>4.3659999999999997</v>
      </c>
      <c r="Q295" s="176">
        <v>5.6559999999999997</v>
      </c>
      <c r="R295" s="176">
        <v>5.6050000000000004</v>
      </c>
      <c r="S295" s="176">
        <v>5.1319999999999997</v>
      </c>
      <c r="T295" s="176">
        <v>5.3460000000000001</v>
      </c>
      <c r="U295" s="176">
        <v>6.5979999999999999</v>
      </c>
      <c r="V295" s="176">
        <v>6.6280000000000001</v>
      </c>
      <c r="W295" s="176">
        <v>5.72</v>
      </c>
      <c r="X295" s="176">
        <v>5</v>
      </c>
      <c r="Y295" s="176">
        <v>4.4619999999999997</v>
      </c>
      <c r="Z295" s="176">
        <v>4.4539999999999997</v>
      </c>
      <c r="AA295" s="176">
        <v>4.7560000000000002</v>
      </c>
      <c r="AB295" s="176">
        <v>6.22</v>
      </c>
      <c r="AC295" s="176">
        <v>6.181</v>
      </c>
      <c r="AD295" s="176">
        <v>6.8330000000000002</v>
      </c>
      <c r="AE295" s="176">
        <v>7.19</v>
      </c>
      <c r="AF295" s="176">
        <v>7.1890000000000001</v>
      </c>
      <c r="AG295" s="176">
        <v>7.1820000000000004</v>
      </c>
      <c r="AH295" s="176">
        <v>7.173</v>
      </c>
      <c r="AI295" s="176">
        <v>7.2370000000000001</v>
      </c>
      <c r="AJ295" s="176">
        <v>4.6029999999999998</v>
      </c>
      <c r="AK295" s="176">
        <v>79.833600000000004</v>
      </c>
      <c r="AL295" s="176">
        <v>144.93360000000001</v>
      </c>
      <c r="AM295" s="176">
        <v>83.764800000000008</v>
      </c>
      <c r="AN295" s="176">
        <v>92.265600000000006</v>
      </c>
      <c r="AO295" s="176">
        <v>48.619199999999999</v>
      </c>
      <c r="AP295" s="176">
        <v>123.98399999999999</v>
      </c>
      <c r="AQ295" s="176">
        <v>116.15519999999999</v>
      </c>
      <c r="AR295" s="176">
        <v>121.2792</v>
      </c>
      <c r="AS295" s="176">
        <v>93.828000000000003</v>
      </c>
      <c r="AT295" s="176">
        <v>91.14</v>
      </c>
      <c r="AU295" s="176">
        <v>86.016000000000005</v>
      </c>
      <c r="AV295" s="176">
        <v>57.052800000000005</v>
      </c>
      <c r="AW295" s="176">
        <v>91.727999999999994</v>
      </c>
      <c r="AX295" s="176">
        <v>39.933599999999998</v>
      </c>
      <c r="AY295" s="176">
        <v>99.640799999999999</v>
      </c>
      <c r="AZ295" s="176">
        <v>70.425600000000003</v>
      </c>
      <c r="BA295" s="176">
        <v>93.139200000000002</v>
      </c>
      <c r="BB295" s="176">
        <v>42.974400000000003</v>
      </c>
      <c r="BC295" s="176">
        <v>85.226399999999998</v>
      </c>
      <c r="BD295" s="176">
        <v>96.566399999999987</v>
      </c>
      <c r="BE295" s="176">
        <v>96.650399999999991</v>
      </c>
      <c r="BF295" s="176">
        <v>18.6144</v>
      </c>
      <c r="BG295" s="176">
        <v>95.692800000000005</v>
      </c>
      <c r="BH295" s="176">
        <v>72.357600000000005</v>
      </c>
      <c r="BI295" s="176">
        <v>86.688000000000002</v>
      </c>
      <c r="BJ295" s="176">
        <v>51.408000000000001</v>
      </c>
      <c r="BK295" s="176">
        <v>94.365600000000001</v>
      </c>
      <c r="BL295" s="176">
        <v>115.39919999999999</v>
      </c>
      <c r="BM295" s="176">
        <v>119.04480000000001</v>
      </c>
      <c r="BN295" s="176">
        <v>63.503999999999998</v>
      </c>
      <c r="BO295" s="176">
        <v>10.5</v>
      </c>
      <c r="BP295" s="176">
        <v>77.901600000000002</v>
      </c>
      <c r="BQ295" s="176">
        <v>78.086399999999998</v>
      </c>
      <c r="BR295" s="176">
        <v>66.864000000000004</v>
      </c>
      <c r="BS295" s="176">
        <v>101.60639999999999</v>
      </c>
      <c r="BT295" s="176">
        <v>87.931200000000004</v>
      </c>
      <c r="BU295" s="176">
        <v>134.988</v>
      </c>
      <c r="BV295" s="176">
        <v>94.012799999999999</v>
      </c>
      <c r="BW295" s="176">
        <v>152.61120000000003</v>
      </c>
      <c r="BX295" s="176">
        <v>49.392000000000003</v>
      </c>
      <c r="BY295" s="176">
        <v>81.916800000000009</v>
      </c>
      <c r="BZ295" s="176">
        <v>85.226399999999998</v>
      </c>
      <c r="CA295" s="176">
        <v>86.990399999999994</v>
      </c>
      <c r="CB295" s="176">
        <v>88.68719999999999</v>
      </c>
      <c r="CC295" s="176">
        <v>98.397600000000011</v>
      </c>
      <c r="CD295" s="176">
        <v>99.993600000000001</v>
      </c>
      <c r="CE295" s="176">
        <v>100.4136</v>
      </c>
      <c r="CF295" s="176">
        <v>116.7264</v>
      </c>
      <c r="CG295" s="176">
        <v>88.569600000000008</v>
      </c>
      <c r="CH295" s="176">
        <v>62.092800000000004</v>
      </c>
      <c r="CI295" s="176">
        <v>94.802399999999992</v>
      </c>
      <c r="CJ295" s="176">
        <v>115.7688</v>
      </c>
      <c r="CK295" s="176">
        <v>127.20960000000001</v>
      </c>
      <c r="CL295" s="176">
        <v>107.6544</v>
      </c>
      <c r="CM295" s="176">
        <v>46.7376</v>
      </c>
      <c r="CN295" s="176">
        <v>80.891999999999996</v>
      </c>
      <c r="CO295" s="176">
        <v>83.025600000000011</v>
      </c>
      <c r="CP295" s="176">
        <v>88.099199999999996</v>
      </c>
      <c r="CQ295" s="176">
        <v>39.311999999999998</v>
      </c>
      <c r="CR295" s="176">
        <v>113.7024</v>
      </c>
      <c r="CS295" s="176">
        <v>107.6208</v>
      </c>
      <c r="CT295" s="176">
        <v>131.44320000000002</v>
      </c>
      <c r="CU295" s="176">
        <v>104.63039999999999</v>
      </c>
      <c r="CV295" s="176">
        <v>48.501599999999996</v>
      </c>
      <c r="CW295" s="176">
        <v>59.7408</v>
      </c>
      <c r="CX295" s="176">
        <v>103.1352</v>
      </c>
      <c r="CY295" s="176">
        <v>122.3712</v>
      </c>
      <c r="CZ295" s="176">
        <v>96.364800000000002</v>
      </c>
      <c r="DA295" s="176">
        <v>65.52</v>
      </c>
      <c r="DB295" s="176">
        <v>141.876</v>
      </c>
      <c r="DC295" s="176">
        <v>85.562399999999997</v>
      </c>
      <c r="DD295" s="176">
        <v>94.634399999999999</v>
      </c>
      <c r="DO295" s="178"/>
    </row>
    <row r="296" spans="1:119" customFormat="1" ht="12" customHeight="1" x14ac:dyDescent="0.2">
      <c r="A296" s="4"/>
      <c r="B296" s="44"/>
      <c r="E296" s="176"/>
      <c r="F296" s="176"/>
      <c r="G296" s="4"/>
      <c r="H296" s="4"/>
      <c r="I296" s="4"/>
      <c r="J296" s="4"/>
      <c r="K296" s="4"/>
      <c r="L296" s="208">
        <v>37527</v>
      </c>
      <c r="M296" s="176">
        <v>4.774</v>
      </c>
      <c r="N296" s="176">
        <v>7.819</v>
      </c>
      <c r="O296" s="176">
        <v>7.77</v>
      </c>
      <c r="P296" s="176">
        <v>7.6369999999999996</v>
      </c>
      <c r="Q296" s="176">
        <v>7.617</v>
      </c>
      <c r="R296" s="176">
        <v>7.5789999999999997</v>
      </c>
      <c r="S296" s="176">
        <v>7.673</v>
      </c>
      <c r="T296" s="176">
        <v>7.6619999999999999</v>
      </c>
      <c r="U296" s="176">
        <v>7.6020000000000003</v>
      </c>
      <c r="V296" s="176">
        <v>7.5629999999999997</v>
      </c>
      <c r="W296" s="176">
        <v>7.61</v>
      </c>
      <c r="X296" s="176">
        <v>7.7190000000000003</v>
      </c>
      <c r="Y296" s="176">
        <v>7.9960000000000004</v>
      </c>
      <c r="Z296" s="176">
        <v>8.1349999999999998</v>
      </c>
      <c r="AA296" s="176">
        <v>8.1820000000000004</v>
      </c>
      <c r="AB296" s="176">
        <v>8.1649999999999991</v>
      </c>
      <c r="AC296" s="176">
        <v>7.9459999999999997</v>
      </c>
      <c r="AD296" s="176">
        <v>7.9740000000000002</v>
      </c>
      <c r="AE296" s="176">
        <v>7.57</v>
      </c>
      <c r="AF296" s="176">
        <v>7.6139999999999999</v>
      </c>
      <c r="AG296" s="176">
        <v>7.758</v>
      </c>
      <c r="AH296" s="176">
        <v>7.7640000000000002</v>
      </c>
      <c r="AI296" s="176">
        <v>7.7610000000000001</v>
      </c>
      <c r="AJ296" s="176">
        <v>6.9749999999999996</v>
      </c>
      <c r="AK296" s="176">
        <v>104.02560000000001</v>
      </c>
      <c r="AL296" s="176">
        <v>137.45760000000001</v>
      </c>
      <c r="AM296" s="176">
        <v>88.9392</v>
      </c>
      <c r="AN296" s="176">
        <v>124.4208</v>
      </c>
      <c r="AO296" s="176">
        <v>128.06639999999999</v>
      </c>
      <c r="AP296" s="176">
        <v>142.12799999999999</v>
      </c>
      <c r="AQ296" s="176">
        <v>29.0472</v>
      </c>
      <c r="AR296" s="176">
        <v>136.584</v>
      </c>
      <c r="AS296" s="176">
        <v>112.98</v>
      </c>
      <c r="AT296" s="176">
        <v>82.252800000000008</v>
      </c>
      <c r="AU296" s="176">
        <v>141.9264</v>
      </c>
      <c r="AV296" s="176">
        <v>64.108800000000002</v>
      </c>
      <c r="AW296" s="176">
        <v>70.677600000000012</v>
      </c>
      <c r="AX296" s="176">
        <v>102.6816</v>
      </c>
      <c r="AY296" s="176">
        <v>109.35119999999999</v>
      </c>
      <c r="AZ296" s="176">
        <v>113.5008</v>
      </c>
      <c r="BA296" s="176">
        <v>101.60639999999999</v>
      </c>
      <c r="BB296" s="176">
        <v>103.3368</v>
      </c>
      <c r="BC296" s="176">
        <v>66.746399999999994</v>
      </c>
      <c r="BD296" s="176">
        <v>133.2072</v>
      </c>
      <c r="BE296" s="176">
        <v>119.7504</v>
      </c>
      <c r="BF296" s="176">
        <v>107.1168</v>
      </c>
      <c r="BG296" s="176">
        <v>120.75839999999999</v>
      </c>
      <c r="BH296" s="176">
        <v>71.685600000000008</v>
      </c>
      <c r="BI296" s="176">
        <v>56.128800000000005</v>
      </c>
      <c r="BJ296" s="176">
        <v>65.738399999999999</v>
      </c>
      <c r="BK296" s="176">
        <v>35.179199999999994</v>
      </c>
      <c r="BL296" s="176">
        <v>79.430399999999992</v>
      </c>
      <c r="BM296" s="176">
        <v>107.6544</v>
      </c>
      <c r="BN296" s="176">
        <v>84.0672</v>
      </c>
      <c r="BO296" s="176">
        <v>117.11280000000001</v>
      </c>
      <c r="BP296" s="176">
        <v>99.724800000000002</v>
      </c>
      <c r="BQ296" s="176">
        <v>88.015199999999993</v>
      </c>
      <c r="BR296" s="176">
        <v>106.4952</v>
      </c>
      <c r="BS296" s="176">
        <v>95.004000000000005</v>
      </c>
      <c r="BT296" s="176">
        <v>145.20239999999998</v>
      </c>
      <c r="BU296" s="176">
        <v>138.4992</v>
      </c>
      <c r="BV296" s="176">
        <v>51.424800000000005</v>
      </c>
      <c r="BW296" s="176">
        <v>116.1216</v>
      </c>
      <c r="BX296" s="176">
        <v>105.65519999999999</v>
      </c>
      <c r="BY296" s="176">
        <v>138.29760000000002</v>
      </c>
      <c r="BZ296" s="176">
        <v>85.881600000000006</v>
      </c>
      <c r="CA296" s="176">
        <v>66.695999999999998</v>
      </c>
      <c r="CB296" s="176">
        <v>104.83199999999999</v>
      </c>
      <c r="CC296" s="176">
        <v>80.8416</v>
      </c>
      <c r="CD296" s="176">
        <v>101.40480000000001</v>
      </c>
      <c r="CE296" s="176">
        <v>72.10560000000001</v>
      </c>
      <c r="CF296" s="176">
        <v>70.375199999999992</v>
      </c>
      <c r="CG296" s="176">
        <v>104.21039999999999</v>
      </c>
      <c r="CH296" s="176">
        <v>70.963200000000001</v>
      </c>
      <c r="CI296" s="176">
        <v>133.86240000000001</v>
      </c>
      <c r="CJ296" s="176">
        <v>77.296800000000005</v>
      </c>
      <c r="CK296" s="176">
        <v>92.584800000000001</v>
      </c>
      <c r="CL296" s="176">
        <v>101.18639999999999</v>
      </c>
      <c r="CM296" s="176">
        <v>139.50720000000001</v>
      </c>
      <c r="CN296" s="176">
        <v>83.664000000000001</v>
      </c>
      <c r="CO296" s="176">
        <v>136.2816</v>
      </c>
      <c r="CP296" s="176">
        <v>86.839199999999991</v>
      </c>
      <c r="CQ296" s="176">
        <v>87.662399999999991</v>
      </c>
      <c r="CR296" s="176">
        <v>142.51439999999999</v>
      </c>
      <c r="CS296" s="176">
        <v>107.8896</v>
      </c>
      <c r="CT296" s="176">
        <v>115.248</v>
      </c>
      <c r="CU296" s="176">
        <v>121.16160000000001</v>
      </c>
      <c r="CV296" s="176">
        <v>106.2432</v>
      </c>
      <c r="CW296" s="176">
        <v>45.2928</v>
      </c>
      <c r="CX296" s="176">
        <v>76.238399999999999</v>
      </c>
      <c r="CY296" s="176">
        <v>116.77680000000001</v>
      </c>
      <c r="CZ296" s="176">
        <v>123.17760000000001</v>
      </c>
      <c r="DA296" s="176">
        <v>105.45360000000001</v>
      </c>
      <c r="DB296" s="176">
        <v>123.56399999999999</v>
      </c>
      <c r="DC296" s="176">
        <v>95.491199999999992</v>
      </c>
      <c r="DD296" s="176">
        <v>139.64160000000001</v>
      </c>
      <c r="DO296" s="178"/>
    </row>
    <row r="297" spans="1:119" customFormat="1" ht="12" customHeight="1" x14ac:dyDescent="0.2">
      <c r="A297" s="4"/>
      <c r="B297" s="44"/>
      <c r="C297" s="136"/>
      <c r="D297" s="175"/>
      <c r="E297" s="176"/>
      <c r="F297" s="176"/>
      <c r="G297" s="4"/>
      <c r="H297" s="4"/>
      <c r="I297" s="4"/>
      <c r="J297" s="4"/>
      <c r="K297" s="4"/>
      <c r="L297" s="208">
        <v>37528</v>
      </c>
      <c r="M297" s="176">
        <v>7.6619999999999999</v>
      </c>
      <c r="N297" s="176">
        <v>7.5860000000000003</v>
      </c>
      <c r="O297" s="176">
        <v>7.3159999999999998</v>
      </c>
      <c r="P297" s="176">
        <v>6.9370000000000003</v>
      </c>
      <c r="Q297" s="176">
        <v>6.819</v>
      </c>
      <c r="R297" s="176">
        <v>6.6749999999999998</v>
      </c>
      <c r="S297" s="176">
        <v>6.6210000000000004</v>
      </c>
      <c r="T297" s="176">
        <v>6.4489999999999998</v>
      </c>
      <c r="U297" s="176">
        <v>6.39</v>
      </c>
      <c r="V297" s="176">
        <v>6.37</v>
      </c>
      <c r="W297" s="176">
        <v>6.3259999999999996</v>
      </c>
      <c r="X297" s="176">
        <v>6.3159999999999998</v>
      </c>
      <c r="Y297" s="176">
        <v>6.4050000000000002</v>
      </c>
      <c r="Z297" s="176">
        <v>6.2359999999999998</v>
      </c>
      <c r="AA297" s="176">
        <v>6.54</v>
      </c>
      <c r="AB297" s="176">
        <v>6.5460000000000003</v>
      </c>
      <c r="AC297" s="176">
        <v>6.4349999999999996</v>
      </c>
      <c r="AD297" s="176">
        <v>6.4939999999999998</v>
      </c>
      <c r="AE297" s="176">
        <v>7.5730000000000004</v>
      </c>
      <c r="AF297" s="176">
        <v>7.5670000000000002</v>
      </c>
      <c r="AG297" s="176">
        <v>7.53</v>
      </c>
      <c r="AH297" s="176">
        <v>7.4790000000000001</v>
      </c>
      <c r="AI297" s="176">
        <v>7.4740000000000002</v>
      </c>
      <c r="AJ297" s="176">
        <v>6.4370000000000003</v>
      </c>
      <c r="AK297" s="176">
        <v>119.06160000000001</v>
      </c>
      <c r="AL297" s="176">
        <v>124.79039999999999</v>
      </c>
      <c r="AM297" s="176">
        <v>109.48560000000001</v>
      </c>
      <c r="AN297" s="176">
        <v>51.844800000000006</v>
      </c>
      <c r="AO297" s="176">
        <v>135.5256</v>
      </c>
      <c r="AP297" s="176">
        <v>103.0176</v>
      </c>
      <c r="AQ297" s="176">
        <v>88.905600000000007</v>
      </c>
      <c r="AR297" s="176">
        <v>67.250399999999999</v>
      </c>
      <c r="AS297" s="176">
        <v>121.38</v>
      </c>
      <c r="AT297" s="176">
        <v>97.97760000000001</v>
      </c>
      <c r="AU297" s="176">
        <v>120.5232</v>
      </c>
      <c r="AV297" s="176">
        <v>71.265600000000006</v>
      </c>
      <c r="AW297" s="176">
        <v>102.36239999999999</v>
      </c>
      <c r="AX297" s="176">
        <v>88.30080000000001</v>
      </c>
      <c r="AY297" s="176">
        <v>110.88</v>
      </c>
      <c r="AZ297" s="176">
        <v>83.260800000000003</v>
      </c>
      <c r="BA297" s="176">
        <v>97.624800000000008</v>
      </c>
      <c r="BB297" s="176">
        <v>88.821600000000004</v>
      </c>
      <c r="BC297" s="176">
        <v>104.78160000000001</v>
      </c>
      <c r="BD297" s="176">
        <v>101.80800000000001</v>
      </c>
      <c r="BE297" s="176">
        <v>48.4176</v>
      </c>
      <c r="BF297" s="176">
        <v>139.72560000000001</v>
      </c>
      <c r="BG297" s="176">
        <v>125.5968</v>
      </c>
      <c r="BH297" s="176">
        <v>124.79039999999999</v>
      </c>
      <c r="BI297" s="176">
        <v>26.174400000000002</v>
      </c>
      <c r="BJ297" s="176">
        <v>61.622399999999999</v>
      </c>
      <c r="BK297" s="176">
        <v>30.172799999999999</v>
      </c>
      <c r="BL297" s="176">
        <v>51.206400000000002</v>
      </c>
      <c r="BM297" s="176">
        <v>92.736000000000004</v>
      </c>
      <c r="BN297" s="176">
        <v>87.897600000000011</v>
      </c>
      <c r="BO297" s="176">
        <v>140.91839999999999</v>
      </c>
      <c r="BP297" s="176">
        <v>112.2912</v>
      </c>
      <c r="BQ297" s="176">
        <v>64.898399999999995</v>
      </c>
      <c r="BR297" s="176">
        <v>122.0688</v>
      </c>
      <c r="BS297" s="176">
        <v>126.78960000000001</v>
      </c>
      <c r="BT297" s="176">
        <v>123.3792</v>
      </c>
      <c r="BU297" s="176">
        <v>66.091200000000001</v>
      </c>
      <c r="BV297" s="176">
        <v>60.278400000000005</v>
      </c>
      <c r="BW297" s="176">
        <v>42.352800000000002</v>
      </c>
      <c r="BX297" s="176">
        <v>103.65600000000001</v>
      </c>
      <c r="BY297" s="176">
        <v>72.6096</v>
      </c>
      <c r="BZ297" s="176">
        <v>124.38719999999999</v>
      </c>
      <c r="CA297" s="176">
        <v>91.123199999999997</v>
      </c>
      <c r="CB297" s="176">
        <v>102.22799999999999</v>
      </c>
      <c r="CC297" s="176">
        <v>86.284800000000004</v>
      </c>
      <c r="CD297" s="176">
        <v>70.308000000000007</v>
      </c>
      <c r="CE297" s="176">
        <v>60.311999999999998</v>
      </c>
      <c r="CF297" s="176">
        <v>65.352000000000004</v>
      </c>
      <c r="CG297" s="176">
        <v>123.1104</v>
      </c>
      <c r="CH297" s="176">
        <v>107.78880000000001</v>
      </c>
      <c r="CI297" s="176">
        <v>47.779199999999996</v>
      </c>
      <c r="CJ297" s="176">
        <v>34.809599999999996</v>
      </c>
      <c r="CK297" s="176">
        <v>52.667999999999999</v>
      </c>
      <c r="CL297" s="176">
        <v>33.851999999999997</v>
      </c>
      <c r="CM297" s="176">
        <v>107.08319999999999</v>
      </c>
      <c r="CN297" s="176">
        <v>119.2128</v>
      </c>
      <c r="CO297" s="176">
        <v>122.5056</v>
      </c>
      <c r="CP297" s="176">
        <v>116.07119999999999</v>
      </c>
      <c r="CQ297" s="176">
        <v>62.496000000000002</v>
      </c>
      <c r="CR297" s="176">
        <v>69.552000000000007</v>
      </c>
      <c r="CS297" s="176">
        <v>84.11760000000001</v>
      </c>
      <c r="CT297" s="176">
        <v>118.30560000000001</v>
      </c>
      <c r="CU297" s="176">
        <v>94.012799999999999</v>
      </c>
      <c r="CV297" s="176">
        <v>106.4952</v>
      </c>
      <c r="CW297" s="176">
        <v>63.084000000000003</v>
      </c>
      <c r="CX297" s="176">
        <v>16.128</v>
      </c>
      <c r="CY297" s="176">
        <v>67.401600000000002</v>
      </c>
      <c r="CZ297" s="176">
        <v>79.917600000000007</v>
      </c>
      <c r="DA297" s="176">
        <v>98.716800000000006</v>
      </c>
      <c r="DB297" s="176">
        <v>37.531199999999998</v>
      </c>
      <c r="DC297" s="176">
        <v>64.814400000000006</v>
      </c>
      <c r="DD297" s="176">
        <v>38.908799999999999</v>
      </c>
      <c r="DO297" s="178"/>
    </row>
    <row r="298" spans="1:119" customFormat="1" ht="12" customHeight="1" x14ac:dyDescent="0.2">
      <c r="A298" s="4"/>
      <c r="B298" s="44"/>
      <c r="C298" s="136"/>
      <c r="D298" s="175"/>
      <c r="E298" s="176"/>
      <c r="F298" s="176"/>
      <c r="G298" s="4"/>
      <c r="H298" s="4"/>
      <c r="I298" s="4"/>
      <c r="J298" s="4"/>
      <c r="K298" s="4"/>
      <c r="L298" s="208">
        <v>37529</v>
      </c>
      <c r="M298" s="176">
        <v>6.5010000000000003</v>
      </c>
      <c r="N298" s="176">
        <v>5.5170000000000003</v>
      </c>
      <c r="O298" s="176">
        <v>5.5170000000000003</v>
      </c>
      <c r="P298" s="176">
        <v>6.4950000000000001</v>
      </c>
      <c r="Q298" s="176">
        <v>7.3280000000000003</v>
      </c>
      <c r="R298" s="176">
        <v>7.4390000000000001</v>
      </c>
      <c r="S298" s="176">
        <v>7.4530000000000003</v>
      </c>
      <c r="T298" s="176">
        <v>7.3789999999999996</v>
      </c>
      <c r="U298" s="176">
        <v>7.3739999999999997</v>
      </c>
      <c r="V298" s="176">
        <v>7.415</v>
      </c>
      <c r="W298" s="176">
        <v>7.524</v>
      </c>
      <c r="X298" s="176">
        <v>7.5739999999999998</v>
      </c>
      <c r="Y298" s="176">
        <v>7.6050000000000004</v>
      </c>
      <c r="Z298" s="176">
        <v>4.7850000000000001</v>
      </c>
      <c r="AA298" s="176">
        <v>4.3289999999999997</v>
      </c>
      <c r="AB298" s="176">
        <v>4.3390000000000004</v>
      </c>
      <c r="AC298" s="176">
        <v>4.3380000000000001</v>
      </c>
      <c r="AD298" s="176">
        <v>4.3490000000000002</v>
      </c>
      <c r="AE298" s="176">
        <v>4.34</v>
      </c>
      <c r="AF298" s="176">
        <v>4.37</v>
      </c>
      <c r="AG298" s="176">
        <v>3.7909999999999999</v>
      </c>
      <c r="AH298" s="176">
        <v>3.1349999999999998</v>
      </c>
      <c r="AI298" s="176">
        <v>3.1890000000000001</v>
      </c>
      <c r="AJ298" s="176">
        <v>5.766</v>
      </c>
      <c r="AK298" s="176">
        <v>100.63200000000001</v>
      </c>
      <c r="AL298" s="176">
        <v>110.6784</v>
      </c>
      <c r="AM298" s="176">
        <v>62.1096</v>
      </c>
      <c r="AN298" s="176">
        <v>113.34960000000001</v>
      </c>
      <c r="AO298" s="176">
        <v>118.13760000000001</v>
      </c>
      <c r="AP298" s="176">
        <v>104.3952</v>
      </c>
      <c r="AQ298" s="176">
        <v>127.8648</v>
      </c>
      <c r="AR298" s="176">
        <v>63.756</v>
      </c>
      <c r="AS298" s="176">
        <v>131.32560000000001</v>
      </c>
      <c r="AT298" s="176">
        <v>107.82239999999999</v>
      </c>
      <c r="AU298" s="176">
        <v>111.55200000000001</v>
      </c>
      <c r="AV298" s="176">
        <v>104.41200000000001</v>
      </c>
      <c r="AW298" s="176">
        <v>107.94</v>
      </c>
      <c r="AX298" s="176">
        <v>64.159199999999998</v>
      </c>
      <c r="AY298" s="176">
        <v>96.364800000000002</v>
      </c>
      <c r="AZ298" s="176">
        <v>134.87039999999999</v>
      </c>
      <c r="BA298" s="176">
        <v>99.590399999999988</v>
      </c>
      <c r="BB298" s="176">
        <v>96.516000000000005</v>
      </c>
      <c r="BC298" s="176">
        <v>121.8168</v>
      </c>
      <c r="BD298" s="176">
        <v>137.84399999999999</v>
      </c>
      <c r="BE298" s="176">
        <v>48.216000000000001</v>
      </c>
      <c r="BF298" s="176">
        <v>23.049599999999998</v>
      </c>
      <c r="BG298" s="176">
        <v>113.3412</v>
      </c>
      <c r="BH298" s="176">
        <v>41.244</v>
      </c>
      <c r="BI298" s="176">
        <v>117.93600000000001</v>
      </c>
      <c r="BJ298" s="176">
        <v>74.256</v>
      </c>
      <c r="BK298" s="176">
        <v>67.855199999999996</v>
      </c>
      <c r="BL298" s="176">
        <v>42.335999999999999</v>
      </c>
      <c r="BM298" s="176">
        <v>22.780799999999999</v>
      </c>
      <c r="BN298" s="176">
        <v>42.335999999999999</v>
      </c>
      <c r="BO298" s="176">
        <v>79.01039999999999</v>
      </c>
      <c r="BP298" s="176">
        <v>108.59519999999999</v>
      </c>
      <c r="BQ298" s="176">
        <v>116.3232</v>
      </c>
      <c r="BR298" s="176">
        <v>131.24160000000001</v>
      </c>
      <c r="BS298" s="176">
        <v>93.256799999999998</v>
      </c>
      <c r="BT298" s="176">
        <v>125.02560000000001</v>
      </c>
      <c r="BU298" s="176">
        <v>131.62799999999999</v>
      </c>
      <c r="BV298" s="176">
        <v>67.536000000000001</v>
      </c>
      <c r="BW298" s="176">
        <v>55.641599999999997</v>
      </c>
      <c r="BX298" s="176">
        <v>63.1008</v>
      </c>
      <c r="BY298" s="176">
        <v>14.28</v>
      </c>
      <c r="BZ298" s="176">
        <v>39.127199999999995</v>
      </c>
      <c r="CA298" s="176">
        <v>60.228000000000002</v>
      </c>
      <c r="CB298" s="176">
        <v>28.224</v>
      </c>
      <c r="CC298" s="176">
        <v>57.657599999999995</v>
      </c>
      <c r="CD298" s="176">
        <v>56.044800000000002</v>
      </c>
      <c r="CE298" s="176">
        <v>16.279199999999999</v>
      </c>
      <c r="CF298" s="176">
        <v>54.768000000000001</v>
      </c>
      <c r="CG298" s="176">
        <v>33.1128</v>
      </c>
      <c r="CH298" s="176">
        <v>24.9984</v>
      </c>
      <c r="CI298" s="176">
        <v>14.5152</v>
      </c>
      <c r="CJ298" s="176">
        <v>43.948800000000006</v>
      </c>
      <c r="CK298" s="176">
        <v>68.947199999999995</v>
      </c>
      <c r="CL298" s="176">
        <v>4.6032000000000002</v>
      </c>
      <c r="CM298" s="176">
        <v>30.038400000000003</v>
      </c>
      <c r="CN298" s="176">
        <v>56.666400000000003</v>
      </c>
      <c r="CO298" s="176">
        <v>75.062399999999997</v>
      </c>
      <c r="CP298" s="176">
        <v>105.16800000000001</v>
      </c>
      <c r="CQ298" s="176">
        <v>108.696</v>
      </c>
      <c r="CR298" s="176">
        <v>33.264000000000003</v>
      </c>
      <c r="CS298" s="176">
        <v>59.64</v>
      </c>
      <c r="CT298" s="176">
        <v>88.149600000000007</v>
      </c>
      <c r="CU298" s="176">
        <v>96.381600000000006</v>
      </c>
      <c r="CV298" s="176">
        <v>12.9024</v>
      </c>
      <c r="CW298" s="176">
        <v>57.657599999999995</v>
      </c>
      <c r="CX298" s="176">
        <v>23.839200000000002</v>
      </c>
      <c r="CY298" s="176">
        <v>60.916800000000002</v>
      </c>
      <c r="CZ298" s="176">
        <v>60.6648</v>
      </c>
      <c r="DA298" s="176">
        <v>52.415999999999997</v>
      </c>
      <c r="DB298" s="176">
        <v>92.736000000000004</v>
      </c>
      <c r="DC298" s="176">
        <v>120.4392</v>
      </c>
      <c r="DD298" s="176">
        <v>69.19919999999999</v>
      </c>
      <c r="DO298" s="178"/>
    </row>
    <row r="299" spans="1:119" customFormat="1" ht="12" customHeight="1" x14ac:dyDescent="0.2">
      <c r="A299" s="4"/>
      <c r="B299" s="44"/>
      <c r="C299" s="136"/>
      <c r="D299" s="175"/>
      <c r="E299" s="176"/>
      <c r="F299" s="176"/>
      <c r="G299" s="4"/>
      <c r="H299" s="4"/>
      <c r="I299" s="4"/>
      <c r="J299" s="4"/>
      <c r="K299" s="4"/>
      <c r="L299" s="208">
        <v>37530</v>
      </c>
      <c r="M299" s="176">
        <v>4.1280000000000001</v>
      </c>
      <c r="N299" s="176">
        <v>4.26</v>
      </c>
      <c r="O299" s="176">
        <v>4.3179999999999996</v>
      </c>
      <c r="P299" s="176">
        <v>4.3689999999999998</v>
      </c>
      <c r="Q299" s="176">
        <v>5.37</v>
      </c>
      <c r="R299" s="176">
        <v>6.641</v>
      </c>
      <c r="S299" s="176">
        <v>6.5140000000000002</v>
      </c>
      <c r="T299" s="176">
        <v>6.5629999999999997</v>
      </c>
      <c r="U299" s="176">
        <v>6.7549999999999999</v>
      </c>
      <c r="V299" s="176">
        <v>6.9029999999999996</v>
      </c>
      <c r="W299" s="176">
        <v>7.7750000000000004</v>
      </c>
      <c r="X299" s="176">
        <v>8.1690000000000005</v>
      </c>
      <c r="Y299" s="176">
        <v>10.087999999999999</v>
      </c>
      <c r="Z299" s="176">
        <v>10.814</v>
      </c>
      <c r="AA299" s="176">
        <v>9.2750000000000004</v>
      </c>
      <c r="AB299" s="176">
        <v>7.8250000000000002</v>
      </c>
      <c r="AC299" s="176">
        <v>7.9390000000000001</v>
      </c>
      <c r="AD299" s="176">
        <v>8.048</v>
      </c>
      <c r="AE299" s="176">
        <v>7.992</v>
      </c>
      <c r="AF299" s="176">
        <v>7.9859999999999998</v>
      </c>
      <c r="AG299" s="176">
        <v>7.992</v>
      </c>
      <c r="AH299" s="176">
        <v>7.9909999999999997</v>
      </c>
      <c r="AI299" s="176">
        <v>8.0079999999999991</v>
      </c>
      <c r="AJ299" s="176">
        <v>7.0220000000000002</v>
      </c>
      <c r="AK299" s="176">
        <v>126.42</v>
      </c>
      <c r="AL299" s="176">
        <v>97.372799999999998</v>
      </c>
      <c r="AM299" s="176">
        <v>33.062400000000004</v>
      </c>
      <c r="AN299" s="176">
        <v>73.735199999999992</v>
      </c>
      <c r="AO299" s="176">
        <v>126.52080000000001</v>
      </c>
      <c r="AP299" s="176">
        <v>40.219199999999994</v>
      </c>
      <c r="AQ299" s="176">
        <v>60.715199999999996</v>
      </c>
      <c r="AR299" s="176">
        <v>114.91200000000001</v>
      </c>
      <c r="AS299" s="176">
        <v>130.63679999999999</v>
      </c>
      <c r="AT299" s="176">
        <v>91.660800000000009</v>
      </c>
      <c r="AU299" s="176">
        <v>104.42880000000001</v>
      </c>
      <c r="AV299" s="176">
        <v>85.091999999999999</v>
      </c>
      <c r="AW299" s="176">
        <v>135.50879999999998</v>
      </c>
      <c r="AX299" s="176">
        <v>102.4128</v>
      </c>
      <c r="AY299" s="176">
        <v>147.9744</v>
      </c>
      <c r="AZ299" s="176">
        <v>26.207999999999998</v>
      </c>
      <c r="BA299" s="176">
        <v>99.019199999999998</v>
      </c>
      <c r="BB299" s="176">
        <v>123.5976</v>
      </c>
      <c r="BC299" s="176">
        <v>148.7808</v>
      </c>
      <c r="BD299" s="176">
        <v>86.688000000000002</v>
      </c>
      <c r="BE299" s="176">
        <v>106.2432</v>
      </c>
      <c r="BF299" s="176">
        <v>83.731200000000001</v>
      </c>
      <c r="BG299" s="176">
        <v>101.0856</v>
      </c>
      <c r="BH299" s="176">
        <v>86.889600000000002</v>
      </c>
      <c r="BI299" s="176">
        <v>101.3712</v>
      </c>
      <c r="BJ299" s="176">
        <v>103.37039999999999</v>
      </c>
      <c r="BK299" s="176">
        <v>123.93360000000001</v>
      </c>
      <c r="BL299" s="176">
        <v>97.608000000000004</v>
      </c>
      <c r="BM299" s="176">
        <v>86.587199999999996</v>
      </c>
      <c r="BN299" s="176">
        <v>113.7192</v>
      </c>
      <c r="BO299" s="176">
        <v>130.70400000000001</v>
      </c>
      <c r="BP299" s="176">
        <v>127.41119999999999</v>
      </c>
      <c r="BQ299" s="176">
        <v>37.9512</v>
      </c>
      <c r="BR299" s="176">
        <v>96.852000000000004</v>
      </c>
      <c r="BS299" s="176">
        <v>136.38239999999999</v>
      </c>
      <c r="BT299" s="176">
        <v>139.3896</v>
      </c>
      <c r="BU299" s="176">
        <v>97.171199999999999</v>
      </c>
      <c r="BV299" s="176">
        <v>131.376</v>
      </c>
      <c r="BW299" s="176">
        <v>146.39520000000002</v>
      </c>
      <c r="BX299" s="176">
        <v>116.89439999999999</v>
      </c>
      <c r="BY299" s="176">
        <v>49.795199999999994</v>
      </c>
      <c r="BZ299" s="176">
        <v>90.871200000000002</v>
      </c>
      <c r="CA299" s="176">
        <v>76.97760000000001</v>
      </c>
      <c r="CB299" s="176">
        <v>124.0008</v>
      </c>
      <c r="CC299" s="176">
        <v>59.505600000000001</v>
      </c>
      <c r="CD299" s="176">
        <v>83.613600000000005</v>
      </c>
      <c r="CE299" s="176">
        <v>75.163200000000003</v>
      </c>
      <c r="CF299" s="176">
        <v>102.00960000000001</v>
      </c>
      <c r="CG299" s="176">
        <v>48.585599999999999</v>
      </c>
      <c r="CH299" s="176">
        <v>93.760800000000003</v>
      </c>
      <c r="CI299" s="176">
        <v>100.4472</v>
      </c>
      <c r="CJ299" s="176">
        <v>60.832800000000006</v>
      </c>
      <c r="CK299" s="176">
        <v>134.26560000000001</v>
      </c>
      <c r="CL299" s="176">
        <v>62.092800000000004</v>
      </c>
      <c r="CM299" s="176">
        <v>118.2384</v>
      </c>
      <c r="CN299" s="176">
        <v>80.035200000000003</v>
      </c>
      <c r="CO299" s="176">
        <v>73.164000000000001</v>
      </c>
      <c r="CP299" s="176">
        <v>100.09439999999999</v>
      </c>
      <c r="CQ299" s="176">
        <v>9.3912000000000013</v>
      </c>
      <c r="CR299" s="176">
        <v>4.1663999999999994</v>
      </c>
      <c r="CS299" s="176">
        <v>32.171999999999997</v>
      </c>
      <c r="CT299" s="176">
        <v>72.575999999999993</v>
      </c>
      <c r="CU299" s="176">
        <v>100.1952</v>
      </c>
      <c r="CV299" s="176">
        <v>144.34560000000002</v>
      </c>
      <c r="CW299" s="176">
        <v>95.356800000000007</v>
      </c>
      <c r="CX299" s="176">
        <v>127.7808</v>
      </c>
      <c r="CY299" s="176">
        <v>144.76560000000001</v>
      </c>
      <c r="CZ299" s="176">
        <v>88.720799999999997</v>
      </c>
      <c r="DA299" s="176">
        <v>62.714400000000005</v>
      </c>
      <c r="DB299" s="176">
        <v>69.064800000000005</v>
      </c>
      <c r="DC299" s="176">
        <v>26.812799999999999</v>
      </c>
      <c r="DD299" s="176">
        <v>86.503199999999993</v>
      </c>
      <c r="DO299" s="178"/>
    </row>
    <row r="300" spans="1:119" customFormat="1" ht="12" customHeight="1" x14ac:dyDescent="0.2">
      <c r="A300" s="4"/>
      <c r="B300" s="44"/>
      <c r="C300" s="136"/>
      <c r="D300" s="175"/>
      <c r="E300" s="176"/>
      <c r="F300" s="176"/>
      <c r="G300" s="4"/>
      <c r="H300" s="4"/>
      <c r="I300" s="4"/>
      <c r="J300" s="4"/>
      <c r="K300" s="4"/>
      <c r="L300" s="208">
        <v>37531</v>
      </c>
      <c r="M300" s="176">
        <v>6.8620000000000001</v>
      </c>
      <c r="N300" s="176">
        <v>5.1630000000000003</v>
      </c>
      <c r="O300" s="176">
        <v>4.8159999999999998</v>
      </c>
      <c r="P300" s="176">
        <v>4.782</v>
      </c>
      <c r="Q300" s="176">
        <v>4.798</v>
      </c>
      <c r="R300" s="176">
        <v>4.9240000000000004</v>
      </c>
      <c r="S300" s="176">
        <v>4.8440000000000003</v>
      </c>
      <c r="T300" s="176">
        <v>4.4589999999999996</v>
      </c>
      <c r="U300" s="176">
        <v>6.7670000000000003</v>
      </c>
      <c r="V300" s="176">
        <v>5.6509999999999998</v>
      </c>
      <c r="W300" s="176">
        <v>5.67</v>
      </c>
      <c r="X300" s="176">
        <v>5.6349999999999998</v>
      </c>
      <c r="Y300" s="176">
        <v>5.6349999999999998</v>
      </c>
      <c r="Z300" s="176">
        <v>6.9119999999999999</v>
      </c>
      <c r="AA300" s="176">
        <v>7.444</v>
      </c>
      <c r="AB300" s="176">
        <v>7.4390000000000001</v>
      </c>
      <c r="AC300" s="176">
        <v>7.3730000000000002</v>
      </c>
      <c r="AD300" s="176">
        <v>7.6139999999999999</v>
      </c>
      <c r="AE300" s="176">
        <v>7.8949999999999996</v>
      </c>
      <c r="AF300" s="176">
        <v>7.8449999999999998</v>
      </c>
      <c r="AG300" s="176">
        <v>8.1199999999999992</v>
      </c>
      <c r="AH300" s="176">
        <v>8.1829999999999998</v>
      </c>
      <c r="AI300" s="176">
        <v>8.07</v>
      </c>
      <c r="AJ300" s="176">
        <v>7.6449999999999996</v>
      </c>
      <c r="AK300" s="176">
        <v>135.98760000000001</v>
      </c>
      <c r="AL300" s="176">
        <v>82.152000000000001</v>
      </c>
      <c r="AM300" s="176">
        <v>63.722399999999993</v>
      </c>
      <c r="AN300" s="176">
        <v>90.308400000000006</v>
      </c>
      <c r="AO300" s="176">
        <v>135.54239999999999</v>
      </c>
      <c r="AP300" s="176">
        <v>68.191199999999995</v>
      </c>
      <c r="AQ300" s="176">
        <v>101.63159999999999</v>
      </c>
      <c r="AR300" s="176">
        <v>119.54040000000001</v>
      </c>
      <c r="AS300" s="176">
        <v>121.0188</v>
      </c>
      <c r="AT300" s="176">
        <v>71.509200000000007</v>
      </c>
      <c r="AU300" s="176">
        <v>112.7868</v>
      </c>
      <c r="AV300" s="176">
        <v>108.63720000000001</v>
      </c>
      <c r="AW300" s="176">
        <v>142.74959999999999</v>
      </c>
      <c r="AX300" s="176">
        <v>91.711200000000005</v>
      </c>
      <c r="AY300" s="176">
        <v>139.80959999999999</v>
      </c>
      <c r="AZ300" s="176">
        <v>47.275199999999998</v>
      </c>
      <c r="BA300" s="176">
        <v>75.364800000000002</v>
      </c>
      <c r="BB300" s="176">
        <v>131.37599999999998</v>
      </c>
      <c r="BC300" s="176">
        <v>106.47</v>
      </c>
      <c r="BD300" s="176">
        <v>67.888800000000003</v>
      </c>
      <c r="BE300" s="176">
        <v>70.383600000000001</v>
      </c>
      <c r="BF300" s="176">
        <v>77.649599999999992</v>
      </c>
      <c r="BG300" s="176">
        <v>113.946</v>
      </c>
      <c r="BH300" s="176">
        <v>84.747600000000006</v>
      </c>
      <c r="BI300" s="176">
        <v>124.72320000000002</v>
      </c>
      <c r="BJ300" s="176">
        <v>96.2136</v>
      </c>
      <c r="BK300" s="176">
        <v>118.8852</v>
      </c>
      <c r="BL300" s="176">
        <v>97.490399999999994</v>
      </c>
      <c r="BM300" s="176">
        <v>107.604</v>
      </c>
      <c r="BN300" s="176">
        <v>86.007599999999996</v>
      </c>
      <c r="BO300" s="176">
        <v>109.6956</v>
      </c>
      <c r="BP300" s="176">
        <v>94.206000000000003</v>
      </c>
      <c r="BQ300" s="176">
        <v>55.011600000000001</v>
      </c>
      <c r="BR300" s="176">
        <v>99.531599999999997</v>
      </c>
      <c r="BS300" s="176">
        <v>108.108</v>
      </c>
      <c r="BT300" s="176">
        <v>96.188400000000001</v>
      </c>
      <c r="BU300" s="176">
        <v>70.963200000000001</v>
      </c>
      <c r="BV300" s="176">
        <v>102.1776</v>
      </c>
      <c r="BW300" s="176">
        <v>9.475200000000001</v>
      </c>
      <c r="BX300" s="176">
        <v>74.188800000000001</v>
      </c>
      <c r="BY300" s="176">
        <v>71.567999999999998</v>
      </c>
      <c r="BZ300" s="176">
        <v>53.423999999999999</v>
      </c>
      <c r="CA300" s="176">
        <v>72.374399999999994</v>
      </c>
      <c r="CB300" s="176">
        <v>16.346399999999999</v>
      </c>
      <c r="CC300" s="176">
        <v>26.409599999999998</v>
      </c>
      <c r="CD300" s="176">
        <v>10.8864</v>
      </c>
      <c r="CE300" s="176">
        <v>2.8224</v>
      </c>
      <c r="CF300" s="176">
        <v>5.2416</v>
      </c>
      <c r="CG300" s="176">
        <v>64.377600000000001</v>
      </c>
      <c r="CH300" s="176">
        <v>77.330399999999997</v>
      </c>
      <c r="CI300" s="176">
        <v>65.688000000000002</v>
      </c>
      <c r="CJ300" s="176">
        <v>81.446399999999997</v>
      </c>
      <c r="CK300" s="176">
        <v>14.313600000000001</v>
      </c>
      <c r="CL300" s="176">
        <v>50.551199999999994</v>
      </c>
      <c r="CM300" s="176">
        <v>66.074399999999997</v>
      </c>
      <c r="CN300" s="176">
        <v>69.753600000000006</v>
      </c>
      <c r="CO300" s="176">
        <v>87.2928</v>
      </c>
      <c r="CP300" s="176">
        <v>36.287999999999997</v>
      </c>
      <c r="CQ300" s="176">
        <v>52.365600000000001</v>
      </c>
      <c r="CR300" s="176">
        <v>62.126400000000004</v>
      </c>
      <c r="CS300" s="176">
        <v>62.731199999999994</v>
      </c>
      <c r="CT300" s="176">
        <v>49.392000000000003</v>
      </c>
      <c r="CU300" s="176">
        <v>29.0304</v>
      </c>
      <c r="CV300" s="176">
        <v>17.942400000000003</v>
      </c>
      <c r="CW300" s="176">
        <v>23.3856</v>
      </c>
      <c r="CX300" s="176">
        <v>71.517600000000002</v>
      </c>
      <c r="CY300" s="176">
        <v>122.5896</v>
      </c>
      <c r="CZ300" s="176">
        <v>125.1936</v>
      </c>
      <c r="DA300" s="176">
        <v>143.33760000000001</v>
      </c>
      <c r="DB300" s="176">
        <v>96.566399999999987</v>
      </c>
      <c r="DC300" s="176">
        <v>109.032</v>
      </c>
      <c r="DD300" s="176">
        <v>115.26480000000001</v>
      </c>
      <c r="DO300" s="178"/>
    </row>
    <row r="301" spans="1:119" customFormat="1" ht="12" customHeight="1" x14ac:dyDescent="0.2">
      <c r="A301" s="4"/>
      <c r="B301" s="44"/>
      <c r="C301" s="136"/>
      <c r="D301" s="175"/>
      <c r="E301" s="176"/>
      <c r="F301" s="176"/>
      <c r="G301" s="4"/>
      <c r="H301" s="4"/>
      <c r="I301" s="4"/>
      <c r="J301" s="4"/>
      <c r="K301" s="4"/>
      <c r="L301" s="208">
        <v>37532</v>
      </c>
      <c r="M301" s="176">
        <v>7.6769999999999996</v>
      </c>
      <c r="N301" s="176">
        <v>7.6310000000000002</v>
      </c>
      <c r="O301" s="176">
        <v>7.4960000000000004</v>
      </c>
      <c r="P301" s="176">
        <v>7.2670000000000003</v>
      </c>
      <c r="Q301" s="176">
        <v>8.1509999999999998</v>
      </c>
      <c r="R301" s="176">
        <v>8.327</v>
      </c>
      <c r="S301" s="176">
        <v>8.1820000000000004</v>
      </c>
      <c r="T301" s="176">
        <v>5.7240000000000002</v>
      </c>
      <c r="U301" s="176">
        <v>5.6420000000000003</v>
      </c>
      <c r="V301" s="176">
        <v>5.9050000000000002</v>
      </c>
      <c r="W301" s="176">
        <v>6.2329999999999997</v>
      </c>
      <c r="X301" s="176">
        <v>6.7670000000000003</v>
      </c>
      <c r="Y301" s="176">
        <v>6.7119999999999997</v>
      </c>
      <c r="Z301" s="176">
        <v>6.6689999999999996</v>
      </c>
      <c r="AA301" s="176">
        <v>6.6029999999999998</v>
      </c>
      <c r="AB301" s="176">
        <v>6.468</v>
      </c>
      <c r="AC301" s="176">
        <v>6.3360000000000003</v>
      </c>
      <c r="AD301" s="176">
        <v>6.3639999999999999</v>
      </c>
      <c r="AE301" s="176">
        <v>6.5449999999999999</v>
      </c>
      <c r="AF301" s="176">
        <v>6.5410000000000004</v>
      </c>
      <c r="AG301" s="176">
        <v>6.45</v>
      </c>
      <c r="AH301" s="176">
        <v>6.4619999999999997</v>
      </c>
      <c r="AI301" s="176">
        <v>6.4530000000000003</v>
      </c>
      <c r="AJ301" s="176">
        <v>6.0519999999999996</v>
      </c>
      <c r="AK301" s="176">
        <v>145.55520000000001</v>
      </c>
      <c r="AL301" s="176">
        <v>66.931200000000004</v>
      </c>
      <c r="AM301" s="176">
        <v>94.38239999999999</v>
      </c>
      <c r="AN301" s="176">
        <v>106.88160000000001</v>
      </c>
      <c r="AO301" s="176">
        <v>144.56399999999999</v>
      </c>
      <c r="AP301" s="176">
        <v>96.163200000000003</v>
      </c>
      <c r="AQ301" s="176">
        <v>142.548</v>
      </c>
      <c r="AR301" s="176">
        <v>124.1688</v>
      </c>
      <c r="AS301" s="176">
        <v>111.4008</v>
      </c>
      <c r="AT301" s="176">
        <v>51.357599999999998</v>
      </c>
      <c r="AU301" s="176">
        <v>121.1448</v>
      </c>
      <c r="AV301" s="176">
        <v>132.1824</v>
      </c>
      <c r="AW301" s="176">
        <v>149.99039999999999</v>
      </c>
      <c r="AX301" s="176">
        <v>81.009600000000006</v>
      </c>
      <c r="AY301" s="176">
        <v>131.64479999999998</v>
      </c>
      <c r="AZ301" s="176">
        <v>68.342399999999998</v>
      </c>
      <c r="BA301" s="176">
        <v>51.7104</v>
      </c>
      <c r="BB301" s="176">
        <v>139.15439999999998</v>
      </c>
      <c r="BC301" s="176">
        <v>64.159199999999998</v>
      </c>
      <c r="BD301" s="176">
        <v>49.089599999999997</v>
      </c>
      <c r="BE301" s="176">
        <v>34.524000000000001</v>
      </c>
      <c r="BF301" s="176">
        <v>71.567999999999998</v>
      </c>
      <c r="BG301" s="176">
        <v>126.8064</v>
      </c>
      <c r="BH301" s="176">
        <v>82.60560000000001</v>
      </c>
      <c r="BI301" s="176">
        <v>148.07520000000002</v>
      </c>
      <c r="BJ301" s="176">
        <v>89.05680000000001</v>
      </c>
      <c r="BK301" s="176">
        <v>113.8368</v>
      </c>
      <c r="BL301" s="176">
        <v>97.372799999999998</v>
      </c>
      <c r="BM301" s="176">
        <v>128.6208</v>
      </c>
      <c r="BN301" s="176">
        <v>58.295999999999999</v>
      </c>
      <c r="BO301" s="176">
        <v>88.68719999999999</v>
      </c>
      <c r="BP301" s="176">
        <v>61.000800000000005</v>
      </c>
      <c r="BQ301" s="176">
        <v>72.072000000000003</v>
      </c>
      <c r="BR301" s="176">
        <v>102.21119999999999</v>
      </c>
      <c r="BS301" s="176">
        <v>79.833600000000004</v>
      </c>
      <c r="BT301" s="176">
        <v>52.987199999999994</v>
      </c>
      <c r="BU301" s="176">
        <v>44.755199999999995</v>
      </c>
      <c r="BV301" s="176">
        <v>72.979199999999992</v>
      </c>
      <c r="BW301" s="176">
        <v>104.42880000000001</v>
      </c>
      <c r="BX301" s="176">
        <v>141.32160000000002</v>
      </c>
      <c r="BY301" s="176">
        <v>55.44</v>
      </c>
      <c r="BZ301" s="176">
        <v>112.4088</v>
      </c>
      <c r="CA301" s="176">
        <v>79.917600000000007</v>
      </c>
      <c r="CB301" s="176">
        <v>136.2816</v>
      </c>
      <c r="CC301" s="176">
        <v>86.083199999999991</v>
      </c>
      <c r="CD301" s="176">
        <v>134.41679999999999</v>
      </c>
      <c r="CE301" s="176">
        <v>148.54560000000001</v>
      </c>
      <c r="CF301" s="176">
        <v>80.085599999999999</v>
      </c>
      <c r="CG301" s="176">
        <v>19.4208</v>
      </c>
      <c r="CH301" s="176">
        <v>80.724000000000004</v>
      </c>
      <c r="CI301" s="176">
        <v>41.328000000000003</v>
      </c>
      <c r="CJ301" s="176">
        <v>62.294400000000003</v>
      </c>
      <c r="CK301" s="176">
        <v>117.7176</v>
      </c>
      <c r="CL301" s="176">
        <v>141.72479999999999</v>
      </c>
      <c r="CM301" s="176">
        <v>117.12960000000001</v>
      </c>
      <c r="CN301" s="176">
        <v>50.9544</v>
      </c>
      <c r="CO301" s="176">
        <v>68.207999999999998</v>
      </c>
      <c r="CP301" s="176">
        <v>145.10160000000002</v>
      </c>
      <c r="CQ301" s="176">
        <v>152.208</v>
      </c>
      <c r="CR301" s="176">
        <v>91.845600000000005</v>
      </c>
      <c r="CS301" s="176">
        <v>141.10320000000002</v>
      </c>
      <c r="CT301" s="176">
        <v>110.93039999999999</v>
      </c>
      <c r="CU301" s="176">
        <v>113.1816</v>
      </c>
      <c r="CV301" s="176">
        <v>102.29519999999999</v>
      </c>
      <c r="CW301" s="176">
        <v>145.3032</v>
      </c>
      <c r="CX301" s="176">
        <v>102.6648</v>
      </c>
      <c r="CY301" s="176">
        <v>91.761600000000001</v>
      </c>
      <c r="CZ301" s="176">
        <v>33.667199999999994</v>
      </c>
      <c r="DA301" s="176">
        <v>144.21120000000002</v>
      </c>
      <c r="DB301" s="176">
        <v>120.75839999999999</v>
      </c>
      <c r="DC301" s="176">
        <v>108.05760000000001</v>
      </c>
      <c r="DD301" s="176">
        <v>18.412800000000001</v>
      </c>
      <c r="DO301" s="178"/>
    </row>
    <row r="302" spans="1:119" customFormat="1" ht="12" customHeight="1" x14ac:dyDescent="0.2">
      <c r="A302" s="4"/>
      <c r="B302" s="44"/>
      <c r="C302" s="136"/>
      <c r="D302" s="175"/>
      <c r="E302" s="176"/>
      <c r="F302" s="176"/>
      <c r="G302" s="4"/>
      <c r="H302" s="4"/>
      <c r="I302" s="4"/>
      <c r="J302" s="4"/>
      <c r="K302" s="4"/>
      <c r="L302" s="208">
        <v>37533</v>
      </c>
      <c r="M302" s="176">
        <v>5.3109999999999999</v>
      </c>
      <c r="N302" s="176">
        <v>5.7759999999999998</v>
      </c>
      <c r="O302" s="176">
        <v>6.9349999999999996</v>
      </c>
      <c r="P302" s="176">
        <v>7.1639999999999997</v>
      </c>
      <c r="Q302" s="176">
        <v>7.4349999999999996</v>
      </c>
      <c r="R302" s="176">
        <v>7.7119999999999997</v>
      </c>
      <c r="S302" s="176">
        <v>7.9889999999999999</v>
      </c>
      <c r="T302" s="176">
        <v>8.2750000000000004</v>
      </c>
      <c r="U302" s="176">
        <v>8.5429999999999993</v>
      </c>
      <c r="V302" s="176">
        <v>8.4329999999999998</v>
      </c>
      <c r="W302" s="176">
        <v>9.0540000000000003</v>
      </c>
      <c r="X302" s="176">
        <v>9.1349999999999998</v>
      </c>
      <c r="Y302" s="176">
        <v>8.9860000000000007</v>
      </c>
      <c r="Z302" s="176">
        <v>7.8630000000000004</v>
      </c>
      <c r="AA302" s="176">
        <v>5.6840000000000002</v>
      </c>
      <c r="AB302" s="176">
        <v>6.4649999999999999</v>
      </c>
      <c r="AC302" s="176">
        <v>6.8559999999999999</v>
      </c>
      <c r="AD302" s="176">
        <v>7.1289999999999996</v>
      </c>
      <c r="AE302" s="176">
        <v>8.8320000000000007</v>
      </c>
      <c r="AF302" s="176">
        <v>8.8960000000000008</v>
      </c>
      <c r="AG302" s="176">
        <v>8.94</v>
      </c>
      <c r="AH302" s="176">
        <v>8.9529999999999994</v>
      </c>
      <c r="AI302" s="176">
        <v>8.9640000000000004</v>
      </c>
      <c r="AJ302" s="176">
        <v>4.6840000000000002</v>
      </c>
      <c r="AK302" s="176">
        <v>106.9824</v>
      </c>
      <c r="AL302" s="176">
        <v>137.22239999999999</v>
      </c>
      <c r="AM302" s="176">
        <v>90.5184</v>
      </c>
      <c r="AN302" s="176">
        <v>55.372800000000005</v>
      </c>
      <c r="AO302" s="176">
        <v>47.6952</v>
      </c>
      <c r="AP302" s="176">
        <v>131.84639999999999</v>
      </c>
      <c r="AQ302" s="176">
        <v>114.4248</v>
      </c>
      <c r="AR302" s="176">
        <v>151.4016</v>
      </c>
      <c r="AS302" s="176">
        <v>111.48480000000001</v>
      </c>
      <c r="AT302" s="176">
        <v>109.98960000000001</v>
      </c>
      <c r="AU302" s="176">
        <v>116.3904</v>
      </c>
      <c r="AV302" s="176">
        <v>96.398399999999995</v>
      </c>
      <c r="AW302" s="176">
        <v>71.803200000000004</v>
      </c>
      <c r="AX302" s="176">
        <v>123.93360000000001</v>
      </c>
      <c r="AY302" s="176">
        <v>133.79520000000002</v>
      </c>
      <c r="AZ302" s="176">
        <v>133.66079999999999</v>
      </c>
      <c r="BA302" s="176">
        <v>80.035200000000003</v>
      </c>
      <c r="BB302" s="176">
        <v>69.921600000000012</v>
      </c>
      <c r="BC302" s="176">
        <v>83.244</v>
      </c>
      <c r="BD302" s="176">
        <v>79.749600000000001</v>
      </c>
      <c r="BE302" s="176">
        <v>105.30239999999999</v>
      </c>
      <c r="BF302" s="176">
        <v>44.570399999999999</v>
      </c>
      <c r="BG302" s="176">
        <v>109.536</v>
      </c>
      <c r="BH302" s="176">
        <v>63.503999999999998</v>
      </c>
      <c r="BI302" s="176">
        <v>85.881600000000006</v>
      </c>
      <c r="BJ302" s="176">
        <v>41.328000000000003</v>
      </c>
      <c r="BK302" s="176">
        <v>47.795999999999999</v>
      </c>
      <c r="BL302" s="176">
        <v>118.64160000000001</v>
      </c>
      <c r="BM302" s="176">
        <v>141.5232</v>
      </c>
      <c r="BN302" s="176">
        <v>83.479199999999992</v>
      </c>
      <c r="BO302" s="176">
        <v>147.36960000000002</v>
      </c>
      <c r="BP302" s="176">
        <v>103.2192</v>
      </c>
      <c r="BQ302" s="176">
        <v>110.24160000000001</v>
      </c>
      <c r="BR302" s="176">
        <v>106.848</v>
      </c>
      <c r="BS302" s="176">
        <v>101.80800000000001</v>
      </c>
      <c r="BT302" s="176">
        <v>71.8536</v>
      </c>
      <c r="BU302" s="176">
        <v>101.2368</v>
      </c>
      <c r="BV302" s="176">
        <v>63.957599999999999</v>
      </c>
      <c r="BW302" s="176">
        <v>112.2912</v>
      </c>
      <c r="BX302" s="176">
        <v>105.03360000000001</v>
      </c>
      <c r="BY302" s="176">
        <v>42.134399999999999</v>
      </c>
      <c r="BZ302" s="176">
        <v>123.06</v>
      </c>
      <c r="CA302" s="176">
        <v>90.367199999999997</v>
      </c>
      <c r="CB302" s="176">
        <v>135.6096</v>
      </c>
      <c r="CC302" s="176">
        <v>67.536000000000001</v>
      </c>
      <c r="CD302" s="176">
        <v>84.453600000000009</v>
      </c>
      <c r="CE302" s="176">
        <v>23.788799999999998</v>
      </c>
      <c r="CF302" s="176">
        <v>81.647999999999996</v>
      </c>
      <c r="CG302" s="176">
        <v>111.88800000000001</v>
      </c>
      <c r="CH302" s="176">
        <v>55.036799999999999</v>
      </c>
      <c r="CI302" s="176">
        <v>81.160800000000009</v>
      </c>
      <c r="CJ302" s="176">
        <v>127.73039999999999</v>
      </c>
      <c r="CK302" s="176">
        <v>81.513600000000011</v>
      </c>
      <c r="CL302" s="176">
        <v>141.69120000000001</v>
      </c>
      <c r="CM302" s="176">
        <v>91.761600000000001</v>
      </c>
      <c r="CN302" s="176">
        <v>136.48320000000001</v>
      </c>
      <c r="CO302" s="176">
        <v>119.5488</v>
      </c>
      <c r="CP302" s="176">
        <v>146.56320000000002</v>
      </c>
      <c r="CQ302" s="176">
        <v>40.639199999999995</v>
      </c>
      <c r="CR302" s="176">
        <v>160.59120000000001</v>
      </c>
      <c r="CS302" s="176">
        <v>98.414400000000001</v>
      </c>
      <c r="CT302" s="176">
        <v>137.13839999999999</v>
      </c>
      <c r="CU302" s="176">
        <v>48.787199999999999</v>
      </c>
      <c r="CV302" s="176">
        <v>77.884799999999998</v>
      </c>
      <c r="CW302" s="176">
        <v>106.0416</v>
      </c>
      <c r="CX302" s="176">
        <v>78.069600000000008</v>
      </c>
      <c r="CY302" s="176">
        <v>137.5248</v>
      </c>
      <c r="CZ302" s="176">
        <v>122.87519999999999</v>
      </c>
      <c r="DA302" s="176">
        <v>100.71599999999999</v>
      </c>
      <c r="DB302" s="176">
        <v>146.63039999999998</v>
      </c>
      <c r="DC302" s="176">
        <v>79.363199999999992</v>
      </c>
      <c r="DD302" s="176">
        <v>100.3296</v>
      </c>
      <c r="DO302" s="178"/>
    </row>
    <row r="303" spans="1:119" customFormat="1" ht="12" customHeight="1" x14ac:dyDescent="0.2">
      <c r="A303" s="4"/>
      <c r="B303" s="44"/>
      <c r="C303" s="136"/>
      <c r="D303" s="175"/>
      <c r="E303" s="176"/>
      <c r="F303" s="176"/>
      <c r="G303" s="4"/>
      <c r="H303" s="4"/>
      <c r="I303" s="4"/>
      <c r="J303" s="4"/>
      <c r="K303" s="4"/>
      <c r="L303" s="208">
        <v>37534</v>
      </c>
      <c r="M303" s="176">
        <v>4.7229999999999999</v>
      </c>
      <c r="N303" s="176">
        <v>3.444</v>
      </c>
      <c r="O303" s="176">
        <v>3.1589999999999998</v>
      </c>
      <c r="P303" s="176">
        <v>3.129</v>
      </c>
      <c r="Q303" s="176">
        <v>6.016</v>
      </c>
      <c r="R303" s="176">
        <v>9.4220000000000006</v>
      </c>
      <c r="S303" s="176">
        <v>8.83</v>
      </c>
      <c r="T303" s="176">
        <v>8.4890000000000008</v>
      </c>
      <c r="U303" s="176">
        <v>9.8049999999999997</v>
      </c>
      <c r="V303" s="176">
        <v>10.558</v>
      </c>
      <c r="W303" s="176">
        <v>7.492</v>
      </c>
      <c r="X303" s="176">
        <v>7.5019999999999998</v>
      </c>
      <c r="Y303" s="176">
        <v>6.3070000000000004</v>
      </c>
      <c r="Z303" s="176">
        <v>4.5019999999999998</v>
      </c>
      <c r="AA303" s="176">
        <v>4.5060000000000002</v>
      </c>
      <c r="AB303" s="176">
        <v>3.9169999999999998</v>
      </c>
      <c r="AC303" s="176">
        <v>8.7999999999999995E-2</v>
      </c>
      <c r="AD303" s="176">
        <v>0.77100000000000002</v>
      </c>
      <c r="AE303" s="176">
        <v>3.2509999999999999</v>
      </c>
      <c r="AF303" s="176">
        <v>2.5369999999999999</v>
      </c>
      <c r="AG303" s="176">
        <v>9.8000000000000004E-2</v>
      </c>
      <c r="AH303" s="176">
        <v>6.54</v>
      </c>
      <c r="AI303" s="176">
        <v>10.567</v>
      </c>
      <c r="AJ303" s="176">
        <v>9.0980000000000008</v>
      </c>
      <c r="AK303" s="176">
        <v>89.6952</v>
      </c>
      <c r="AL303" s="176">
        <v>127.8984</v>
      </c>
      <c r="AM303" s="176">
        <v>162.85920000000002</v>
      </c>
      <c r="AN303" s="176">
        <v>97.003199999999993</v>
      </c>
      <c r="AO303" s="176">
        <v>88.855199999999996</v>
      </c>
      <c r="AP303" s="176">
        <v>110.5776</v>
      </c>
      <c r="AQ303" s="176">
        <v>86.385600000000011</v>
      </c>
      <c r="AR303" s="176">
        <v>153.46799999999999</v>
      </c>
      <c r="AS303" s="176">
        <v>94.953600000000009</v>
      </c>
      <c r="AT303" s="176">
        <v>136.43279999999999</v>
      </c>
      <c r="AU303" s="176">
        <v>141.64079999999998</v>
      </c>
      <c r="AV303" s="176">
        <v>97.221600000000009</v>
      </c>
      <c r="AW303" s="176">
        <v>125.63039999999999</v>
      </c>
      <c r="AX303" s="176">
        <v>111.9888</v>
      </c>
      <c r="AY303" s="176">
        <v>121.01039999999999</v>
      </c>
      <c r="AZ303" s="176">
        <v>135.0384</v>
      </c>
      <c r="BA303" s="176">
        <v>106.9152</v>
      </c>
      <c r="BB303" s="176">
        <v>106.4952</v>
      </c>
      <c r="BC303" s="176">
        <v>56.733599999999996</v>
      </c>
      <c r="BD303" s="176">
        <v>120.54</v>
      </c>
      <c r="BE303" s="176">
        <v>132.65279999999998</v>
      </c>
      <c r="BF303" s="176">
        <v>111.636</v>
      </c>
      <c r="BG303" s="176">
        <v>45.040800000000004</v>
      </c>
      <c r="BH303" s="176">
        <v>123.2616</v>
      </c>
      <c r="BI303" s="176">
        <v>101.0184</v>
      </c>
      <c r="BJ303" s="176">
        <v>127.008</v>
      </c>
      <c r="BK303" s="176">
        <v>108.66239999999999</v>
      </c>
      <c r="BL303" s="176">
        <v>88.367999999999995</v>
      </c>
      <c r="BM303" s="176">
        <v>118.74239999999999</v>
      </c>
      <c r="BN303" s="176">
        <v>100.63200000000001</v>
      </c>
      <c r="BO303" s="176">
        <v>120.75839999999999</v>
      </c>
      <c r="BP303" s="176">
        <v>51.206400000000002</v>
      </c>
      <c r="BQ303" s="176">
        <v>74.625600000000006</v>
      </c>
      <c r="BR303" s="176">
        <v>127.8648</v>
      </c>
      <c r="BS303" s="176">
        <v>137.89439999999999</v>
      </c>
      <c r="BT303" s="176">
        <v>47.5608</v>
      </c>
      <c r="BU303" s="176">
        <v>41.344800000000006</v>
      </c>
      <c r="BV303" s="176">
        <v>124.7568</v>
      </c>
      <c r="BW303" s="176">
        <v>118.13760000000001</v>
      </c>
      <c r="BX303" s="176">
        <v>138.4992</v>
      </c>
      <c r="BY303" s="176">
        <v>120.3552</v>
      </c>
      <c r="BZ303" s="176">
        <v>57.573599999999999</v>
      </c>
      <c r="CA303" s="176">
        <v>43.159199999999998</v>
      </c>
      <c r="CB303" s="176">
        <v>71.9208</v>
      </c>
      <c r="CC303" s="176">
        <v>77.447999999999993</v>
      </c>
      <c r="CD303" s="176">
        <v>49.795199999999994</v>
      </c>
      <c r="CE303" s="176">
        <v>62.680800000000005</v>
      </c>
      <c r="CF303" s="176">
        <v>52.365600000000001</v>
      </c>
      <c r="CG303" s="176">
        <v>65.721600000000009</v>
      </c>
      <c r="CH303" s="176">
        <v>79.228800000000007</v>
      </c>
      <c r="CI303" s="176">
        <v>35.363999999999997</v>
      </c>
      <c r="CJ303" s="176">
        <v>58.833599999999997</v>
      </c>
      <c r="CK303" s="176">
        <v>64.915199999999999</v>
      </c>
      <c r="CL303" s="176">
        <v>79.430399999999992</v>
      </c>
      <c r="CM303" s="176">
        <v>47.375999999999998</v>
      </c>
      <c r="CN303" s="176">
        <v>20.916</v>
      </c>
      <c r="CO303" s="176">
        <v>51.6096</v>
      </c>
      <c r="CP303" s="176">
        <v>57.859199999999994</v>
      </c>
      <c r="CQ303" s="176">
        <v>70.56</v>
      </c>
      <c r="CR303" s="176">
        <v>65.116799999999998</v>
      </c>
      <c r="CS303" s="176">
        <v>51.996000000000002</v>
      </c>
      <c r="CT303" s="176">
        <v>56.6496</v>
      </c>
      <c r="CU303" s="176">
        <v>121.76639999999999</v>
      </c>
      <c r="CV303" s="176">
        <v>118.13760000000001</v>
      </c>
      <c r="CW303" s="176">
        <v>88.8048</v>
      </c>
      <c r="CX303" s="176">
        <v>96.952799999999996</v>
      </c>
      <c r="CY303" s="176">
        <v>134.26560000000001</v>
      </c>
      <c r="CZ303" s="176">
        <v>120.75839999999999</v>
      </c>
      <c r="DA303" s="176">
        <v>55.776000000000003</v>
      </c>
      <c r="DB303" s="176">
        <v>100.3296</v>
      </c>
      <c r="DC303" s="176">
        <v>142.80000000000001</v>
      </c>
      <c r="DD303" s="176">
        <v>86.889600000000002</v>
      </c>
      <c r="DO303" s="178"/>
    </row>
    <row r="304" spans="1:119" customFormat="1" ht="12" customHeight="1" x14ac:dyDescent="0.2">
      <c r="A304" s="4"/>
      <c r="B304" s="44"/>
      <c r="C304" s="136"/>
      <c r="D304" s="175"/>
      <c r="E304" s="176"/>
      <c r="F304" s="176"/>
      <c r="G304" s="4"/>
      <c r="H304" s="4"/>
      <c r="I304" s="4"/>
      <c r="J304" s="4"/>
      <c r="K304" s="4"/>
      <c r="L304" s="208">
        <v>37535</v>
      </c>
      <c r="M304" s="176">
        <v>7.6239999999999997</v>
      </c>
      <c r="N304" s="176">
        <v>3.7269999999999999</v>
      </c>
      <c r="O304" s="176">
        <v>2.7690000000000001</v>
      </c>
      <c r="P304" s="176">
        <v>2.7690000000000001</v>
      </c>
      <c r="Q304" s="176">
        <v>2.7519999999999998</v>
      </c>
      <c r="R304" s="176">
        <v>2.7490000000000001</v>
      </c>
      <c r="S304" s="176">
        <v>2.6320000000000001</v>
      </c>
      <c r="T304" s="176">
        <v>2.7069999999999999</v>
      </c>
      <c r="U304" s="176">
        <v>3.165</v>
      </c>
      <c r="V304" s="176">
        <v>3.1520000000000001</v>
      </c>
      <c r="W304" s="176">
        <v>3.11</v>
      </c>
      <c r="X304" s="176">
        <v>3.254</v>
      </c>
      <c r="Y304" s="176">
        <v>3.246</v>
      </c>
      <c r="Z304" s="176">
        <v>3.9740000000000002</v>
      </c>
      <c r="AA304" s="176">
        <v>4.2060000000000004</v>
      </c>
      <c r="AB304" s="176">
        <v>4.2009999999999996</v>
      </c>
      <c r="AC304" s="176">
        <v>4.1749999999999998</v>
      </c>
      <c r="AD304" s="176">
        <v>4.1769999999999996</v>
      </c>
      <c r="AE304" s="176">
        <v>4.181</v>
      </c>
      <c r="AF304" s="176">
        <v>4.1989999999999998</v>
      </c>
      <c r="AG304" s="176">
        <v>4.2050000000000001</v>
      </c>
      <c r="AH304" s="176">
        <v>4.2160000000000002</v>
      </c>
      <c r="AI304" s="176">
        <v>4.2130000000000001</v>
      </c>
      <c r="AJ304" s="176">
        <v>8.0419999999999998</v>
      </c>
      <c r="AK304" s="176">
        <v>90.316800000000001</v>
      </c>
      <c r="AL304" s="176">
        <v>49.9968</v>
      </c>
      <c r="AM304" s="176">
        <v>138.012</v>
      </c>
      <c r="AN304" s="176">
        <v>114.6096</v>
      </c>
      <c r="AO304" s="176">
        <v>145.55520000000001</v>
      </c>
      <c r="AP304" s="176">
        <v>122.7744</v>
      </c>
      <c r="AQ304" s="176">
        <v>71.988</v>
      </c>
      <c r="AR304" s="176">
        <v>147.68879999999999</v>
      </c>
      <c r="AS304" s="176">
        <v>140.44800000000001</v>
      </c>
      <c r="AT304" s="176">
        <v>152.5104</v>
      </c>
      <c r="AU304" s="176">
        <v>125.63039999999999</v>
      </c>
      <c r="AV304" s="176">
        <v>90.468000000000004</v>
      </c>
      <c r="AW304" s="176">
        <v>137.05439999999999</v>
      </c>
      <c r="AX304" s="176">
        <v>142.83360000000002</v>
      </c>
      <c r="AY304" s="176">
        <v>67.653600000000012</v>
      </c>
      <c r="AZ304" s="176">
        <v>134.7192</v>
      </c>
      <c r="BA304" s="176">
        <v>116.5248</v>
      </c>
      <c r="BB304" s="176">
        <v>93.710399999999993</v>
      </c>
      <c r="BC304" s="176">
        <v>101.556</v>
      </c>
      <c r="BD304" s="176">
        <v>72.088800000000006</v>
      </c>
      <c r="BE304" s="176">
        <v>128.70480000000001</v>
      </c>
      <c r="BF304" s="176">
        <v>137.69279999999998</v>
      </c>
      <c r="BG304" s="176">
        <v>135.67679999999999</v>
      </c>
      <c r="BH304" s="176">
        <v>71.231999999999999</v>
      </c>
      <c r="BI304" s="176">
        <v>131.292</v>
      </c>
      <c r="BJ304" s="176">
        <v>146.17679999999999</v>
      </c>
      <c r="BK304" s="176">
        <v>145.6728</v>
      </c>
      <c r="BL304" s="176">
        <v>101.80800000000001</v>
      </c>
      <c r="BM304" s="176">
        <v>68.392800000000008</v>
      </c>
      <c r="BN304" s="176">
        <v>107.52</v>
      </c>
      <c r="BO304" s="176">
        <v>143.4384</v>
      </c>
      <c r="BP304" s="176">
        <v>142.49760000000001</v>
      </c>
      <c r="BQ304" s="176">
        <v>115.46639999999999</v>
      </c>
      <c r="BR304" s="176">
        <v>107.7552</v>
      </c>
      <c r="BS304" s="176">
        <v>84.470399999999998</v>
      </c>
      <c r="BT304" s="176">
        <v>127.2432</v>
      </c>
      <c r="BU304" s="176">
        <v>72.62639999999999</v>
      </c>
      <c r="BV304" s="176">
        <v>136.78560000000002</v>
      </c>
      <c r="BW304" s="176">
        <v>143.87520000000001</v>
      </c>
      <c r="BX304" s="176">
        <v>154.22399999999999</v>
      </c>
      <c r="BY304" s="176">
        <v>70.963200000000001</v>
      </c>
      <c r="BZ304" s="176">
        <v>40.941600000000001</v>
      </c>
      <c r="CA304" s="176">
        <v>86.251199999999997</v>
      </c>
      <c r="CB304" s="176">
        <v>77.750399999999999</v>
      </c>
      <c r="CC304" s="176">
        <v>77.414400000000001</v>
      </c>
      <c r="CD304" s="176">
        <v>51.155999999999999</v>
      </c>
      <c r="CE304" s="176">
        <v>80.253600000000006</v>
      </c>
      <c r="CF304" s="176">
        <v>84.201599999999999</v>
      </c>
      <c r="CG304" s="176">
        <v>98.935199999999995</v>
      </c>
      <c r="CH304" s="176">
        <v>41.496000000000002</v>
      </c>
      <c r="CI304" s="176">
        <v>69.652799999999999</v>
      </c>
      <c r="CJ304" s="176">
        <v>58.531199999999998</v>
      </c>
      <c r="CK304" s="176">
        <v>87.091200000000001</v>
      </c>
      <c r="CL304" s="176">
        <v>46.569600000000001</v>
      </c>
      <c r="CM304" s="176">
        <v>92.231999999999999</v>
      </c>
      <c r="CN304" s="176">
        <v>55.641599999999997</v>
      </c>
      <c r="CO304" s="176">
        <v>64.394400000000005</v>
      </c>
      <c r="CP304" s="176">
        <v>78.657600000000002</v>
      </c>
      <c r="CQ304" s="176">
        <v>60.883199999999995</v>
      </c>
      <c r="CR304" s="176">
        <v>70.576800000000006</v>
      </c>
      <c r="CS304" s="176">
        <v>77.918399999999991</v>
      </c>
      <c r="CT304" s="176">
        <v>70.156800000000004</v>
      </c>
      <c r="CU304" s="176">
        <v>21.235199999999999</v>
      </c>
      <c r="CV304" s="176">
        <v>69.384</v>
      </c>
      <c r="CW304" s="176">
        <v>56.246400000000001</v>
      </c>
      <c r="CX304" s="176">
        <v>123.17760000000001</v>
      </c>
      <c r="CY304" s="176">
        <v>95.961600000000004</v>
      </c>
      <c r="CZ304" s="176">
        <v>71.450399999999988</v>
      </c>
      <c r="DA304" s="176">
        <v>107.04960000000001</v>
      </c>
      <c r="DB304" s="176">
        <v>113.7024</v>
      </c>
      <c r="DC304" s="176">
        <v>119.3472</v>
      </c>
      <c r="DD304" s="176">
        <v>59.572800000000001</v>
      </c>
      <c r="DO304" s="178"/>
    </row>
    <row r="305" spans="1:119" customFormat="1" ht="12" customHeight="1" x14ac:dyDescent="0.2">
      <c r="A305" s="4"/>
      <c r="B305" s="44"/>
      <c r="C305" s="136"/>
      <c r="D305" s="175"/>
      <c r="E305" s="176"/>
      <c r="F305" s="176"/>
      <c r="G305" s="4"/>
      <c r="H305" s="4"/>
      <c r="I305" s="4"/>
      <c r="J305" s="4"/>
      <c r="K305" s="4"/>
      <c r="L305" s="208">
        <v>37536</v>
      </c>
      <c r="M305" s="176">
        <v>8.952</v>
      </c>
      <c r="N305" s="176">
        <v>8.9710000000000001</v>
      </c>
      <c r="O305" s="176">
        <v>8.9619999999999997</v>
      </c>
      <c r="P305" s="176">
        <v>8.9589999999999996</v>
      </c>
      <c r="Q305" s="176">
        <v>8.9570000000000007</v>
      </c>
      <c r="R305" s="176">
        <v>8.9350000000000005</v>
      </c>
      <c r="S305" s="176">
        <v>8.9269999999999996</v>
      </c>
      <c r="T305" s="176">
        <v>8.907</v>
      </c>
      <c r="U305" s="176">
        <v>6.43</v>
      </c>
      <c r="V305" s="176">
        <v>5.3719999999999999</v>
      </c>
      <c r="W305" s="176">
        <v>5.3289999999999997</v>
      </c>
      <c r="X305" s="176">
        <v>5.3079999999999998</v>
      </c>
      <c r="Y305" s="176">
        <v>5.2930000000000001</v>
      </c>
      <c r="Z305" s="176">
        <v>5.2750000000000004</v>
      </c>
      <c r="AA305" s="176">
        <v>5.298</v>
      </c>
      <c r="AB305" s="176">
        <v>5.3849999999999998</v>
      </c>
      <c r="AC305" s="176">
        <v>5.3479999999999999</v>
      </c>
      <c r="AD305" s="176">
        <v>5.3319999999999999</v>
      </c>
      <c r="AE305" s="176">
        <v>5.33</v>
      </c>
      <c r="AF305" s="176">
        <v>5.2510000000000003</v>
      </c>
      <c r="AG305" s="176">
        <v>4.9539999999999997</v>
      </c>
      <c r="AH305" s="176">
        <v>4.7729999999999997</v>
      </c>
      <c r="AI305" s="176">
        <v>4.7670000000000003</v>
      </c>
      <c r="AJ305" s="176">
        <v>5.9059999999999997</v>
      </c>
      <c r="AK305" s="176">
        <v>93.777600000000007</v>
      </c>
      <c r="AL305" s="176">
        <v>118.7088</v>
      </c>
      <c r="AM305" s="176">
        <v>134.68559999999999</v>
      </c>
      <c r="AN305" s="176">
        <v>109.6704</v>
      </c>
      <c r="AO305" s="176">
        <v>139.7424</v>
      </c>
      <c r="AP305" s="176">
        <v>114.3912</v>
      </c>
      <c r="AQ305" s="176">
        <v>98.918399999999991</v>
      </c>
      <c r="AR305" s="176">
        <v>112.5264</v>
      </c>
      <c r="AS305" s="176">
        <v>78.002399999999994</v>
      </c>
      <c r="AT305" s="176">
        <v>108.39360000000001</v>
      </c>
      <c r="AU305" s="176">
        <v>98.380800000000008</v>
      </c>
      <c r="AV305" s="176">
        <v>112.0896</v>
      </c>
      <c r="AW305" s="176">
        <v>94.936800000000005</v>
      </c>
      <c r="AX305" s="176">
        <v>118.22160000000001</v>
      </c>
      <c r="AY305" s="176">
        <v>68.543999999999997</v>
      </c>
      <c r="AZ305" s="176">
        <v>71.1648</v>
      </c>
      <c r="BA305" s="176">
        <v>146.36160000000001</v>
      </c>
      <c r="BB305" s="176">
        <v>98.985600000000005</v>
      </c>
      <c r="BC305" s="176">
        <v>58.329599999999999</v>
      </c>
      <c r="BD305" s="176">
        <v>73.348799999999997</v>
      </c>
      <c r="BE305" s="176">
        <v>31.046400000000002</v>
      </c>
      <c r="BF305" s="176">
        <v>42.201599999999999</v>
      </c>
      <c r="BG305" s="176">
        <v>55.6584</v>
      </c>
      <c r="BH305" s="176">
        <v>57.052800000000005</v>
      </c>
      <c r="BI305" s="176">
        <v>51.408000000000001</v>
      </c>
      <c r="BJ305" s="176">
        <v>34.271999999999998</v>
      </c>
      <c r="BK305" s="176">
        <v>56.767199999999995</v>
      </c>
      <c r="BL305" s="176">
        <v>130.7208</v>
      </c>
      <c r="BM305" s="176">
        <v>120.3552</v>
      </c>
      <c r="BN305" s="176">
        <v>115.7688</v>
      </c>
      <c r="BO305" s="176">
        <v>122.64</v>
      </c>
      <c r="BP305" s="176">
        <v>130.68719999999999</v>
      </c>
      <c r="BQ305" s="176">
        <v>63.403199999999998</v>
      </c>
      <c r="BR305" s="176">
        <v>95.911199999999994</v>
      </c>
      <c r="BS305" s="176">
        <v>108.46080000000001</v>
      </c>
      <c r="BT305" s="176">
        <v>106.1088</v>
      </c>
      <c r="BU305" s="176">
        <v>123.17760000000001</v>
      </c>
      <c r="BV305" s="176">
        <v>120.96</v>
      </c>
      <c r="BW305" s="176">
        <v>22.377599999999997</v>
      </c>
      <c r="BX305" s="176">
        <v>96.549600000000012</v>
      </c>
      <c r="BY305" s="176">
        <v>27.115200000000002</v>
      </c>
      <c r="BZ305" s="176">
        <v>63.8904</v>
      </c>
      <c r="CA305" s="176">
        <v>135.24</v>
      </c>
      <c r="CB305" s="176">
        <v>146.76479999999998</v>
      </c>
      <c r="CC305" s="176">
        <v>106.0416</v>
      </c>
      <c r="CD305" s="176">
        <v>76.053600000000003</v>
      </c>
      <c r="CE305" s="176">
        <v>90.635999999999996</v>
      </c>
      <c r="CF305" s="176">
        <v>147.87360000000001</v>
      </c>
      <c r="CG305" s="176">
        <v>60.009599999999999</v>
      </c>
      <c r="CH305" s="176">
        <v>78.792000000000002</v>
      </c>
      <c r="CI305" s="176">
        <v>89.476799999999997</v>
      </c>
      <c r="CJ305" s="176">
        <v>74.793600000000012</v>
      </c>
      <c r="CK305" s="176">
        <v>135.67679999999999</v>
      </c>
      <c r="CL305" s="176">
        <v>72.374399999999994</v>
      </c>
      <c r="CM305" s="176">
        <v>20.0928</v>
      </c>
      <c r="CN305" s="176">
        <v>99.48960000000001</v>
      </c>
      <c r="CO305" s="176">
        <v>104.2272</v>
      </c>
      <c r="CP305" s="176">
        <v>124.992</v>
      </c>
      <c r="CQ305" s="176">
        <v>117.12960000000001</v>
      </c>
      <c r="CR305" s="176">
        <v>109.2672</v>
      </c>
      <c r="CS305" s="176">
        <v>95.676000000000002</v>
      </c>
      <c r="CT305" s="176">
        <v>143.23679999999999</v>
      </c>
      <c r="CU305" s="176">
        <v>109.872</v>
      </c>
      <c r="CV305" s="176">
        <v>70.761600000000001</v>
      </c>
      <c r="CW305" s="176">
        <v>136.7688</v>
      </c>
      <c r="CX305" s="176">
        <v>103.824</v>
      </c>
      <c r="CY305" s="176">
        <v>94.214399999999998</v>
      </c>
      <c r="CZ305" s="176">
        <v>116.02080000000001</v>
      </c>
      <c r="DA305" s="176">
        <v>60.48</v>
      </c>
      <c r="DB305" s="176">
        <v>104.5128</v>
      </c>
      <c r="DC305" s="176">
        <v>141.20400000000001</v>
      </c>
      <c r="DD305" s="176">
        <v>71.769600000000011</v>
      </c>
      <c r="DO305" s="178"/>
    </row>
    <row r="306" spans="1:119" customFormat="1" ht="12" customHeight="1" x14ac:dyDescent="0.2">
      <c r="A306" s="4"/>
      <c r="B306" s="44"/>
      <c r="C306" s="136"/>
      <c r="D306" s="175"/>
      <c r="E306" s="176"/>
      <c r="F306" s="176"/>
      <c r="G306" s="4"/>
      <c r="H306" s="4"/>
      <c r="I306" s="4"/>
      <c r="J306" s="4"/>
      <c r="K306" s="4"/>
      <c r="L306" s="208">
        <v>37537</v>
      </c>
      <c r="M306" s="176">
        <v>4.8849999999999998</v>
      </c>
      <c r="N306" s="176">
        <v>5.0750000000000002</v>
      </c>
      <c r="O306" s="176">
        <v>5.2439999999999998</v>
      </c>
      <c r="P306" s="176">
        <v>5.1849999999999996</v>
      </c>
      <c r="Q306" s="176">
        <v>5.1719999999999997</v>
      </c>
      <c r="R306" s="176">
        <v>4.5789999999999997</v>
      </c>
      <c r="S306" s="176">
        <v>2.7930000000000001</v>
      </c>
      <c r="T306" s="176">
        <v>2.6</v>
      </c>
      <c r="U306" s="176">
        <v>2.581</v>
      </c>
      <c r="V306" s="176">
        <v>3.794</v>
      </c>
      <c r="W306" s="176">
        <v>4.3689999999999998</v>
      </c>
      <c r="X306" s="176">
        <v>4.3579999999999997</v>
      </c>
      <c r="Y306" s="176">
        <v>4.4489999999999998</v>
      </c>
      <c r="Z306" s="176">
        <v>4.46</v>
      </c>
      <c r="AA306" s="176">
        <v>5.101</v>
      </c>
      <c r="AB306" s="176">
        <v>6.048</v>
      </c>
      <c r="AC306" s="176">
        <v>6.0789999999999997</v>
      </c>
      <c r="AD306" s="176">
        <v>6.0380000000000003</v>
      </c>
      <c r="AE306" s="176">
        <v>6.1390000000000002</v>
      </c>
      <c r="AF306" s="176">
        <v>6.18</v>
      </c>
      <c r="AG306" s="176">
        <v>6.1950000000000003</v>
      </c>
      <c r="AH306" s="176">
        <v>6.2</v>
      </c>
      <c r="AI306" s="176">
        <v>6.2089999999999996</v>
      </c>
      <c r="AJ306" s="176">
        <v>5.7039999999999997</v>
      </c>
      <c r="AK306" s="176">
        <v>56.464800000000004</v>
      </c>
      <c r="AL306" s="176">
        <v>52.869599999999998</v>
      </c>
      <c r="AM306" s="176">
        <v>71.769600000000011</v>
      </c>
      <c r="AN306" s="176">
        <v>21.7728</v>
      </c>
      <c r="AO306" s="176">
        <v>2.7719999999999998</v>
      </c>
      <c r="AP306" s="176">
        <v>35.027999999999999</v>
      </c>
      <c r="AQ306" s="176">
        <v>111.88800000000001</v>
      </c>
      <c r="AR306" s="176">
        <v>85.075199999999995</v>
      </c>
      <c r="AS306" s="176">
        <v>122.1696</v>
      </c>
      <c r="AT306" s="176">
        <v>128.6208</v>
      </c>
      <c r="AU306" s="176">
        <v>80.740800000000007</v>
      </c>
      <c r="AV306" s="176">
        <v>67.703999999999994</v>
      </c>
      <c r="AW306" s="176">
        <v>91.442399999999992</v>
      </c>
      <c r="AX306" s="176">
        <v>123.63119999999999</v>
      </c>
      <c r="AY306" s="176">
        <v>78.48960000000001</v>
      </c>
      <c r="AZ306" s="176">
        <v>119.5488</v>
      </c>
      <c r="BA306" s="176">
        <v>89.913600000000002</v>
      </c>
      <c r="BB306" s="176">
        <v>125.7984</v>
      </c>
      <c r="BC306" s="176">
        <v>77.011200000000002</v>
      </c>
      <c r="BD306" s="176">
        <v>108.0744</v>
      </c>
      <c r="BE306" s="176">
        <v>126.9072</v>
      </c>
      <c r="BF306" s="176">
        <v>131.24160000000001</v>
      </c>
      <c r="BG306" s="176">
        <v>84.0672</v>
      </c>
      <c r="BH306" s="176">
        <v>96.297600000000003</v>
      </c>
      <c r="BI306" s="176">
        <v>17.942400000000003</v>
      </c>
      <c r="BJ306" s="176">
        <v>84.537600000000012</v>
      </c>
      <c r="BK306" s="176">
        <v>65.284800000000004</v>
      </c>
      <c r="BL306" s="176">
        <v>136.08000000000001</v>
      </c>
      <c r="BM306" s="176">
        <v>67.132800000000003</v>
      </c>
      <c r="BN306" s="176">
        <v>59.959199999999996</v>
      </c>
      <c r="BO306" s="176">
        <v>61.2864</v>
      </c>
      <c r="BP306" s="176">
        <v>18.009599999999999</v>
      </c>
      <c r="BQ306" s="176">
        <v>82.874399999999994</v>
      </c>
      <c r="BR306" s="176">
        <v>110.46</v>
      </c>
      <c r="BS306" s="176">
        <v>121.9512</v>
      </c>
      <c r="BT306" s="176">
        <v>129.024</v>
      </c>
      <c r="BU306" s="176">
        <v>114.71039999999999</v>
      </c>
      <c r="BV306" s="176">
        <v>47.241599999999998</v>
      </c>
      <c r="BW306" s="176">
        <v>99.002399999999994</v>
      </c>
      <c r="BX306" s="176">
        <v>164.9256</v>
      </c>
      <c r="BY306" s="176">
        <v>124.488</v>
      </c>
      <c r="BZ306" s="176">
        <v>126.23519999999999</v>
      </c>
      <c r="CA306" s="176">
        <v>74.659199999999998</v>
      </c>
      <c r="CB306" s="176">
        <v>45.695999999999998</v>
      </c>
      <c r="CC306" s="176">
        <v>50.82</v>
      </c>
      <c r="CD306" s="176">
        <v>103.2192</v>
      </c>
      <c r="CE306" s="176">
        <v>59.169599999999996</v>
      </c>
      <c r="CF306" s="176">
        <v>133.37520000000001</v>
      </c>
      <c r="CG306" s="176">
        <v>123.7992</v>
      </c>
      <c r="CH306" s="176">
        <v>158.3064</v>
      </c>
      <c r="CI306" s="176">
        <v>91.526399999999995</v>
      </c>
      <c r="CJ306" s="176">
        <v>129.59520000000001</v>
      </c>
      <c r="CK306" s="176">
        <v>82.185600000000008</v>
      </c>
      <c r="CL306" s="176">
        <v>108.0744</v>
      </c>
      <c r="CM306" s="176">
        <v>94.852800000000002</v>
      </c>
      <c r="CN306" s="176">
        <v>124.3368</v>
      </c>
      <c r="CO306" s="176">
        <v>131.24160000000001</v>
      </c>
      <c r="CP306" s="176">
        <v>142.96799999999999</v>
      </c>
      <c r="CQ306" s="176">
        <v>67.30080000000001</v>
      </c>
      <c r="CR306" s="176">
        <v>126.21839999999999</v>
      </c>
      <c r="CS306" s="176">
        <v>140.93520000000001</v>
      </c>
      <c r="CT306" s="176">
        <v>135.4752</v>
      </c>
      <c r="CU306" s="176">
        <v>120.15360000000001</v>
      </c>
      <c r="CV306" s="176">
        <v>101.9928</v>
      </c>
      <c r="CW306" s="176">
        <v>110.81280000000001</v>
      </c>
      <c r="CX306" s="176">
        <v>132.01439999999999</v>
      </c>
      <c r="CY306" s="176">
        <v>114.71039999999999</v>
      </c>
      <c r="CZ306" s="176">
        <v>145.8912</v>
      </c>
      <c r="DA306" s="176">
        <v>87.057600000000008</v>
      </c>
      <c r="DB306" s="176">
        <v>96.9024</v>
      </c>
      <c r="DC306" s="176">
        <v>94.903199999999998</v>
      </c>
      <c r="DD306" s="176">
        <v>128.23439999999999</v>
      </c>
      <c r="DO306" s="178"/>
    </row>
    <row r="307" spans="1:119" customFormat="1" ht="12" customHeight="1" x14ac:dyDescent="0.2">
      <c r="A307" s="4"/>
      <c r="B307" s="44"/>
      <c r="C307" s="136"/>
      <c r="D307" s="175"/>
      <c r="E307" s="176"/>
      <c r="F307" s="176"/>
      <c r="G307" s="4"/>
      <c r="H307" s="4"/>
      <c r="I307" s="4"/>
      <c r="J307" s="4"/>
      <c r="K307" s="4"/>
      <c r="L307" s="208">
        <v>37538</v>
      </c>
      <c r="M307" s="176">
        <v>6.1210000000000004</v>
      </c>
      <c r="N307" s="176">
        <v>6.13</v>
      </c>
      <c r="O307" s="176">
        <v>6.13</v>
      </c>
      <c r="P307" s="176">
        <v>5.593</v>
      </c>
      <c r="Q307" s="176">
        <v>5.38</v>
      </c>
      <c r="R307" s="176">
        <v>6.0759999999999996</v>
      </c>
      <c r="S307" s="176">
        <v>6.1</v>
      </c>
      <c r="T307" s="176">
        <v>6.835</v>
      </c>
      <c r="U307" s="176">
        <v>6.0069999999999997</v>
      </c>
      <c r="V307" s="176">
        <v>6.3159999999999998</v>
      </c>
      <c r="W307" s="176">
        <v>7.1020000000000003</v>
      </c>
      <c r="X307" s="176">
        <v>7.12</v>
      </c>
      <c r="Y307" s="176">
        <v>7.1289999999999996</v>
      </c>
      <c r="Z307" s="176">
        <v>6.88</v>
      </c>
      <c r="AA307" s="176">
        <v>5.4649999999999999</v>
      </c>
      <c r="AB307" s="176">
        <v>5.3570000000000002</v>
      </c>
      <c r="AC307" s="176">
        <v>5.5590000000000002</v>
      </c>
      <c r="AD307" s="176">
        <v>4.4850000000000003</v>
      </c>
      <c r="AE307" s="176">
        <v>2.2959999999999998</v>
      </c>
      <c r="AF307" s="176">
        <v>2.3490000000000002</v>
      </c>
      <c r="AG307" s="176">
        <v>2.3610000000000002</v>
      </c>
      <c r="AH307" s="176">
        <v>2.4060000000000001</v>
      </c>
      <c r="AI307" s="176">
        <v>2.4359999999999999</v>
      </c>
      <c r="AJ307" s="176">
        <v>3.5190000000000001</v>
      </c>
      <c r="AK307" s="176">
        <v>46.872</v>
      </c>
      <c r="AL307" s="176">
        <v>129.32640000000001</v>
      </c>
      <c r="AM307" s="176">
        <v>100.34639999999999</v>
      </c>
      <c r="AN307" s="176">
        <v>133.2576</v>
      </c>
      <c r="AO307" s="176">
        <v>67.334399999999988</v>
      </c>
      <c r="AP307" s="176">
        <v>107.90639999999999</v>
      </c>
      <c r="AQ307" s="176">
        <v>77.935199999999995</v>
      </c>
      <c r="AR307" s="176">
        <v>92.198399999999992</v>
      </c>
      <c r="AS307" s="176">
        <v>114.7944</v>
      </c>
      <c r="AT307" s="176">
        <v>99.892800000000008</v>
      </c>
      <c r="AU307" s="176">
        <v>132.95520000000002</v>
      </c>
      <c r="AV307" s="176">
        <v>134.46720000000002</v>
      </c>
      <c r="AW307" s="176">
        <v>124.992</v>
      </c>
      <c r="AX307" s="176">
        <v>27.703200000000002</v>
      </c>
      <c r="AY307" s="176">
        <v>123.14400000000001</v>
      </c>
      <c r="AZ307" s="176">
        <v>130.03200000000001</v>
      </c>
      <c r="BA307" s="176">
        <v>122.5728</v>
      </c>
      <c r="BB307" s="176">
        <v>52.012800000000006</v>
      </c>
      <c r="BC307" s="176">
        <v>54.028800000000004</v>
      </c>
      <c r="BD307" s="176">
        <v>65.738399999999999</v>
      </c>
      <c r="BE307" s="176">
        <v>77.011200000000002</v>
      </c>
      <c r="BF307" s="176">
        <v>70.56</v>
      </c>
      <c r="BG307" s="176">
        <v>73.584000000000003</v>
      </c>
      <c r="BH307" s="176">
        <v>133.99679999999998</v>
      </c>
      <c r="BI307" s="176">
        <v>91.224000000000004</v>
      </c>
      <c r="BJ307" s="176">
        <v>143.1696</v>
      </c>
      <c r="BK307" s="176">
        <v>110.88</v>
      </c>
      <c r="BL307" s="176">
        <v>134.0472</v>
      </c>
      <c r="BM307" s="176">
        <v>148.57920000000001</v>
      </c>
      <c r="BN307" s="176">
        <v>70.375199999999992</v>
      </c>
      <c r="BO307" s="176">
        <v>69.787199999999999</v>
      </c>
      <c r="BP307" s="176">
        <v>56.431199999999997</v>
      </c>
      <c r="BQ307" s="176">
        <v>92.937600000000003</v>
      </c>
      <c r="BR307" s="176">
        <v>133.05600000000001</v>
      </c>
      <c r="BS307" s="176">
        <v>159.66720000000001</v>
      </c>
      <c r="BT307" s="176">
        <v>36.96</v>
      </c>
      <c r="BU307" s="176">
        <v>97.490399999999994</v>
      </c>
      <c r="BV307" s="176">
        <v>115.93680000000001</v>
      </c>
      <c r="BW307" s="176">
        <v>103.4208</v>
      </c>
      <c r="BX307" s="176">
        <v>159.0624</v>
      </c>
      <c r="BY307" s="176">
        <v>48.770400000000002</v>
      </c>
      <c r="BZ307" s="176">
        <v>93.156000000000006</v>
      </c>
      <c r="CA307" s="176">
        <v>83.260800000000003</v>
      </c>
      <c r="CB307" s="176">
        <v>140.11199999999999</v>
      </c>
      <c r="CC307" s="176">
        <v>42.537599999999998</v>
      </c>
      <c r="CD307" s="176">
        <v>37.9848</v>
      </c>
      <c r="CE307" s="176">
        <v>36.287999999999997</v>
      </c>
      <c r="CF307" s="176">
        <v>25.166400000000003</v>
      </c>
      <c r="CG307" s="176">
        <v>28.106400000000001</v>
      </c>
      <c r="CH307" s="176">
        <v>48.249600000000001</v>
      </c>
      <c r="CI307" s="176">
        <v>64.108800000000002</v>
      </c>
      <c r="CJ307" s="176">
        <v>100.1952</v>
      </c>
      <c r="CK307" s="176">
        <v>156.44159999999999</v>
      </c>
      <c r="CL307" s="176">
        <v>50.4</v>
      </c>
      <c r="CM307" s="176">
        <v>95.3232</v>
      </c>
      <c r="CN307" s="176">
        <v>80.119199999999992</v>
      </c>
      <c r="CO307" s="176">
        <v>145.79040000000001</v>
      </c>
      <c r="CP307" s="176">
        <v>116.3904</v>
      </c>
      <c r="CQ307" s="176">
        <v>113.76960000000001</v>
      </c>
      <c r="CR307" s="176">
        <v>139.40639999999999</v>
      </c>
      <c r="CS307" s="176">
        <v>130.63679999999999</v>
      </c>
      <c r="CT307" s="176">
        <v>53.3904</v>
      </c>
      <c r="CU307" s="176">
        <v>120.06960000000001</v>
      </c>
      <c r="CV307" s="176">
        <v>116.37360000000001</v>
      </c>
      <c r="CW307" s="176">
        <v>136.88639999999998</v>
      </c>
      <c r="CX307" s="176">
        <v>93.542400000000001</v>
      </c>
      <c r="CY307" s="176">
        <v>140.43120000000002</v>
      </c>
      <c r="CZ307" s="176">
        <v>89.81280000000001</v>
      </c>
      <c r="DA307" s="176">
        <v>128.20080000000002</v>
      </c>
      <c r="DB307" s="176">
        <v>101.2368</v>
      </c>
      <c r="DC307" s="176">
        <v>116.592</v>
      </c>
      <c r="DD307" s="176">
        <v>121.3968</v>
      </c>
      <c r="DO307" s="178"/>
    </row>
    <row r="308" spans="1:119" customFormat="1" ht="12" customHeight="1" x14ac:dyDescent="0.2">
      <c r="A308" s="4"/>
      <c r="B308" s="44"/>
      <c r="C308" s="136"/>
      <c r="D308" s="175"/>
      <c r="E308" s="176"/>
      <c r="F308" s="176"/>
      <c r="G308" s="4"/>
      <c r="H308" s="4"/>
      <c r="I308" s="4"/>
      <c r="J308" s="4"/>
      <c r="K308" s="4"/>
      <c r="L308" s="208">
        <v>37539</v>
      </c>
      <c r="M308" s="176">
        <v>3.0459999999999998</v>
      </c>
      <c r="N308" s="176">
        <v>3.911</v>
      </c>
      <c r="O308" s="176">
        <v>3.9870000000000001</v>
      </c>
      <c r="P308" s="176">
        <v>3.9910000000000001</v>
      </c>
      <c r="Q308" s="176">
        <v>4.0259999999999998</v>
      </c>
      <c r="R308" s="176">
        <v>3.9510000000000001</v>
      </c>
      <c r="S308" s="176">
        <v>3.738</v>
      </c>
      <c r="T308" s="176">
        <v>10.255000000000001</v>
      </c>
      <c r="U308" s="176">
        <v>10.878</v>
      </c>
      <c r="V308" s="176">
        <v>10.843999999999999</v>
      </c>
      <c r="W308" s="176">
        <v>11.067</v>
      </c>
      <c r="X308" s="176">
        <v>10.760999999999999</v>
      </c>
      <c r="Y308" s="176">
        <v>10.423999999999999</v>
      </c>
      <c r="Z308" s="176">
        <v>10.457000000000001</v>
      </c>
      <c r="AA308" s="176">
        <v>10.686999999999999</v>
      </c>
      <c r="AB308" s="176">
        <v>10.896000000000001</v>
      </c>
      <c r="AC308" s="176">
        <v>10.83</v>
      </c>
      <c r="AD308" s="176">
        <v>10.827999999999999</v>
      </c>
      <c r="AE308" s="176">
        <v>10.598000000000001</v>
      </c>
      <c r="AF308" s="176">
        <v>10.532</v>
      </c>
      <c r="AG308" s="176">
        <v>10.516999999999999</v>
      </c>
      <c r="AH308" s="176">
        <v>10.505000000000001</v>
      </c>
      <c r="AI308" s="176">
        <v>6.4820000000000002</v>
      </c>
      <c r="AJ308" s="176">
        <v>8.1980000000000004</v>
      </c>
      <c r="AK308" s="176">
        <v>87.695999999999998</v>
      </c>
      <c r="AL308" s="176">
        <v>140.11199999999999</v>
      </c>
      <c r="AM308" s="176">
        <v>72.979199999999992</v>
      </c>
      <c r="AN308" s="176">
        <v>151.30079999999998</v>
      </c>
      <c r="AO308" s="176">
        <v>122.9256</v>
      </c>
      <c r="AP308" s="176">
        <v>92.752800000000008</v>
      </c>
      <c r="AQ308" s="176">
        <v>111.636</v>
      </c>
      <c r="AR308" s="176">
        <v>126.85680000000001</v>
      </c>
      <c r="AS308" s="176">
        <v>149.06639999999999</v>
      </c>
      <c r="AT308" s="176">
        <v>107.4528</v>
      </c>
      <c r="AU308" s="176">
        <v>77.7</v>
      </c>
      <c r="AV308" s="176">
        <v>87.763199999999998</v>
      </c>
      <c r="AW308" s="176">
        <v>93.995999999999995</v>
      </c>
      <c r="AX308" s="176">
        <v>35.683199999999999</v>
      </c>
      <c r="AY308" s="176">
        <v>40.924800000000005</v>
      </c>
      <c r="AZ308" s="176">
        <v>51.811199999999999</v>
      </c>
      <c r="BA308" s="176">
        <v>64.730400000000003</v>
      </c>
      <c r="BB308" s="176">
        <v>68.712000000000003</v>
      </c>
      <c r="BC308" s="176">
        <v>89.81280000000001</v>
      </c>
      <c r="BD308" s="176">
        <v>48.182400000000001</v>
      </c>
      <c r="BE308" s="176">
        <v>78.590399999999988</v>
      </c>
      <c r="BF308" s="176">
        <v>79.1952</v>
      </c>
      <c r="BG308" s="176">
        <v>76.204800000000006</v>
      </c>
      <c r="BH308" s="176">
        <v>45.964800000000004</v>
      </c>
      <c r="BI308" s="176">
        <v>92.702399999999997</v>
      </c>
      <c r="BJ308" s="176">
        <v>37.699199999999998</v>
      </c>
      <c r="BK308" s="176">
        <v>93.323999999999998</v>
      </c>
      <c r="BL308" s="176">
        <v>32.659199999999998</v>
      </c>
      <c r="BM308" s="176">
        <v>83.865600000000001</v>
      </c>
      <c r="BN308" s="176">
        <v>54.18</v>
      </c>
      <c r="BO308" s="176">
        <v>93.760799999999989</v>
      </c>
      <c r="BP308" s="176">
        <v>81.018000000000001</v>
      </c>
      <c r="BQ308" s="176">
        <v>96.263999999999996</v>
      </c>
      <c r="BR308" s="176">
        <v>69.753600000000006</v>
      </c>
      <c r="BS308" s="176">
        <v>48.384</v>
      </c>
      <c r="BT308" s="176">
        <v>55.708800000000004</v>
      </c>
      <c r="BU308" s="176">
        <v>74.037600000000012</v>
      </c>
      <c r="BV308" s="176">
        <v>65.318399999999997</v>
      </c>
      <c r="BW308" s="176">
        <v>141.9264</v>
      </c>
      <c r="BX308" s="176">
        <v>51.004800000000003</v>
      </c>
      <c r="BY308" s="176">
        <v>102.17760000000001</v>
      </c>
      <c r="BZ308" s="176">
        <v>122.5728</v>
      </c>
      <c r="CA308" s="176">
        <v>94.147199999999998</v>
      </c>
      <c r="CB308" s="176">
        <v>77.330399999999997</v>
      </c>
      <c r="CC308" s="176">
        <v>42.352800000000002</v>
      </c>
      <c r="CD308" s="176">
        <v>141.28800000000001</v>
      </c>
      <c r="CE308" s="176">
        <v>127.74719999999999</v>
      </c>
      <c r="CF308" s="176">
        <v>132.8544</v>
      </c>
      <c r="CG308" s="176">
        <v>83.865600000000001</v>
      </c>
      <c r="CH308" s="176">
        <v>125.00880000000001</v>
      </c>
      <c r="CI308" s="176">
        <v>122.33760000000001</v>
      </c>
      <c r="CJ308" s="176">
        <v>143.25360000000001</v>
      </c>
      <c r="CK308" s="176">
        <v>111.4344</v>
      </c>
      <c r="CL308" s="176">
        <v>117.93600000000001</v>
      </c>
      <c r="CM308" s="176">
        <v>57.573599999999999</v>
      </c>
      <c r="CN308" s="176">
        <v>106.7136</v>
      </c>
      <c r="CO308" s="176">
        <v>134.73599999999999</v>
      </c>
      <c r="CP308" s="176">
        <v>81.446399999999997</v>
      </c>
      <c r="CQ308" s="176">
        <v>128.52000000000001</v>
      </c>
      <c r="CR308" s="176">
        <v>116.28960000000001</v>
      </c>
      <c r="CS308" s="176">
        <v>136.08000000000001</v>
      </c>
      <c r="CT308" s="176">
        <v>29.635200000000001</v>
      </c>
      <c r="CU308" s="176">
        <v>38.690400000000004</v>
      </c>
      <c r="CV308" s="176">
        <v>122.11919999999999</v>
      </c>
      <c r="CW308" s="176">
        <v>121.56480000000001</v>
      </c>
      <c r="CX308" s="176">
        <v>141.72479999999999</v>
      </c>
      <c r="CY308" s="176">
        <v>74.188800000000001</v>
      </c>
      <c r="CZ308" s="176">
        <v>140.11199999999999</v>
      </c>
      <c r="DA308" s="176">
        <v>86.4024</v>
      </c>
      <c r="DB308" s="176">
        <v>117.11280000000001</v>
      </c>
      <c r="DC308" s="176">
        <v>102.21119999999999</v>
      </c>
      <c r="DD308" s="176">
        <v>110.4768</v>
      </c>
      <c r="DO308" s="178"/>
    </row>
    <row r="309" spans="1:119" customFormat="1" ht="12" customHeight="1" x14ac:dyDescent="0.2">
      <c r="A309" s="4"/>
      <c r="B309" s="44"/>
      <c r="C309" s="136"/>
      <c r="D309" s="175"/>
      <c r="E309" s="176"/>
      <c r="F309" s="176"/>
      <c r="G309" s="4"/>
      <c r="H309" s="4"/>
      <c r="I309" s="4"/>
      <c r="J309" s="4"/>
      <c r="K309" s="4"/>
      <c r="L309" s="208">
        <v>37540</v>
      </c>
      <c r="M309" s="176">
        <v>7.0220000000000002</v>
      </c>
      <c r="N309" s="176">
        <v>8.0220000000000002</v>
      </c>
      <c r="O309" s="176">
        <v>7.9829999999999997</v>
      </c>
      <c r="P309" s="176">
        <v>5.53</v>
      </c>
      <c r="Q309" s="176">
        <v>9.9670000000000005</v>
      </c>
      <c r="R309" s="176">
        <v>9.9689999999999994</v>
      </c>
      <c r="S309" s="176">
        <v>10.031000000000001</v>
      </c>
      <c r="T309" s="176">
        <v>5.4809999999999999</v>
      </c>
      <c r="U309" s="176">
        <v>4.1840000000000002</v>
      </c>
      <c r="V309" s="176">
        <v>3.0390000000000001</v>
      </c>
      <c r="W309" s="176">
        <v>3.2679999999999998</v>
      </c>
      <c r="X309" s="176">
        <v>4.3849999999999998</v>
      </c>
      <c r="Y309" s="176">
        <v>4.4859999999999998</v>
      </c>
      <c r="Z309" s="176">
        <v>4.5039999999999996</v>
      </c>
      <c r="AA309" s="176">
        <v>4.476</v>
      </c>
      <c r="AB309" s="176">
        <v>2.516</v>
      </c>
      <c r="AC309" s="176">
        <v>2.476</v>
      </c>
      <c r="AD309" s="176">
        <v>2.4990000000000001</v>
      </c>
      <c r="AE309" s="176">
        <v>2.5089999999999999</v>
      </c>
      <c r="AF309" s="176">
        <v>2.5979999999999999</v>
      </c>
      <c r="AG309" s="176">
        <v>2.895</v>
      </c>
      <c r="AH309" s="176">
        <v>1.6870000000000001</v>
      </c>
      <c r="AI309" s="176">
        <v>1.1020000000000001</v>
      </c>
      <c r="AJ309" s="176">
        <v>5.8140000000000001</v>
      </c>
      <c r="AK309" s="176">
        <v>114.64319999999999</v>
      </c>
      <c r="AL309" s="176">
        <v>87.897600000000011</v>
      </c>
      <c r="AM309" s="176">
        <v>137.70959999999999</v>
      </c>
      <c r="AN309" s="176">
        <v>95.995199999999997</v>
      </c>
      <c r="AO309" s="176">
        <v>132.048</v>
      </c>
      <c r="AP309" s="176">
        <v>121.884</v>
      </c>
      <c r="AQ309" s="176">
        <v>65.352000000000004</v>
      </c>
      <c r="AR309" s="176">
        <v>98.061600000000013</v>
      </c>
      <c r="AS309" s="176">
        <v>103.65600000000001</v>
      </c>
      <c r="AT309" s="176">
        <v>86.688000000000002</v>
      </c>
      <c r="AU309" s="176">
        <v>74.793600000000012</v>
      </c>
      <c r="AV309" s="176">
        <v>56.246400000000001</v>
      </c>
      <c r="AW309" s="176">
        <v>93.710399999999993</v>
      </c>
      <c r="AX309" s="176">
        <v>90.400800000000004</v>
      </c>
      <c r="AY309" s="176">
        <v>143.95920000000001</v>
      </c>
      <c r="AZ309" s="176">
        <v>122.5728</v>
      </c>
      <c r="BA309" s="176">
        <v>61.857599999999998</v>
      </c>
      <c r="BB309" s="176">
        <v>35.5152</v>
      </c>
      <c r="BC309" s="176">
        <v>123.648</v>
      </c>
      <c r="BD309" s="176">
        <v>101.11919999999999</v>
      </c>
      <c r="BE309" s="176">
        <v>95.239199999999997</v>
      </c>
      <c r="BF309" s="176">
        <v>142.64879999999999</v>
      </c>
      <c r="BG309" s="176">
        <v>91.98</v>
      </c>
      <c r="BH309" s="176">
        <v>111.0312</v>
      </c>
      <c r="BI309" s="176">
        <v>86.688000000000002</v>
      </c>
      <c r="BJ309" s="176">
        <v>112.69439999999999</v>
      </c>
      <c r="BK309" s="176">
        <v>31.4496</v>
      </c>
      <c r="BL309" s="176">
        <v>86.956800000000001</v>
      </c>
      <c r="BM309" s="176">
        <v>63.705599999999997</v>
      </c>
      <c r="BN309" s="176">
        <v>87.1584</v>
      </c>
      <c r="BO309" s="176">
        <v>117.73439999999999</v>
      </c>
      <c r="BP309" s="176">
        <v>105.6048</v>
      </c>
      <c r="BQ309" s="176">
        <v>99.590399999999988</v>
      </c>
      <c r="BR309" s="176">
        <v>89.308800000000005</v>
      </c>
      <c r="BS309" s="176">
        <v>77.817599999999999</v>
      </c>
      <c r="BT309" s="176">
        <v>104.76480000000001</v>
      </c>
      <c r="BU309" s="176">
        <v>135.02160000000001</v>
      </c>
      <c r="BV309" s="176">
        <v>120.2376</v>
      </c>
      <c r="BW309" s="176">
        <v>139.72560000000001</v>
      </c>
      <c r="BX309" s="176">
        <v>111.16560000000001</v>
      </c>
      <c r="BY309" s="176">
        <v>137.928</v>
      </c>
      <c r="BZ309" s="176">
        <v>106.0416</v>
      </c>
      <c r="CA309" s="176">
        <v>114.91200000000001</v>
      </c>
      <c r="CB309" s="176">
        <v>55.708800000000004</v>
      </c>
      <c r="CC309" s="176">
        <v>79.598399999999998</v>
      </c>
      <c r="CD309" s="176">
        <v>119.07839999999999</v>
      </c>
      <c r="CE309" s="176">
        <v>134.06399999999999</v>
      </c>
      <c r="CF309" s="176">
        <v>97.97760000000001</v>
      </c>
      <c r="CG309" s="176">
        <v>119.8848</v>
      </c>
      <c r="CH309" s="176">
        <v>53.827199999999998</v>
      </c>
      <c r="CI309" s="176">
        <v>121.36319999999999</v>
      </c>
      <c r="CJ309" s="176">
        <v>133.2576</v>
      </c>
      <c r="CK309" s="176">
        <v>56.817599999999999</v>
      </c>
      <c r="CL309" s="176">
        <v>129.108</v>
      </c>
      <c r="CM309" s="176">
        <v>119.7504</v>
      </c>
      <c r="CN309" s="176">
        <v>65.268000000000001</v>
      </c>
      <c r="CO309" s="176">
        <v>131.1576</v>
      </c>
      <c r="CP309" s="176">
        <v>73.365600000000001</v>
      </c>
      <c r="CQ309" s="176">
        <v>80.959199999999996</v>
      </c>
      <c r="CR309" s="176">
        <v>119.93519999999999</v>
      </c>
      <c r="CS309" s="176">
        <v>109.872</v>
      </c>
      <c r="CT309" s="176">
        <v>124.4208</v>
      </c>
      <c r="CU309" s="176">
        <v>100.1952</v>
      </c>
      <c r="CV309" s="176">
        <v>129.00719999999998</v>
      </c>
      <c r="CW309" s="176">
        <v>124.58880000000001</v>
      </c>
      <c r="CX309" s="176">
        <v>151.8048</v>
      </c>
      <c r="CY309" s="176">
        <v>44.452800000000003</v>
      </c>
      <c r="CZ309" s="176">
        <v>128.6208</v>
      </c>
      <c r="DA309" s="176">
        <v>106.428</v>
      </c>
      <c r="DB309" s="176">
        <v>89.913600000000002</v>
      </c>
      <c r="DC309" s="176">
        <v>104.63039999999999</v>
      </c>
      <c r="DD309" s="176">
        <v>103.25280000000001</v>
      </c>
      <c r="DO309" s="178"/>
    </row>
    <row r="310" spans="1:119" customFormat="1" ht="12" customHeight="1" x14ac:dyDescent="0.2">
      <c r="A310" s="4"/>
      <c r="B310" s="44"/>
      <c r="C310" s="136"/>
      <c r="D310" s="175"/>
      <c r="E310" s="176"/>
      <c r="F310" s="176"/>
      <c r="G310" s="4"/>
      <c r="H310" s="4"/>
      <c r="I310" s="4"/>
      <c r="J310" s="4"/>
      <c r="K310" s="4"/>
      <c r="L310" s="208">
        <v>37541</v>
      </c>
      <c r="M310" s="176">
        <v>4.7430000000000003</v>
      </c>
      <c r="N310" s="176">
        <v>4.7249999999999996</v>
      </c>
      <c r="O310" s="176">
        <v>4.6859999999999999</v>
      </c>
      <c r="P310" s="176">
        <v>4.59</v>
      </c>
      <c r="Q310" s="176">
        <v>5.14</v>
      </c>
      <c r="R310" s="176">
        <v>6.7270000000000003</v>
      </c>
      <c r="S310" s="176">
        <v>6.7450000000000001</v>
      </c>
      <c r="T310" s="176">
        <v>6.7370000000000001</v>
      </c>
      <c r="U310" s="176">
        <v>6.7610000000000001</v>
      </c>
      <c r="V310" s="176">
        <v>6.7450000000000001</v>
      </c>
      <c r="W310" s="176">
        <v>6.7050000000000001</v>
      </c>
      <c r="X310" s="176">
        <v>6.6340000000000003</v>
      </c>
      <c r="Y310" s="176">
        <v>6.6150000000000002</v>
      </c>
      <c r="Z310" s="176">
        <v>6.609</v>
      </c>
      <c r="AA310" s="176">
        <v>6.6740000000000004</v>
      </c>
      <c r="AB310" s="176">
        <v>6.6740000000000004</v>
      </c>
      <c r="AC310" s="176">
        <v>6.7210000000000001</v>
      </c>
      <c r="AD310" s="176">
        <v>6.617</v>
      </c>
      <c r="AE310" s="176">
        <v>5.476</v>
      </c>
      <c r="AF310" s="176">
        <v>5.8079999999999998</v>
      </c>
      <c r="AG310" s="176">
        <v>5.8019999999999996</v>
      </c>
      <c r="AH310" s="176">
        <v>5.8079999999999998</v>
      </c>
      <c r="AI310" s="176">
        <v>5.8650000000000002</v>
      </c>
      <c r="AJ310" s="176">
        <v>5.5890000000000004</v>
      </c>
      <c r="AK310" s="176">
        <v>12.0456</v>
      </c>
      <c r="AL310" s="176">
        <v>75.768000000000001</v>
      </c>
      <c r="AM310" s="176">
        <v>77.834399999999988</v>
      </c>
      <c r="AN310" s="176">
        <v>90.955199999999991</v>
      </c>
      <c r="AO310" s="176">
        <v>125.7984</v>
      </c>
      <c r="AP310" s="176">
        <v>47.476800000000004</v>
      </c>
      <c r="AQ310" s="176">
        <v>67.771199999999993</v>
      </c>
      <c r="AR310" s="176">
        <v>75.482399999999998</v>
      </c>
      <c r="AS310" s="176">
        <v>32.457599999999999</v>
      </c>
      <c r="AT310" s="176">
        <v>48.249600000000001</v>
      </c>
      <c r="AU310" s="176">
        <v>107.72160000000001</v>
      </c>
      <c r="AV310" s="176">
        <v>113.904</v>
      </c>
      <c r="AW310" s="176">
        <v>118.74239999999999</v>
      </c>
      <c r="AX310" s="176">
        <v>145.15199999999999</v>
      </c>
      <c r="AY310" s="176">
        <v>47.174399999999999</v>
      </c>
      <c r="AZ310" s="176">
        <v>147.28560000000002</v>
      </c>
      <c r="BA310" s="176">
        <v>126.42</v>
      </c>
      <c r="BB310" s="176">
        <v>123.7824</v>
      </c>
      <c r="BC310" s="176">
        <v>57.456000000000003</v>
      </c>
      <c r="BD310" s="176">
        <v>123.48</v>
      </c>
      <c r="BE310" s="176">
        <v>109.5528</v>
      </c>
      <c r="BF310" s="176">
        <v>107.82239999999999</v>
      </c>
      <c r="BG310" s="176">
        <v>101.5056</v>
      </c>
      <c r="BH310" s="176">
        <v>61.3536</v>
      </c>
      <c r="BI310" s="176">
        <v>111.48480000000001</v>
      </c>
      <c r="BJ310" s="176">
        <v>120.96</v>
      </c>
      <c r="BK310" s="176">
        <v>125.1936</v>
      </c>
      <c r="BL310" s="176">
        <v>86.906399999999991</v>
      </c>
      <c r="BM310" s="176">
        <v>116.6592</v>
      </c>
      <c r="BN310" s="176">
        <v>126.6048</v>
      </c>
      <c r="BO310" s="176">
        <v>138.70079999999999</v>
      </c>
      <c r="BP310" s="176">
        <v>81.043199999999999</v>
      </c>
      <c r="BQ310" s="176">
        <v>105.672</v>
      </c>
      <c r="BR310" s="176">
        <v>127.12560000000001</v>
      </c>
      <c r="BS310" s="176">
        <v>145.7568</v>
      </c>
      <c r="BT310" s="176">
        <v>53.020800000000001</v>
      </c>
      <c r="BU310" s="176">
        <v>143.892</v>
      </c>
      <c r="BV310" s="176">
        <v>93.139200000000002</v>
      </c>
      <c r="BW310" s="176">
        <v>79.0608</v>
      </c>
      <c r="BX310" s="176">
        <v>74.205600000000004</v>
      </c>
      <c r="BY310" s="176">
        <v>131.62799999999999</v>
      </c>
      <c r="BZ310" s="176">
        <v>125.27760000000001</v>
      </c>
      <c r="CA310" s="176">
        <v>138.12960000000001</v>
      </c>
      <c r="CB310" s="176">
        <v>103.4208</v>
      </c>
      <c r="CC310" s="176">
        <v>97.456800000000001</v>
      </c>
      <c r="CD310" s="176">
        <v>75.633600000000001</v>
      </c>
      <c r="CE310" s="176">
        <v>89.308800000000005</v>
      </c>
      <c r="CF310" s="176">
        <v>79.463999999999999</v>
      </c>
      <c r="CG310" s="176">
        <v>133.2072</v>
      </c>
      <c r="CH310" s="176">
        <v>115.584</v>
      </c>
      <c r="CI310" s="176">
        <v>151.01520000000002</v>
      </c>
      <c r="CJ310" s="176">
        <v>52.768800000000006</v>
      </c>
      <c r="CK310" s="176">
        <v>54.205200000000005</v>
      </c>
      <c r="CL310" s="176">
        <v>118.96080000000001</v>
      </c>
      <c r="CM310" s="176">
        <v>112.392</v>
      </c>
      <c r="CN310" s="176">
        <v>55.641599999999997</v>
      </c>
      <c r="CO310" s="176">
        <v>68.426400000000001</v>
      </c>
      <c r="CP310" s="176">
        <v>85.562399999999997</v>
      </c>
      <c r="CQ310" s="176">
        <v>153.5856</v>
      </c>
      <c r="CR310" s="176">
        <v>61.084800000000001</v>
      </c>
      <c r="CS310" s="176">
        <v>128.70480000000001</v>
      </c>
      <c r="CT310" s="176">
        <v>125.0592</v>
      </c>
      <c r="CU310" s="176">
        <v>114.1224</v>
      </c>
      <c r="CV310" s="176">
        <v>85.763999999999996</v>
      </c>
      <c r="CW310" s="176">
        <v>73.819199999999995</v>
      </c>
      <c r="CX310" s="176">
        <v>130.77119999999999</v>
      </c>
      <c r="CY310" s="176">
        <v>122.43839999999999</v>
      </c>
      <c r="CZ310" s="176">
        <v>149.38560000000001</v>
      </c>
      <c r="DA310" s="176">
        <v>91.929600000000008</v>
      </c>
      <c r="DB310" s="176">
        <v>117.93600000000001</v>
      </c>
      <c r="DC310" s="176">
        <v>32.927999999999997</v>
      </c>
      <c r="DD310" s="176">
        <v>152.54400000000001</v>
      </c>
      <c r="DO310" s="178"/>
    </row>
    <row r="311" spans="1:119" customFormat="1" ht="12" customHeight="1" x14ac:dyDescent="0.2">
      <c r="A311" s="4"/>
      <c r="B311" s="44"/>
      <c r="C311" s="136"/>
      <c r="D311" s="175"/>
      <c r="E311" s="176"/>
      <c r="F311" s="176"/>
      <c r="G311" s="4"/>
      <c r="H311" s="4"/>
      <c r="I311" s="4"/>
      <c r="J311" s="4"/>
      <c r="K311" s="4"/>
      <c r="L311" s="208">
        <v>37542</v>
      </c>
      <c r="M311" s="176">
        <v>5.8230000000000004</v>
      </c>
      <c r="N311" s="176">
        <v>5.718</v>
      </c>
      <c r="O311" s="176">
        <v>5.7089999999999996</v>
      </c>
      <c r="P311" s="176">
        <v>5.7480000000000002</v>
      </c>
      <c r="Q311" s="176">
        <v>5.7</v>
      </c>
      <c r="R311" s="176">
        <v>5.13</v>
      </c>
      <c r="S311" s="176">
        <v>4.4909999999999997</v>
      </c>
      <c r="T311" s="176">
        <v>4.548</v>
      </c>
      <c r="U311" s="176">
        <v>5.56</v>
      </c>
      <c r="V311" s="176">
        <v>5.7450000000000001</v>
      </c>
      <c r="W311" s="176">
        <v>5.75</v>
      </c>
      <c r="X311" s="176">
        <v>5.758</v>
      </c>
      <c r="Y311" s="176">
        <v>5.7750000000000004</v>
      </c>
      <c r="Z311" s="176">
        <v>5.8239999999999998</v>
      </c>
      <c r="AA311" s="176">
        <v>6.4729999999999999</v>
      </c>
      <c r="AB311" s="176">
        <v>6.7080000000000002</v>
      </c>
      <c r="AC311" s="176">
        <v>6.7640000000000002</v>
      </c>
      <c r="AD311" s="176">
        <v>6.76</v>
      </c>
      <c r="AE311" s="176">
        <v>6.7640000000000002</v>
      </c>
      <c r="AF311" s="176">
        <v>6.7309999999999999</v>
      </c>
      <c r="AG311" s="176">
        <v>6.6859999999999999</v>
      </c>
      <c r="AH311" s="176">
        <v>6.6260000000000003</v>
      </c>
      <c r="AI311" s="176">
        <v>6.2640000000000002</v>
      </c>
      <c r="AJ311" s="176">
        <v>5.234</v>
      </c>
      <c r="AK311" s="176">
        <v>89.174399999999991</v>
      </c>
      <c r="AL311" s="176">
        <v>130.3176</v>
      </c>
      <c r="AM311" s="176">
        <v>102.732</v>
      </c>
      <c r="AN311" s="176">
        <v>136.8528</v>
      </c>
      <c r="AO311" s="176">
        <v>155.73599999999999</v>
      </c>
      <c r="AP311" s="176">
        <v>97.574399999999997</v>
      </c>
      <c r="AQ311" s="176">
        <v>68.376000000000005</v>
      </c>
      <c r="AR311" s="176">
        <v>83.865600000000001</v>
      </c>
      <c r="AS311" s="176">
        <v>60.984000000000002</v>
      </c>
      <c r="AT311" s="176">
        <v>3.7968000000000002</v>
      </c>
      <c r="AU311" s="176">
        <v>112.4928</v>
      </c>
      <c r="AV311" s="176">
        <v>56.095199999999998</v>
      </c>
      <c r="AW311" s="176">
        <v>114.18960000000001</v>
      </c>
      <c r="AX311" s="176">
        <v>128.01599999999999</v>
      </c>
      <c r="AY311" s="176">
        <v>141.72479999999999</v>
      </c>
      <c r="AZ311" s="176">
        <v>55.86</v>
      </c>
      <c r="BA311" s="176">
        <v>88.62</v>
      </c>
      <c r="BB311" s="176">
        <v>114.50880000000001</v>
      </c>
      <c r="BC311" s="176">
        <v>128.41919999999999</v>
      </c>
      <c r="BD311" s="176">
        <v>88.905600000000007</v>
      </c>
      <c r="BE311" s="176">
        <v>108.7128</v>
      </c>
      <c r="BF311" s="176">
        <v>104.0592</v>
      </c>
      <c r="BG311" s="176">
        <v>80.236800000000002</v>
      </c>
      <c r="BH311" s="176">
        <v>105.53760000000001</v>
      </c>
      <c r="BI311" s="176">
        <v>27.787200000000002</v>
      </c>
      <c r="BJ311" s="176">
        <v>53.020800000000001</v>
      </c>
      <c r="BK311" s="176">
        <v>54.230400000000003</v>
      </c>
      <c r="BL311" s="176">
        <v>85.276800000000009</v>
      </c>
      <c r="BM311" s="176">
        <v>110.4768</v>
      </c>
      <c r="BN311" s="176">
        <v>75.381600000000006</v>
      </c>
      <c r="BO311" s="176">
        <v>103.72319999999999</v>
      </c>
      <c r="BP311" s="176">
        <v>96.398399999999995</v>
      </c>
      <c r="BQ311" s="176">
        <v>129.12479999999999</v>
      </c>
      <c r="BR311" s="176">
        <v>106.6464</v>
      </c>
      <c r="BS311" s="176">
        <v>120.96</v>
      </c>
      <c r="BT311" s="176">
        <v>88.872</v>
      </c>
      <c r="BU311" s="176">
        <v>99.069600000000008</v>
      </c>
      <c r="BV311" s="176">
        <v>140.5488</v>
      </c>
      <c r="BW311" s="176">
        <v>104.916</v>
      </c>
      <c r="BX311" s="176">
        <v>74.171999999999997</v>
      </c>
      <c r="BY311" s="176">
        <v>106.81439999999999</v>
      </c>
      <c r="BZ311" s="176">
        <v>91.526399999999995</v>
      </c>
      <c r="CA311" s="176">
        <v>94.735199999999992</v>
      </c>
      <c r="CB311" s="176">
        <v>90.081600000000009</v>
      </c>
      <c r="CC311" s="176">
        <v>130.01519999999999</v>
      </c>
      <c r="CD311" s="176">
        <v>116.5248</v>
      </c>
      <c r="CE311" s="176">
        <v>92.131199999999993</v>
      </c>
      <c r="CF311" s="176">
        <v>104.2272</v>
      </c>
      <c r="CG311" s="176">
        <v>87.964799999999997</v>
      </c>
      <c r="CH311" s="176">
        <v>75.129600000000011</v>
      </c>
      <c r="CI311" s="176">
        <v>92.215199999999996</v>
      </c>
      <c r="CJ311" s="176">
        <v>62.512800000000006</v>
      </c>
      <c r="CK311" s="176">
        <v>51.592800000000004</v>
      </c>
      <c r="CL311" s="176">
        <v>108.81360000000001</v>
      </c>
      <c r="CM311" s="176">
        <v>105.03360000000001</v>
      </c>
      <c r="CN311" s="176">
        <v>130.63679999999999</v>
      </c>
      <c r="CO311" s="176">
        <v>121.968</v>
      </c>
      <c r="CP311" s="176">
        <v>76.154399999999995</v>
      </c>
      <c r="CQ311" s="176">
        <v>127.2432</v>
      </c>
      <c r="CR311" s="176">
        <v>121.7328</v>
      </c>
      <c r="CS311" s="176">
        <v>59.068800000000003</v>
      </c>
      <c r="CT311" s="176">
        <v>64.612800000000007</v>
      </c>
      <c r="CU311" s="176">
        <v>47.325600000000001</v>
      </c>
      <c r="CV311" s="176">
        <v>11.087999999999999</v>
      </c>
      <c r="CW311" s="176">
        <v>18.715199999999999</v>
      </c>
      <c r="CX311" s="176">
        <v>98.011200000000002</v>
      </c>
      <c r="CY311" s="176">
        <v>35.4816</v>
      </c>
      <c r="CZ311" s="176">
        <v>96.549600000000012</v>
      </c>
      <c r="DA311" s="176">
        <v>79.749600000000001</v>
      </c>
      <c r="DB311" s="176">
        <v>149.06639999999999</v>
      </c>
      <c r="DC311" s="176">
        <v>116.508</v>
      </c>
      <c r="DD311" s="176">
        <v>124.488</v>
      </c>
      <c r="DO311" s="178"/>
    </row>
    <row r="312" spans="1:119" customFormat="1" ht="12" customHeight="1" x14ac:dyDescent="0.2">
      <c r="A312" s="4"/>
      <c r="B312" s="44"/>
      <c r="C312" s="136"/>
      <c r="D312" s="175"/>
      <c r="E312" s="176"/>
      <c r="F312" s="176"/>
      <c r="G312" s="4"/>
      <c r="H312" s="4"/>
      <c r="I312" s="4"/>
      <c r="J312" s="4"/>
      <c r="K312" s="4"/>
      <c r="L312" s="208">
        <v>37543</v>
      </c>
      <c r="M312" s="176">
        <v>2.8719999999999999</v>
      </c>
      <c r="N312" s="176">
        <v>1.972</v>
      </c>
      <c r="O312" s="176">
        <v>3.34</v>
      </c>
      <c r="P312" s="176">
        <v>3.6829999999999998</v>
      </c>
      <c r="Q312" s="176">
        <v>3.673</v>
      </c>
      <c r="R312" s="176">
        <v>3.6749999999999998</v>
      </c>
      <c r="S312" s="176">
        <v>3.6739999999999999</v>
      </c>
      <c r="T312" s="176">
        <v>3.6640000000000001</v>
      </c>
      <c r="U312" s="176">
        <v>3.6560000000000001</v>
      </c>
      <c r="V312" s="176">
        <v>3.653</v>
      </c>
      <c r="W312" s="176">
        <v>4.6689999999999996</v>
      </c>
      <c r="X312" s="176">
        <v>5.423</v>
      </c>
      <c r="Y312" s="176">
        <v>4.6500000000000004</v>
      </c>
      <c r="Z312" s="176">
        <v>5.2249999999999996</v>
      </c>
      <c r="AA312" s="176">
        <v>7.8520000000000003</v>
      </c>
      <c r="AB312" s="176">
        <v>4.9390000000000001</v>
      </c>
      <c r="AC312" s="176">
        <v>4.8879999999999999</v>
      </c>
      <c r="AD312" s="176">
        <v>4.8490000000000002</v>
      </c>
      <c r="AE312" s="176">
        <v>4.7750000000000004</v>
      </c>
      <c r="AF312" s="176">
        <v>4.734</v>
      </c>
      <c r="AG312" s="176">
        <v>4.782</v>
      </c>
      <c r="AH312" s="176">
        <v>4.782</v>
      </c>
      <c r="AI312" s="176">
        <v>4.7759999999999998</v>
      </c>
      <c r="AJ312" s="176">
        <v>7.9269999999999996</v>
      </c>
      <c r="AK312" s="176">
        <v>112.64400000000001</v>
      </c>
      <c r="AL312" s="176">
        <v>113.5176</v>
      </c>
      <c r="AM312" s="176">
        <v>128.30160000000001</v>
      </c>
      <c r="AN312" s="176">
        <v>68.846399999999988</v>
      </c>
      <c r="AO312" s="176">
        <v>82.471199999999996</v>
      </c>
      <c r="AP312" s="176">
        <v>88.183199999999999</v>
      </c>
      <c r="AQ312" s="176">
        <v>141.72479999999999</v>
      </c>
      <c r="AR312" s="176">
        <v>102.00960000000001</v>
      </c>
      <c r="AS312" s="176">
        <v>82.034399999999991</v>
      </c>
      <c r="AT312" s="176">
        <v>91.055999999999997</v>
      </c>
      <c r="AU312" s="176">
        <v>74.961600000000004</v>
      </c>
      <c r="AV312" s="176">
        <v>136.60079999999999</v>
      </c>
      <c r="AW312" s="176">
        <v>117.53280000000001</v>
      </c>
      <c r="AX312" s="176">
        <v>131.99760000000001</v>
      </c>
      <c r="AY312" s="176">
        <v>58.295999999999999</v>
      </c>
      <c r="AZ312" s="176">
        <v>106.5624</v>
      </c>
      <c r="BA312" s="176">
        <v>153.1824</v>
      </c>
      <c r="BB312" s="176">
        <v>93.592799999999997</v>
      </c>
      <c r="BC312" s="176">
        <v>118.0536</v>
      </c>
      <c r="BD312" s="176">
        <v>69.350399999999993</v>
      </c>
      <c r="BE312" s="176">
        <v>20.680799999999998</v>
      </c>
      <c r="BF312" s="176">
        <v>69.837600000000009</v>
      </c>
      <c r="BG312" s="176">
        <v>59.589599999999997</v>
      </c>
      <c r="BH312" s="176">
        <v>65.671199999999999</v>
      </c>
      <c r="BI312" s="176">
        <v>64.444800000000001</v>
      </c>
      <c r="BJ312" s="176">
        <v>37.295999999999999</v>
      </c>
      <c r="BK312" s="176">
        <v>49.106400000000001</v>
      </c>
      <c r="BL312" s="176">
        <v>134.9376</v>
      </c>
      <c r="BM312" s="176">
        <v>119.39760000000001</v>
      </c>
      <c r="BN312" s="176">
        <v>123.49680000000001</v>
      </c>
      <c r="BO312" s="176">
        <v>124.05119999999999</v>
      </c>
      <c r="BP312" s="176">
        <v>119.196</v>
      </c>
      <c r="BQ312" s="176">
        <v>77.414400000000001</v>
      </c>
      <c r="BR312" s="176">
        <v>56.5152</v>
      </c>
      <c r="BS312" s="176">
        <v>84.87360000000001</v>
      </c>
      <c r="BT312" s="176">
        <v>103.11839999999999</v>
      </c>
      <c r="BU312" s="176">
        <v>136.48320000000001</v>
      </c>
      <c r="BV312" s="176">
        <v>116.5248</v>
      </c>
      <c r="BW312" s="176">
        <v>44.553599999999996</v>
      </c>
      <c r="BX312" s="176">
        <v>96.012</v>
      </c>
      <c r="BY312" s="176">
        <v>53.407199999999996</v>
      </c>
      <c r="BZ312" s="176">
        <v>64.176000000000002</v>
      </c>
      <c r="CA312" s="176">
        <v>132.8544</v>
      </c>
      <c r="CB312" s="176">
        <v>150.19200000000001</v>
      </c>
      <c r="CC312" s="176">
        <v>66.99839999999999</v>
      </c>
      <c r="CD312" s="176">
        <v>121.7328</v>
      </c>
      <c r="CE312" s="176">
        <v>127.47839999999999</v>
      </c>
      <c r="CF312" s="176">
        <v>132.048</v>
      </c>
      <c r="CG312" s="176">
        <v>112.4928</v>
      </c>
      <c r="CH312" s="176">
        <v>61.689599999999999</v>
      </c>
      <c r="CI312" s="176">
        <v>126.4704</v>
      </c>
      <c r="CJ312" s="176">
        <v>105.63839999999999</v>
      </c>
      <c r="CK312" s="176">
        <v>146.76479999999998</v>
      </c>
      <c r="CL312" s="176">
        <v>73.987200000000001</v>
      </c>
      <c r="CM312" s="176">
        <v>29.769599999999997</v>
      </c>
      <c r="CN312" s="176">
        <v>117.684</v>
      </c>
      <c r="CO312" s="176">
        <v>113.45039999999999</v>
      </c>
      <c r="CP312" s="176">
        <v>122.40480000000001</v>
      </c>
      <c r="CQ312" s="176">
        <v>114.71039999999999</v>
      </c>
      <c r="CR312" s="176">
        <v>118.74239999999999</v>
      </c>
      <c r="CS312" s="176">
        <v>74.591999999999999</v>
      </c>
      <c r="CT312" s="176">
        <v>121.58160000000001</v>
      </c>
      <c r="CU312" s="176">
        <v>110.6112</v>
      </c>
      <c r="CV312" s="176">
        <v>76.608000000000004</v>
      </c>
      <c r="CW312" s="176">
        <v>133.3416</v>
      </c>
      <c r="CX312" s="176">
        <v>119.3472</v>
      </c>
      <c r="CY312" s="176">
        <v>84.0672</v>
      </c>
      <c r="CZ312" s="176">
        <v>98.968800000000002</v>
      </c>
      <c r="DA312" s="176">
        <v>62.680800000000005</v>
      </c>
      <c r="DB312" s="176">
        <v>107.3352</v>
      </c>
      <c r="DC312" s="176">
        <v>130.7208</v>
      </c>
      <c r="DD312" s="176">
        <v>114.50880000000001</v>
      </c>
      <c r="DO312" s="178"/>
    </row>
    <row r="313" spans="1:119" customFormat="1" ht="12" customHeight="1" x14ac:dyDescent="0.2">
      <c r="A313" s="4"/>
      <c r="B313" s="44"/>
      <c r="C313" s="136"/>
      <c r="D313" s="175"/>
      <c r="E313" s="176"/>
      <c r="F313" s="176"/>
      <c r="G313" s="4"/>
      <c r="H313" s="4"/>
      <c r="I313" s="4"/>
      <c r="J313" s="4"/>
      <c r="K313" s="4"/>
      <c r="L313" s="208">
        <v>37544</v>
      </c>
      <c r="M313" s="176">
        <v>7.5739999999999998</v>
      </c>
      <c r="N313" s="176">
        <v>7.5819999999999999</v>
      </c>
      <c r="O313" s="176">
        <v>7.5869999999999997</v>
      </c>
      <c r="P313" s="176">
        <v>5.7590000000000003</v>
      </c>
      <c r="Q313" s="176">
        <v>6.5549999999999997</v>
      </c>
      <c r="R313" s="176">
        <v>6.6719999999999997</v>
      </c>
      <c r="S313" s="176">
        <v>6.6840000000000002</v>
      </c>
      <c r="T313" s="176">
        <v>6.13</v>
      </c>
      <c r="U313" s="176">
        <v>5.173</v>
      </c>
      <c r="V313" s="176">
        <v>5.1680000000000001</v>
      </c>
      <c r="W313" s="176">
        <v>5.1479999999999997</v>
      </c>
      <c r="X313" s="176">
        <v>6.165</v>
      </c>
      <c r="Y313" s="176">
        <v>5.8380000000000001</v>
      </c>
      <c r="Z313" s="176">
        <v>8.9130000000000003</v>
      </c>
      <c r="AA313" s="176">
        <v>8.048</v>
      </c>
      <c r="AB313" s="176">
        <v>7.5949999999999998</v>
      </c>
      <c r="AC313" s="176">
        <v>7.57</v>
      </c>
      <c r="AD313" s="176">
        <v>7.524</v>
      </c>
      <c r="AE313" s="176">
        <v>7.4880000000000004</v>
      </c>
      <c r="AF313" s="176">
        <v>7.3780000000000001</v>
      </c>
      <c r="AG313" s="176">
        <v>7.0380000000000003</v>
      </c>
      <c r="AH313" s="176">
        <v>6.76</v>
      </c>
      <c r="AI313" s="176">
        <v>5.67</v>
      </c>
      <c r="AJ313" s="176">
        <v>5.806</v>
      </c>
      <c r="AK313" s="176">
        <v>117.24719999999999</v>
      </c>
      <c r="AL313" s="176">
        <v>109.14960000000001</v>
      </c>
      <c r="AM313" s="176">
        <v>131.4768</v>
      </c>
      <c r="AN313" s="176">
        <v>86.150399999999991</v>
      </c>
      <c r="AO313" s="176">
        <v>85.478399999999993</v>
      </c>
      <c r="AP313" s="176">
        <v>110.376</v>
      </c>
      <c r="AQ313" s="176">
        <v>116.1216</v>
      </c>
      <c r="AR313" s="176">
        <v>112.2744</v>
      </c>
      <c r="AS313" s="176">
        <v>90.988799999999998</v>
      </c>
      <c r="AT313" s="176">
        <v>155.24879999999999</v>
      </c>
      <c r="AU313" s="176">
        <v>131.44320000000002</v>
      </c>
      <c r="AV313" s="176">
        <v>157.2816</v>
      </c>
      <c r="AW313" s="176">
        <v>47.375999999999998</v>
      </c>
      <c r="AX313" s="176">
        <v>143.23679999999999</v>
      </c>
      <c r="AY313" s="176">
        <v>90.854399999999998</v>
      </c>
      <c r="AZ313" s="176">
        <v>140.4648</v>
      </c>
      <c r="BA313" s="176">
        <v>131.44320000000002</v>
      </c>
      <c r="BB313" s="176">
        <v>130.7544</v>
      </c>
      <c r="BC313" s="176">
        <v>91.593600000000009</v>
      </c>
      <c r="BD313" s="176">
        <v>95.272800000000004</v>
      </c>
      <c r="BE313" s="176">
        <v>118.5408</v>
      </c>
      <c r="BF313" s="176">
        <v>81.043199999999999</v>
      </c>
      <c r="BG313" s="176">
        <v>76.759199999999993</v>
      </c>
      <c r="BH313" s="176">
        <v>118.62480000000001</v>
      </c>
      <c r="BI313" s="176">
        <v>70.224000000000004</v>
      </c>
      <c r="BJ313" s="176">
        <v>92.8536</v>
      </c>
      <c r="BK313" s="176">
        <v>139.02000000000001</v>
      </c>
      <c r="BL313" s="176">
        <v>100.4136</v>
      </c>
      <c r="BM313" s="176">
        <v>104.0424</v>
      </c>
      <c r="BN313" s="176">
        <v>128.6208</v>
      </c>
      <c r="BO313" s="176">
        <v>105.3192</v>
      </c>
      <c r="BP313" s="176">
        <v>116.1888</v>
      </c>
      <c r="BQ313" s="176">
        <v>72.374399999999994</v>
      </c>
      <c r="BR313" s="176">
        <v>117.9192</v>
      </c>
      <c r="BS313" s="176">
        <v>70.475999999999999</v>
      </c>
      <c r="BT313" s="176">
        <v>33.482399999999998</v>
      </c>
      <c r="BU313" s="176">
        <v>74.188800000000001</v>
      </c>
      <c r="BV313" s="176">
        <v>96.364800000000002</v>
      </c>
      <c r="BW313" s="176">
        <v>47.913599999999995</v>
      </c>
      <c r="BX313" s="176">
        <v>105.0672</v>
      </c>
      <c r="BY313" s="176">
        <v>127.6632</v>
      </c>
      <c r="BZ313" s="176">
        <v>128.6208</v>
      </c>
      <c r="CA313" s="176">
        <v>129.22560000000001</v>
      </c>
      <c r="CB313" s="176">
        <v>63.252000000000002</v>
      </c>
      <c r="CC313" s="176">
        <v>96.9024</v>
      </c>
      <c r="CD313" s="176">
        <v>118.33919999999999</v>
      </c>
      <c r="CE313" s="176">
        <v>105.23519999999999</v>
      </c>
      <c r="CF313" s="176">
        <v>131.64479999999998</v>
      </c>
      <c r="CG313" s="176">
        <v>108.25919999999999</v>
      </c>
      <c r="CH313" s="176">
        <v>35.716800000000006</v>
      </c>
      <c r="CI313" s="176">
        <v>98.028000000000006</v>
      </c>
      <c r="CJ313" s="176">
        <v>116.49119999999999</v>
      </c>
      <c r="CK313" s="176">
        <v>131.22479999999999</v>
      </c>
      <c r="CL313" s="176">
        <v>102.00960000000001</v>
      </c>
      <c r="CM313" s="176">
        <v>150.34320000000002</v>
      </c>
      <c r="CN313" s="176">
        <v>82.403999999999996</v>
      </c>
      <c r="CO313" s="176">
        <v>96.18</v>
      </c>
      <c r="CP313" s="176">
        <v>97.624800000000008</v>
      </c>
      <c r="CQ313" s="176">
        <v>110.376</v>
      </c>
      <c r="CR313" s="176">
        <v>126.16800000000001</v>
      </c>
      <c r="CS313" s="176">
        <v>126.2016</v>
      </c>
      <c r="CT313" s="176">
        <v>122.3712</v>
      </c>
      <c r="CU313" s="176">
        <v>62.092800000000004</v>
      </c>
      <c r="CV313" s="176">
        <v>64.814400000000006</v>
      </c>
      <c r="CW313" s="176">
        <v>55.087199999999996</v>
      </c>
      <c r="CX313" s="176">
        <v>91.089600000000004</v>
      </c>
      <c r="CY313" s="176">
        <v>123.7824</v>
      </c>
      <c r="CZ313" s="176">
        <v>69.115200000000002</v>
      </c>
      <c r="DA313" s="176">
        <v>133.22399999999999</v>
      </c>
      <c r="DB313" s="176">
        <v>84.87360000000001</v>
      </c>
      <c r="DC313" s="176">
        <v>124.72319999999999</v>
      </c>
      <c r="DD313" s="176">
        <v>114.35760000000001</v>
      </c>
      <c r="DO313" s="178"/>
    </row>
    <row r="314" spans="1:119" customFormat="1" ht="12" customHeight="1" x14ac:dyDescent="0.2">
      <c r="A314" s="4"/>
      <c r="B314" s="44"/>
      <c r="C314" s="136"/>
      <c r="D314" s="175"/>
      <c r="E314" s="176"/>
      <c r="F314" s="176"/>
      <c r="G314" s="4"/>
      <c r="H314" s="4"/>
      <c r="I314" s="4"/>
      <c r="J314" s="4"/>
      <c r="K314" s="4"/>
      <c r="L314" s="208">
        <v>37545</v>
      </c>
      <c r="M314" s="176">
        <v>5.2389999999999999</v>
      </c>
      <c r="N314" s="176">
        <v>6.0990000000000002</v>
      </c>
      <c r="O314" s="176">
        <v>7.484</v>
      </c>
      <c r="P314" s="176">
        <v>7.55</v>
      </c>
      <c r="Q314" s="176">
        <v>7.7469999999999999</v>
      </c>
      <c r="R314" s="176">
        <v>7.7880000000000003</v>
      </c>
      <c r="S314" s="176">
        <v>7.0819999999999999</v>
      </c>
      <c r="T314" s="176">
        <v>6.9880000000000004</v>
      </c>
      <c r="U314" s="176">
        <v>6.9370000000000003</v>
      </c>
      <c r="V314" s="176">
        <v>6.9180000000000001</v>
      </c>
      <c r="W314" s="176">
        <v>6.7610000000000001</v>
      </c>
      <c r="X314" s="176">
        <v>5.556</v>
      </c>
      <c r="Y314" s="176">
        <v>6.0410000000000004</v>
      </c>
      <c r="Z314" s="176">
        <v>5.8970000000000002</v>
      </c>
      <c r="AA314" s="176">
        <v>5.8730000000000002</v>
      </c>
      <c r="AB314" s="176">
        <v>5.8559999999999999</v>
      </c>
      <c r="AC314" s="176">
        <v>5.8070000000000004</v>
      </c>
      <c r="AD314" s="176">
        <v>5.7770000000000001</v>
      </c>
      <c r="AE314" s="176">
        <v>5.8029999999999999</v>
      </c>
      <c r="AF314" s="176">
        <v>5.8570000000000002</v>
      </c>
      <c r="AG314" s="176">
        <v>5.851</v>
      </c>
      <c r="AH314" s="176">
        <v>6.2190000000000003</v>
      </c>
      <c r="AI314" s="176">
        <v>6.7480000000000002</v>
      </c>
      <c r="AJ314" s="176">
        <v>6.36</v>
      </c>
      <c r="AK314" s="176">
        <v>110.166</v>
      </c>
      <c r="AL314" s="176">
        <v>116.77680000000001</v>
      </c>
      <c r="AM314" s="176">
        <v>116.0124</v>
      </c>
      <c r="AN314" s="176">
        <v>105.2268</v>
      </c>
      <c r="AO314" s="176">
        <v>77.212799999999987</v>
      </c>
      <c r="AP314" s="176">
        <v>86.545200000000008</v>
      </c>
      <c r="AQ314" s="176">
        <v>85.041600000000003</v>
      </c>
      <c r="AR314" s="176">
        <v>123.43800000000002</v>
      </c>
      <c r="AS314" s="176">
        <v>81.816000000000003</v>
      </c>
      <c r="AT314" s="176">
        <v>149.3604</v>
      </c>
      <c r="AU314" s="176">
        <v>127.36920000000001</v>
      </c>
      <c r="AV314" s="176">
        <v>140.51519999999999</v>
      </c>
      <c r="AW314" s="176">
        <v>87.410399999999996</v>
      </c>
      <c r="AX314" s="176">
        <v>122.46359999999999</v>
      </c>
      <c r="AY314" s="176">
        <v>91.492799999999988</v>
      </c>
      <c r="AZ314" s="176">
        <v>101.346</v>
      </c>
      <c r="BA314" s="176">
        <v>134.0976</v>
      </c>
      <c r="BB314" s="176">
        <v>125.88239999999999</v>
      </c>
      <c r="BC314" s="176">
        <v>103.05120000000001</v>
      </c>
      <c r="BD314" s="176">
        <v>82.714799999999997</v>
      </c>
      <c r="BE314" s="176">
        <v>97.355999999999995</v>
      </c>
      <c r="BF314" s="176">
        <v>53.474400000000003</v>
      </c>
      <c r="BG314" s="176">
        <v>47.065199999999997</v>
      </c>
      <c r="BH314" s="176">
        <v>90.1404</v>
      </c>
      <c r="BI314" s="176">
        <v>63.302400000000006</v>
      </c>
      <c r="BJ314" s="176">
        <v>86.545199999999994</v>
      </c>
      <c r="BK314" s="176">
        <v>125.25240000000001</v>
      </c>
      <c r="BL314" s="176">
        <v>102.4212</v>
      </c>
      <c r="BM314" s="176">
        <v>89.418000000000006</v>
      </c>
      <c r="BN314" s="176">
        <v>105.4452</v>
      </c>
      <c r="BO314" s="176">
        <v>92.147999999999996</v>
      </c>
      <c r="BP314" s="176">
        <v>117.38159999999999</v>
      </c>
      <c r="BQ314" s="176">
        <v>102.09359999999998</v>
      </c>
      <c r="BR314" s="176">
        <v>129.9228</v>
      </c>
      <c r="BS314" s="176">
        <v>72.836399999999998</v>
      </c>
      <c r="BT314" s="176">
        <v>70.853999999999999</v>
      </c>
      <c r="BU314" s="176">
        <v>70.013999999999996</v>
      </c>
      <c r="BV314" s="176">
        <v>111.342</v>
      </c>
      <c r="BW314" s="176">
        <v>86.268000000000001</v>
      </c>
      <c r="BX314" s="176">
        <v>74.911199999999994</v>
      </c>
      <c r="BY314" s="176">
        <v>95.264399999999995</v>
      </c>
      <c r="BZ314" s="176">
        <v>103.7064</v>
      </c>
      <c r="CA314" s="176">
        <v>105.1344</v>
      </c>
      <c r="CB314" s="176">
        <v>70.635599999999997</v>
      </c>
      <c r="CC314" s="176">
        <v>87.166799999999995</v>
      </c>
      <c r="CD314" s="176">
        <v>74.3904</v>
      </c>
      <c r="CE314" s="176">
        <v>96.070799999999991</v>
      </c>
      <c r="CF314" s="176">
        <v>101.17799999999998</v>
      </c>
      <c r="CG314" s="176">
        <v>61.647599999999997</v>
      </c>
      <c r="CH314" s="176">
        <v>59.068800000000003</v>
      </c>
      <c r="CI314" s="176">
        <v>51.6096</v>
      </c>
      <c r="CJ314" s="176">
        <v>51.408000000000001</v>
      </c>
      <c r="CK314" s="176">
        <v>33.667199999999994</v>
      </c>
      <c r="CL314" s="176">
        <v>60.076800000000006</v>
      </c>
      <c r="CM314" s="176">
        <v>23.184000000000001</v>
      </c>
      <c r="CN314" s="176">
        <v>24.393599999999999</v>
      </c>
      <c r="CO314" s="176">
        <v>47.779199999999996</v>
      </c>
      <c r="CP314" s="176">
        <v>73.180800000000005</v>
      </c>
      <c r="CQ314" s="176">
        <v>63.42</v>
      </c>
      <c r="CR314" s="176">
        <v>109.77119999999999</v>
      </c>
      <c r="CS314" s="176">
        <v>99.842399999999998</v>
      </c>
      <c r="CT314" s="176">
        <v>84.705600000000004</v>
      </c>
      <c r="CU314" s="176">
        <v>52.5</v>
      </c>
      <c r="CV314" s="176">
        <v>65.032800000000009</v>
      </c>
      <c r="CW314" s="176">
        <v>25.8384</v>
      </c>
      <c r="CX314" s="176">
        <v>21.167999999999999</v>
      </c>
      <c r="CY314" s="176">
        <v>82.101600000000005</v>
      </c>
      <c r="CZ314" s="176">
        <v>90.283199999999994</v>
      </c>
      <c r="DA314" s="176">
        <v>143.74079999999998</v>
      </c>
      <c r="DB314" s="176">
        <v>36.96</v>
      </c>
      <c r="DC314" s="176">
        <v>123.816</v>
      </c>
      <c r="DD314" s="176">
        <v>119.98560000000001</v>
      </c>
      <c r="DO314" s="178"/>
    </row>
    <row r="315" spans="1:119" customFormat="1" ht="12" customHeight="1" x14ac:dyDescent="0.2">
      <c r="A315" s="4"/>
      <c r="B315" s="44"/>
      <c r="C315" s="136"/>
      <c r="D315" s="175"/>
      <c r="E315" s="176"/>
      <c r="F315" s="176"/>
      <c r="G315" s="4"/>
      <c r="H315" s="4"/>
      <c r="I315" s="4"/>
      <c r="J315" s="4"/>
      <c r="K315" s="4"/>
      <c r="L315" s="208">
        <v>37546</v>
      </c>
      <c r="M315" s="176">
        <v>5.8620000000000001</v>
      </c>
      <c r="N315" s="176">
        <v>5.9279999999999999</v>
      </c>
      <c r="O315" s="176">
        <v>5.8920000000000003</v>
      </c>
      <c r="P315" s="176">
        <v>5.88</v>
      </c>
      <c r="Q315" s="176">
        <v>5.8620000000000001</v>
      </c>
      <c r="R315" s="176">
        <v>5.8890000000000002</v>
      </c>
      <c r="S315" s="176">
        <v>5.8890000000000002</v>
      </c>
      <c r="T315" s="176">
        <v>5.8540000000000001</v>
      </c>
      <c r="U315" s="176">
        <v>5.8520000000000003</v>
      </c>
      <c r="V315" s="176">
        <v>5.8719999999999999</v>
      </c>
      <c r="W315" s="176">
        <v>5.875</v>
      </c>
      <c r="X315" s="176">
        <v>5.8780000000000001</v>
      </c>
      <c r="Y315" s="176">
        <v>5.8760000000000003</v>
      </c>
      <c r="Z315" s="176">
        <v>5.8710000000000004</v>
      </c>
      <c r="AA315" s="176">
        <v>5.8339999999999996</v>
      </c>
      <c r="AB315" s="176">
        <v>4.8789999999999996</v>
      </c>
      <c r="AC315" s="176">
        <v>6.3319999999999999</v>
      </c>
      <c r="AD315" s="176">
        <v>6.6840000000000002</v>
      </c>
      <c r="AE315" s="176">
        <v>6.7009999999999996</v>
      </c>
      <c r="AF315" s="176">
        <v>6.6970000000000001</v>
      </c>
      <c r="AG315" s="176">
        <v>6.6929999999999996</v>
      </c>
      <c r="AH315" s="176">
        <v>6.6859999999999999</v>
      </c>
      <c r="AI315" s="176">
        <v>6.6790000000000003</v>
      </c>
      <c r="AJ315" s="176">
        <v>6.6760000000000002</v>
      </c>
      <c r="AK315" s="176">
        <v>103.0848</v>
      </c>
      <c r="AL315" s="176">
        <v>124.404</v>
      </c>
      <c r="AM315" s="176">
        <v>100.548</v>
      </c>
      <c r="AN315" s="176">
        <v>124.3032</v>
      </c>
      <c r="AO315" s="176">
        <v>68.947199999999995</v>
      </c>
      <c r="AP315" s="176">
        <v>62.714400000000005</v>
      </c>
      <c r="AQ315" s="176">
        <v>53.961599999999997</v>
      </c>
      <c r="AR315" s="176">
        <v>134.60160000000002</v>
      </c>
      <c r="AS315" s="176">
        <v>72.643199999999993</v>
      </c>
      <c r="AT315" s="176">
        <v>143.47200000000001</v>
      </c>
      <c r="AU315" s="176">
        <v>123.29519999999999</v>
      </c>
      <c r="AV315" s="176">
        <v>123.7488</v>
      </c>
      <c r="AW315" s="176">
        <v>127.4448</v>
      </c>
      <c r="AX315" s="176">
        <v>101.6904</v>
      </c>
      <c r="AY315" s="176">
        <v>92.131199999999993</v>
      </c>
      <c r="AZ315" s="176">
        <v>62.227199999999996</v>
      </c>
      <c r="BA315" s="176">
        <v>136.75200000000001</v>
      </c>
      <c r="BB315" s="176">
        <v>121.01039999999999</v>
      </c>
      <c r="BC315" s="176">
        <v>114.50880000000001</v>
      </c>
      <c r="BD315" s="176">
        <v>70.156800000000004</v>
      </c>
      <c r="BE315" s="176">
        <v>76.171199999999999</v>
      </c>
      <c r="BF315" s="176">
        <v>25.9056</v>
      </c>
      <c r="BG315" s="176">
        <v>17.371200000000002</v>
      </c>
      <c r="BH315" s="176">
        <v>61.655999999999999</v>
      </c>
      <c r="BI315" s="176">
        <v>56.380800000000001</v>
      </c>
      <c r="BJ315" s="176">
        <v>80.236800000000002</v>
      </c>
      <c r="BK315" s="176">
        <v>111.48480000000001</v>
      </c>
      <c r="BL315" s="176">
        <v>104.42880000000001</v>
      </c>
      <c r="BM315" s="176">
        <v>74.793600000000012</v>
      </c>
      <c r="BN315" s="176">
        <v>82.269600000000011</v>
      </c>
      <c r="BO315" s="176">
        <v>78.976799999999997</v>
      </c>
      <c r="BP315" s="176">
        <v>118.5744</v>
      </c>
      <c r="BQ315" s="176">
        <v>131.81279999999998</v>
      </c>
      <c r="BR315" s="176">
        <v>141.9264</v>
      </c>
      <c r="BS315" s="176">
        <v>75.196799999999996</v>
      </c>
      <c r="BT315" s="176">
        <v>108.2256</v>
      </c>
      <c r="BU315" s="176">
        <v>65.839199999999991</v>
      </c>
      <c r="BV315" s="176">
        <v>126.3192</v>
      </c>
      <c r="BW315" s="176">
        <v>124.6224</v>
      </c>
      <c r="BX315" s="176">
        <v>44.755199999999995</v>
      </c>
      <c r="BY315" s="176">
        <v>62.865600000000001</v>
      </c>
      <c r="BZ315" s="176">
        <v>78.792000000000002</v>
      </c>
      <c r="CA315" s="176">
        <v>81.043199999999999</v>
      </c>
      <c r="CB315" s="176">
        <v>78.019199999999998</v>
      </c>
      <c r="CC315" s="176">
        <v>77.431200000000004</v>
      </c>
      <c r="CD315" s="176">
        <v>30.441599999999998</v>
      </c>
      <c r="CE315" s="176">
        <v>86.906399999999991</v>
      </c>
      <c r="CF315" s="176">
        <v>70.711199999999991</v>
      </c>
      <c r="CG315" s="176">
        <v>15.036</v>
      </c>
      <c r="CH315" s="176">
        <v>116.08799999999999</v>
      </c>
      <c r="CI315" s="176">
        <v>99.388800000000003</v>
      </c>
      <c r="CJ315" s="176">
        <v>27.216000000000001</v>
      </c>
      <c r="CK315" s="176">
        <v>128.5872</v>
      </c>
      <c r="CL315" s="176">
        <v>114.996</v>
      </c>
      <c r="CM315" s="176">
        <v>121.76639999999999</v>
      </c>
      <c r="CN315" s="176">
        <v>44.755199999999995</v>
      </c>
      <c r="CO315" s="176">
        <v>125.12639999999999</v>
      </c>
      <c r="CP315" s="176">
        <v>139.45679999999999</v>
      </c>
      <c r="CQ315" s="176">
        <v>142.96799999999999</v>
      </c>
      <c r="CR315" s="176">
        <v>67.418399999999991</v>
      </c>
      <c r="CS315" s="176">
        <v>113.01360000000001</v>
      </c>
      <c r="CT315" s="176">
        <v>128.8896</v>
      </c>
      <c r="CU315" s="176">
        <v>87.2256</v>
      </c>
      <c r="CV315" s="176">
        <v>98.515199999999993</v>
      </c>
      <c r="CW315" s="176">
        <v>68.947199999999995</v>
      </c>
      <c r="CX315" s="176">
        <v>94.197600000000008</v>
      </c>
      <c r="CY315" s="176">
        <v>37.699199999999998</v>
      </c>
      <c r="CZ315" s="176">
        <v>113.904</v>
      </c>
      <c r="DA315" s="176">
        <v>155.6352</v>
      </c>
      <c r="DB315" s="176">
        <v>72.777600000000007</v>
      </c>
      <c r="DC315" s="176">
        <v>94.399199999999993</v>
      </c>
      <c r="DD315" s="176">
        <v>136.11360000000002</v>
      </c>
      <c r="DO315" s="178"/>
    </row>
    <row r="316" spans="1:119" customFormat="1" ht="12" customHeight="1" x14ac:dyDescent="0.2">
      <c r="A316" s="4"/>
      <c r="B316" s="44"/>
      <c r="C316" s="136"/>
      <c r="D316" s="175"/>
      <c r="E316" s="176"/>
      <c r="F316" s="176"/>
      <c r="G316" s="4"/>
      <c r="H316" s="4"/>
      <c r="I316" s="4"/>
      <c r="J316" s="4"/>
      <c r="K316" s="4"/>
      <c r="L316" s="208">
        <v>37547</v>
      </c>
      <c r="M316" s="176">
        <v>6.7190000000000003</v>
      </c>
      <c r="N316" s="176">
        <v>6.77</v>
      </c>
      <c r="O316" s="176">
        <v>6.7640000000000002</v>
      </c>
      <c r="P316" s="176">
        <v>6.766</v>
      </c>
      <c r="Q316" s="176">
        <v>6.77</v>
      </c>
      <c r="R316" s="176">
        <v>5.8380000000000001</v>
      </c>
      <c r="S316" s="176">
        <v>4.1369999999999996</v>
      </c>
      <c r="T316" s="176">
        <v>4.6890000000000001</v>
      </c>
      <c r="U316" s="176">
        <v>5.74</v>
      </c>
      <c r="V316" s="176">
        <v>5.742</v>
      </c>
      <c r="W316" s="176">
        <v>4.7089999999999996</v>
      </c>
      <c r="X316" s="176">
        <v>3.2480000000000002</v>
      </c>
      <c r="Y316" s="176">
        <v>1.3069999999999999</v>
      </c>
      <c r="Z316" s="176">
        <v>1.3220000000000001</v>
      </c>
      <c r="AA316" s="176">
        <v>4.0060000000000002</v>
      </c>
      <c r="AB316" s="176">
        <v>5.2030000000000003</v>
      </c>
      <c r="AC316" s="176">
        <v>4.6399999999999997</v>
      </c>
      <c r="AD316" s="176">
        <v>4.62</v>
      </c>
      <c r="AE316" s="176">
        <v>4.5789999999999997</v>
      </c>
      <c r="AF316" s="176">
        <v>4.26</v>
      </c>
      <c r="AG316" s="176">
        <v>4.2480000000000002</v>
      </c>
      <c r="AH316" s="176">
        <v>4.2270000000000003</v>
      </c>
      <c r="AI316" s="176">
        <v>4.2240000000000002</v>
      </c>
      <c r="AJ316" s="176">
        <v>4.5199999999999996</v>
      </c>
      <c r="AK316" s="176">
        <v>119.8848</v>
      </c>
      <c r="AL316" s="176">
        <v>116.7516</v>
      </c>
      <c r="AM316" s="176">
        <v>30.038400000000003</v>
      </c>
      <c r="AN316" s="176">
        <v>14.716799999999999</v>
      </c>
      <c r="AO316" s="176">
        <v>8.5007999999999999</v>
      </c>
      <c r="AP316" s="176">
        <v>7.5431999999999997</v>
      </c>
      <c r="AQ316" s="176">
        <v>76.574399999999997</v>
      </c>
      <c r="AR316" s="176">
        <v>80.875199999999992</v>
      </c>
      <c r="AS316" s="176">
        <v>85.125600000000006</v>
      </c>
      <c r="AT316" s="176">
        <v>59.001599999999996</v>
      </c>
      <c r="AU316" s="176">
        <v>45.1584</v>
      </c>
      <c r="AV316" s="176">
        <v>23.587199999999999</v>
      </c>
      <c r="AW316" s="176">
        <v>5.6448</v>
      </c>
      <c r="AX316" s="176">
        <v>30.441599999999998</v>
      </c>
      <c r="AY316" s="176">
        <v>17.539200000000001</v>
      </c>
      <c r="AZ316" s="176">
        <v>99.061200000000014</v>
      </c>
      <c r="BA316" s="176">
        <v>105.9828</v>
      </c>
      <c r="BB316" s="176">
        <v>5.4263999999999992</v>
      </c>
      <c r="BC316" s="176">
        <v>120.47280000000001</v>
      </c>
      <c r="BD316" s="176">
        <v>101.32080000000001</v>
      </c>
      <c r="BE316" s="176">
        <v>67.905600000000007</v>
      </c>
      <c r="BF316" s="176">
        <v>93.055199999999999</v>
      </c>
      <c r="BG316" s="176">
        <v>34.507199999999997</v>
      </c>
      <c r="BH316" s="176">
        <v>31.197599999999998</v>
      </c>
      <c r="BI316" s="176">
        <v>76.608000000000004</v>
      </c>
      <c r="BJ316" s="176">
        <v>77.162399999999991</v>
      </c>
      <c r="BK316" s="176">
        <v>74.34</v>
      </c>
      <c r="BL316" s="176">
        <v>91.324799999999996</v>
      </c>
      <c r="BM316" s="176">
        <v>83.277600000000007</v>
      </c>
      <c r="BN316" s="176">
        <v>130.43520000000001</v>
      </c>
      <c r="BO316" s="176">
        <v>125.14319999999999</v>
      </c>
      <c r="BP316" s="176">
        <v>109.2672</v>
      </c>
      <c r="BQ316" s="176">
        <v>84.201599999999999</v>
      </c>
      <c r="BR316" s="176">
        <v>135.828</v>
      </c>
      <c r="BS316" s="176">
        <v>82.941600000000008</v>
      </c>
      <c r="BT316" s="176">
        <v>104.0424</v>
      </c>
      <c r="BU316" s="176">
        <v>59.102400000000003</v>
      </c>
      <c r="BV316" s="176">
        <v>124.79039999999999</v>
      </c>
      <c r="BW316" s="176">
        <v>128.0496</v>
      </c>
      <c r="BX316" s="176">
        <v>133.66079999999999</v>
      </c>
      <c r="BY316" s="176">
        <v>79.732799999999997</v>
      </c>
      <c r="BZ316" s="176">
        <v>101.3712</v>
      </c>
      <c r="CA316" s="176">
        <v>124.1016</v>
      </c>
      <c r="CB316" s="176">
        <v>124.992</v>
      </c>
      <c r="CC316" s="176">
        <v>123.17760000000001</v>
      </c>
      <c r="CD316" s="176">
        <v>104.1936</v>
      </c>
      <c r="CE316" s="176">
        <v>60.765599999999999</v>
      </c>
      <c r="CF316" s="176">
        <v>80.925600000000003</v>
      </c>
      <c r="CG316" s="176">
        <v>88.75439999999999</v>
      </c>
      <c r="CH316" s="176">
        <v>26.6112</v>
      </c>
      <c r="CI316" s="176">
        <v>44.721599999999995</v>
      </c>
      <c r="CJ316" s="176">
        <v>122.85839999999999</v>
      </c>
      <c r="CK316" s="176">
        <v>135.1224</v>
      </c>
      <c r="CL316" s="176">
        <v>149.78879999999998</v>
      </c>
      <c r="CM316" s="176">
        <v>95.507999999999996</v>
      </c>
      <c r="CN316" s="176">
        <v>107.4192</v>
      </c>
      <c r="CO316" s="176">
        <v>100.128</v>
      </c>
      <c r="CP316" s="176">
        <v>147.90720000000002</v>
      </c>
      <c r="CQ316" s="176">
        <v>88.30080000000001</v>
      </c>
      <c r="CR316" s="176">
        <v>71.887199999999993</v>
      </c>
      <c r="CS316" s="176">
        <v>69.148800000000008</v>
      </c>
      <c r="CT316" s="176">
        <v>116.1216</v>
      </c>
      <c r="CU316" s="176">
        <v>131.84639999999999</v>
      </c>
      <c r="CV316" s="176">
        <v>67.720799999999997</v>
      </c>
      <c r="CW316" s="176">
        <v>92.7864</v>
      </c>
      <c r="CX316" s="176">
        <v>85.864800000000002</v>
      </c>
      <c r="CY316" s="176">
        <v>72.189600000000013</v>
      </c>
      <c r="CZ316" s="176">
        <v>68.846399999999988</v>
      </c>
      <c r="DA316" s="176">
        <v>50.4</v>
      </c>
      <c r="DB316" s="176">
        <v>26.6112</v>
      </c>
      <c r="DC316" s="176">
        <v>128.85599999999999</v>
      </c>
      <c r="DD316" s="176">
        <v>132.7704</v>
      </c>
      <c r="DO316" s="178"/>
    </row>
    <row r="317" spans="1:119" customFormat="1" ht="12" customHeight="1" x14ac:dyDescent="0.2">
      <c r="A317" s="4"/>
      <c r="B317" s="44"/>
      <c r="C317" s="136"/>
      <c r="D317" s="175"/>
      <c r="E317" s="176"/>
      <c r="F317" s="176"/>
      <c r="G317" s="4"/>
      <c r="H317" s="4"/>
      <c r="I317" s="4"/>
      <c r="J317" s="4"/>
      <c r="K317" s="4"/>
      <c r="L317" s="208">
        <v>37548</v>
      </c>
      <c r="M317" s="176">
        <v>4.6440000000000001</v>
      </c>
      <c r="N317" s="176">
        <v>4.5510000000000002</v>
      </c>
      <c r="O317" s="176">
        <v>6.6459999999999999</v>
      </c>
      <c r="P317" s="176">
        <v>7.8650000000000002</v>
      </c>
      <c r="Q317" s="176">
        <v>7.9790000000000001</v>
      </c>
      <c r="R317" s="176">
        <v>7.9749999999999996</v>
      </c>
      <c r="S317" s="176">
        <v>7.9429999999999996</v>
      </c>
      <c r="T317" s="176">
        <v>7.8789999999999996</v>
      </c>
      <c r="U317" s="176">
        <v>7.9059999999999997</v>
      </c>
      <c r="V317" s="176">
        <v>7.9219999999999997</v>
      </c>
      <c r="W317" s="176">
        <v>7.8970000000000002</v>
      </c>
      <c r="X317" s="176">
        <v>8.2639999999999993</v>
      </c>
      <c r="Y317" s="176">
        <v>8.2040000000000006</v>
      </c>
      <c r="Z317" s="176">
        <v>8.2100000000000009</v>
      </c>
      <c r="AA317" s="176">
        <v>8.2769999999999992</v>
      </c>
      <c r="AB317" s="176">
        <v>9.3849999999999998</v>
      </c>
      <c r="AC317" s="176">
        <v>8.7449999999999992</v>
      </c>
      <c r="AD317" s="176">
        <v>8.6189999999999998</v>
      </c>
      <c r="AE317" s="176">
        <v>8.5879999999999992</v>
      </c>
      <c r="AF317" s="176">
        <v>7.9539999999999997</v>
      </c>
      <c r="AG317" s="176">
        <v>8.5939999999999994</v>
      </c>
      <c r="AH317" s="176">
        <v>8.6739999999999995</v>
      </c>
      <c r="AI317" s="176">
        <v>8.7650000000000006</v>
      </c>
      <c r="AJ317" s="176">
        <v>7.9630000000000001</v>
      </c>
      <c r="AK317" s="176">
        <v>136.6848</v>
      </c>
      <c r="AL317" s="176">
        <v>109.0992</v>
      </c>
      <c r="AM317" s="176">
        <v>68.846399999999988</v>
      </c>
      <c r="AN317" s="176">
        <v>115.9872</v>
      </c>
      <c r="AO317" s="176">
        <v>112.896</v>
      </c>
      <c r="AP317" s="176">
        <v>121.76639999999999</v>
      </c>
      <c r="AQ317" s="176">
        <v>99.18719999999999</v>
      </c>
      <c r="AR317" s="176">
        <v>56.28</v>
      </c>
      <c r="AS317" s="176">
        <v>125.21039999999999</v>
      </c>
      <c r="AT317" s="176">
        <v>118.944</v>
      </c>
      <c r="AU317" s="176">
        <v>130.83840000000001</v>
      </c>
      <c r="AV317" s="176">
        <v>92.332800000000006</v>
      </c>
      <c r="AW317" s="176">
        <v>108.99839999999999</v>
      </c>
      <c r="AX317" s="176">
        <v>87.427199999999999</v>
      </c>
      <c r="AY317" s="176">
        <v>73.869600000000005</v>
      </c>
      <c r="AZ317" s="176">
        <v>135.89520000000002</v>
      </c>
      <c r="BA317" s="176">
        <v>75.2136</v>
      </c>
      <c r="BB317" s="176">
        <v>120.69119999999999</v>
      </c>
      <c r="BC317" s="176">
        <v>105.6048</v>
      </c>
      <c r="BD317" s="176">
        <v>86.923199999999994</v>
      </c>
      <c r="BE317" s="176">
        <v>113.3664</v>
      </c>
      <c r="BF317" s="176">
        <v>68.896799999999999</v>
      </c>
      <c r="BG317" s="176">
        <v>123.648</v>
      </c>
      <c r="BH317" s="176">
        <v>88.9392</v>
      </c>
      <c r="BI317" s="176">
        <v>113.5008</v>
      </c>
      <c r="BJ317" s="176">
        <v>43.814399999999999</v>
      </c>
      <c r="BK317" s="176">
        <v>140.9016</v>
      </c>
      <c r="BL317" s="176">
        <v>125.16</v>
      </c>
      <c r="BM317" s="176">
        <v>123.3792</v>
      </c>
      <c r="BN317" s="176">
        <v>102.816</v>
      </c>
      <c r="BO317" s="176">
        <v>83.596800000000002</v>
      </c>
      <c r="BP317" s="176">
        <v>61.807199999999995</v>
      </c>
      <c r="BQ317" s="176">
        <v>76.540800000000004</v>
      </c>
      <c r="BR317" s="176">
        <v>152.49360000000001</v>
      </c>
      <c r="BS317" s="176">
        <v>122.6568</v>
      </c>
      <c r="BT317" s="176">
        <v>91.072800000000001</v>
      </c>
      <c r="BU317" s="176">
        <v>134.26560000000001</v>
      </c>
      <c r="BV317" s="176">
        <v>97.322399999999988</v>
      </c>
      <c r="BW317" s="176">
        <v>135.44159999999999</v>
      </c>
      <c r="BX317" s="176">
        <v>85.932000000000002</v>
      </c>
      <c r="BY317" s="176">
        <v>111.06480000000001</v>
      </c>
      <c r="BZ317" s="176">
        <v>131.208</v>
      </c>
      <c r="CA317" s="176">
        <v>105.52080000000001</v>
      </c>
      <c r="CB317" s="176">
        <v>74.054400000000001</v>
      </c>
      <c r="CC317" s="176">
        <v>151.65360000000001</v>
      </c>
      <c r="CD317" s="176">
        <v>105.42</v>
      </c>
      <c r="CE317" s="176">
        <v>124.80719999999999</v>
      </c>
      <c r="CF317" s="176">
        <v>86.688000000000002</v>
      </c>
      <c r="CG317" s="176">
        <v>97.070399999999992</v>
      </c>
      <c r="CH317" s="176">
        <v>138.34800000000001</v>
      </c>
      <c r="CI317" s="176">
        <v>141.45599999999999</v>
      </c>
      <c r="CJ317" s="176">
        <v>119.64960000000001</v>
      </c>
      <c r="CK317" s="176">
        <v>1.512</v>
      </c>
      <c r="CL317" s="176">
        <v>28.744799999999998</v>
      </c>
      <c r="CM317" s="176">
        <v>30.122400000000003</v>
      </c>
      <c r="CN317" s="176">
        <v>14.4816</v>
      </c>
      <c r="CO317" s="176">
        <v>18.463200000000001</v>
      </c>
      <c r="CP317" s="176">
        <v>96.012</v>
      </c>
      <c r="CQ317" s="176">
        <v>117.8184</v>
      </c>
      <c r="CR317" s="176">
        <v>133.32479999999998</v>
      </c>
      <c r="CS317" s="176">
        <v>154.62720000000002</v>
      </c>
      <c r="CT317" s="176">
        <v>70.375199999999992</v>
      </c>
      <c r="CU317" s="176">
        <v>110.4768</v>
      </c>
      <c r="CV317" s="176">
        <v>129.6456</v>
      </c>
      <c r="CW317" s="176">
        <v>164.37120000000002</v>
      </c>
      <c r="CX317" s="176">
        <v>55.574400000000004</v>
      </c>
      <c r="CY317" s="176">
        <v>139.02000000000001</v>
      </c>
      <c r="CZ317" s="176">
        <v>129.76319999999998</v>
      </c>
      <c r="DA317" s="176">
        <v>132.61920000000001</v>
      </c>
      <c r="DB317" s="176">
        <v>124.38719999999999</v>
      </c>
      <c r="DC317" s="176">
        <v>46.552800000000005</v>
      </c>
      <c r="DD317" s="176">
        <v>89.543999999999997</v>
      </c>
      <c r="DO317" s="178"/>
    </row>
    <row r="318" spans="1:119" customFormat="1" ht="12" customHeight="1" x14ac:dyDescent="0.2">
      <c r="A318" s="4"/>
      <c r="B318" s="44"/>
      <c r="C318" s="136"/>
      <c r="D318" s="175"/>
      <c r="E318" s="176"/>
      <c r="F318" s="176"/>
      <c r="G318" s="4"/>
      <c r="H318" s="4"/>
      <c r="I318" s="4"/>
      <c r="J318" s="4"/>
      <c r="K318" s="4"/>
      <c r="L318" s="208">
        <v>37549</v>
      </c>
      <c r="M318" s="176">
        <v>8.9480000000000004</v>
      </c>
      <c r="N318" s="176">
        <v>8.9450000000000003</v>
      </c>
      <c r="O318" s="176">
        <v>8.8659999999999997</v>
      </c>
      <c r="P318" s="176">
        <v>8.7010000000000005</v>
      </c>
      <c r="Q318" s="176">
        <v>8.7759999999999998</v>
      </c>
      <c r="R318" s="176">
        <v>8.7680000000000007</v>
      </c>
      <c r="S318" s="176">
        <v>8.7750000000000004</v>
      </c>
      <c r="T318" s="176">
        <v>7.9850000000000003</v>
      </c>
      <c r="U318" s="176">
        <v>6.7709999999999999</v>
      </c>
      <c r="V318" s="176">
        <v>6.7350000000000003</v>
      </c>
      <c r="W318" s="176">
        <v>6.1559999999999997</v>
      </c>
      <c r="X318" s="176">
        <v>7.6159999999999997</v>
      </c>
      <c r="Y318" s="176">
        <v>8.8140000000000001</v>
      </c>
      <c r="Z318" s="176">
        <v>8.8550000000000004</v>
      </c>
      <c r="AA318" s="176">
        <v>8.8529999999999998</v>
      </c>
      <c r="AB318" s="176">
        <v>8.8369999999999997</v>
      </c>
      <c r="AC318" s="176">
        <v>7.7220000000000004</v>
      </c>
      <c r="AD318" s="176">
        <v>7.476</v>
      </c>
      <c r="AE318" s="176">
        <v>7.5389999999999997</v>
      </c>
      <c r="AF318" s="176">
        <v>7.5590000000000002</v>
      </c>
      <c r="AG318" s="176">
        <v>7.5540000000000003</v>
      </c>
      <c r="AH318" s="176">
        <v>7.5460000000000003</v>
      </c>
      <c r="AI318" s="176">
        <v>7.5579999999999998</v>
      </c>
      <c r="AJ318" s="176">
        <v>4.7770000000000001</v>
      </c>
      <c r="AK318" s="176">
        <v>25.8888</v>
      </c>
      <c r="AL318" s="176">
        <v>143.8416</v>
      </c>
      <c r="AM318" s="176">
        <v>110.8296</v>
      </c>
      <c r="AN318" s="176">
        <v>97.574399999999997</v>
      </c>
      <c r="AO318" s="176">
        <v>155.43360000000001</v>
      </c>
      <c r="AP318" s="176">
        <v>21.453599999999998</v>
      </c>
      <c r="AQ318" s="176">
        <v>123.29519999999999</v>
      </c>
      <c r="AR318" s="176">
        <v>128.43600000000001</v>
      </c>
      <c r="AS318" s="176">
        <v>104.41200000000001</v>
      </c>
      <c r="AT318" s="176">
        <v>79.632000000000005</v>
      </c>
      <c r="AU318" s="176">
        <v>30.441599999999998</v>
      </c>
      <c r="AV318" s="176">
        <v>75.919200000000004</v>
      </c>
      <c r="AW318" s="176">
        <v>105.03360000000001</v>
      </c>
      <c r="AX318" s="176">
        <v>68.628</v>
      </c>
      <c r="AY318" s="176">
        <v>55.591200000000001</v>
      </c>
      <c r="AZ318" s="176">
        <v>76.288800000000009</v>
      </c>
      <c r="BA318" s="176">
        <v>71.769600000000011</v>
      </c>
      <c r="BB318" s="176">
        <v>29.8704</v>
      </c>
      <c r="BC318" s="176">
        <v>85.68</v>
      </c>
      <c r="BD318" s="176">
        <v>71.366399999999999</v>
      </c>
      <c r="BE318" s="176">
        <v>114.30719999999999</v>
      </c>
      <c r="BF318" s="176">
        <v>15.086399999999999</v>
      </c>
      <c r="BG318" s="176">
        <v>114.35760000000001</v>
      </c>
      <c r="BH318" s="176">
        <v>118.944</v>
      </c>
      <c r="BI318" s="176">
        <v>109.4688</v>
      </c>
      <c r="BJ318" s="176">
        <v>75.9696</v>
      </c>
      <c r="BK318" s="176">
        <v>106.54560000000001</v>
      </c>
      <c r="BL318" s="176">
        <v>86.637600000000006</v>
      </c>
      <c r="BM318" s="176">
        <v>118.7928</v>
      </c>
      <c r="BN318" s="176">
        <v>104.07599999999999</v>
      </c>
      <c r="BO318" s="176">
        <v>115.71839999999999</v>
      </c>
      <c r="BP318" s="176">
        <v>127.61280000000001</v>
      </c>
      <c r="BQ318" s="176">
        <v>115.31519999999999</v>
      </c>
      <c r="BR318" s="176">
        <v>115.0968</v>
      </c>
      <c r="BS318" s="176">
        <v>98.884799999999998</v>
      </c>
      <c r="BT318" s="176">
        <v>106.6968</v>
      </c>
      <c r="BU318" s="176">
        <v>69.955199999999991</v>
      </c>
      <c r="BV318" s="176">
        <v>96.163200000000003</v>
      </c>
      <c r="BW318" s="176">
        <v>47.980800000000002</v>
      </c>
      <c r="BX318" s="176">
        <v>70.005600000000001</v>
      </c>
      <c r="BY318" s="176">
        <v>57.254400000000004</v>
      </c>
      <c r="BZ318" s="176">
        <v>88.132800000000003</v>
      </c>
      <c r="CA318" s="176">
        <v>130.87200000000001</v>
      </c>
      <c r="CB318" s="176">
        <v>161.85120000000001</v>
      </c>
      <c r="CC318" s="176">
        <v>70.761600000000001</v>
      </c>
      <c r="CD318" s="176">
        <v>128.2176</v>
      </c>
      <c r="CE318" s="176">
        <v>99.590399999999988</v>
      </c>
      <c r="CF318" s="176">
        <v>103.824</v>
      </c>
      <c r="CG318" s="176">
        <v>53.188800000000001</v>
      </c>
      <c r="CH318" s="176">
        <v>103.79039999999999</v>
      </c>
      <c r="CI318" s="176">
        <v>103.4712</v>
      </c>
      <c r="CJ318" s="176">
        <v>98.582399999999993</v>
      </c>
      <c r="CK318" s="176">
        <v>66.124800000000008</v>
      </c>
      <c r="CL318" s="176">
        <v>35.078400000000002</v>
      </c>
      <c r="CM318" s="176">
        <v>124.3368</v>
      </c>
      <c r="CN318" s="176">
        <v>71.366399999999999</v>
      </c>
      <c r="CO318" s="176">
        <v>135.59279999999998</v>
      </c>
      <c r="CP318" s="176">
        <v>123.16080000000001</v>
      </c>
      <c r="CQ318" s="176">
        <v>114.71039999999999</v>
      </c>
      <c r="CR318" s="176">
        <v>108.14160000000001</v>
      </c>
      <c r="CS318" s="176">
        <v>92.652000000000001</v>
      </c>
      <c r="CT318" s="176">
        <v>133.12320000000003</v>
      </c>
      <c r="CU318" s="176">
        <v>125.76480000000001</v>
      </c>
      <c r="CV318" s="176">
        <v>156.64320000000001</v>
      </c>
      <c r="CW318" s="176">
        <v>44.183999999999997</v>
      </c>
      <c r="CX318" s="176">
        <v>74.692800000000005</v>
      </c>
      <c r="CY318" s="176">
        <v>110.0736</v>
      </c>
      <c r="CZ318" s="176">
        <v>119.5488</v>
      </c>
      <c r="DA318" s="176">
        <v>139.3056</v>
      </c>
      <c r="DB318" s="176">
        <v>78.220799999999997</v>
      </c>
      <c r="DC318" s="176">
        <v>19.32</v>
      </c>
      <c r="DD318" s="176">
        <v>97.389600000000002</v>
      </c>
      <c r="DO318" s="178"/>
    </row>
    <row r="319" spans="1:119" customFormat="1" ht="12" customHeight="1" x14ac:dyDescent="0.2">
      <c r="A319" s="4"/>
      <c r="B319" s="44"/>
      <c r="C319" s="136"/>
      <c r="D319" s="175"/>
      <c r="E319" s="176"/>
      <c r="F319" s="176"/>
      <c r="G319" s="4"/>
      <c r="H319" s="4"/>
      <c r="I319" s="4"/>
      <c r="J319" s="4"/>
      <c r="K319" s="4"/>
      <c r="L319" s="208">
        <v>37550</v>
      </c>
      <c r="M319" s="176">
        <v>4.298</v>
      </c>
      <c r="N319" s="176">
        <v>5.2480000000000002</v>
      </c>
      <c r="O319" s="176">
        <v>4.4989999999999997</v>
      </c>
      <c r="P319" s="176">
        <v>4.476</v>
      </c>
      <c r="Q319" s="176">
        <v>4.4020000000000001</v>
      </c>
      <c r="R319" s="176">
        <v>5.3540000000000001</v>
      </c>
      <c r="S319" s="176">
        <v>5.601</v>
      </c>
      <c r="T319" s="176">
        <v>5.6529999999999996</v>
      </c>
      <c r="U319" s="176">
        <v>5.6360000000000001</v>
      </c>
      <c r="V319" s="176">
        <v>5.6280000000000001</v>
      </c>
      <c r="W319" s="176">
        <v>5.7549999999999999</v>
      </c>
      <c r="X319" s="176">
        <v>5.9059999999999997</v>
      </c>
      <c r="Y319" s="176">
        <v>6.8250000000000002</v>
      </c>
      <c r="Z319" s="176">
        <v>5.4109999999999996</v>
      </c>
      <c r="AA319" s="176">
        <v>5.3239999999999998</v>
      </c>
      <c r="AB319" s="176">
        <v>5.2960000000000003</v>
      </c>
      <c r="AC319" s="176">
        <v>5.2809999999999997</v>
      </c>
      <c r="AD319" s="176">
        <v>4.3540000000000001</v>
      </c>
      <c r="AE319" s="176">
        <v>4.2880000000000003</v>
      </c>
      <c r="AF319" s="176">
        <v>4.2869999999999999</v>
      </c>
      <c r="AG319" s="176">
        <v>4.3019999999999996</v>
      </c>
      <c r="AH319" s="176">
        <v>4.26</v>
      </c>
      <c r="AI319" s="176">
        <v>2.5019999999999998</v>
      </c>
      <c r="AJ319" s="176">
        <v>8.6649999999999991</v>
      </c>
      <c r="AK319" s="176">
        <v>120.792</v>
      </c>
      <c r="AL319" s="176">
        <v>135.66</v>
      </c>
      <c r="AM319" s="176">
        <v>146.00879999999998</v>
      </c>
      <c r="AN319" s="176">
        <v>111.08160000000001</v>
      </c>
      <c r="AO319" s="176">
        <v>92.450399999999988</v>
      </c>
      <c r="AP319" s="176">
        <v>127.0752</v>
      </c>
      <c r="AQ319" s="176">
        <v>144.17760000000001</v>
      </c>
      <c r="AR319" s="176">
        <v>83.462399999999988</v>
      </c>
      <c r="AS319" s="176">
        <v>79.01039999999999</v>
      </c>
      <c r="AT319" s="176">
        <v>113.8368</v>
      </c>
      <c r="AU319" s="176">
        <v>48.131999999999998</v>
      </c>
      <c r="AV319" s="176">
        <v>84.8232</v>
      </c>
      <c r="AW319" s="176">
        <v>100.044</v>
      </c>
      <c r="AX319" s="176">
        <v>120.3048</v>
      </c>
      <c r="AY319" s="176">
        <v>59.304000000000002</v>
      </c>
      <c r="AZ319" s="176">
        <v>112.2912</v>
      </c>
      <c r="BA319" s="176">
        <v>155.232</v>
      </c>
      <c r="BB319" s="176">
        <v>38.7072</v>
      </c>
      <c r="BC319" s="176">
        <v>105.252</v>
      </c>
      <c r="BD319" s="176">
        <v>115.68480000000001</v>
      </c>
      <c r="BE319" s="176">
        <v>53.625599999999999</v>
      </c>
      <c r="BF319" s="176">
        <v>55.44</v>
      </c>
      <c r="BG319" s="176">
        <v>44.956800000000001</v>
      </c>
      <c r="BH319" s="176">
        <v>6.6192000000000002</v>
      </c>
      <c r="BI319" s="176">
        <v>34.6248</v>
      </c>
      <c r="BJ319" s="176">
        <v>56.195999999999998</v>
      </c>
      <c r="BK319" s="176">
        <v>87.897600000000011</v>
      </c>
      <c r="BL319" s="176">
        <v>110.0736</v>
      </c>
      <c r="BM319" s="176">
        <v>115.11360000000001</v>
      </c>
      <c r="BN319" s="176">
        <v>75.2136</v>
      </c>
      <c r="BO319" s="176">
        <v>136.2816</v>
      </c>
      <c r="BP319" s="176">
        <v>126.16800000000001</v>
      </c>
      <c r="BQ319" s="176">
        <v>106.73039999999999</v>
      </c>
      <c r="BR319" s="176">
        <v>77.414400000000001</v>
      </c>
      <c r="BS319" s="176">
        <v>110.7792</v>
      </c>
      <c r="BT319" s="176">
        <v>76.910399999999996</v>
      </c>
      <c r="BU319" s="176">
        <v>95.306399999999996</v>
      </c>
      <c r="BV319" s="176">
        <v>109.8552</v>
      </c>
      <c r="BW319" s="176">
        <v>61.908000000000001</v>
      </c>
      <c r="BX319" s="176">
        <v>112.8792</v>
      </c>
      <c r="BY319" s="176">
        <v>21.537599999999998</v>
      </c>
      <c r="BZ319" s="176">
        <v>75.801600000000008</v>
      </c>
      <c r="CA319" s="176">
        <v>89.712000000000003</v>
      </c>
      <c r="CB319" s="176">
        <v>135.35760000000002</v>
      </c>
      <c r="CC319" s="176">
        <v>105.252</v>
      </c>
      <c r="CD319" s="176">
        <v>103.4712</v>
      </c>
      <c r="CE319" s="176">
        <v>124.52160000000001</v>
      </c>
      <c r="CF319" s="176">
        <v>135.4752</v>
      </c>
      <c r="CG319" s="176">
        <v>78.019199999999998</v>
      </c>
      <c r="CH319" s="176">
        <v>51.6768</v>
      </c>
      <c r="CI319" s="176">
        <v>81.513600000000011</v>
      </c>
      <c r="CJ319" s="176">
        <v>110.6112</v>
      </c>
      <c r="CK319" s="176">
        <v>149.7552</v>
      </c>
      <c r="CL319" s="176">
        <v>52.012800000000006</v>
      </c>
      <c r="CM319" s="176">
        <v>66.259199999999993</v>
      </c>
      <c r="CN319" s="176">
        <v>88.670400000000001</v>
      </c>
      <c r="CO319" s="176">
        <v>58.884</v>
      </c>
      <c r="CP319" s="176">
        <v>114.4584</v>
      </c>
      <c r="CQ319" s="176">
        <v>116.34</v>
      </c>
      <c r="CR319" s="176">
        <v>119.532</v>
      </c>
      <c r="CS319" s="176">
        <v>76.608000000000004</v>
      </c>
      <c r="CT319" s="176">
        <v>89.913600000000002</v>
      </c>
      <c r="CU319" s="176">
        <v>70.761600000000001</v>
      </c>
      <c r="CV319" s="176">
        <v>60.849599999999995</v>
      </c>
      <c r="CW319" s="176">
        <v>133.76160000000002</v>
      </c>
      <c r="CX319" s="176">
        <v>127.62960000000001</v>
      </c>
      <c r="CY319" s="176">
        <v>118.2552</v>
      </c>
      <c r="CZ319" s="176">
        <v>101.94239999999999</v>
      </c>
      <c r="DA319" s="176">
        <v>111.3252</v>
      </c>
      <c r="DB319" s="176">
        <v>68.023200000000003</v>
      </c>
      <c r="DC319" s="176">
        <v>123.7992</v>
      </c>
      <c r="DD319" s="176">
        <v>104.02560000000001</v>
      </c>
      <c r="DO319" s="178"/>
    </row>
    <row r="320" spans="1:119" customFormat="1" ht="12" customHeight="1" x14ac:dyDescent="0.2">
      <c r="A320" s="4"/>
      <c r="B320" s="44"/>
      <c r="C320" s="136"/>
      <c r="D320" s="175"/>
      <c r="E320" s="176"/>
      <c r="F320" s="176"/>
      <c r="G320" s="4"/>
      <c r="H320" s="4"/>
      <c r="I320" s="4"/>
      <c r="J320" s="4"/>
      <c r="K320" s="4"/>
      <c r="L320" s="208">
        <v>37551</v>
      </c>
      <c r="M320" s="176">
        <v>10.569000000000001</v>
      </c>
      <c r="N320" s="176">
        <v>10.353</v>
      </c>
      <c r="O320" s="176">
        <v>10.467000000000001</v>
      </c>
      <c r="P320" s="176">
        <v>10.554</v>
      </c>
      <c r="Q320" s="176">
        <v>10.548999999999999</v>
      </c>
      <c r="R320" s="176">
        <v>10.539</v>
      </c>
      <c r="S320" s="176">
        <v>10.545999999999999</v>
      </c>
      <c r="T320" s="176">
        <v>5.4009999999999998</v>
      </c>
      <c r="U320" s="176">
        <v>4.2930000000000001</v>
      </c>
      <c r="V320" s="176">
        <v>4.335</v>
      </c>
      <c r="W320" s="176">
        <v>4.3840000000000003</v>
      </c>
      <c r="X320" s="176">
        <v>4.4180000000000001</v>
      </c>
      <c r="Y320" s="176">
        <v>4.46</v>
      </c>
      <c r="Z320" s="176">
        <v>4.4800000000000004</v>
      </c>
      <c r="AA320" s="176">
        <v>4.5060000000000002</v>
      </c>
      <c r="AB320" s="176">
        <v>4.5389999999999997</v>
      </c>
      <c r="AC320" s="176">
        <v>4.4470000000000001</v>
      </c>
      <c r="AD320" s="176">
        <v>4.532</v>
      </c>
      <c r="AE320" s="176">
        <v>4.6239999999999997</v>
      </c>
      <c r="AF320" s="176">
        <v>4.5860000000000003</v>
      </c>
      <c r="AG320" s="176">
        <v>4.5910000000000002</v>
      </c>
      <c r="AH320" s="176">
        <v>4.7</v>
      </c>
      <c r="AI320" s="176">
        <v>4.7720000000000002</v>
      </c>
      <c r="AJ320" s="176">
        <v>6.359</v>
      </c>
      <c r="AK320" s="176">
        <v>142.9512</v>
      </c>
      <c r="AL320" s="176">
        <v>66.9816</v>
      </c>
      <c r="AM320" s="176">
        <v>148.1088</v>
      </c>
      <c r="AN320" s="176">
        <v>127.41119999999999</v>
      </c>
      <c r="AO320" s="176">
        <v>120.55680000000001</v>
      </c>
      <c r="AP320" s="176">
        <v>66.007199999999997</v>
      </c>
      <c r="AQ320" s="176">
        <v>79.111199999999997</v>
      </c>
      <c r="AR320" s="176">
        <v>120.8592</v>
      </c>
      <c r="AS320" s="176">
        <v>121.16160000000001</v>
      </c>
      <c r="AT320" s="176">
        <v>128.41919999999999</v>
      </c>
      <c r="AU320" s="176">
        <v>72.979199999999992</v>
      </c>
      <c r="AV320" s="176">
        <v>96.734399999999994</v>
      </c>
      <c r="AW320" s="176">
        <v>102.648</v>
      </c>
      <c r="AX320" s="176">
        <v>107.85599999999999</v>
      </c>
      <c r="AY320" s="176">
        <v>129.024</v>
      </c>
      <c r="AZ320" s="176">
        <v>47.476800000000004</v>
      </c>
      <c r="BA320" s="176">
        <v>145.72320000000002</v>
      </c>
      <c r="BB320" s="176">
        <v>84.302399999999992</v>
      </c>
      <c r="BC320" s="176">
        <v>121.7496</v>
      </c>
      <c r="BD320" s="176">
        <v>39.362400000000001</v>
      </c>
      <c r="BE320" s="176">
        <v>67.787999999999997</v>
      </c>
      <c r="BF320" s="176">
        <v>89.359200000000001</v>
      </c>
      <c r="BG320" s="176">
        <v>139.3056</v>
      </c>
      <c r="BH320" s="176">
        <v>67.132800000000003</v>
      </c>
      <c r="BI320" s="176">
        <v>50.971199999999996</v>
      </c>
      <c r="BJ320" s="176">
        <v>63.907199999999996</v>
      </c>
      <c r="BK320" s="176">
        <v>19.555199999999999</v>
      </c>
      <c r="BL320" s="176">
        <v>7.6440000000000001</v>
      </c>
      <c r="BM320" s="176">
        <v>2.5871999999999997</v>
      </c>
      <c r="BN320" s="176">
        <v>60.076800000000006</v>
      </c>
      <c r="BO320" s="176">
        <v>114.91200000000001</v>
      </c>
      <c r="BP320" s="176">
        <v>131.64479999999998</v>
      </c>
      <c r="BQ320" s="176">
        <v>117.53280000000001</v>
      </c>
      <c r="BR320" s="176">
        <v>85.075199999999995</v>
      </c>
      <c r="BS320" s="176">
        <v>132.41759999999999</v>
      </c>
      <c r="BT320" s="176">
        <v>121.968</v>
      </c>
      <c r="BU320" s="176">
        <v>70.156800000000004</v>
      </c>
      <c r="BV320" s="176">
        <v>88.519199999999998</v>
      </c>
      <c r="BW320" s="176">
        <v>93.945599999999999</v>
      </c>
      <c r="BX320" s="176">
        <v>141.89279999999999</v>
      </c>
      <c r="BY320" s="176">
        <v>92.450399999999988</v>
      </c>
      <c r="BZ320" s="176">
        <v>113.4</v>
      </c>
      <c r="CA320" s="176">
        <v>97.372799999999998</v>
      </c>
      <c r="CB320" s="176">
        <v>144.2784</v>
      </c>
      <c r="CC320" s="176">
        <v>78.825600000000009</v>
      </c>
      <c r="CD320" s="176">
        <v>84.856800000000007</v>
      </c>
      <c r="CE320" s="176">
        <v>91.240800000000007</v>
      </c>
      <c r="CF320" s="176">
        <v>88.872</v>
      </c>
      <c r="CG320" s="176">
        <v>50.719199999999994</v>
      </c>
      <c r="CH320" s="176">
        <v>58.732800000000005</v>
      </c>
      <c r="CI320" s="176">
        <v>129.8304</v>
      </c>
      <c r="CJ320" s="176">
        <v>113.0976</v>
      </c>
      <c r="CK320" s="176">
        <v>124.18560000000001</v>
      </c>
      <c r="CL320" s="176">
        <v>34.473600000000005</v>
      </c>
      <c r="CM320" s="176">
        <v>13.6416</v>
      </c>
      <c r="CN320" s="176">
        <v>75.180000000000007</v>
      </c>
      <c r="CO320" s="176">
        <v>67.267200000000003</v>
      </c>
      <c r="CP320" s="176">
        <v>27.216000000000001</v>
      </c>
      <c r="CQ320" s="176">
        <v>50.870400000000004</v>
      </c>
      <c r="CR320" s="176">
        <v>78.153600000000012</v>
      </c>
      <c r="CS320" s="176">
        <v>58.581600000000002</v>
      </c>
      <c r="CT320" s="176">
        <v>109.2672</v>
      </c>
      <c r="CU320" s="176">
        <v>49.9968</v>
      </c>
      <c r="CV320" s="176">
        <v>114.9456</v>
      </c>
      <c r="CW320" s="176">
        <v>115.80239999999999</v>
      </c>
      <c r="CX320" s="176">
        <v>150.9984</v>
      </c>
      <c r="CY320" s="176">
        <v>100.5984</v>
      </c>
      <c r="CZ320" s="176">
        <v>144.98400000000001</v>
      </c>
      <c r="DA320" s="176">
        <v>83.344800000000006</v>
      </c>
      <c r="DB320" s="176">
        <v>59.757599999999996</v>
      </c>
      <c r="DC320" s="176">
        <v>60.866399999999999</v>
      </c>
      <c r="DD320" s="176">
        <v>145.32</v>
      </c>
      <c r="DO320" s="178"/>
    </row>
    <row r="321" spans="1:119" customFormat="1" ht="12" customHeight="1" x14ac:dyDescent="0.2">
      <c r="A321" s="4"/>
      <c r="B321" s="44"/>
      <c r="C321" s="136"/>
      <c r="D321" s="175"/>
      <c r="E321" s="176"/>
      <c r="F321" s="176"/>
      <c r="G321" s="4"/>
      <c r="H321" s="4"/>
      <c r="I321" s="4"/>
      <c r="J321" s="4"/>
      <c r="K321" s="4"/>
      <c r="L321" s="208">
        <v>37552</v>
      </c>
      <c r="M321" s="176">
        <v>6.6980000000000004</v>
      </c>
      <c r="N321" s="176">
        <v>6.7169999999999996</v>
      </c>
      <c r="O321" s="176">
        <v>7.1109999999999998</v>
      </c>
      <c r="P321" s="176">
        <v>6.8460000000000001</v>
      </c>
      <c r="Q321" s="176">
        <v>7.9889999999999999</v>
      </c>
      <c r="R321" s="176">
        <v>5.673</v>
      </c>
      <c r="S321" s="176">
        <v>4.8360000000000003</v>
      </c>
      <c r="T321" s="176">
        <v>4.8479999999999999</v>
      </c>
      <c r="U321" s="176">
        <v>4.8079999999999998</v>
      </c>
      <c r="V321" s="176">
        <v>4.8170000000000002</v>
      </c>
      <c r="W321" s="176">
        <v>4.8</v>
      </c>
      <c r="X321" s="176">
        <v>4.6760000000000002</v>
      </c>
      <c r="Y321" s="176">
        <v>4.6849999999999996</v>
      </c>
      <c r="Z321" s="176">
        <v>4.7450000000000001</v>
      </c>
      <c r="AA321" s="176">
        <v>4.7039999999999997</v>
      </c>
      <c r="AB321" s="176">
        <v>4.6130000000000004</v>
      </c>
      <c r="AC321" s="176">
        <v>5.9020000000000001</v>
      </c>
      <c r="AD321" s="176">
        <v>5.8780000000000001</v>
      </c>
      <c r="AE321" s="176">
        <v>5.9450000000000003</v>
      </c>
      <c r="AF321" s="176">
        <v>5.91</v>
      </c>
      <c r="AG321" s="176">
        <v>7.0830000000000002</v>
      </c>
      <c r="AH321" s="176">
        <v>7.431</v>
      </c>
      <c r="AI321" s="176">
        <v>7.4640000000000004</v>
      </c>
      <c r="AJ321" s="176">
        <v>7.5540000000000003</v>
      </c>
      <c r="AK321" s="176">
        <v>22.6632</v>
      </c>
      <c r="AL321" s="176">
        <v>19.908000000000001</v>
      </c>
      <c r="AM321" s="176">
        <v>118.608</v>
      </c>
      <c r="AN321" s="176">
        <v>119.952</v>
      </c>
      <c r="AO321" s="176">
        <v>130.43520000000001</v>
      </c>
      <c r="AP321" s="176">
        <v>74.029200000000003</v>
      </c>
      <c r="AQ321" s="176">
        <v>106.0416</v>
      </c>
      <c r="AR321" s="176">
        <v>110.70359999999999</v>
      </c>
      <c r="AS321" s="176">
        <v>112.8792</v>
      </c>
      <c r="AT321" s="176">
        <v>129.88920000000002</v>
      </c>
      <c r="AU321" s="176">
        <v>99.775199999999984</v>
      </c>
      <c r="AV321" s="176">
        <v>75.4572</v>
      </c>
      <c r="AW321" s="176">
        <v>108.8556</v>
      </c>
      <c r="AX321" s="176">
        <v>108.4692</v>
      </c>
      <c r="AY321" s="176">
        <v>125.0004</v>
      </c>
      <c r="AZ321" s="176">
        <v>80.891999999999996</v>
      </c>
      <c r="BA321" s="176">
        <v>95.214000000000013</v>
      </c>
      <c r="BB321" s="176">
        <v>97.549199999999999</v>
      </c>
      <c r="BC321" s="176">
        <v>123.396</v>
      </c>
      <c r="BD321" s="176">
        <v>91.450800000000015</v>
      </c>
      <c r="BE321" s="176">
        <v>66.049199999999999</v>
      </c>
      <c r="BF321" s="176">
        <v>114.33240000000001</v>
      </c>
      <c r="BG321" s="176">
        <v>94.155599999999993</v>
      </c>
      <c r="BH321" s="176">
        <v>77.153999999999996</v>
      </c>
      <c r="BI321" s="176">
        <v>67.662000000000006</v>
      </c>
      <c r="BJ321" s="176">
        <v>60.169199999999996</v>
      </c>
      <c r="BK321" s="176">
        <v>26.821199999999997</v>
      </c>
      <c r="BL321" s="176">
        <v>39.799199999999999</v>
      </c>
      <c r="BM321" s="176">
        <v>67.99799999999999</v>
      </c>
      <c r="BN321" s="176">
        <v>89.611199999999997</v>
      </c>
      <c r="BO321" s="176">
        <v>99.061199999999999</v>
      </c>
      <c r="BP321" s="176">
        <v>140.98559999999998</v>
      </c>
      <c r="BQ321" s="176">
        <v>97.280400000000014</v>
      </c>
      <c r="BR321" s="176">
        <v>110.4768</v>
      </c>
      <c r="BS321" s="176">
        <v>87.595200000000006</v>
      </c>
      <c r="BT321" s="176">
        <v>112.2912</v>
      </c>
      <c r="BU321" s="176">
        <v>98.322000000000003</v>
      </c>
      <c r="BV321" s="176">
        <v>107.8644</v>
      </c>
      <c r="BW321" s="176">
        <v>103.8408</v>
      </c>
      <c r="BX321" s="176">
        <v>96.364800000000002</v>
      </c>
      <c r="BY321" s="176">
        <v>79.186799999999991</v>
      </c>
      <c r="BZ321" s="176">
        <v>58.497600000000006</v>
      </c>
      <c r="CA321" s="176">
        <v>53.037599999999998</v>
      </c>
      <c r="CB321" s="176">
        <v>76.683599999999998</v>
      </c>
      <c r="CC321" s="176">
        <v>39.412800000000004</v>
      </c>
      <c r="CD321" s="176">
        <v>71.055599999999998</v>
      </c>
      <c r="CE321" s="176">
        <v>55.818000000000005</v>
      </c>
      <c r="CF321" s="176">
        <v>59.883600000000001</v>
      </c>
      <c r="CG321" s="176">
        <v>55.616399999999999</v>
      </c>
      <c r="CH321" s="176">
        <v>12.096</v>
      </c>
      <c r="CI321" s="176">
        <v>78.825600000000009</v>
      </c>
      <c r="CJ321" s="176">
        <v>39.311999999999998</v>
      </c>
      <c r="CK321" s="176">
        <v>0.80640000000000001</v>
      </c>
      <c r="CL321" s="176">
        <v>16.9344</v>
      </c>
      <c r="CM321" s="176">
        <v>47.174399999999999</v>
      </c>
      <c r="CN321" s="176">
        <v>61.689599999999999</v>
      </c>
      <c r="CO321" s="176">
        <v>66.528000000000006</v>
      </c>
      <c r="CP321" s="176">
        <v>56.851199999999999</v>
      </c>
      <c r="CQ321" s="176">
        <v>43.5456</v>
      </c>
      <c r="CR321" s="176">
        <v>58.867199999999997</v>
      </c>
      <c r="CS321" s="176">
        <v>66.326399999999992</v>
      </c>
      <c r="CT321" s="176">
        <v>89.980800000000002</v>
      </c>
      <c r="CU321" s="176">
        <v>85.377600000000001</v>
      </c>
      <c r="CV321" s="176">
        <v>81.026399999999995</v>
      </c>
      <c r="CW321" s="176">
        <v>91.3416</v>
      </c>
      <c r="CX321" s="176">
        <v>70.358399999999989</v>
      </c>
      <c r="CY321" s="176">
        <v>45.880800000000001</v>
      </c>
      <c r="CZ321" s="176">
        <v>95.860799999999998</v>
      </c>
      <c r="DA321" s="176">
        <v>132.24960000000002</v>
      </c>
      <c r="DB321" s="176">
        <v>141.47279999999998</v>
      </c>
      <c r="DC321" s="176">
        <v>94.953600000000009</v>
      </c>
      <c r="DD321" s="176">
        <v>84.991199999999992</v>
      </c>
      <c r="DO321" s="178"/>
    </row>
    <row r="322" spans="1:119" customFormat="1" ht="12" customHeight="1" x14ac:dyDescent="0.2">
      <c r="A322" s="4"/>
      <c r="B322" s="44"/>
      <c r="C322" s="136"/>
      <c r="D322" s="175"/>
      <c r="E322" s="176"/>
      <c r="F322" s="176"/>
      <c r="G322" s="4"/>
      <c r="H322" s="4"/>
      <c r="I322" s="4"/>
      <c r="J322" s="4"/>
      <c r="K322" s="4"/>
      <c r="L322" s="208">
        <v>37553</v>
      </c>
      <c r="M322" s="176">
        <v>7.8230000000000004</v>
      </c>
      <c r="N322" s="176">
        <v>7.6340000000000003</v>
      </c>
      <c r="O322" s="176">
        <v>7.5720000000000001</v>
      </c>
      <c r="P322" s="176">
        <v>7.5640000000000001</v>
      </c>
      <c r="Q322" s="176">
        <v>8.6829999999999998</v>
      </c>
      <c r="R322" s="176">
        <v>8.5289999999999999</v>
      </c>
      <c r="S322" s="176">
        <v>6.726</v>
      </c>
      <c r="T322" s="176">
        <v>6.6849999999999996</v>
      </c>
      <c r="U322" s="176">
        <v>6.6609999999999996</v>
      </c>
      <c r="V322" s="176">
        <v>6.5460000000000003</v>
      </c>
      <c r="W322" s="176">
        <v>6.4530000000000003</v>
      </c>
      <c r="X322" s="176">
        <v>6.5350000000000001</v>
      </c>
      <c r="Y322" s="176">
        <v>6.4450000000000003</v>
      </c>
      <c r="Z322" s="176">
        <v>6.173</v>
      </c>
      <c r="AA322" s="176">
        <v>5.5890000000000004</v>
      </c>
      <c r="AB322" s="176">
        <v>6.3120000000000003</v>
      </c>
      <c r="AC322" s="176">
        <v>7.4</v>
      </c>
      <c r="AD322" s="176">
        <v>7.3529999999999998</v>
      </c>
      <c r="AE322" s="176">
        <v>6.9619999999999997</v>
      </c>
      <c r="AF322" s="176">
        <v>6.931</v>
      </c>
      <c r="AG322" s="176">
        <v>6.9119999999999999</v>
      </c>
      <c r="AH322" s="176">
        <v>6.8979999999999997</v>
      </c>
      <c r="AI322" s="176">
        <v>6.9219999999999997</v>
      </c>
      <c r="AJ322" s="176">
        <v>7.165</v>
      </c>
      <c r="AK322" s="176">
        <v>57.4392</v>
      </c>
      <c r="AL322" s="176">
        <v>160.32239999999999</v>
      </c>
      <c r="AM322" s="176">
        <v>89.107199999999992</v>
      </c>
      <c r="AN322" s="176">
        <v>112.4928</v>
      </c>
      <c r="AO322" s="176">
        <v>140.31360000000001</v>
      </c>
      <c r="AP322" s="176">
        <v>82.051199999999994</v>
      </c>
      <c r="AQ322" s="176">
        <v>132.97200000000001</v>
      </c>
      <c r="AR322" s="176">
        <v>100.548</v>
      </c>
      <c r="AS322" s="176">
        <v>104.5968</v>
      </c>
      <c r="AT322" s="176">
        <v>131.35920000000002</v>
      </c>
      <c r="AU322" s="176">
        <v>126.57119999999999</v>
      </c>
      <c r="AV322" s="176">
        <v>54.18</v>
      </c>
      <c r="AW322" s="176">
        <v>115.06319999999999</v>
      </c>
      <c r="AX322" s="176">
        <v>109.08239999999999</v>
      </c>
      <c r="AY322" s="176">
        <v>120.9768</v>
      </c>
      <c r="AZ322" s="176">
        <v>114.30719999999999</v>
      </c>
      <c r="BA322" s="176">
        <v>44.704800000000006</v>
      </c>
      <c r="BB322" s="176">
        <v>110.79600000000001</v>
      </c>
      <c r="BC322" s="176">
        <v>125.0424</v>
      </c>
      <c r="BD322" s="176">
        <v>143.53920000000002</v>
      </c>
      <c r="BE322" s="176">
        <v>64.310400000000001</v>
      </c>
      <c r="BF322" s="176">
        <v>139.3056</v>
      </c>
      <c r="BG322" s="176">
        <v>49.005600000000001</v>
      </c>
      <c r="BH322" s="176">
        <v>87.175200000000004</v>
      </c>
      <c r="BI322" s="176">
        <v>84.352800000000002</v>
      </c>
      <c r="BJ322" s="176">
        <v>56.431199999999997</v>
      </c>
      <c r="BK322" s="176">
        <v>34.087199999999996</v>
      </c>
      <c r="BL322" s="176">
        <v>71.954399999999993</v>
      </c>
      <c r="BM322" s="176">
        <v>133.40879999999999</v>
      </c>
      <c r="BN322" s="176">
        <v>119.1456</v>
      </c>
      <c r="BO322" s="176">
        <v>83.210399999999993</v>
      </c>
      <c r="BP322" s="176">
        <v>150.32640000000001</v>
      </c>
      <c r="BQ322" s="176">
        <v>77.028000000000006</v>
      </c>
      <c r="BR322" s="176">
        <v>135.8784</v>
      </c>
      <c r="BS322" s="176">
        <v>42.772800000000004</v>
      </c>
      <c r="BT322" s="176">
        <v>102.61439999999999</v>
      </c>
      <c r="BU322" s="176">
        <v>126.4872</v>
      </c>
      <c r="BV322" s="176">
        <v>127.20960000000001</v>
      </c>
      <c r="BW322" s="176">
        <v>113.736</v>
      </c>
      <c r="BX322" s="176">
        <v>50.836800000000004</v>
      </c>
      <c r="BY322" s="176">
        <v>65.923199999999994</v>
      </c>
      <c r="BZ322" s="176">
        <v>3.5951999999999997</v>
      </c>
      <c r="CA322" s="176">
        <v>8.702399999999999</v>
      </c>
      <c r="CB322" s="176">
        <v>9.0887999999999991</v>
      </c>
      <c r="CC322" s="176">
        <v>107.8644</v>
      </c>
      <c r="CD322" s="176">
        <v>57.254400000000004</v>
      </c>
      <c r="CE322" s="176">
        <v>20.395199999999999</v>
      </c>
      <c r="CF322" s="176">
        <v>30.895199999999999</v>
      </c>
      <c r="CG322" s="176">
        <v>60.513599999999997</v>
      </c>
      <c r="CH322" s="176">
        <v>67.9392</v>
      </c>
      <c r="CI322" s="176">
        <v>47.980800000000002</v>
      </c>
      <c r="CJ322" s="176">
        <v>69.753600000000006</v>
      </c>
      <c r="CK322" s="176">
        <v>47.5944</v>
      </c>
      <c r="CL322" s="176">
        <v>117.53280000000001</v>
      </c>
      <c r="CM322" s="176">
        <v>105.2688</v>
      </c>
      <c r="CN322" s="176">
        <v>70.761600000000001</v>
      </c>
      <c r="CO322" s="176">
        <v>111.88800000000001</v>
      </c>
      <c r="CP322" s="176">
        <v>106.6464</v>
      </c>
      <c r="CQ322" s="176">
        <v>23.4696</v>
      </c>
      <c r="CR322" s="176">
        <v>64.562399999999997</v>
      </c>
      <c r="CS322" s="176">
        <v>59.421599999999998</v>
      </c>
      <c r="CT322" s="176">
        <v>108.81360000000001</v>
      </c>
      <c r="CU322" s="176">
        <v>102.61439999999999</v>
      </c>
      <c r="CV322" s="176">
        <v>79.027199999999993</v>
      </c>
      <c r="CW322" s="176">
        <v>112.224</v>
      </c>
      <c r="CX322" s="176">
        <v>82.101600000000005</v>
      </c>
      <c r="CY322" s="176">
        <v>97.86</v>
      </c>
      <c r="CZ322" s="176">
        <v>100.3968</v>
      </c>
      <c r="DA322" s="176">
        <v>122.2872</v>
      </c>
      <c r="DB322" s="176">
        <v>127.34399999999999</v>
      </c>
      <c r="DC322" s="176">
        <v>148.17599999999999</v>
      </c>
      <c r="DD322" s="176">
        <v>55.86</v>
      </c>
      <c r="DO322" s="178"/>
    </row>
    <row r="323" spans="1:119" customFormat="1" ht="12" customHeight="1" x14ac:dyDescent="0.2">
      <c r="A323" s="4"/>
      <c r="B323" s="44"/>
      <c r="C323" s="136"/>
      <c r="D323" s="175"/>
      <c r="E323" s="176"/>
      <c r="F323" s="176"/>
      <c r="G323" s="4"/>
      <c r="H323" s="4"/>
      <c r="I323" s="4"/>
      <c r="J323" s="4"/>
      <c r="K323" s="4"/>
      <c r="L323" s="208">
        <v>37554</v>
      </c>
      <c r="M323" s="176">
        <v>7.0880000000000001</v>
      </c>
      <c r="N323" s="176">
        <v>7.12</v>
      </c>
      <c r="O323" s="176">
        <v>7.1319999999999997</v>
      </c>
      <c r="P323" s="176">
        <v>7.61</v>
      </c>
      <c r="Q323" s="176">
        <v>7.63</v>
      </c>
      <c r="R323" s="176">
        <v>7.7240000000000002</v>
      </c>
      <c r="S323" s="176">
        <v>7.7380000000000004</v>
      </c>
      <c r="T323" s="176">
        <v>7.7389999999999999</v>
      </c>
      <c r="U323" s="176">
        <v>7.6950000000000003</v>
      </c>
      <c r="V323" s="176">
        <v>7.6879999999999997</v>
      </c>
      <c r="W323" s="176">
        <v>7.66</v>
      </c>
      <c r="X323" s="176">
        <v>7.6589999999999998</v>
      </c>
      <c r="Y323" s="176">
        <v>7.625</v>
      </c>
      <c r="Z323" s="176">
        <v>7.5629999999999997</v>
      </c>
      <c r="AA323" s="176">
        <v>7.4569999999999999</v>
      </c>
      <c r="AB323" s="176">
        <v>7.3250000000000002</v>
      </c>
      <c r="AC323" s="176">
        <v>5.657</v>
      </c>
      <c r="AD323" s="176">
        <v>6.0030000000000001</v>
      </c>
      <c r="AE323" s="176">
        <v>5.9809999999999999</v>
      </c>
      <c r="AF323" s="176">
        <v>6.0419999999999998</v>
      </c>
      <c r="AG323" s="176">
        <v>6.048</v>
      </c>
      <c r="AH323" s="176">
        <v>6.0490000000000004</v>
      </c>
      <c r="AI323" s="176">
        <v>6.008</v>
      </c>
      <c r="AJ323" s="176">
        <v>3.2029999999999998</v>
      </c>
      <c r="AK323" s="176">
        <v>139.33920000000001</v>
      </c>
      <c r="AL323" s="176">
        <v>90.384</v>
      </c>
      <c r="AM323" s="176">
        <v>118.776</v>
      </c>
      <c r="AN323" s="176">
        <v>126.5544</v>
      </c>
      <c r="AO323" s="176">
        <v>129.39359999999999</v>
      </c>
      <c r="AP323" s="176">
        <v>132.43439999999998</v>
      </c>
      <c r="AQ323" s="176">
        <v>80.455199999999991</v>
      </c>
      <c r="AR323" s="176">
        <v>40.437599999999996</v>
      </c>
      <c r="AS323" s="176">
        <v>89.5608</v>
      </c>
      <c r="AT323" s="176">
        <v>61.269599999999997</v>
      </c>
      <c r="AU323" s="176">
        <v>81.614399999999989</v>
      </c>
      <c r="AV323" s="176">
        <v>112.2912</v>
      </c>
      <c r="AW323" s="176">
        <v>85.495199999999997</v>
      </c>
      <c r="AX323" s="176">
        <v>126</v>
      </c>
      <c r="AY323" s="176">
        <v>117.7512</v>
      </c>
      <c r="AZ323" s="176">
        <v>96.163200000000003</v>
      </c>
      <c r="BA323" s="176">
        <v>117.9192</v>
      </c>
      <c r="BB323" s="176">
        <v>107.352</v>
      </c>
      <c r="BC323" s="176">
        <v>110.86319999999999</v>
      </c>
      <c r="BD323" s="176">
        <v>144.56399999999999</v>
      </c>
      <c r="BE323" s="176">
        <v>117.1632</v>
      </c>
      <c r="BF323" s="176">
        <v>61.488</v>
      </c>
      <c r="BG323" s="176">
        <v>94.718399999999988</v>
      </c>
      <c r="BH323" s="176">
        <v>75.599999999999994</v>
      </c>
      <c r="BI323" s="176">
        <v>101.3712</v>
      </c>
      <c r="BJ323" s="176">
        <v>97.759199999999993</v>
      </c>
      <c r="BK323" s="176">
        <v>145.3536</v>
      </c>
      <c r="BL323" s="176">
        <v>46.569600000000001</v>
      </c>
      <c r="BM323" s="176">
        <v>61.3872</v>
      </c>
      <c r="BN323" s="176">
        <v>135.072</v>
      </c>
      <c r="BO323" s="176">
        <v>124.1016</v>
      </c>
      <c r="BP323" s="176">
        <v>115.71839999999999</v>
      </c>
      <c r="BQ323" s="176">
        <v>85.478399999999993</v>
      </c>
      <c r="BR323" s="176">
        <v>127.3776</v>
      </c>
      <c r="BS323" s="176">
        <v>86.620800000000003</v>
      </c>
      <c r="BT323" s="176">
        <v>103.9584</v>
      </c>
      <c r="BU323" s="176">
        <v>64.730400000000003</v>
      </c>
      <c r="BV323" s="176">
        <v>50.601599999999998</v>
      </c>
      <c r="BW323" s="176">
        <v>78.019199999999998</v>
      </c>
      <c r="BX323" s="176">
        <v>132.4512</v>
      </c>
      <c r="BY323" s="176">
        <v>125.42880000000001</v>
      </c>
      <c r="BZ323" s="176">
        <v>35.498400000000004</v>
      </c>
      <c r="CA323" s="176">
        <v>143.136</v>
      </c>
      <c r="CB323" s="176">
        <v>90.4512</v>
      </c>
      <c r="CC323" s="176">
        <v>126.3528</v>
      </c>
      <c r="CD323" s="176">
        <v>131.7792</v>
      </c>
      <c r="CE323" s="176">
        <v>106.0416</v>
      </c>
      <c r="CF323" s="176">
        <v>16.346399999999999</v>
      </c>
      <c r="CG323" s="176">
        <v>147.38639999999998</v>
      </c>
      <c r="CH323" s="176">
        <v>112.056</v>
      </c>
      <c r="CI323" s="176">
        <v>121.36319999999999</v>
      </c>
      <c r="CJ323" s="176">
        <v>98.179199999999994</v>
      </c>
      <c r="CK323" s="176">
        <v>140.31360000000001</v>
      </c>
      <c r="CL323" s="176">
        <v>68.980800000000002</v>
      </c>
      <c r="CM323" s="176">
        <v>142.31279999999998</v>
      </c>
      <c r="CN323" s="176">
        <v>92.349600000000009</v>
      </c>
      <c r="CO323" s="176">
        <v>116.9448</v>
      </c>
      <c r="CP323" s="176">
        <v>117.3312</v>
      </c>
      <c r="CQ323" s="176">
        <v>123.7824</v>
      </c>
      <c r="CR323" s="176">
        <v>83.143199999999993</v>
      </c>
      <c r="CS323" s="176">
        <v>65.688000000000002</v>
      </c>
      <c r="CT323" s="176">
        <v>71.635199999999998</v>
      </c>
      <c r="CU323" s="176">
        <v>113.0976</v>
      </c>
      <c r="CV323" s="176">
        <v>65.923199999999994</v>
      </c>
      <c r="CW323" s="176">
        <v>95.356800000000007</v>
      </c>
      <c r="CX323" s="176">
        <v>36.153599999999997</v>
      </c>
      <c r="CY323" s="176">
        <v>49.946400000000004</v>
      </c>
      <c r="CZ323" s="176">
        <v>71.903999999999996</v>
      </c>
      <c r="DA323" s="176">
        <v>56.246400000000001</v>
      </c>
      <c r="DB323" s="176">
        <v>67.132800000000003</v>
      </c>
      <c r="DC323" s="176">
        <v>55.255199999999995</v>
      </c>
      <c r="DD323" s="176">
        <v>87.99839999999999</v>
      </c>
      <c r="DO323" s="178"/>
    </row>
    <row r="324" spans="1:119" customFormat="1" ht="12" customHeight="1" x14ac:dyDescent="0.2">
      <c r="A324" s="4"/>
      <c r="B324" s="44"/>
      <c r="C324" s="136"/>
      <c r="D324" s="175"/>
      <c r="E324" s="176"/>
      <c r="F324" s="176"/>
      <c r="G324" s="4"/>
      <c r="H324" s="4"/>
      <c r="I324" s="4"/>
      <c r="J324" s="4"/>
      <c r="K324" s="4"/>
      <c r="L324" s="208">
        <v>37555</v>
      </c>
      <c r="M324" s="176">
        <v>7.1189999999999998</v>
      </c>
      <c r="N324" s="176">
        <v>7.1</v>
      </c>
      <c r="O324" s="176">
        <v>5.46</v>
      </c>
      <c r="P324" s="176">
        <v>5.6390000000000002</v>
      </c>
      <c r="Q324" s="176">
        <v>6.1779999999999999</v>
      </c>
      <c r="R324" s="176">
        <v>6.18</v>
      </c>
      <c r="S324" s="176">
        <v>6.1829999999999998</v>
      </c>
      <c r="T324" s="176">
        <v>6.18</v>
      </c>
      <c r="U324" s="176">
        <v>6.1820000000000004</v>
      </c>
      <c r="V324" s="176">
        <v>6.1859999999999999</v>
      </c>
      <c r="W324" s="176">
        <v>6.1669999999999998</v>
      </c>
      <c r="X324" s="176">
        <v>6.0970000000000004</v>
      </c>
      <c r="Y324" s="176">
        <v>6.0679999999999996</v>
      </c>
      <c r="Z324" s="176">
        <v>5.4059999999999997</v>
      </c>
      <c r="AA324" s="176">
        <v>4.3319999999999999</v>
      </c>
      <c r="AB324" s="176">
        <v>4.3410000000000002</v>
      </c>
      <c r="AC324" s="176">
        <v>4.4809999999999999</v>
      </c>
      <c r="AD324" s="176">
        <v>4.63</v>
      </c>
      <c r="AE324" s="176">
        <v>4.9210000000000003</v>
      </c>
      <c r="AF324" s="176">
        <v>6.093</v>
      </c>
      <c r="AG324" s="176">
        <v>3.84</v>
      </c>
      <c r="AH324" s="176">
        <v>3.923</v>
      </c>
      <c r="AI324" s="176">
        <v>3.9460000000000002</v>
      </c>
      <c r="AJ324" s="176">
        <v>4.0110000000000001</v>
      </c>
      <c r="AK324" s="176">
        <v>90.652799999999999</v>
      </c>
      <c r="AL324" s="176">
        <v>104.63039999999999</v>
      </c>
      <c r="AM324" s="176">
        <v>122.3712</v>
      </c>
      <c r="AN324" s="176">
        <v>74.591999999999999</v>
      </c>
      <c r="AO324" s="176">
        <v>53.978400000000001</v>
      </c>
      <c r="AP324" s="176">
        <v>144.8664</v>
      </c>
      <c r="AQ324" s="176">
        <v>125.6472</v>
      </c>
      <c r="AR324" s="176">
        <v>120.55680000000001</v>
      </c>
      <c r="AS324" s="176">
        <v>3.9815999999999998</v>
      </c>
      <c r="AT324" s="176">
        <v>43.276800000000001</v>
      </c>
      <c r="AU324" s="176">
        <v>103.6392</v>
      </c>
      <c r="AV324" s="176">
        <v>139.50720000000001</v>
      </c>
      <c r="AW324" s="176">
        <v>132.8544</v>
      </c>
      <c r="AX324" s="176">
        <v>63.974400000000003</v>
      </c>
      <c r="AY324" s="176">
        <v>137.23920000000001</v>
      </c>
      <c r="AZ324" s="176">
        <v>137.00399999999999</v>
      </c>
      <c r="BA324" s="176">
        <v>132.8544</v>
      </c>
      <c r="BB324" s="176">
        <v>104.83199999999999</v>
      </c>
      <c r="BC324" s="176">
        <v>101.7072</v>
      </c>
      <c r="BD324" s="176">
        <v>132.51839999999999</v>
      </c>
      <c r="BE324" s="176">
        <v>137.72639999999998</v>
      </c>
      <c r="BF324" s="176">
        <v>79.430399999999992</v>
      </c>
      <c r="BG324" s="176">
        <v>128.50319999999999</v>
      </c>
      <c r="BH324" s="176">
        <v>118.0536</v>
      </c>
      <c r="BI324" s="176">
        <v>129.62880000000001</v>
      </c>
      <c r="BJ324" s="176">
        <v>32.054400000000001</v>
      </c>
      <c r="BK324" s="176">
        <v>69.468000000000004</v>
      </c>
      <c r="BL324" s="176">
        <v>129.2928</v>
      </c>
      <c r="BM324" s="176">
        <v>121.8168</v>
      </c>
      <c r="BN324" s="176">
        <v>132.048</v>
      </c>
      <c r="BO324" s="176">
        <v>60.177599999999998</v>
      </c>
      <c r="BP324" s="176">
        <v>127.0752</v>
      </c>
      <c r="BQ324" s="176">
        <v>80.085599999999999</v>
      </c>
      <c r="BR324" s="176">
        <v>158.05439999999999</v>
      </c>
      <c r="BS324" s="176">
        <v>111.4512</v>
      </c>
      <c r="BT324" s="176">
        <v>104.46239999999999</v>
      </c>
      <c r="BU324" s="176">
        <v>120.8424</v>
      </c>
      <c r="BV324" s="176">
        <v>127.41119999999999</v>
      </c>
      <c r="BW324" s="176">
        <v>30.357599999999998</v>
      </c>
      <c r="BX324" s="176">
        <v>39.849599999999995</v>
      </c>
      <c r="BY324" s="176">
        <v>51.323999999999998</v>
      </c>
      <c r="BZ324" s="176">
        <v>19.756799999999998</v>
      </c>
      <c r="CA324" s="176">
        <v>61.2864</v>
      </c>
      <c r="CB324" s="176">
        <v>108.864</v>
      </c>
      <c r="CC324" s="176">
        <v>139.50720000000001</v>
      </c>
      <c r="CD324" s="176">
        <v>91.929600000000008</v>
      </c>
      <c r="CE324" s="176">
        <v>111.5184</v>
      </c>
      <c r="CF324" s="176">
        <v>53.676000000000002</v>
      </c>
      <c r="CG324" s="176">
        <v>127.26</v>
      </c>
      <c r="CH324" s="176">
        <v>145.33679999999998</v>
      </c>
      <c r="CI324" s="176">
        <v>88.351199999999992</v>
      </c>
      <c r="CJ324" s="176">
        <v>141.45599999999999</v>
      </c>
      <c r="CK324" s="176">
        <v>87.091200000000001</v>
      </c>
      <c r="CL324" s="176">
        <v>91.055999999999997</v>
      </c>
      <c r="CM324" s="176">
        <v>36.607199999999999</v>
      </c>
      <c r="CN324" s="176">
        <v>110.68680000000001</v>
      </c>
      <c r="CO324" s="176">
        <v>116.33159999999999</v>
      </c>
      <c r="CP324" s="176">
        <v>97.767599999999987</v>
      </c>
      <c r="CQ324" s="176">
        <v>125.2944</v>
      </c>
      <c r="CR324" s="176">
        <v>92.677199999999999</v>
      </c>
      <c r="CS324" s="176">
        <v>87.897599999999997</v>
      </c>
      <c r="CT324" s="176">
        <v>77.473199999999991</v>
      </c>
      <c r="CU324" s="176">
        <v>118.062</v>
      </c>
      <c r="CV324" s="176">
        <v>93.643199999999993</v>
      </c>
      <c r="CW324" s="176">
        <v>122.47200000000001</v>
      </c>
      <c r="CX324" s="176">
        <v>55.784399999999998</v>
      </c>
      <c r="CY324" s="176">
        <v>72.643200000000007</v>
      </c>
      <c r="CZ324" s="176">
        <v>103.194</v>
      </c>
      <c r="DA324" s="176">
        <v>91.526399999999995</v>
      </c>
      <c r="DB324" s="176">
        <v>62.344800000000006</v>
      </c>
      <c r="DC324" s="176">
        <v>67.922399999999996</v>
      </c>
      <c r="DD324" s="176">
        <v>82.614000000000004</v>
      </c>
      <c r="DO324" s="178"/>
    </row>
    <row r="325" spans="1:119" customFormat="1" ht="12" customHeight="1" x14ac:dyDescent="0.2">
      <c r="A325" s="4"/>
      <c r="B325" s="44"/>
      <c r="C325" s="136"/>
      <c r="D325" s="175"/>
      <c r="E325" s="176"/>
      <c r="F325" s="176"/>
      <c r="G325" s="4"/>
      <c r="H325" s="4"/>
      <c r="I325" s="4"/>
      <c r="J325" s="4"/>
      <c r="K325" s="4"/>
      <c r="L325" s="208">
        <v>37556</v>
      </c>
      <c r="M325" s="176">
        <v>3.0219999999999998</v>
      </c>
      <c r="N325" s="176">
        <v>2.9950000000000001</v>
      </c>
      <c r="O325" s="176">
        <v>3.0070000000000001</v>
      </c>
      <c r="P325" s="176">
        <v>3.0449999999999999</v>
      </c>
      <c r="Q325" s="176">
        <v>3.0590000000000002</v>
      </c>
      <c r="R325" s="176">
        <v>3.1640000000000001</v>
      </c>
      <c r="S325" s="176">
        <v>3.1949999999999998</v>
      </c>
      <c r="T325" s="176">
        <v>3.2370000000000001</v>
      </c>
      <c r="U325" s="176">
        <v>3.1139999999999999</v>
      </c>
      <c r="V325" s="176">
        <v>3.12</v>
      </c>
      <c r="W325" s="176">
        <v>3.0070000000000001</v>
      </c>
      <c r="X325" s="176">
        <v>3.0219999999999998</v>
      </c>
      <c r="Y325" s="176">
        <v>3.052</v>
      </c>
      <c r="Z325" s="176">
        <v>3.0830000000000002</v>
      </c>
      <c r="AA325" s="176">
        <v>3.3210000000000002</v>
      </c>
      <c r="AB325" s="176">
        <v>7.0739999999999998</v>
      </c>
      <c r="AC325" s="176">
        <v>8.3569999999999993</v>
      </c>
      <c r="AD325" s="176">
        <v>8.3010000000000002</v>
      </c>
      <c r="AE325" s="176">
        <v>7.556</v>
      </c>
      <c r="AF325" s="176">
        <v>7.4889999999999999</v>
      </c>
      <c r="AG325" s="176">
        <v>8.1489999999999991</v>
      </c>
      <c r="AH325" s="176">
        <v>9.9120000000000008</v>
      </c>
      <c r="AI325" s="176">
        <v>10.641</v>
      </c>
      <c r="AJ325" s="176">
        <v>6.2389999999999999</v>
      </c>
      <c r="AK325" s="176">
        <v>112.72799999999999</v>
      </c>
      <c r="AL325" s="176">
        <v>94.466399999999993</v>
      </c>
      <c r="AM325" s="176">
        <v>135.54239999999999</v>
      </c>
      <c r="AN325" s="176">
        <v>126.72239999999999</v>
      </c>
      <c r="AO325" s="176">
        <v>108.66239999999999</v>
      </c>
      <c r="AP325" s="176">
        <v>140.0616</v>
      </c>
      <c r="AQ325" s="176">
        <v>124.18560000000001</v>
      </c>
      <c r="AR325" s="176">
        <v>87.645600000000002</v>
      </c>
      <c r="AS325" s="176">
        <v>49.1736</v>
      </c>
      <c r="AT325" s="176">
        <v>138.44879999999998</v>
      </c>
      <c r="AU325" s="176">
        <v>123.98399999999999</v>
      </c>
      <c r="AV325" s="176">
        <v>126.4032</v>
      </c>
      <c r="AW325" s="176">
        <v>102.17760000000001</v>
      </c>
      <c r="AX325" s="176">
        <v>122.33760000000001</v>
      </c>
      <c r="AY325" s="176">
        <v>59.791199999999996</v>
      </c>
      <c r="AZ325" s="176">
        <v>129.696</v>
      </c>
      <c r="BA325" s="176">
        <v>86.200800000000001</v>
      </c>
      <c r="BB325" s="176">
        <v>80.119199999999992</v>
      </c>
      <c r="BC325" s="176">
        <v>109.28400000000001</v>
      </c>
      <c r="BD325" s="176">
        <v>133.86240000000001</v>
      </c>
      <c r="BE325" s="176">
        <v>91.324799999999996</v>
      </c>
      <c r="BF325" s="176">
        <v>92.534399999999991</v>
      </c>
      <c r="BG325" s="176">
        <v>90.417600000000007</v>
      </c>
      <c r="BH325" s="176">
        <v>91.811999999999998</v>
      </c>
      <c r="BI325" s="176">
        <v>42.537599999999998</v>
      </c>
      <c r="BJ325" s="176">
        <v>62.361599999999996</v>
      </c>
      <c r="BK325" s="176">
        <v>119.952</v>
      </c>
      <c r="BL325" s="176">
        <v>123.98399999999999</v>
      </c>
      <c r="BM325" s="176">
        <v>116.3232</v>
      </c>
      <c r="BN325" s="176">
        <v>126.65519999999999</v>
      </c>
      <c r="BO325" s="176">
        <v>113.41680000000001</v>
      </c>
      <c r="BP325" s="176">
        <v>83.529600000000002</v>
      </c>
      <c r="BQ325" s="176">
        <v>121.1448</v>
      </c>
      <c r="BR325" s="176">
        <v>101.7072</v>
      </c>
      <c r="BS325" s="176">
        <v>131.46</v>
      </c>
      <c r="BT325" s="176">
        <v>130.4016</v>
      </c>
      <c r="BU325" s="176">
        <v>138.4992</v>
      </c>
      <c r="BV325" s="176">
        <v>21.571200000000001</v>
      </c>
      <c r="BW325" s="176">
        <v>48.5184</v>
      </c>
      <c r="BX325" s="176">
        <v>89.258399999999995</v>
      </c>
      <c r="BY325" s="176">
        <v>100.6152</v>
      </c>
      <c r="BZ325" s="176">
        <v>55.036799999999999</v>
      </c>
      <c r="CA325" s="176">
        <v>95.356800000000007</v>
      </c>
      <c r="CB325" s="176">
        <v>142.53120000000001</v>
      </c>
      <c r="CC325" s="176">
        <v>74.155199999999994</v>
      </c>
      <c r="CD325" s="176">
        <v>84.8232</v>
      </c>
      <c r="CE325" s="176">
        <v>94.147199999999998</v>
      </c>
      <c r="CF325" s="176">
        <v>143.74079999999998</v>
      </c>
      <c r="CG325" s="176">
        <v>80.623199999999997</v>
      </c>
      <c r="CH325" s="176">
        <v>134.95439999999999</v>
      </c>
      <c r="CI325" s="176">
        <v>109.0656</v>
      </c>
      <c r="CJ325" s="176">
        <v>106.0416</v>
      </c>
      <c r="CK325" s="176">
        <v>80.236800000000002</v>
      </c>
      <c r="CL325" s="176">
        <v>82.303200000000004</v>
      </c>
      <c r="CM325" s="176">
        <v>119.3472</v>
      </c>
      <c r="CN325" s="176">
        <v>129.024</v>
      </c>
      <c r="CO325" s="176">
        <v>115.71839999999999</v>
      </c>
      <c r="CP325" s="176">
        <v>78.203999999999994</v>
      </c>
      <c r="CQ325" s="176">
        <v>126.8064</v>
      </c>
      <c r="CR325" s="176">
        <v>102.21119999999999</v>
      </c>
      <c r="CS325" s="176">
        <v>110.10719999999999</v>
      </c>
      <c r="CT325" s="176">
        <v>83.311199999999999</v>
      </c>
      <c r="CU325" s="176">
        <v>123.0264</v>
      </c>
      <c r="CV325" s="176">
        <v>121.36319999999999</v>
      </c>
      <c r="CW325" s="176">
        <v>149.58720000000002</v>
      </c>
      <c r="CX325" s="176">
        <v>75.415199999999999</v>
      </c>
      <c r="CY325" s="176">
        <v>95.34</v>
      </c>
      <c r="CZ325" s="176">
        <v>134.48400000000001</v>
      </c>
      <c r="DA325" s="176">
        <v>126.8064</v>
      </c>
      <c r="DB325" s="176">
        <v>57.556800000000003</v>
      </c>
      <c r="DC325" s="176">
        <v>80.589600000000004</v>
      </c>
      <c r="DD325" s="176">
        <v>77.229600000000005</v>
      </c>
      <c r="DO325" s="178"/>
    </row>
    <row r="326" spans="1:119" customFormat="1" ht="12" customHeight="1" x14ac:dyDescent="0.2">
      <c r="A326" s="4"/>
      <c r="B326" s="44"/>
      <c r="C326" s="136"/>
      <c r="D326" s="175"/>
      <c r="E326" s="176"/>
      <c r="F326" s="176"/>
      <c r="G326" s="4"/>
      <c r="H326" s="4"/>
      <c r="I326" s="4"/>
      <c r="J326" s="4"/>
      <c r="K326" s="4"/>
      <c r="L326" s="208">
        <v>37557</v>
      </c>
      <c r="M326" s="176">
        <v>5.319</v>
      </c>
      <c r="N326" s="176">
        <v>7.3150000000000004</v>
      </c>
      <c r="O326" s="176">
        <v>8.2360000000000007</v>
      </c>
      <c r="P326" s="176">
        <v>8.27</v>
      </c>
      <c r="Q326" s="176">
        <v>8.2370000000000001</v>
      </c>
      <c r="R326" s="176">
        <v>8.1869999999999994</v>
      </c>
      <c r="S326" s="176">
        <v>8.1120000000000001</v>
      </c>
      <c r="T326" s="176">
        <v>8.0440000000000005</v>
      </c>
      <c r="U326" s="176">
        <v>8.0090000000000003</v>
      </c>
      <c r="V326" s="176">
        <v>6.4160000000000004</v>
      </c>
      <c r="W326" s="176">
        <v>6.0229999999999997</v>
      </c>
      <c r="X326" s="176">
        <v>5.992</v>
      </c>
      <c r="Y326" s="176">
        <v>5.9589999999999996</v>
      </c>
      <c r="Z326" s="176">
        <v>5.9450000000000003</v>
      </c>
      <c r="AA326" s="176">
        <v>5.9390000000000001</v>
      </c>
      <c r="AB326" s="176">
        <v>5.9550000000000001</v>
      </c>
      <c r="AC326" s="176">
        <v>5.9530000000000003</v>
      </c>
      <c r="AD326" s="176">
        <v>5.9269999999999996</v>
      </c>
      <c r="AE326" s="176">
        <v>5.9169999999999998</v>
      </c>
      <c r="AF326" s="176">
        <v>5.9130000000000003</v>
      </c>
      <c r="AG326" s="176">
        <v>5.9219999999999997</v>
      </c>
      <c r="AH326" s="176">
        <v>5.923</v>
      </c>
      <c r="AI326" s="176">
        <v>5.2539999999999996</v>
      </c>
      <c r="AJ326" s="176">
        <v>6.9009999999999998</v>
      </c>
      <c r="AK326" s="176">
        <v>129.78</v>
      </c>
      <c r="AL326" s="176">
        <v>130.56960000000001</v>
      </c>
      <c r="AM326" s="176">
        <v>143.2704</v>
      </c>
      <c r="AN326" s="176">
        <v>109.4688</v>
      </c>
      <c r="AO326" s="176">
        <v>114.3408</v>
      </c>
      <c r="AP326" s="176">
        <v>81.227999999999994</v>
      </c>
      <c r="AQ326" s="176">
        <v>110.51039999999999</v>
      </c>
      <c r="AR326" s="176">
        <v>93.139200000000002</v>
      </c>
      <c r="AS326" s="176">
        <v>21.352799999999998</v>
      </c>
      <c r="AT326" s="176">
        <v>112.8288</v>
      </c>
      <c r="AU326" s="176">
        <v>88.905600000000007</v>
      </c>
      <c r="AV326" s="176">
        <v>140.31360000000001</v>
      </c>
      <c r="AW326" s="176">
        <v>85.075199999999995</v>
      </c>
      <c r="AX326" s="176">
        <v>109.2504</v>
      </c>
      <c r="AY326" s="176">
        <v>65.016000000000005</v>
      </c>
      <c r="AZ326" s="176">
        <v>109.2672</v>
      </c>
      <c r="BA326" s="176">
        <v>116.3232</v>
      </c>
      <c r="BB326" s="176">
        <v>52.617599999999996</v>
      </c>
      <c r="BC326" s="176">
        <v>90.552000000000007</v>
      </c>
      <c r="BD326" s="176">
        <v>96.9696</v>
      </c>
      <c r="BE326" s="176">
        <v>35.078400000000002</v>
      </c>
      <c r="BF326" s="176">
        <v>6.6360000000000001</v>
      </c>
      <c r="BG326" s="176">
        <v>23.4864</v>
      </c>
      <c r="BH326" s="176">
        <v>31.869599999999998</v>
      </c>
      <c r="BI326" s="176">
        <v>54.952800000000003</v>
      </c>
      <c r="BJ326" s="176">
        <v>44.3688</v>
      </c>
      <c r="BK326" s="176">
        <v>81.06</v>
      </c>
      <c r="BL326" s="176">
        <v>129.024</v>
      </c>
      <c r="BM326" s="176">
        <v>109.2672</v>
      </c>
      <c r="BN326" s="176">
        <v>78.170400000000001</v>
      </c>
      <c r="BO326" s="176">
        <v>104.58</v>
      </c>
      <c r="BP326" s="176">
        <v>145.52160000000001</v>
      </c>
      <c r="BQ326" s="176">
        <v>103.45439999999999</v>
      </c>
      <c r="BR326" s="176">
        <v>90.5184</v>
      </c>
      <c r="BS326" s="176">
        <v>101.304</v>
      </c>
      <c r="BT326" s="176">
        <v>88.8048</v>
      </c>
      <c r="BU326" s="176">
        <v>119.28</v>
      </c>
      <c r="BV326" s="176">
        <v>102.312</v>
      </c>
      <c r="BW326" s="176">
        <v>73.214399999999998</v>
      </c>
      <c r="BX326" s="176">
        <v>126.504</v>
      </c>
      <c r="BY326" s="176">
        <v>58.480800000000002</v>
      </c>
      <c r="BZ326" s="176">
        <v>51.206400000000002</v>
      </c>
      <c r="CA326" s="176">
        <v>88.065600000000003</v>
      </c>
      <c r="CB326" s="176">
        <v>148.74720000000002</v>
      </c>
      <c r="CC326" s="176">
        <v>90.602399999999989</v>
      </c>
      <c r="CD326" s="176">
        <v>113.2488</v>
      </c>
      <c r="CE326" s="176">
        <v>71.9208</v>
      </c>
      <c r="CF326" s="176">
        <v>80.035200000000003</v>
      </c>
      <c r="CG326" s="176">
        <v>51.811199999999999</v>
      </c>
      <c r="CH326" s="176">
        <v>87.695999999999998</v>
      </c>
      <c r="CI326" s="176">
        <v>127.176</v>
      </c>
      <c r="CJ326" s="176">
        <v>84.554400000000001</v>
      </c>
      <c r="CK326" s="176">
        <v>147.2184</v>
      </c>
      <c r="CL326" s="176">
        <v>66.528000000000006</v>
      </c>
      <c r="CM326" s="176">
        <v>42.671999999999997</v>
      </c>
      <c r="CN326" s="176">
        <v>133.89599999999999</v>
      </c>
      <c r="CO326" s="176">
        <v>88.334399999999988</v>
      </c>
      <c r="CP326" s="176">
        <v>138.48239999999998</v>
      </c>
      <c r="CQ326" s="176">
        <v>107.7384</v>
      </c>
      <c r="CR326" s="176">
        <v>119.58239999999999</v>
      </c>
      <c r="CS326" s="176">
        <v>128.11680000000001</v>
      </c>
      <c r="CT326" s="176">
        <v>143.74079999999998</v>
      </c>
      <c r="CU326" s="176">
        <v>69.384</v>
      </c>
      <c r="CV326" s="176">
        <v>30.189599999999999</v>
      </c>
      <c r="CW326" s="176">
        <v>130.63679999999999</v>
      </c>
      <c r="CX326" s="176">
        <v>123.5808</v>
      </c>
      <c r="CY326" s="176">
        <v>103.0176</v>
      </c>
      <c r="CZ326" s="176">
        <v>109.6704</v>
      </c>
      <c r="DA326" s="176">
        <v>47.174399999999999</v>
      </c>
      <c r="DB326" s="176">
        <v>96.751199999999997</v>
      </c>
      <c r="DC326" s="176">
        <v>142.11120000000003</v>
      </c>
      <c r="DD326" s="176">
        <v>129.12479999999999</v>
      </c>
      <c r="DO326" s="178"/>
    </row>
    <row r="327" spans="1:119" customFormat="1" ht="12" customHeight="1" x14ac:dyDescent="0.2">
      <c r="A327" s="4"/>
      <c r="B327" s="44"/>
      <c r="C327" s="136"/>
      <c r="D327" s="175"/>
      <c r="E327" s="176"/>
      <c r="F327" s="176"/>
      <c r="G327" s="4"/>
      <c r="H327" s="4"/>
      <c r="I327" s="4"/>
      <c r="J327" s="4"/>
      <c r="K327" s="4"/>
      <c r="L327" s="208">
        <v>37558</v>
      </c>
      <c r="M327" s="176">
        <v>7.1550000000000002</v>
      </c>
      <c r="N327" s="176">
        <v>7.2009999999999996</v>
      </c>
      <c r="O327" s="176">
        <v>7.2220000000000004</v>
      </c>
      <c r="P327" s="176">
        <v>7.2249999999999996</v>
      </c>
      <c r="Q327" s="176">
        <v>7.2149999999999999</v>
      </c>
      <c r="R327" s="176">
        <v>7.0209999999999999</v>
      </c>
      <c r="S327" s="176">
        <v>4.1440000000000001</v>
      </c>
      <c r="T327" s="176">
        <v>4.2430000000000003</v>
      </c>
      <c r="U327" s="176">
        <v>4.2809999999999997</v>
      </c>
      <c r="V327" s="176">
        <v>4.3070000000000004</v>
      </c>
      <c r="W327" s="176">
        <v>4.2670000000000003</v>
      </c>
      <c r="X327" s="176">
        <v>4.26</v>
      </c>
      <c r="Y327" s="176">
        <v>4.2430000000000003</v>
      </c>
      <c r="Z327" s="176">
        <v>2.6240000000000001</v>
      </c>
      <c r="AA327" s="176">
        <v>0.499</v>
      </c>
      <c r="AB327" s="176">
        <v>0.86799999999999999</v>
      </c>
      <c r="AC327" s="176">
        <v>2.1760000000000002</v>
      </c>
      <c r="AD327" s="176">
        <v>2.6150000000000002</v>
      </c>
      <c r="AE327" s="176">
        <v>3.0449999999999999</v>
      </c>
      <c r="AF327" s="176">
        <v>4.2329999999999997</v>
      </c>
      <c r="AG327" s="176">
        <v>4.2510000000000003</v>
      </c>
      <c r="AH327" s="176">
        <v>4.2640000000000002</v>
      </c>
      <c r="AI327" s="176">
        <v>4.2850000000000001</v>
      </c>
      <c r="AJ327" s="176">
        <v>4.992</v>
      </c>
      <c r="AK327" s="176">
        <v>130.51919999999998</v>
      </c>
      <c r="AL327" s="176">
        <v>126.21839999999999</v>
      </c>
      <c r="AM327" s="176">
        <v>115.71839999999999</v>
      </c>
      <c r="AN327" s="176">
        <v>59.7744</v>
      </c>
      <c r="AO327" s="176">
        <v>112.24080000000001</v>
      </c>
      <c r="AP327" s="176">
        <v>100.51439999999999</v>
      </c>
      <c r="AQ327" s="176">
        <v>137.84399999999999</v>
      </c>
      <c r="AR327" s="176">
        <v>81.429600000000008</v>
      </c>
      <c r="AS327" s="176">
        <v>62.395199999999996</v>
      </c>
      <c r="AT327" s="176">
        <v>114.91200000000001</v>
      </c>
      <c r="AU327" s="176">
        <v>115.5168</v>
      </c>
      <c r="AV327" s="176">
        <v>108.25919999999999</v>
      </c>
      <c r="AW327" s="176">
        <v>58.128</v>
      </c>
      <c r="AX327" s="176">
        <v>117.8352</v>
      </c>
      <c r="AY327" s="176">
        <v>113.88719999999999</v>
      </c>
      <c r="AZ327" s="176">
        <v>138.70079999999999</v>
      </c>
      <c r="BA327" s="176">
        <v>84.268799999999999</v>
      </c>
      <c r="BB327" s="176">
        <v>123.5808</v>
      </c>
      <c r="BC327" s="176">
        <v>97.97760000000001</v>
      </c>
      <c r="BD327" s="176">
        <v>79.632000000000005</v>
      </c>
      <c r="BE327" s="176">
        <v>124.60560000000001</v>
      </c>
      <c r="BF327" s="176">
        <v>71.047200000000004</v>
      </c>
      <c r="BG327" s="176">
        <v>65.855999999999995</v>
      </c>
      <c r="BH327" s="176">
        <v>120.94319999999999</v>
      </c>
      <c r="BI327" s="176">
        <v>57.859199999999994</v>
      </c>
      <c r="BJ327" s="176">
        <v>74.3904</v>
      </c>
      <c r="BK327" s="176">
        <v>81.379199999999997</v>
      </c>
      <c r="BL327" s="176">
        <v>73.130399999999995</v>
      </c>
      <c r="BM327" s="176">
        <v>93.004800000000003</v>
      </c>
      <c r="BN327" s="176">
        <v>100.69919999999999</v>
      </c>
      <c r="BO327" s="176">
        <v>85.075199999999995</v>
      </c>
      <c r="BP327" s="176">
        <v>77.616</v>
      </c>
      <c r="BQ327" s="176">
        <v>112.0056</v>
      </c>
      <c r="BR327" s="176">
        <v>86.94</v>
      </c>
      <c r="BS327" s="176">
        <v>138.29760000000002</v>
      </c>
      <c r="BT327" s="176">
        <v>39.799199999999999</v>
      </c>
      <c r="BU327" s="176">
        <v>10.8192</v>
      </c>
      <c r="BV327" s="176">
        <v>28.862400000000001</v>
      </c>
      <c r="BW327" s="176">
        <v>126.10080000000001</v>
      </c>
      <c r="BX327" s="176">
        <v>69.199200000000005</v>
      </c>
      <c r="BY327" s="176">
        <v>88.367999999999995</v>
      </c>
      <c r="BZ327" s="176">
        <v>125.46239999999999</v>
      </c>
      <c r="CA327" s="176">
        <v>36.489599999999996</v>
      </c>
      <c r="CB327" s="176">
        <v>119.2632</v>
      </c>
      <c r="CC327" s="176">
        <v>8.4672000000000001</v>
      </c>
      <c r="CD327" s="176">
        <v>51.206400000000002</v>
      </c>
      <c r="CE327" s="176">
        <v>99.590399999999988</v>
      </c>
      <c r="CF327" s="176">
        <v>88.099199999999996</v>
      </c>
      <c r="CG327" s="176">
        <v>103.65600000000001</v>
      </c>
      <c r="CH327" s="176">
        <v>91.509600000000006</v>
      </c>
      <c r="CI327" s="176">
        <v>108.74639999999999</v>
      </c>
      <c r="CJ327" s="176">
        <v>39.009599999999999</v>
      </c>
      <c r="CK327" s="176">
        <v>4.6536</v>
      </c>
      <c r="CL327" s="176">
        <v>117.1464</v>
      </c>
      <c r="CM327" s="176">
        <v>120.48960000000001</v>
      </c>
      <c r="CN327" s="176">
        <v>143.5224</v>
      </c>
      <c r="CO327" s="176">
        <v>98.851199999999992</v>
      </c>
      <c r="CP327" s="176">
        <v>80.00160000000001</v>
      </c>
      <c r="CQ327" s="176">
        <v>109.8888</v>
      </c>
      <c r="CR327" s="176">
        <v>61.723199999999999</v>
      </c>
      <c r="CS327" s="176">
        <v>126.0168</v>
      </c>
      <c r="CT327" s="176">
        <v>103.8408</v>
      </c>
      <c r="CU327" s="176">
        <v>75.331199999999995</v>
      </c>
      <c r="CV327" s="176">
        <v>88.250399999999999</v>
      </c>
      <c r="CW327" s="176">
        <v>126</v>
      </c>
      <c r="CX327" s="176">
        <v>122.3712</v>
      </c>
      <c r="CY327" s="176">
        <v>104.47919999999999</v>
      </c>
      <c r="CZ327" s="176">
        <v>135.1224</v>
      </c>
      <c r="DA327" s="176">
        <v>136.73520000000002</v>
      </c>
      <c r="DB327" s="176">
        <v>103.2192</v>
      </c>
      <c r="DC327" s="176">
        <v>85.444800000000001</v>
      </c>
      <c r="DD327" s="176">
        <v>134.26560000000001</v>
      </c>
      <c r="DO327" s="178"/>
    </row>
    <row r="328" spans="1:119" customFormat="1" ht="12" customHeight="1" x14ac:dyDescent="0.2">
      <c r="A328" s="4"/>
      <c r="B328" s="44"/>
      <c r="C328" s="136"/>
      <c r="D328" s="175"/>
      <c r="E328" s="176"/>
      <c r="F328" s="176"/>
      <c r="G328" s="4"/>
      <c r="H328" s="4"/>
      <c r="I328" s="4"/>
      <c r="J328" s="4"/>
      <c r="K328" s="4"/>
      <c r="L328" s="208">
        <v>37559</v>
      </c>
      <c r="M328" s="176">
        <v>4.2830000000000004</v>
      </c>
      <c r="N328" s="176">
        <v>4.1920000000000002</v>
      </c>
      <c r="O328" s="176">
        <v>4.2249999999999996</v>
      </c>
      <c r="P328" s="176">
        <v>4.2389999999999999</v>
      </c>
      <c r="Q328" s="176">
        <v>4.242</v>
      </c>
      <c r="R328" s="176">
        <v>4.2389999999999999</v>
      </c>
      <c r="S328" s="176">
        <v>4.2140000000000004</v>
      </c>
      <c r="T328" s="176">
        <v>4.1900000000000004</v>
      </c>
      <c r="U328" s="176">
        <v>4.1420000000000003</v>
      </c>
      <c r="V328" s="176">
        <v>2.9409999999999998</v>
      </c>
      <c r="W328" s="176">
        <v>3.0219999999999998</v>
      </c>
      <c r="X328" s="176">
        <v>3.0710000000000002</v>
      </c>
      <c r="Y328" s="176">
        <v>3.1440000000000001</v>
      </c>
      <c r="Z328" s="176">
        <v>3.1459999999999999</v>
      </c>
      <c r="AA328" s="176">
        <v>3.5350000000000001</v>
      </c>
      <c r="AB328" s="176">
        <v>10.936999999999999</v>
      </c>
      <c r="AC328" s="176">
        <v>11.053000000000001</v>
      </c>
      <c r="AD328" s="176">
        <v>10.483000000000001</v>
      </c>
      <c r="AE328" s="176">
        <v>10.348000000000001</v>
      </c>
      <c r="AF328" s="176">
        <v>10.531000000000001</v>
      </c>
      <c r="AG328" s="176">
        <v>7.7990000000000004</v>
      </c>
      <c r="AH328" s="176">
        <v>4.8449999999999998</v>
      </c>
      <c r="AI328" s="176">
        <v>4.6120000000000001</v>
      </c>
      <c r="AJ328" s="176">
        <v>7.77</v>
      </c>
      <c r="AK328" s="176">
        <v>138.03719999999998</v>
      </c>
      <c r="AL328" s="176">
        <v>96.574799999999996</v>
      </c>
      <c r="AM328" s="176">
        <v>105.0504</v>
      </c>
      <c r="AN328" s="176">
        <v>83.328000000000003</v>
      </c>
      <c r="AO328" s="176">
        <v>128.4024</v>
      </c>
      <c r="AP328" s="176">
        <v>98.338799999999992</v>
      </c>
      <c r="AQ328" s="176">
        <v>140.196</v>
      </c>
      <c r="AR328" s="176">
        <v>102.79920000000001</v>
      </c>
      <c r="AS328" s="176">
        <v>86.897999999999996</v>
      </c>
      <c r="AT328" s="176">
        <v>83.134799999999998</v>
      </c>
      <c r="AU328" s="176">
        <v>118.33080000000001</v>
      </c>
      <c r="AV328" s="176">
        <v>120.2208</v>
      </c>
      <c r="AW328" s="176">
        <v>104.0592</v>
      </c>
      <c r="AX328" s="176">
        <v>99.42240000000001</v>
      </c>
      <c r="AY328" s="176">
        <v>122.76599999999999</v>
      </c>
      <c r="AZ328" s="176">
        <v>103.52159999999999</v>
      </c>
      <c r="BA328" s="176">
        <v>67.989599999999996</v>
      </c>
      <c r="BB328" s="176">
        <v>131.36759999999998</v>
      </c>
      <c r="BC328" s="176">
        <v>81.068399999999997</v>
      </c>
      <c r="BD328" s="176">
        <v>64.360799999999998</v>
      </c>
      <c r="BE328" s="176">
        <v>79.564800000000005</v>
      </c>
      <c r="BF328" s="176">
        <v>71.307600000000008</v>
      </c>
      <c r="BG328" s="176">
        <v>96.331199999999995</v>
      </c>
      <c r="BH328" s="176">
        <v>101.7744</v>
      </c>
      <c r="BI328" s="176">
        <v>102.96720000000001</v>
      </c>
      <c r="BJ328" s="176">
        <v>81.723600000000005</v>
      </c>
      <c r="BK328" s="176">
        <v>97.608000000000004</v>
      </c>
      <c r="BL328" s="176">
        <v>85.251599999999996</v>
      </c>
      <c r="BM328" s="176">
        <v>110.81280000000001</v>
      </c>
      <c r="BN328" s="176">
        <v>79.497599999999991</v>
      </c>
      <c r="BO328" s="176">
        <v>86.881199999999993</v>
      </c>
      <c r="BP328" s="176">
        <v>22.780799999999999</v>
      </c>
      <c r="BQ328" s="176">
        <v>78.825600000000009</v>
      </c>
      <c r="BR328" s="176">
        <v>63.705599999999997</v>
      </c>
      <c r="BS328" s="176">
        <v>54.432000000000002</v>
      </c>
      <c r="BT328" s="176">
        <v>50.4</v>
      </c>
      <c r="BU328" s="176">
        <v>16.531200000000002</v>
      </c>
      <c r="BV328" s="176">
        <v>12.700799999999999</v>
      </c>
      <c r="BW328" s="176">
        <v>11.087999999999999</v>
      </c>
      <c r="BX328" s="176">
        <v>11.894399999999999</v>
      </c>
      <c r="BY328" s="176">
        <v>71.903999999999996</v>
      </c>
      <c r="BZ328" s="176">
        <v>118.93559999999999</v>
      </c>
      <c r="CA328" s="176">
        <v>58.203600000000002</v>
      </c>
      <c r="CB328" s="176">
        <v>127.7724</v>
      </c>
      <c r="CC328" s="176">
        <v>1.2096</v>
      </c>
      <c r="CD328" s="176">
        <v>21.974400000000003</v>
      </c>
      <c r="CE328" s="176">
        <v>0.80640000000000001</v>
      </c>
      <c r="CF328" s="176">
        <v>112.6104</v>
      </c>
      <c r="CG328" s="176">
        <v>118.4736</v>
      </c>
      <c r="CH328" s="176">
        <v>124.18560000000001</v>
      </c>
      <c r="CI328" s="176">
        <v>128.33519999999999</v>
      </c>
      <c r="CJ328" s="176">
        <v>113.87039999999999</v>
      </c>
      <c r="CK328" s="176">
        <v>84.251999999999995</v>
      </c>
      <c r="CL328" s="176">
        <v>91.324799999999996</v>
      </c>
      <c r="CM328" s="176">
        <v>92.736000000000004</v>
      </c>
      <c r="CN328" s="176">
        <v>43.444800000000001</v>
      </c>
      <c r="CO328" s="176">
        <v>99.12</v>
      </c>
      <c r="CP328" s="176">
        <v>87.460800000000006</v>
      </c>
      <c r="CQ328" s="176">
        <v>149.65439999999998</v>
      </c>
      <c r="CR328" s="176">
        <v>89.241600000000005</v>
      </c>
      <c r="CS328" s="176">
        <v>127.94880000000001</v>
      </c>
      <c r="CT328" s="176">
        <v>147.1344</v>
      </c>
      <c r="CU328" s="176">
        <v>138.9864</v>
      </c>
      <c r="CV328" s="176">
        <v>21.7728</v>
      </c>
      <c r="CW328" s="176">
        <v>111.21599999999999</v>
      </c>
      <c r="CX328" s="176">
        <v>96.700800000000001</v>
      </c>
      <c r="CY328" s="176">
        <v>155.21520000000001</v>
      </c>
      <c r="CZ328" s="176">
        <v>96.516000000000005</v>
      </c>
      <c r="DA328" s="176">
        <v>132.97200000000001</v>
      </c>
      <c r="DB328" s="176">
        <v>131.84639999999999</v>
      </c>
      <c r="DC328" s="176">
        <v>105.63839999999999</v>
      </c>
      <c r="DD328" s="176">
        <v>9.4920000000000009</v>
      </c>
      <c r="DO328" s="178"/>
    </row>
    <row r="329" spans="1:119" customFormat="1" ht="12" customHeight="1" x14ac:dyDescent="0.2">
      <c r="A329" s="4"/>
      <c r="B329" s="44"/>
      <c r="C329" s="136"/>
      <c r="D329" s="175"/>
      <c r="E329" s="176"/>
      <c r="F329" s="176"/>
      <c r="G329" s="4"/>
      <c r="H329" s="4"/>
      <c r="I329" s="4"/>
      <c r="J329" s="4"/>
      <c r="K329" s="4"/>
      <c r="L329" s="208">
        <v>37560</v>
      </c>
      <c r="M329" s="176">
        <v>5.069</v>
      </c>
      <c r="N329" s="176">
        <v>1.431</v>
      </c>
      <c r="O329" s="176">
        <v>1.496</v>
      </c>
      <c r="P329" s="176">
        <v>2.0590000000000002</v>
      </c>
      <c r="Q329" s="176">
        <v>2.3879999999999999</v>
      </c>
      <c r="R329" s="176">
        <v>2.335</v>
      </c>
      <c r="S329" s="176">
        <v>3.6190000000000002</v>
      </c>
      <c r="T329" s="176">
        <v>4.1280000000000001</v>
      </c>
      <c r="U329" s="176">
        <v>4.1070000000000002</v>
      </c>
      <c r="V329" s="176">
        <v>4.1420000000000003</v>
      </c>
      <c r="W329" s="176">
        <v>8.2590000000000003</v>
      </c>
      <c r="X329" s="176">
        <v>10.695</v>
      </c>
      <c r="Y329" s="176">
        <v>7.8570000000000002</v>
      </c>
      <c r="Z329" s="176">
        <v>4.173</v>
      </c>
      <c r="AA329" s="176">
        <v>4.2720000000000002</v>
      </c>
      <c r="AB329" s="176">
        <v>4.2939999999999996</v>
      </c>
      <c r="AC329" s="176">
        <v>4.2779999999999996</v>
      </c>
      <c r="AD329" s="176">
        <v>6.3239999999999998</v>
      </c>
      <c r="AE329" s="176">
        <v>10.512</v>
      </c>
      <c r="AF329" s="176">
        <v>7.476</v>
      </c>
      <c r="AG329" s="176">
        <v>4.5839999999999996</v>
      </c>
      <c r="AH329" s="176">
        <v>4.5890000000000004</v>
      </c>
      <c r="AI329" s="176">
        <v>4.601</v>
      </c>
      <c r="AJ329" s="176">
        <v>5.7380000000000004</v>
      </c>
      <c r="AK329" s="176">
        <v>145.55520000000001</v>
      </c>
      <c r="AL329" s="176">
        <v>66.931200000000004</v>
      </c>
      <c r="AM329" s="176">
        <v>94.38239999999999</v>
      </c>
      <c r="AN329" s="176">
        <v>106.88160000000001</v>
      </c>
      <c r="AO329" s="176">
        <v>144.56399999999999</v>
      </c>
      <c r="AP329" s="176">
        <v>96.163200000000003</v>
      </c>
      <c r="AQ329" s="176">
        <v>142.548</v>
      </c>
      <c r="AR329" s="176">
        <v>124.1688</v>
      </c>
      <c r="AS329" s="176">
        <v>111.4008</v>
      </c>
      <c r="AT329" s="176">
        <v>51.357599999999998</v>
      </c>
      <c r="AU329" s="176">
        <v>121.1448</v>
      </c>
      <c r="AV329" s="176">
        <v>132.1824</v>
      </c>
      <c r="AW329" s="176">
        <v>149.99039999999999</v>
      </c>
      <c r="AX329" s="176">
        <v>81.009600000000006</v>
      </c>
      <c r="AY329" s="176">
        <v>131.64479999999998</v>
      </c>
      <c r="AZ329" s="176">
        <v>68.342399999999998</v>
      </c>
      <c r="BA329" s="176">
        <v>51.7104</v>
      </c>
      <c r="BB329" s="176">
        <v>139.15439999999998</v>
      </c>
      <c r="BC329" s="176">
        <v>64.159199999999998</v>
      </c>
      <c r="BD329" s="176">
        <v>49.089599999999997</v>
      </c>
      <c r="BE329" s="176">
        <v>34.524000000000001</v>
      </c>
      <c r="BF329" s="176">
        <v>71.567999999999998</v>
      </c>
      <c r="BG329" s="176">
        <v>126.8064</v>
      </c>
      <c r="BH329" s="176">
        <v>82.60560000000001</v>
      </c>
      <c r="BI329" s="176">
        <v>148.07520000000002</v>
      </c>
      <c r="BJ329" s="176">
        <v>89.05680000000001</v>
      </c>
      <c r="BK329" s="176">
        <v>113.8368</v>
      </c>
      <c r="BL329" s="176">
        <v>97.372799999999998</v>
      </c>
      <c r="BM329" s="176">
        <v>128.6208</v>
      </c>
      <c r="BN329" s="176">
        <v>58.295999999999999</v>
      </c>
      <c r="BO329" s="176">
        <v>88.68719999999999</v>
      </c>
      <c r="BP329" s="176">
        <v>61.000800000000005</v>
      </c>
      <c r="BQ329" s="176">
        <v>72.072000000000003</v>
      </c>
      <c r="BR329" s="176">
        <v>102.21119999999999</v>
      </c>
      <c r="BS329" s="176">
        <v>79.833600000000004</v>
      </c>
      <c r="BT329" s="176">
        <v>52.987199999999994</v>
      </c>
      <c r="BU329" s="176">
        <v>44.755199999999995</v>
      </c>
      <c r="BV329" s="176">
        <v>72.979199999999992</v>
      </c>
      <c r="BW329" s="176">
        <v>104.42880000000001</v>
      </c>
      <c r="BX329" s="176">
        <v>141.32160000000002</v>
      </c>
      <c r="BY329" s="176">
        <v>55.44</v>
      </c>
      <c r="BZ329" s="176">
        <v>112.4088</v>
      </c>
      <c r="CA329" s="176">
        <v>79.917600000000007</v>
      </c>
      <c r="CB329" s="176">
        <v>136.2816</v>
      </c>
      <c r="CC329" s="176">
        <v>86.083199999999991</v>
      </c>
      <c r="CD329" s="176">
        <v>134.41679999999999</v>
      </c>
      <c r="CE329" s="176">
        <v>148.54560000000001</v>
      </c>
      <c r="CF329" s="176">
        <v>80.085599999999999</v>
      </c>
      <c r="CG329" s="176">
        <v>19.4208</v>
      </c>
      <c r="CH329" s="176">
        <v>80.724000000000004</v>
      </c>
      <c r="CI329" s="176">
        <v>41.328000000000003</v>
      </c>
      <c r="CJ329" s="176">
        <v>62.294400000000003</v>
      </c>
      <c r="CK329" s="176">
        <v>117.7176</v>
      </c>
      <c r="CL329" s="176">
        <v>141.72479999999999</v>
      </c>
      <c r="CM329" s="176">
        <v>117.12960000000001</v>
      </c>
      <c r="CN329" s="176">
        <v>50.9544</v>
      </c>
      <c r="CO329" s="176">
        <v>68.207999999999998</v>
      </c>
      <c r="CP329" s="176">
        <v>145.10160000000002</v>
      </c>
      <c r="CQ329" s="176">
        <v>152.208</v>
      </c>
      <c r="CR329" s="176">
        <v>91.845600000000005</v>
      </c>
      <c r="CS329" s="176">
        <v>141.10320000000002</v>
      </c>
      <c r="CT329" s="176">
        <v>110.93039999999999</v>
      </c>
      <c r="CU329" s="176">
        <v>113.1816</v>
      </c>
      <c r="CV329" s="176">
        <v>102.29519999999999</v>
      </c>
      <c r="CW329" s="176">
        <v>145.3032</v>
      </c>
      <c r="CX329" s="176">
        <v>102.6648</v>
      </c>
      <c r="CY329" s="176">
        <v>91.761600000000001</v>
      </c>
      <c r="CZ329" s="176">
        <v>33.667199999999994</v>
      </c>
      <c r="DA329" s="176">
        <v>144.21120000000002</v>
      </c>
      <c r="DB329" s="176">
        <v>120.75839999999999</v>
      </c>
      <c r="DC329" s="176">
        <v>108.05760000000001</v>
      </c>
      <c r="DD329" s="176">
        <v>18.412800000000001</v>
      </c>
      <c r="DO329" s="178"/>
    </row>
    <row r="330" spans="1:119" customFormat="1" ht="12" customHeight="1" x14ac:dyDescent="0.2">
      <c r="A330" s="4"/>
      <c r="B330" s="44"/>
      <c r="C330" s="136"/>
      <c r="D330" s="175"/>
      <c r="E330" s="176"/>
      <c r="F330" s="176"/>
      <c r="G330" s="4"/>
      <c r="H330" s="4"/>
      <c r="I330" s="4"/>
      <c r="J330" s="4"/>
      <c r="K330" s="4"/>
      <c r="L330" s="208">
        <v>37561</v>
      </c>
      <c r="M330" s="176">
        <v>4.9429999999999996</v>
      </c>
      <c r="N330" s="176">
        <v>5.2030000000000003</v>
      </c>
      <c r="O330" s="176">
        <v>4.4240000000000004</v>
      </c>
      <c r="P330" s="176">
        <v>4.8090000000000002</v>
      </c>
      <c r="Q330" s="176">
        <v>4.8259999999999996</v>
      </c>
      <c r="R330" s="176">
        <v>4.8049999999999997</v>
      </c>
      <c r="S330" s="176">
        <v>4.8250000000000002</v>
      </c>
      <c r="T330" s="176">
        <v>4.8120000000000003</v>
      </c>
      <c r="U330" s="176">
        <v>6.218</v>
      </c>
      <c r="V330" s="176">
        <v>7.3769999999999998</v>
      </c>
      <c r="W330" s="176">
        <v>7.4169999999999998</v>
      </c>
      <c r="X330" s="176">
        <v>7.4290000000000003</v>
      </c>
      <c r="Y330" s="176">
        <v>7.452</v>
      </c>
      <c r="Z330" s="176">
        <v>7.4560000000000004</v>
      </c>
      <c r="AA330" s="176">
        <v>7.4720000000000004</v>
      </c>
      <c r="AB330" s="176">
        <v>7.4859999999999998</v>
      </c>
      <c r="AC330" s="176">
        <v>7.4039999999999999</v>
      </c>
      <c r="AD330" s="176">
        <v>8.1120000000000001</v>
      </c>
      <c r="AE330" s="176">
        <v>8.8960000000000008</v>
      </c>
      <c r="AF330" s="176">
        <v>8.8629999999999995</v>
      </c>
      <c r="AG330" s="176">
        <v>8.9</v>
      </c>
      <c r="AH330" s="176">
        <v>8.9039999999999999</v>
      </c>
      <c r="AI330" s="176">
        <v>8.9120000000000008</v>
      </c>
      <c r="AJ330" s="176">
        <v>6.0780000000000003</v>
      </c>
      <c r="AK330" s="176">
        <v>113.5008</v>
      </c>
      <c r="AL330" s="176">
        <v>107.2512</v>
      </c>
      <c r="AM330" s="176">
        <v>99.372</v>
      </c>
      <c r="AN330" s="176">
        <v>109.41839999999999</v>
      </c>
      <c r="AO330" s="176">
        <v>113.568</v>
      </c>
      <c r="AP330" s="176">
        <v>120.54</v>
      </c>
      <c r="AQ330" s="176">
        <v>109.14960000000001</v>
      </c>
      <c r="AR330" s="176">
        <v>101.33760000000001</v>
      </c>
      <c r="AS330" s="176">
        <v>100.9512</v>
      </c>
      <c r="AT330" s="176">
        <v>57.472799999999999</v>
      </c>
      <c r="AU330" s="176">
        <v>91.879199999999997</v>
      </c>
      <c r="AV330" s="176">
        <v>99.741600000000005</v>
      </c>
      <c r="AW330" s="176">
        <v>113.5848</v>
      </c>
      <c r="AX330" s="176">
        <v>168.65520000000001</v>
      </c>
      <c r="AY330" s="176">
        <v>30.6264</v>
      </c>
      <c r="AZ330" s="176">
        <v>19.504799999999999</v>
      </c>
      <c r="BA330" s="176">
        <v>66.897600000000011</v>
      </c>
      <c r="BB330" s="176">
        <v>138.78479999999999</v>
      </c>
      <c r="BC330" s="176">
        <v>113.61839999999999</v>
      </c>
      <c r="BD330" s="176">
        <v>143.4384</v>
      </c>
      <c r="BE330" s="176">
        <v>87.897600000000011</v>
      </c>
      <c r="BF330" s="176">
        <v>86.4024</v>
      </c>
      <c r="BG330" s="176">
        <v>69.552000000000007</v>
      </c>
      <c r="BH330" s="176">
        <v>83.88239999999999</v>
      </c>
      <c r="BI330" s="176">
        <v>148.54560000000001</v>
      </c>
      <c r="BJ330" s="176">
        <v>96.768000000000001</v>
      </c>
      <c r="BK330" s="176">
        <v>148.09200000000001</v>
      </c>
      <c r="BL330" s="176">
        <v>58.396800000000006</v>
      </c>
      <c r="BM330" s="176">
        <v>107.6544</v>
      </c>
      <c r="BN330" s="176">
        <v>64.545599999999993</v>
      </c>
      <c r="BO330" s="176">
        <v>84.688800000000001</v>
      </c>
      <c r="BP330" s="176">
        <v>80.959199999999996</v>
      </c>
      <c r="BQ330" s="176">
        <v>102.69839999999999</v>
      </c>
      <c r="BR330" s="176">
        <v>119.5656</v>
      </c>
      <c r="BS330" s="176">
        <v>82.656000000000006</v>
      </c>
      <c r="BT330" s="176">
        <v>98.162399999999991</v>
      </c>
      <c r="BU330" s="176">
        <v>70.56</v>
      </c>
      <c r="BV330" s="176">
        <v>76.809600000000003</v>
      </c>
      <c r="BW330" s="176">
        <v>132.43440000000001</v>
      </c>
      <c r="BX330" s="176">
        <v>40.891199999999998</v>
      </c>
      <c r="BY330" s="176">
        <v>70.156800000000004</v>
      </c>
      <c r="BZ330" s="176">
        <v>73.415999999999997</v>
      </c>
      <c r="CA330" s="176">
        <v>95.356800000000007</v>
      </c>
      <c r="CB330" s="176">
        <v>61.2864</v>
      </c>
      <c r="CC330" s="176">
        <v>108.46080000000001</v>
      </c>
      <c r="CD330" s="176">
        <v>88.0488</v>
      </c>
      <c r="CE330" s="176">
        <v>135.71039999999999</v>
      </c>
      <c r="CF330" s="176">
        <v>100.2792</v>
      </c>
      <c r="CG330" s="176">
        <v>119.1456</v>
      </c>
      <c r="CH330" s="176">
        <v>144.79920000000001</v>
      </c>
      <c r="CI330" s="176">
        <v>115.2984</v>
      </c>
      <c r="CJ330" s="176">
        <v>52.819199999999995</v>
      </c>
      <c r="CK330" s="176">
        <v>7.4423999999999992</v>
      </c>
      <c r="CL330" s="176">
        <v>3.8472</v>
      </c>
      <c r="CM330" s="176">
        <v>3.7631999999999999</v>
      </c>
      <c r="CN330" s="176">
        <v>25.8048</v>
      </c>
      <c r="CO330" s="176">
        <v>71.870399999999989</v>
      </c>
      <c r="CP330" s="176">
        <v>142.29599999999999</v>
      </c>
      <c r="CQ330" s="176">
        <v>127.9824</v>
      </c>
      <c r="CR330" s="176">
        <v>138.2304</v>
      </c>
      <c r="CS330" s="176">
        <v>76.927199999999999</v>
      </c>
      <c r="CT330" s="176">
        <v>111.5688</v>
      </c>
      <c r="CU330" s="176">
        <v>130.8048</v>
      </c>
      <c r="CV330" s="176">
        <v>77.515199999999993</v>
      </c>
      <c r="CW330" s="176">
        <v>138.4992</v>
      </c>
      <c r="CX330" s="176">
        <v>74.591999999999999</v>
      </c>
      <c r="CY330" s="176">
        <v>115.0128</v>
      </c>
      <c r="CZ330" s="176">
        <v>129.024</v>
      </c>
      <c r="DA330" s="176">
        <v>123.0264</v>
      </c>
      <c r="DB330" s="176">
        <v>91.929600000000008</v>
      </c>
      <c r="DC330" s="176">
        <v>94.970399999999998</v>
      </c>
      <c r="DD330" s="176">
        <v>103.1016</v>
      </c>
      <c r="DO330" s="178"/>
    </row>
    <row r="331" spans="1:119" customFormat="1" ht="12" customHeight="1" x14ac:dyDescent="0.2">
      <c r="A331" s="4"/>
      <c r="B331" s="44"/>
      <c r="C331" s="136"/>
      <c r="D331" s="175"/>
      <c r="E331" s="176"/>
      <c r="F331" s="176"/>
      <c r="G331" s="4"/>
      <c r="H331" s="4"/>
      <c r="I331" s="4"/>
      <c r="J331" s="4"/>
      <c r="K331" s="4"/>
      <c r="L331" s="208">
        <v>37562</v>
      </c>
      <c r="M331" s="176">
        <v>6.7350000000000003</v>
      </c>
      <c r="N331" s="176">
        <v>6.7439999999999998</v>
      </c>
      <c r="O331" s="176">
        <v>6.7530000000000001</v>
      </c>
      <c r="P331" s="176">
        <v>6.6689999999999996</v>
      </c>
      <c r="Q331" s="176">
        <v>6.742</v>
      </c>
      <c r="R331" s="176">
        <v>6.7409999999999997</v>
      </c>
      <c r="S331" s="176">
        <v>6.7350000000000003</v>
      </c>
      <c r="T331" s="176">
        <v>6.702</v>
      </c>
      <c r="U331" s="176">
        <v>6.625</v>
      </c>
      <c r="V331" s="176">
        <v>6.2949999999999999</v>
      </c>
      <c r="W331" s="176">
        <v>6.3179999999999996</v>
      </c>
      <c r="X331" s="176">
        <v>6.3170000000000002</v>
      </c>
      <c r="Y331" s="176">
        <v>6.3150000000000004</v>
      </c>
      <c r="Z331" s="176">
        <v>4.9589999999999996</v>
      </c>
      <c r="AA331" s="176">
        <v>4.3739999999999997</v>
      </c>
      <c r="AB331" s="176">
        <v>4.4020000000000001</v>
      </c>
      <c r="AC331" s="176">
        <v>4.4029999999999996</v>
      </c>
      <c r="AD331" s="176">
        <v>4.41</v>
      </c>
      <c r="AE331" s="176">
        <v>4.4169999999999998</v>
      </c>
      <c r="AF331" s="176">
        <v>4.4320000000000004</v>
      </c>
      <c r="AG331" s="176">
        <v>4.3479999999999999</v>
      </c>
      <c r="AH331" s="176">
        <v>4.2969999999999997</v>
      </c>
      <c r="AI331" s="176">
        <v>4.3650000000000002</v>
      </c>
      <c r="AJ331" s="176">
        <v>6.43</v>
      </c>
      <c r="AK331" s="176">
        <v>105.63839999999999</v>
      </c>
      <c r="AL331" s="176">
        <v>83.025600000000011</v>
      </c>
      <c r="AM331" s="176">
        <v>71.971199999999996</v>
      </c>
      <c r="AN331" s="176">
        <v>81.446399999999997</v>
      </c>
      <c r="AO331" s="176">
        <v>47.392800000000001</v>
      </c>
      <c r="AP331" s="176">
        <v>78.607199999999992</v>
      </c>
      <c r="AQ331" s="176">
        <v>140.0616</v>
      </c>
      <c r="AR331" s="176">
        <v>107.2512</v>
      </c>
      <c r="AS331" s="176">
        <v>24.746400000000001</v>
      </c>
      <c r="AT331" s="176">
        <v>81.06</v>
      </c>
      <c r="AU331" s="176">
        <v>114.6096</v>
      </c>
      <c r="AV331" s="176">
        <v>137.77679999999998</v>
      </c>
      <c r="AW331" s="176">
        <v>114.744</v>
      </c>
      <c r="AX331" s="176">
        <v>109.4688</v>
      </c>
      <c r="AY331" s="176">
        <v>75.263999999999996</v>
      </c>
      <c r="AZ331" s="176">
        <v>72.189600000000013</v>
      </c>
      <c r="BA331" s="176">
        <v>123.648</v>
      </c>
      <c r="BB331" s="176">
        <v>95.625600000000006</v>
      </c>
      <c r="BC331" s="176">
        <v>133.67760000000001</v>
      </c>
      <c r="BD331" s="176">
        <v>112.17360000000001</v>
      </c>
      <c r="BE331" s="176">
        <v>162.77520000000001</v>
      </c>
      <c r="BF331" s="176">
        <v>69.283199999999994</v>
      </c>
      <c r="BG331" s="176">
        <v>26.7456</v>
      </c>
      <c r="BH331" s="176">
        <v>125.3112</v>
      </c>
      <c r="BI331" s="176">
        <v>122.40480000000001</v>
      </c>
      <c r="BJ331" s="176">
        <v>137.49120000000002</v>
      </c>
      <c r="BK331" s="176">
        <v>57.052800000000005</v>
      </c>
      <c r="BL331" s="176">
        <v>59.253599999999999</v>
      </c>
      <c r="BM331" s="176">
        <v>58.2288</v>
      </c>
      <c r="BN331" s="176">
        <v>71.366399999999999</v>
      </c>
      <c r="BO331" s="176">
        <v>143.94239999999999</v>
      </c>
      <c r="BP331" s="176">
        <v>56.044800000000002</v>
      </c>
      <c r="BQ331" s="176">
        <v>90.971999999999994</v>
      </c>
      <c r="BR331" s="176">
        <v>128.5872</v>
      </c>
      <c r="BS331" s="176">
        <v>155.21520000000001</v>
      </c>
      <c r="BT331" s="176">
        <v>60.295199999999994</v>
      </c>
      <c r="BU331" s="176">
        <v>76.97760000000001</v>
      </c>
      <c r="BV331" s="176">
        <v>75.9024</v>
      </c>
      <c r="BW331" s="176">
        <v>160.44</v>
      </c>
      <c r="BX331" s="176">
        <v>47.174399999999999</v>
      </c>
      <c r="BY331" s="176">
        <v>8.6183999999999994</v>
      </c>
      <c r="BZ331" s="176">
        <v>56.044800000000002</v>
      </c>
      <c r="CA331" s="176">
        <v>106.9824</v>
      </c>
      <c r="CB331" s="176">
        <v>118.96080000000001</v>
      </c>
      <c r="CC331" s="176">
        <v>132.40079999999998</v>
      </c>
      <c r="CD331" s="176">
        <v>143.94239999999999</v>
      </c>
      <c r="CE331" s="176">
        <v>46.368000000000002</v>
      </c>
      <c r="CF331" s="176">
        <v>136.416</v>
      </c>
      <c r="CG331" s="176">
        <v>131.98079999999999</v>
      </c>
      <c r="CH331" s="176">
        <v>137.86079999999998</v>
      </c>
      <c r="CI331" s="176">
        <v>110.3592</v>
      </c>
      <c r="CJ331" s="176">
        <v>90.820800000000006</v>
      </c>
      <c r="CK331" s="176">
        <v>137.34</v>
      </c>
      <c r="CL331" s="176">
        <v>143.94239999999999</v>
      </c>
      <c r="CM331" s="176">
        <v>94.751999999999995</v>
      </c>
      <c r="CN331" s="176">
        <v>69.669600000000003</v>
      </c>
      <c r="CO331" s="176">
        <v>82.572000000000003</v>
      </c>
      <c r="CP331" s="176">
        <v>96.986399999999989</v>
      </c>
      <c r="CQ331" s="176">
        <v>70.459199999999996</v>
      </c>
      <c r="CR331" s="176">
        <v>142.3296</v>
      </c>
      <c r="CS331" s="176">
        <v>90.686399999999992</v>
      </c>
      <c r="CT331" s="176">
        <v>123.7824</v>
      </c>
      <c r="CU331" s="176">
        <v>158.256</v>
      </c>
      <c r="CV331" s="176">
        <v>92.013600000000011</v>
      </c>
      <c r="CW331" s="176">
        <v>130.4016</v>
      </c>
      <c r="CX331" s="176">
        <v>95.558399999999992</v>
      </c>
      <c r="CY331" s="176">
        <v>100.5984</v>
      </c>
      <c r="CZ331" s="176">
        <v>102.61439999999999</v>
      </c>
      <c r="DA331" s="176">
        <v>76.540800000000004</v>
      </c>
      <c r="DB331" s="176">
        <v>69.837600000000009</v>
      </c>
      <c r="DC331" s="176">
        <v>105.336</v>
      </c>
      <c r="DD331" s="176">
        <v>135.072</v>
      </c>
      <c r="DO331" s="178"/>
    </row>
    <row r="332" spans="1:119" customFormat="1" ht="12" customHeight="1" x14ac:dyDescent="0.2">
      <c r="A332" s="4"/>
      <c r="B332" s="44"/>
      <c r="C332" s="136"/>
      <c r="D332" s="175"/>
      <c r="E332" s="176"/>
      <c r="F332" s="176"/>
      <c r="G332" s="4"/>
      <c r="H332" s="4"/>
      <c r="I332" s="4"/>
      <c r="J332" s="4"/>
      <c r="K332" s="4"/>
      <c r="L332" s="208">
        <v>37563</v>
      </c>
      <c r="M332" s="176">
        <v>6.2119999999999997</v>
      </c>
      <c r="N332" s="176">
        <v>5.7009999999999996</v>
      </c>
      <c r="O332" s="176">
        <v>5.0519999999999996</v>
      </c>
      <c r="P332" s="176">
        <v>5.0190000000000001</v>
      </c>
      <c r="Q332" s="176">
        <v>4.9370000000000003</v>
      </c>
      <c r="R332" s="176">
        <v>4.9379999999999997</v>
      </c>
      <c r="S332" s="176">
        <v>4.82</v>
      </c>
      <c r="T332" s="176">
        <v>3.8479999999999999</v>
      </c>
      <c r="U332" s="176">
        <v>5.1020000000000003</v>
      </c>
      <c r="V332" s="176">
        <v>5.2629999999999999</v>
      </c>
      <c r="W332" s="176">
        <v>5.2480000000000002</v>
      </c>
      <c r="X332" s="176">
        <v>5.2439999999999998</v>
      </c>
      <c r="Y332" s="176">
        <v>5.3109999999999999</v>
      </c>
      <c r="Z332" s="176">
        <v>5.3109999999999999</v>
      </c>
      <c r="AA332" s="176">
        <v>5.1180000000000003</v>
      </c>
      <c r="AB332" s="176">
        <v>6.1269999999999998</v>
      </c>
      <c r="AC332" s="176">
        <v>6.0830000000000002</v>
      </c>
      <c r="AD332" s="176">
        <v>6.0529999999999999</v>
      </c>
      <c r="AE332" s="176">
        <v>6.0609999999999999</v>
      </c>
      <c r="AF332" s="176">
        <v>6.0609999999999999</v>
      </c>
      <c r="AG332" s="176">
        <v>6.5720000000000001</v>
      </c>
      <c r="AH332" s="176">
        <v>7.0979999999999999</v>
      </c>
      <c r="AI332" s="176">
        <v>7.09</v>
      </c>
      <c r="AJ332" s="176">
        <v>7.54</v>
      </c>
      <c r="AK332" s="176">
        <v>120.2376</v>
      </c>
      <c r="AL332" s="176">
        <v>68.577600000000004</v>
      </c>
      <c r="AM332" s="176">
        <v>67.401600000000002</v>
      </c>
      <c r="AN332" s="176">
        <v>151.8048</v>
      </c>
      <c r="AO332" s="176">
        <v>61.084800000000001</v>
      </c>
      <c r="AP332" s="176">
        <v>20.16</v>
      </c>
      <c r="AQ332" s="176">
        <v>28.1568</v>
      </c>
      <c r="AR332" s="176">
        <v>96.9696</v>
      </c>
      <c r="AS332" s="176">
        <v>139.96079999999998</v>
      </c>
      <c r="AT332" s="176">
        <v>111.08160000000001</v>
      </c>
      <c r="AU332" s="176">
        <v>62.496000000000002</v>
      </c>
      <c r="AV332" s="176">
        <v>59.606400000000001</v>
      </c>
      <c r="AW332" s="176">
        <v>61.32</v>
      </c>
      <c r="AX332" s="176">
        <v>116.81039999999999</v>
      </c>
      <c r="AY332" s="176">
        <v>83.1768</v>
      </c>
      <c r="AZ332" s="176">
        <v>122.42160000000001</v>
      </c>
      <c r="BA332" s="176">
        <v>144.66479999999999</v>
      </c>
      <c r="BB332" s="176">
        <v>51.004800000000003</v>
      </c>
      <c r="BC332" s="176">
        <v>134.66879999999998</v>
      </c>
      <c r="BD332" s="176">
        <v>82.185600000000008</v>
      </c>
      <c r="BE332" s="176">
        <v>156.32400000000001</v>
      </c>
      <c r="BF332" s="176">
        <v>76.608000000000004</v>
      </c>
      <c r="BG332" s="176">
        <v>127.008</v>
      </c>
      <c r="BH332" s="176">
        <v>133.44239999999999</v>
      </c>
      <c r="BI332" s="176">
        <v>120.3048</v>
      </c>
      <c r="BJ332" s="176">
        <v>54.028800000000004</v>
      </c>
      <c r="BK332" s="176">
        <v>85.663200000000003</v>
      </c>
      <c r="BL332" s="176">
        <v>126.99119999999999</v>
      </c>
      <c r="BM332" s="176">
        <v>139.50720000000001</v>
      </c>
      <c r="BN332" s="176">
        <v>53.423999999999999</v>
      </c>
      <c r="BO332" s="176">
        <v>82.672800000000009</v>
      </c>
      <c r="BP332" s="176">
        <v>90.048000000000002</v>
      </c>
      <c r="BQ332" s="176">
        <v>100.548</v>
      </c>
      <c r="BR332" s="176">
        <v>126.4032</v>
      </c>
      <c r="BS332" s="176">
        <v>96.818399999999997</v>
      </c>
      <c r="BT332" s="176">
        <v>106.0416</v>
      </c>
      <c r="BU332" s="176">
        <v>139.64160000000001</v>
      </c>
      <c r="BV332" s="176">
        <v>113.7024</v>
      </c>
      <c r="BW332" s="176">
        <v>62.8992</v>
      </c>
      <c r="BX332" s="176">
        <v>100.85039999999999</v>
      </c>
      <c r="BY332" s="176">
        <v>132.92160000000001</v>
      </c>
      <c r="BZ332" s="176">
        <v>142.21199999999999</v>
      </c>
      <c r="CA332" s="176">
        <v>67.250399999999999</v>
      </c>
      <c r="CB332" s="176">
        <v>116.928</v>
      </c>
      <c r="CC332" s="176">
        <v>66.964799999999997</v>
      </c>
      <c r="CD332" s="176">
        <v>97.02</v>
      </c>
      <c r="CE332" s="176">
        <v>122.80800000000001</v>
      </c>
      <c r="CF332" s="176">
        <v>117.12960000000001</v>
      </c>
      <c r="CG332" s="176">
        <v>110.292</v>
      </c>
      <c r="CH332" s="176">
        <v>81.496800000000007</v>
      </c>
      <c r="CI332" s="176">
        <v>122.9256</v>
      </c>
      <c r="CJ332" s="176">
        <v>134.06399999999999</v>
      </c>
      <c r="CK332" s="176">
        <v>50.685600000000001</v>
      </c>
      <c r="CL332" s="176">
        <v>86.301600000000008</v>
      </c>
      <c r="CM332" s="176">
        <v>64.545599999999993</v>
      </c>
      <c r="CN332" s="176">
        <v>98.162399999999991</v>
      </c>
      <c r="CO332" s="176">
        <v>56.448</v>
      </c>
      <c r="CP332" s="176">
        <v>106.12560000000001</v>
      </c>
      <c r="CQ332" s="176">
        <v>106.2432</v>
      </c>
      <c r="CR332" s="176">
        <v>90.064800000000005</v>
      </c>
      <c r="CS332" s="176">
        <v>98.162399999999991</v>
      </c>
      <c r="CT332" s="176">
        <v>55.641599999999997</v>
      </c>
      <c r="CU332" s="176">
        <v>80.925600000000003</v>
      </c>
      <c r="CV332" s="176">
        <v>114.744</v>
      </c>
      <c r="CW332" s="176">
        <v>61.471199999999996</v>
      </c>
      <c r="CX332" s="176">
        <v>141.708</v>
      </c>
      <c r="CY332" s="176">
        <v>77.616</v>
      </c>
      <c r="CZ332" s="176">
        <v>67.771199999999993</v>
      </c>
      <c r="DA332" s="176">
        <v>116.1048</v>
      </c>
      <c r="DB332" s="176">
        <v>128.73839999999998</v>
      </c>
      <c r="DC332" s="176">
        <v>149.20079999999999</v>
      </c>
      <c r="DD332" s="176">
        <v>84.0672</v>
      </c>
      <c r="DO332" s="178"/>
    </row>
    <row r="333" spans="1:119" customFormat="1" ht="12" customHeight="1" x14ac:dyDescent="0.2">
      <c r="A333" s="4"/>
      <c r="B333" s="44"/>
      <c r="C333" s="136"/>
      <c r="D333" s="175"/>
      <c r="E333" s="176"/>
      <c r="F333" s="176"/>
      <c r="G333" s="4"/>
      <c r="H333" s="4"/>
      <c r="I333" s="4"/>
      <c r="J333" s="4"/>
      <c r="K333" s="4"/>
      <c r="L333" s="208">
        <v>37564</v>
      </c>
      <c r="M333" s="176">
        <v>8.84</v>
      </c>
      <c r="N333" s="176">
        <v>8.8970000000000002</v>
      </c>
      <c r="O333" s="176">
        <v>8.9819999999999993</v>
      </c>
      <c r="P333" s="176">
        <v>9.4909999999999997</v>
      </c>
      <c r="Q333" s="176">
        <v>9.4849999999999994</v>
      </c>
      <c r="R333" s="176">
        <v>9.4540000000000006</v>
      </c>
      <c r="S333" s="176">
        <v>9.4420000000000002</v>
      </c>
      <c r="T333" s="176">
        <v>9.2219999999999995</v>
      </c>
      <c r="U333" s="176">
        <v>8.8919999999999995</v>
      </c>
      <c r="V333" s="176">
        <v>8.48</v>
      </c>
      <c r="W333" s="176">
        <v>8.5470000000000006</v>
      </c>
      <c r="X333" s="176">
        <v>8.5640000000000001</v>
      </c>
      <c r="Y333" s="176">
        <v>8.5459999999999994</v>
      </c>
      <c r="Z333" s="176">
        <v>8.5860000000000003</v>
      </c>
      <c r="AA333" s="176">
        <v>7.9619999999999997</v>
      </c>
      <c r="AB333" s="176">
        <v>6.6909999999999998</v>
      </c>
      <c r="AC333" s="176">
        <v>6.6360000000000001</v>
      </c>
      <c r="AD333" s="176">
        <v>6.3810000000000002</v>
      </c>
      <c r="AE333" s="176">
        <v>5.9690000000000003</v>
      </c>
      <c r="AF333" s="176">
        <v>5.4370000000000003</v>
      </c>
      <c r="AG333" s="176">
        <v>5.42</v>
      </c>
      <c r="AH333" s="176">
        <v>6.4260000000000002</v>
      </c>
      <c r="AI333" s="176">
        <v>7.5869999999999997</v>
      </c>
      <c r="AJ333" s="176">
        <v>5.92</v>
      </c>
      <c r="AK333" s="176">
        <v>132.82079999999999</v>
      </c>
      <c r="AL333" s="176">
        <v>137.15520000000001</v>
      </c>
      <c r="AM333" s="176">
        <v>99.388800000000003</v>
      </c>
      <c r="AN333" s="176">
        <v>117.12960000000001</v>
      </c>
      <c r="AO333" s="176">
        <v>95.104799999999997</v>
      </c>
      <c r="AP333" s="176">
        <v>103.4376</v>
      </c>
      <c r="AQ333" s="176">
        <v>88.552800000000005</v>
      </c>
      <c r="AR333" s="176">
        <v>46.569600000000001</v>
      </c>
      <c r="AS333" s="176">
        <v>65.268000000000001</v>
      </c>
      <c r="AT333" s="176">
        <v>112.896</v>
      </c>
      <c r="AU333" s="176">
        <v>112.0896</v>
      </c>
      <c r="AV333" s="176">
        <v>154.44239999999999</v>
      </c>
      <c r="AW333" s="176">
        <v>42.739199999999997</v>
      </c>
      <c r="AX333" s="176">
        <v>114.1224</v>
      </c>
      <c r="AY333" s="176">
        <v>98.851199999999992</v>
      </c>
      <c r="AZ333" s="176">
        <v>108.12480000000001</v>
      </c>
      <c r="BA333" s="176">
        <v>121.76639999999999</v>
      </c>
      <c r="BB333" s="176">
        <v>108.46080000000001</v>
      </c>
      <c r="BC333" s="176">
        <v>51.6096</v>
      </c>
      <c r="BD333" s="176">
        <v>129.8304</v>
      </c>
      <c r="BE333" s="176">
        <v>120.792</v>
      </c>
      <c r="BF333" s="176">
        <v>123.7824</v>
      </c>
      <c r="BG333" s="176">
        <v>81.043199999999999</v>
      </c>
      <c r="BH333" s="176">
        <v>44.3352</v>
      </c>
      <c r="BI333" s="176">
        <v>87.309600000000003</v>
      </c>
      <c r="BJ333" s="176">
        <v>86.016000000000005</v>
      </c>
      <c r="BK333" s="176">
        <v>69.182400000000001</v>
      </c>
      <c r="BL333" s="176">
        <v>119.84279999999998</v>
      </c>
      <c r="BM333" s="176">
        <v>140.8176</v>
      </c>
      <c r="BN333" s="176">
        <v>44.351999999999997</v>
      </c>
      <c r="BO333" s="176">
        <v>63.302399999999999</v>
      </c>
      <c r="BP333" s="176">
        <v>58.867199999999997</v>
      </c>
      <c r="BQ333" s="176">
        <v>71.971199999999996</v>
      </c>
      <c r="BR333" s="176">
        <v>31.4496</v>
      </c>
      <c r="BS333" s="176">
        <v>48.199199999999998</v>
      </c>
      <c r="BT333" s="176">
        <v>79.043999999999997</v>
      </c>
      <c r="BU333" s="176">
        <v>71.769600000000011</v>
      </c>
      <c r="BV333" s="176">
        <v>98.380800000000008</v>
      </c>
      <c r="BW333" s="176">
        <v>65.52</v>
      </c>
      <c r="BX333" s="176">
        <v>68.712000000000003</v>
      </c>
      <c r="BY333" s="176">
        <v>110.99760000000001</v>
      </c>
      <c r="BZ333" s="176">
        <v>128.60400000000001</v>
      </c>
      <c r="CA333" s="176">
        <v>104.02560000000001</v>
      </c>
      <c r="CB333" s="176">
        <v>67.703999999999994</v>
      </c>
      <c r="CC333" s="176">
        <v>45.914400000000001</v>
      </c>
      <c r="CD333" s="176">
        <v>76.524000000000001</v>
      </c>
      <c r="CE333" s="176">
        <v>52.4328</v>
      </c>
      <c r="CF333" s="176">
        <v>56.448</v>
      </c>
      <c r="CG333" s="176">
        <v>82.857600000000005</v>
      </c>
      <c r="CH333" s="176">
        <v>139.3056</v>
      </c>
      <c r="CI333" s="176">
        <v>95.558399999999992</v>
      </c>
      <c r="CJ333" s="176">
        <v>58.396800000000006</v>
      </c>
      <c r="CK333" s="176">
        <v>101.60639999999999</v>
      </c>
      <c r="CL333" s="176">
        <v>124.25280000000001</v>
      </c>
      <c r="CM333" s="176">
        <v>71.1648</v>
      </c>
      <c r="CN333" s="176">
        <v>112.69439999999999</v>
      </c>
      <c r="CO333" s="176">
        <v>61.2864</v>
      </c>
      <c r="CP333" s="176">
        <v>140.24639999999999</v>
      </c>
      <c r="CQ333" s="176">
        <v>73.68480000000001</v>
      </c>
      <c r="CR333" s="176">
        <v>123.96719999999999</v>
      </c>
      <c r="CS333" s="176">
        <v>63.1008</v>
      </c>
      <c r="CT333" s="176">
        <v>42.369599999999998</v>
      </c>
      <c r="CU333" s="176">
        <v>120.06960000000001</v>
      </c>
      <c r="CV333" s="176">
        <v>126</v>
      </c>
      <c r="CW333" s="176">
        <v>111.28319999999999</v>
      </c>
      <c r="CX333" s="176">
        <v>104.1936</v>
      </c>
      <c r="CY333" s="176">
        <v>102.6816</v>
      </c>
      <c r="CZ333" s="176">
        <v>139.69200000000001</v>
      </c>
      <c r="DA333" s="176">
        <v>105.78960000000001</v>
      </c>
      <c r="DB333" s="176">
        <v>138.096</v>
      </c>
      <c r="DC333" s="176">
        <v>55.036799999999999</v>
      </c>
      <c r="DD333" s="176">
        <v>88.586399999999998</v>
      </c>
      <c r="DO333" s="178"/>
    </row>
    <row r="334" spans="1:119" customFormat="1" ht="12" customHeight="1" x14ac:dyDescent="0.2">
      <c r="A334" s="4"/>
      <c r="B334" s="44"/>
      <c r="C334" s="136"/>
      <c r="D334" s="175"/>
      <c r="E334" s="176"/>
      <c r="F334" s="176"/>
      <c r="G334" s="4"/>
      <c r="H334" s="4"/>
      <c r="I334" s="4"/>
      <c r="J334" s="4"/>
      <c r="K334" s="4"/>
      <c r="L334" s="208">
        <v>37565</v>
      </c>
      <c r="M334" s="176">
        <v>5.3689999999999998</v>
      </c>
      <c r="N334" s="176">
        <v>4.9009999999999998</v>
      </c>
      <c r="O334" s="176">
        <v>4.8040000000000003</v>
      </c>
      <c r="P334" s="176">
        <v>4.7549999999999999</v>
      </c>
      <c r="Q334" s="176">
        <v>4.7190000000000003</v>
      </c>
      <c r="R334" s="176">
        <v>4.8150000000000004</v>
      </c>
      <c r="S334" s="176">
        <v>4.8630000000000004</v>
      </c>
      <c r="T334" s="176">
        <v>4.851</v>
      </c>
      <c r="U334" s="176">
        <v>4.8520000000000003</v>
      </c>
      <c r="V334" s="176">
        <v>4.8330000000000002</v>
      </c>
      <c r="W334" s="176">
        <v>4.8070000000000004</v>
      </c>
      <c r="X334" s="176">
        <v>4.2789999999999999</v>
      </c>
      <c r="Y334" s="176">
        <v>5.6390000000000002</v>
      </c>
      <c r="Z334" s="176">
        <v>6.5709999999999997</v>
      </c>
      <c r="AA334" s="176">
        <v>6.5430000000000001</v>
      </c>
      <c r="AB334" s="176">
        <v>6.5359999999999996</v>
      </c>
      <c r="AC334" s="176">
        <v>6.5129999999999999</v>
      </c>
      <c r="AD334" s="176">
        <v>6.4859999999999998</v>
      </c>
      <c r="AE334" s="176">
        <v>6.4249999999999998</v>
      </c>
      <c r="AF334" s="176">
        <v>6.39</v>
      </c>
      <c r="AG334" s="176">
        <v>6.2869999999999999</v>
      </c>
      <c r="AH334" s="176">
        <v>6.2859999999999996</v>
      </c>
      <c r="AI334" s="176">
        <v>6.266</v>
      </c>
      <c r="AJ334" s="176">
        <v>7.0410000000000004</v>
      </c>
      <c r="AK334" s="176">
        <v>110.0736</v>
      </c>
      <c r="AL334" s="176">
        <v>91.3416</v>
      </c>
      <c r="AM334" s="176">
        <v>77.145600000000002</v>
      </c>
      <c r="AN334" s="176">
        <v>84.218399999999988</v>
      </c>
      <c r="AO334" s="176">
        <v>49.660800000000002</v>
      </c>
      <c r="AP334" s="176">
        <v>102.17760000000001</v>
      </c>
      <c r="AQ334" s="176">
        <v>64.377600000000001</v>
      </c>
      <c r="AR334" s="176">
        <v>98.162399999999991</v>
      </c>
      <c r="AS334" s="176">
        <v>116.9448</v>
      </c>
      <c r="AT334" s="176">
        <v>64.7136</v>
      </c>
      <c r="AU334" s="176">
        <v>78.674399999999991</v>
      </c>
      <c r="AV334" s="176">
        <v>102.00960000000001</v>
      </c>
      <c r="AW334" s="176">
        <v>97.036799999999999</v>
      </c>
      <c r="AX334" s="176">
        <v>88.972800000000007</v>
      </c>
      <c r="AY334" s="176">
        <v>92.332800000000006</v>
      </c>
      <c r="AZ334" s="176">
        <v>159.86879999999999</v>
      </c>
      <c r="BA334" s="176">
        <v>22.461599999999997</v>
      </c>
      <c r="BB334" s="176">
        <v>150.4272</v>
      </c>
      <c r="BC334" s="176">
        <v>113.7024</v>
      </c>
      <c r="BD334" s="176">
        <v>38.304000000000002</v>
      </c>
      <c r="BE334" s="176">
        <v>129.62880000000001</v>
      </c>
      <c r="BF334" s="176">
        <v>76.423199999999994</v>
      </c>
      <c r="BG334" s="176">
        <v>50.803199999999997</v>
      </c>
      <c r="BH334" s="176">
        <v>122.75760000000001</v>
      </c>
      <c r="BI334" s="176">
        <v>92.1648</v>
      </c>
      <c r="BJ334" s="176">
        <v>76.204800000000006</v>
      </c>
      <c r="BK334" s="176">
        <v>77.784000000000006</v>
      </c>
      <c r="BL334" s="176">
        <v>112.69439999999999</v>
      </c>
      <c r="BM334" s="176">
        <v>142.12799999999999</v>
      </c>
      <c r="BN334" s="176">
        <v>93.10560000000001</v>
      </c>
      <c r="BO334" s="176">
        <v>62.529600000000002</v>
      </c>
      <c r="BP334" s="176">
        <v>61.034399999999998</v>
      </c>
      <c r="BQ334" s="176">
        <v>61.2864</v>
      </c>
      <c r="BR334" s="176">
        <v>49.795199999999994</v>
      </c>
      <c r="BS334" s="176">
        <v>41.126400000000004</v>
      </c>
      <c r="BT334" s="176">
        <v>73.92</v>
      </c>
      <c r="BU334" s="176">
        <v>64.327199999999991</v>
      </c>
      <c r="BV334" s="176">
        <v>71.567999999999998</v>
      </c>
      <c r="BW334" s="176">
        <v>63.1008</v>
      </c>
      <c r="BX334" s="176">
        <v>53.3904</v>
      </c>
      <c r="BY334" s="176">
        <v>65.755200000000002</v>
      </c>
      <c r="BZ334" s="176">
        <v>62.311199999999999</v>
      </c>
      <c r="CA334" s="176">
        <v>46.972799999999999</v>
      </c>
      <c r="CB334" s="176">
        <v>5.3256000000000006</v>
      </c>
      <c r="CC334" s="176">
        <v>59.068800000000003</v>
      </c>
      <c r="CD334" s="176">
        <v>108.4104</v>
      </c>
      <c r="CE334" s="176">
        <v>121.16160000000001</v>
      </c>
      <c r="CF334" s="176">
        <v>112.2912</v>
      </c>
      <c r="CG334" s="176">
        <v>117.51600000000001</v>
      </c>
      <c r="CH334" s="176">
        <v>90.3</v>
      </c>
      <c r="CI334" s="176">
        <v>128.36879999999999</v>
      </c>
      <c r="CJ334" s="176">
        <v>122.60639999999999</v>
      </c>
      <c r="CK334" s="176">
        <v>124.79039999999999</v>
      </c>
      <c r="CL334" s="176">
        <v>73.584000000000003</v>
      </c>
      <c r="CM334" s="176">
        <v>61.202400000000004</v>
      </c>
      <c r="CN334" s="176">
        <v>38.589599999999997</v>
      </c>
      <c r="CO334" s="176">
        <v>147.11760000000001</v>
      </c>
      <c r="CP334" s="176">
        <v>130.48560000000001</v>
      </c>
      <c r="CQ334" s="176">
        <v>112.0896</v>
      </c>
      <c r="CR334" s="176">
        <v>80.891999999999996</v>
      </c>
      <c r="CS334" s="176">
        <v>101.18639999999999</v>
      </c>
      <c r="CT334" s="176">
        <v>80.8416</v>
      </c>
      <c r="CU334" s="176">
        <v>123.732</v>
      </c>
      <c r="CV334" s="176">
        <v>130.68719999999999</v>
      </c>
      <c r="CW334" s="176">
        <v>49.9968</v>
      </c>
      <c r="CX334" s="176">
        <v>124.5552</v>
      </c>
      <c r="CY334" s="176">
        <v>94.365600000000001</v>
      </c>
      <c r="CZ334" s="176">
        <v>65.419200000000004</v>
      </c>
      <c r="DA334" s="176">
        <v>143.892</v>
      </c>
      <c r="DB334" s="176">
        <v>64.310400000000001</v>
      </c>
      <c r="DC334" s="176">
        <v>122.556</v>
      </c>
      <c r="DD334" s="176">
        <v>100.56480000000001</v>
      </c>
      <c r="DO334" s="178"/>
    </row>
    <row r="335" spans="1:119" customFormat="1" ht="12" customHeight="1" x14ac:dyDescent="0.2">
      <c r="A335" s="4"/>
      <c r="B335" s="44"/>
      <c r="C335" s="136"/>
      <c r="D335" s="175"/>
      <c r="E335" s="176"/>
      <c r="F335" s="176"/>
      <c r="G335" s="4"/>
      <c r="H335" s="4"/>
      <c r="I335" s="4"/>
      <c r="J335" s="4"/>
      <c r="K335" s="4"/>
      <c r="L335" s="208">
        <v>37566</v>
      </c>
      <c r="M335" s="176">
        <v>7.9580000000000002</v>
      </c>
      <c r="N335" s="176">
        <v>7.7229999999999999</v>
      </c>
      <c r="O335" s="176">
        <v>5.9690000000000003</v>
      </c>
      <c r="P335" s="176">
        <v>5.968</v>
      </c>
      <c r="Q335" s="176">
        <v>5.9429999999999996</v>
      </c>
      <c r="R335" s="176">
        <v>5.9390000000000001</v>
      </c>
      <c r="S335" s="176">
        <v>5.9409999999999998</v>
      </c>
      <c r="T335" s="176">
        <v>5.9329999999999998</v>
      </c>
      <c r="U335" s="176">
        <v>5.9409999999999998</v>
      </c>
      <c r="V335" s="176">
        <v>5.9340000000000002</v>
      </c>
      <c r="W335" s="176">
        <v>5.92</v>
      </c>
      <c r="X335" s="176">
        <v>6.2009999999999996</v>
      </c>
      <c r="Y335" s="176">
        <v>6.6150000000000002</v>
      </c>
      <c r="Z335" s="176">
        <v>6.6150000000000002</v>
      </c>
      <c r="AA335" s="176">
        <v>6.7480000000000002</v>
      </c>
      <c r="AB335" s="176">
        <v>6.7489999999999997</v>
      </c>
      <c r="AC335" s="176">
        <v>6.75</v>
      </c>
      <c r="AD335" s="176">
        <v>6.7670000000000003</v>
      </c>
      <c r="AE335" s="176">
        <v>6.7789999999999999</v>
      </c>
      <c r="AF335" s="176">
        <v>6.8040000000000003</v>
      </c>
      <c r="AG335" s="176">
        <v>6.8719999999999999</v>
      </c>
      <c r="AH335" s="176">
        <v>6.7759999999999998</v>
      </c>
      <c r="AI335" s="176">
        <v>6.4009999999999998</v>
      </c>
      <c r="AJ335" s="176">
        <v>6.8029999999999999</v>
      </c>
      <c r="AK335" s="176">
        <v>106.54560000000001</v>
      </c>
      <c r="AL335" s="176">
        <v>57.380400000000002</v>
      </c>
      <c r="AM335" s="176">
        <v>89.745599999999996</v>
      </c>
      <c r="AN335" s="176">
        <v>114.08879999999999</v>
      </c>
      <c r="AO335" s="176">
        <v>90.568799999999996</v>
      </c>
      <c r="AP335" s="176">
        <v>105.36120000000001</v>
      </c>
      <c r="AQ335" s="176">
        <v>75.742800000000003</v>
      </c>
      <c r="AR335" s="176">
        <v>92.668800000000005</v>
      </c>
      <c r="AS335" s="176">
        <v>101.28720000000001</v>
      </c>
      <c r="AT335" s="176">
        <v>67.510800000000003</v>
      </c>
      <c r="AU335" s="176">
        <v>88.418399999999991</v>
      </c>
      <c r="AV335" s="176">
        <v>113.6268</v>
      </c>
      <c r="AW335" s="176">
        <v>120.71639999999999</v>
      </c>
      <c r="AX335" s="176">
        <v>80.152800000000013</v>
      </c>
      <c r="AY335" s="176">
        <v>123.48</v>
      </c>
      <c r="AZ335" s="176">
        <v>100.9512</v>
      </c>
      <c r="BA335" s="176">
        <v>84.260400000000004</v>
      </c>
      <c r="BB335" s="176">
        <v>133.62719999999999</v>
      </c>
      <c r="BC335" s="176">
        <v>131.94720000000001</v>
      </c>
      <c r="BD335" s="176">
        <v>63.403199999999998</v>
      </c>
      <c r="BE335" s="176">
        <v>111.6024</v>
      </c>
      <c r="BF335" s="176">
        <v>101.40479999999999</v>
      </c>
      <c r="BG335" s="176">
        <v>72.920400000000001</v>
      </c>
      <c r="BH335" s="176">
        <v>120.3468</v>
      </c>
      <c r="BI335" s="176">
        <v>65.326800000000006</v>
      </c>
      <c r="BJ335" s="176">
        <v>67.124400000000009</v>
      </c>
      <c r="BK335" s="176">
        <v>47.258400000000002</v>
      </c>
      <c r="BL335" s="176">
        <v>82.101599999999991</v>
      </c>
      <c r="BM335" s="176">
        <v>119.21279999999999</v>
      </c>
      <c r="BN335" s="176">
        <v>107.94</v>
      </c>
      <c r="BO335" s="176">
        <v>98.7</v>
      </c>
      <c r="BP335" s="176">
        <v>83.739599999999996</v>
      </c>
      <c r="BQ335" s="176">
        <v>70.820400000000006</v>
      </c>
      <c r="BR335" s="176">
        <v>95.13</v>
      </c>
      <c r="BS335" s="176">
        <v>87.897599999999983</v>
      </c>
      <c r="BT335" s="176">
        <v>114.67680000000001</v>
      </c>
      <c r="BU335" s="176">
        <v>61.975199999999994</v>
      </c>
      <c r="BV335" s="176">
        <v>105.084</v>
      </c>
      <c r="BW335" s="176">
        <v>79.430400000000006</v>
      </c>
      <c r="BX335" s="176">
        <v>1.6800000000000002E-2</v>
      </c>
      <c r="BY335" s="176">
        <v>7.4592000000000001</v>
      </c>
      <c r="BZ335" s="176">
        <v>81.647999999999996</v>
      </c>
      <c r="CA335" s="176">
        <v>48.988800000000005</v>
      </c>
      <c r="CB335" s="176">
        <v>70.156800000000004</v>
      </c>
      <c r="CC335" s="176">
        <v>57.052800000000005</v>
      </c>
      <c r="CD335" s="176">
        <v>24.595200000000002</v>
      </c>
      <c r="CE335" s="176">
        <v>134.53440000000001</v>
      </c>
      <c r="CF335" s="176">
        <v>20.361599999999999</v>
      </c>
      <c r="CG335" s="176">
        <v>6.048</v>
      </c>
      <c r="CH335" s="176">
        <v>17.942400000000003</v>
      </c>
      <c r="CI335" s="176">
        <v>21.369599999999998</v>
      </c>
      <c r="CJ335" s="176">
        <v>72.323999999999998</v>
      </c>
      <c r="CK335" s="176">
        <v>73.214399999999998</v>
      </c>
      <c r="CL335" s="176">
        <v>96.196799999999996</v>
      </c>
      <c r="CM335" s="176">
        <v>31.046400000000002</v>
      </c>
      <c r="CN335" s="176">
        <v>73.987200000000001</v>
      </c>
      <c r="CO335" s="176">
        <v>74.256</v>
      </c>
      <c r="CP335" s="176">
        <v>134.33279999999999</v>
      </c>
      <c r="CQ335" s="176">
        <v>98.582399999999993</v>
      </c>
      <c r="CR335" s="176">
        <v>65.923199999999994</v>
      </c>
      <c r="CS335" s="176">
        <v>130.78800000000001</v>
      </c>
      <c r="CT335" s="176">
        <v>106.39439999999999</v>
      </c>
      <c r="CU335" s="176">
        <v>109.2672</v>
      </c>
      <c r="CV335" s="176">
        <v>39.916800000000002</v>
      </c>
      <c r="CW335" s="176">
        <v>97.775999999999996</v>
      </c>
      <c r="CX335" s="176">
        <v>74.440799999999996</v>
      </c>
      <c r="CY335" s="176">
        <v>104.6808</v>
      </c>
      <c r="CZ335" s="176">
        <v>94.331999999999994</v>
      </c>
      <c r="DA335" s="176">
        <v>97.507199999999997</v>
      </c>
      <c r="DB335" s="176">
        <v>115.5504</v>
      </c>
      <c r="DC335" s="176">
        <v>132.33360000000002</v>
      </c>
      <c r="DD335" s="176">
        <v>115.416</v>
      </c>
      <c r="DO335" s="178"/>
    </row>
    <row r="336" spans="1:119" customFormat="1" ht="12" customHeight="1" x14ac:dyDescent="0.2">
      <c r="A336" s="4"/>
      <c r="B336" s="44"/>
      <c r="C336" s="136"/>
      <c r="D336" s="175"/>
      <c r="E336" s="176"/>
      <c r="F336" s="176"/>
      <c r="G336" s="4"/>
      <c r="H336" s="4"/>
      <c r="I336" s="4"/>
      <c r="J336" s="4"/>
      <c r="K336" s="4"/>
      <c r="L336" s="208">
        <v>37567</v>
      </c>
      <c r="M336" s="176">
        <v>6.3579999999999997</v>
      </c>
      <c r="N336" s="176">
        <v>5.9139999999999997</v>
      </c>
      <c r="O336" s="176">
        <v>4.3230000000000004</v>
      </c>
      <c r="P336" s="176">
        <v>5.3730000000000002</v>
      </c>
      <c r="Q336" s="176">
        <v>5.7119999999999997</v>
      </c>
      <c r="R336" s="176">
        <v>5.5529999999999999</v>
      </c>
      <c r="S336" s="176">
        <v>4.6660000000000004</v>
      </c>
      <c r="T336" s="176">
        <v>4.681</v>
      </c>
      <c r="U336" s="176">
        <v>4.6509999999999998</v>
      </c>
      <c r="V336" s="176">
        <v>4.6559999999999997</v>
      </c>
      <c r="W336" s="176">
        <v>4.6890000000000001</v>
      </c>
      <c r="X336" s="176">
        <v>4.6689999999999996</v>
      </c>
      <c r="Y336" s="176">
        <v>4.6550000000000002</v>
      </c>
      <c r="Z336" s="176">
        <v>5.16</v>
      </c>
      <c r="AA336" s="176">
        <v>6.4820000000000002</v>
      </c>
      <c r="AB336" s="176">
        <v>6.383</v>
      </c>
      <c r="AC336" s="176">
        <v>5.0359999999999996</v>
      </c>
      <c r="AD336" s="176">
        <v>5.2290000000000001</v>
      </c>
      <c r="AE336" s="176">
        <v>5.2060000000000004</v>
      </c>
      <c r="AF336" s="176">
        <v>5.18</v>
      </c>
      <c r="AG336" s="176">
        <v>5.1559999999999997</v>
      </c>
      <c r="AH336" s="176">
        <v>4.1429999999999998</v>
      </c>
      <c r="AI336" s="176">
        <v>3.9140000000000001</v>
      </c>
      <c r="AJ336" s="176">
        <v>4.3559999999999999</v>
      </c>
      <c r="AK336" s="176">
        <v>103.0176</v>
      </c>
      <c r="AL336" s="176">
        <v>23.4192</v>
      </c>
      <c r="AM336" s="176">
        <v>102.3456</v>
      </c>
      <c r="AN336" s="176">
        <v>143.95920000000001</v>
      </c>
      <c r="AO336" s="176">
        <v>131.4768</v>
      </c>
      <c r="AP336" s="176">
        <v>108.54480000000001</v>
      </c>
      <c r="AQ336" s="176">
        <v>87.108000000000004</v>
      </c>
      <c r="AR336" s="176">
        <v>87.175200000000004</v>
      </c>
      <c r="AS336" s="176">
        <v>85.629600000000011</v>
      </c>
      <c r="AT336" s="176">
        <v>70.308000000000007</v>
      </c>
      <c r="AU336" s="176">
        <v>98.162399999999991</v>
      </c>
      <c r="AV336" s="176">
        <v>125.244</v>
      </c>
      <c r="AW336" s="176">
        <v>144.39599999999999</v>
      </c>
      <c r="AX336" s="176">
        <v>71.332800000000006</v>
      </c>
      <c r="AY336" s="176">
        <v>154.62720000000002</v>
      </c>
      <c r="AZ336" s="176">
        <v>42.0336</v>
      </c>
      <c r="BA336" s="176">
        <v>146.0592</v>
      </c>
      <c r="BB336" s="176">
        <v>116.82719999999999</v>
      </c>
      <c r="BC336" s="176">
        <v>150.19200000000001</v>
      </c>
      <c r="BD336" s="176">
        <v>88.502399999999994</v>
      </c>
      <c r="BE336" s="176">
        <v>93.575999999999993</v>
      </c>
      <c r="BF336" s="176">
        <v>126.38639999999999</v>
      </c>
      <c r="BG336" s="176">
        <v>95.037600000000012</v>
      </c>
      <c r="BH336" s="176">
        <v>117.93600000000001</v>
      </c>
      <c r="BI336" s="176">
        <v>38.488800000000005</v>
      </c>
      <c r="BJ336" s="176">
        <v>58.043999999999997</v>
      </c>
      <c r="BK336" s="176">
        <v>16.732800000000001</v>
      </c>
      <c r="BL336" s="176">
        <v>51.508800000000001</v>
      </c>
      <c r="BM336" s="176">
        <v>96.297600000000003</v>
      </c>
      <c r="BN336" s="176">
        <v>122.7744</v>
      </c>
      <c r="BO336" s="176">
        <v>134.87039999999999</v>
      </c>
      <c r="BP336" s="176">
        <v>106.4448</v>
      </c>
      <c r="BQ336" s="176">
        <v>80.354399999999998</v>
      </c>
      <c r="BR336" s="176">
        <v>140.4648</v>
      </c>
      <c r="BS336" s="176">
        <v>134.66879999999998</v>
      </c>
      <c r="BT336" s="176">
        <v>155.43360000000001</v>
      </c>
      <c r="BU336" s="176">
        <v>59.623199999999997</v>
      </c>
      <c r="BV336" s="176">
        <v>138.6</v>
      </c>
      <c r="BW336" s="176">
        <v>95.76</v>
      </c>
      <c r="BX336" s="176">
        <v>20.9664</v>
      </c>
      <c r="BY336" s="176">
        <v>78.019199999999998</v>
      </c>
      <c r="BZ336" s="176">
        <v>85.881600000000006</v>
      </c>
      <c r="CA336" s="176">
        <v>66.645600000000002</v>
      </c>
      <c r="CB336" s="176">
        <v>59.824800000000003</v>
      </c>
      <c r="CC336" s="176">
        <v>132.08160000000001</v>
      </c>
      <c r="CD336" s="176">
        <v>141.5736</v>
      </c>
      <c r="CE336" s="176">
        <v>147.90720000000002</v>
      </c>
      <c r="CF336" s="176">
        <v>73.180800000000005</v>
      </c>
      <c r="CG336" s="176">
        <v>101.3712</v>
      </c>
      <c r="CH336" s="176">
        <v>12.0792</v>
      </c>
      <c r="CI336" s="176">
        <v>99.48960000000001</v>
      </c>
      <c r="CJ336" s="176">
        <v>111.5856</v>
      </c>
      <c r="CK336" s="176">
        <v>41.411999999999999</v>
      </c>
      <c r="CL336" s="176">
        <v>107.83919999999999</v>
      </c>
      <c r="CM336" s="176">
        <v>85.125600000000006</v>
      </c>
      <c r="CN336" s="176">
        <v>121.8168</v>
      </c>
      <c r="CO336" s="176">
        <v>98.128799999999998</v>
      </c>
      <c r="CP336" s="176">
        <v>71.299199999999999</v>
      </c>
      <c r="CQ336" s="176">
        <v>126.7392</v>
      </c>
      <c r="CR336" s="176">
        <v>77.431200000000004</v>
      </c>
      <c r="CS336" s="176">
        <v>145.95839999999998</v>
      </c>
      <c r="CT336" s="176">
        <v>68.459999999999994</v>
      </c>
      <c r="CU336" s="176">
        <v>35.145600000000002</v>
      </c>
      <c r="CV336" s="176">
        <v>60.933599999999998</v>
      </c>
      <c r="CW336" s="176">
        <v>140.78399999999999</v>
      </c>
      <c r="CX336" s="176">
        <v>130.43520000000001</v>
      </c>
      <c r="CY336" s="176">
        <v>103.0176</v>
      </c>
      <c r="CZ336" s="176">
        <v>150.39359999999999</v>
      </c>
      <c r="DA336" s="176">
        <v>86.603999999999999</v>
      </c>
      <c r="DB336" s="176">
        <v>139.05360000000002</v>
      </c>
      <c r="DC336" s="176">
        <v>96.566399999999987</v>
      </c>
      <c r="DD336" s="176">
        <v>108.25919999999999</v>
      </c>
      <c r="DO336" s="178"/>
    </row>
    <row r="337" spans="1:119" customFormat="1" ht="12" customHeight="1" x14ac:dyDescent="0.2">
      <c r="A337" s="4"/>
      <c r="B337" s="44"/>
      <c r="C337" s="136"/>
      <c r="D337" s="175"/>
      <c r="E337" s="176"/>
      <c r="F337" s="176"/>
      <c r="G337" s="4"/>
      <c r="H337" s="4"/>
      <c r="I337" s="4"/>
      <c r="J337" s="4"/>
      <c r="K337" s="4"/>
      <c r="L337" s="208">
        <v>37568</v>
      </c>
      <c r="M337" s="176">
        <v>4.0199999999999996</v>
      </c>
      <c r="N337" s="176">
        <v>4.0510000000000002</v>
      </c>
      <c r="O337" s="176">
        <v>4.3390000000000004</v>
      </c>
      <c r="P337" s="176">
        <v>4.3410000000000002</v>
      </c>
      <c r="Q337" s="176">
        <v>4.3099999999999996</v>
      </c>
      <c r="R337" s="176">
        <v>4.3440000000000003</v>
      </c>
      <c r="S337" s="176">
        <v>4.3490000000000002</v>
      </c>
      <c r="T337" s="176">
        <v>5.6760000000000002</v>
      </c>
      <c r="U337" s="176">
        <v>6.2389999999999999</v>
      </c>
      <c r="V337" s="176">
        <v>6.2080000000000002</v>
      </c>
      <c r="W337" s="176">
        <v>6.1859999999999999</v>
      </c>
      <c r="X337" s="176">
        <v>6.1760000000000002</v>
      </c>
      <c r="Y337" s="176">
        <v>6.13</v>
      </c>
      <c r="Z337" s="176">
        <v>6.1379999999999999</v>
      </c>
      <c r="AA337" s="176">
        <v>6.1429999999999998</v>
      </c>
      <c r="AB337" s="176">
        <v>5.0229999999999997</v>
      </c>
      <c r="AC337" s="176">
        <v>6.25</v>
      </c>
      <c r="AD337" s="176">
        <v>7.2210000000000001</v>
      </c>
      <c r="AE337" s="176">
        <v>7.2370000000000001</v>
      </c>
      <c r="AF337" s="176">
        <v>7.1970000000000001</v>
      </c>
      <c r="AG337" s="176">
        <v>7.2060000000000004</v>
      </c>
      <c r="AH337" s="176">
        <v>7.2249999999999996</v>
      </c>
      <c r="AI337" s="176">
        <v>7.2560000000000002</v>
      </c>
      <c r="AJ337" s="176">
        <v>7.8310000000000004</v>
      </c>
      <c r="AK337" s="176">
        <v>115.38239999999999</v>
      </c>
      <c r="AL337" s="176">
        <v>119.7504</v>
      </c>
      <c r="AM337" s="176">
        <v>48.770400000000002</v>
      </c>
      <c r="AN337" s="176">
        <v>106.81439999999999</v>
      </c>
      <c r="AO337" s="176">
        <v>107.5536</v>
      </c>
      <c r="AP337" s="176">
        <v>119.4312</v>
      </c>
      <c r="AQ337" s="176">
        <v>133.05600000000001</v>
      </c>
      <c r="AR337" s="176">
        <v>81.043199999999999</v>
      </c>
      <c r="AS337" s="176">
        <v>73.550399999999996</v>
      </c>
      <c r="AT337" s="176">
        <v>120.3048</v>
      </c>
      <c r="AU337" s="176">
        <v>131.40960000000001</v>
      </c>
      <c r="AV337" s="176">
        <v>84.671999999999997</v>
      </c>
      <c r="AW337" s="176">
        <v>86.553600000000003</v>
      </c>
      <c r="AX337" s="176">
        <v>115.1472</v>
      </c>
      <c r="AY337" s="176">
        <v>76.339199999999991</v>
      </c>
      <c r="AZ337" s="176">
        <v>95.692800000000005</v>
      </c>
      <c r="BA337" s="176">
        <v>148.49520000000001</v>
      </c>
      <c r="BB337" s="176">
        <v>67.956000000000003</v>
      </c>
      <c r="BC337" s="176">
        <v>139.5744</v>
      </c>
      <c r="BD337" s="176">
        <v>126.30239999999999</v>
      </c>
      <c r="BE337" s="176">
        <v>102.7824</v>
      </c>
      <c r="BF337" s="176">
        <v>123.17760000000001</v>
      </c>
      <c r="BG337" s="176">
        <v>89.829599999999999</v>
      </c>
      <c r="BH337" s="176">
        <v>51.828000000000003</v>
      </c>
      <c r="BI337" s="176">
        <v>120.15360000000001</v>
      </c>
      <c r="BJ337" s="176">
        <v>69.753600000000006</v>
      </c>
      <c r="BK337" s="176">
        <v>72.172800000000009</v>
      </c>
      <c r="BL337" s="176">
        <v>130.63679999999999</v>
      </c>
      <c r="BM337" s="176">
        <v>63.705599999999997</v>
      </c>
      <c r="BN337" s="176">
        <v>141.708</v>
      </c>
      <c r="BO337" s="176">
        <v>136.21439999999998</v>
      </c>
      <c r="BP337" s="176">
        <v>96.516000000000005</v>
      </c>
      <c r="BQ337" s="176">
        <v>82.622399999999999</v>
      </c>
      <c r="BR337" s="176">
        <v>73.936800000000005</v>
      </c>
      <c r="BS337" s="176">
        <v>121.7496</v>
      </c>
      <c r="BT337" s="176">
        <v>132.4512</v>
      </c>
      <c r="BU337" s="176">
        <v>105.84</v>
      </c>
      <c r="BV337" s="176">
        <v>68.140799999999999</v>
      </c>
      <c r="BW337" s="176">
        <v>13.120799999999999</v>
      </c>
      <c r="BX337" s="176">
        <v>62.546399999999998</v>
      </c>
      <c r="BY337" s="176">
        <v>113.904</v>
      </c>
      <c r="BZ337" s="176">
        <v>120.96</v>
      </c>
      <c r="CA337" s="176">
        <v>96.163200000000003</v>
      </c>
      <c r="CB337" s="176">
        <v>137.69279999999998</v>
      </c>
      <c r="CC337" s="176">
        <v>29.231999999999999</v>
      </c>
      <c r="CD337" s="176">
        <v>102.6816</v>
      </c>
      <c r="CE337" s="176">
        <v>129.78</v>
      </c>
      <c r="CF337" s="176">
        <v>142.7328</v>
      </c>
      <c r="CG337" s="176">
        <v>91.929600000000008</v>
      </c>
      <c r="CH337" s="176">
        <v>123.42960000000001</v>
      </c>
      <c r="CI337" s="176">
        <v>77.145600000000002</v>
      </c>
      <c r="CJ337" s="176">
        <v>122.136</v>
      </c>
      <c r="CK337" s="176">
        <v>104.83199999999999</v>
      </c>
      <c r="CL337" s="176">
        <v>60.513599999999997</v>
      </c>
      <c r="CM337" s="176">
        <v>132.73679999999999</v>
      </c>
      <c r="CN337" s="176">
        <v>92.147999999999996</v>
      </c>
      <c r="CO337" s="176">
        <v>141.12</v>
      </c>
      <c r="CP337" s="176">
        <v>39.984000000000002</v>
      </c>
      <c r="CQ337" s="176">
        <v>102.0264</v>
      </c>
      <c r="CR337" s="176">
        <v>84.671999999999997</v>
      </c>
      <c r="CS337" s="176">
        <v>70.761600000000001</v>
      </c>
      <c r="CT337" s="176">
        <v>104.83199999999999</v>
      </c>
      <c r="CU337" s="176">
        <v>79.564800000000005</v>
      </c>
      <c r="CV337" s="176">
        <v>129.49439999999998</v>
      </c>
      <c r="CW337" s="176">
        <v>92.836799999999997</v>
      </c>
      <c r="CX337" s="176">
        <v>137.54160000000002</v>
      </c>
      <c r="CY337" s="176">
        <v>82.857600000000005</v>
      </c>
      <c r="CZ337" s="176">
        <v>125.5968</v>
      </c>
      <c r="DA337" s="176">
        <v>125.0928</v>
      </c>
      <c r="DB337" s="176">
        <v>111.68639999999999</v>
      </c>
      <c r="DC337" s="176">
        <v>85.663200000000003</v>
      </c>
      <c r="DD337" s="176">
        <v>84.504000000000005</v>
      </c>
      <c r="DO337" s="178"/>
    </row>
    <row r="338" spans="1:119" customFormat="1" ht="12" customHeight="1" x14ac:dyDescent="0.2">
      <c r="A338" s="4"/>
      <c r="B338" s="44"/>
      <c r="C338" s="136"/>
      <c r="D338" s="175"/>
      <c r="E338" s="176"/>
      <c r="F338" s="176"/>
      <c r="G338" s="4"/>
      <c r="H338" s="4"/>
      <c r="I338" s="4"/>
      <c r="J338" s="4"/>
      <c r="K338" s="4"/>
      <c r="L338" s="208">
        <v>37569</v>
      </c>
      <c r="M338" s="176">
        <v>7.6210000000000004</v>
      </c>
      <c r="N338" s="176">
        <v>7.65</v>
      </c>
      <c r="O338" s="176">
        <v>7.7229999999999999</v>
      </c>
      <c r="P338" s="176">
        <v>7.7359999999999998</v>
      </c>
      <c r="Q338" s="176">
        <v>7.7430000000000003</v>
      </c>
      <c r="R338" s="176">
        <v>7.7220000000000004</v>
      </c>
      <c r="S338" s="176">
        <v>8.8829999999999991</v>
      </c>
      <c r="T338" s="176">
        <v>8.9280000000000008</v>
      </c>
      <c r="U338" s="176">
        <v>8.94</v>
      </c>
      <c r="V338" s="176">
        <v>8.5850000000000009</v>
      </c>
      <c r="W338" s="176">
        <v>7.6210000000000004</v>
      </c>
      <c r="X338" s="176">
        <v>7.6120000000000001</v>
      </c>
      <c r="Y338" s="176">
        <v>6.9009999999999998</v>
      </c>
      <c r="Z338" s="176">
        <v>5.3419999999999996</v>
      </c>
      <c r="AA338" s="176">
        <v>5.3449999999999998</v>
      </c>
      <c r="AB338" s="176">
        <v>5.3330000000000002</v>
      </c>
      <c r="AC338" s="176">
        <v>5.3220000000000001</v>
      </c>
      <c r="AD338" s="176">
        <v>5.2770000000000001</v>
      </c>
      <c r="AE338" s="176">
        <v>5.2270000000000003</v>
      </c>
      <c r="AF338" s="176">
        <v>5.26</v>
      </c>
      <c r="AG338" s="176">
        <v>5.31</v>
      </c>
      <c r="AH338" s="176">
        <v>6.46</v>
      </c>
      <c r="AI338" s="176">
        <v>7.3239999999999998</v>
      </c>
      <c r="AJ338" s="176">
        <v>7.4020000000000001</v>
      </c>
      <c r="AK338" s="176">
        <v>57.136800000000001</v>
      </c>
      <c r="AL338" s="176">
        <v>13.003200000000001</v>
      </c>
      <c r="AM338" s="176">
        <v>122.2872</v>
      </c>
      <c r="AN338" s="176">
        <v>117.88560000000001</v>
      </c>
      <c r="AO338" s="176">
        <v>79.027199999999993</v>
      </c>
      <c r="AP338" s="176">
        <v>47.174399999999999</v>
      </c>
      <c r="AQ338" s="176">
        <v>54.432000000000002</v>
      </c>
      <c r="AR338" s="176">
        <v>72.6768</v>
      </c>
      <c r="AS338" s="176">
        <v>48.266400000000004</v>
      </c>
      <c r="AT338" s="176">
        <v>43.108800000000002</v>
      </c>
      <c r="AU338" s="176">
        <v>83.311199999999999</v>
      </c>
      <c r="AV338" s="176">
        <v>82.672800000000009</v>
      </c>
      <c r="AW338" s="176">
        <v>98.582399999999993</v>
      </c>
      <c r="AX338" s="176">
        <v>116.7264</v>
      </c>
      <c r="AY338" s="176">
        <v>50.803199999999997</v>
      </c>
      <c r="AZ338" s="176">
        <v>56.044800000000002</v>
      </c>
      <c r="BA338" s="176">
        <v>12.6168</v>
      </c>
      <c r="BB338" s="176">
        <v>63.134399999999999</v>
      </c>
      <c r="BC338" s="176">
        <v>45.813600000000001</v>
      </c>
      <c r="BD338" s="176">
        <v>79.144800000000004</v>
      </c>
      <c r="BE338" s="176">
        <v>100.8672</v>
      </c>
      <c r="BF338" s="176">
        <v>85.747199999999992</v>
      </c>
      <c r="BG338" s="176">
        <v>116.7264</v>
      </c>
      <c r="BH338" s="176">
        <v>94.113600000000005</v>
      </c>
      <c r="BI338" s="176">
        <v>77.414400000000001</v>
      </c>
      <c r="BJ338" s="176">
        <v>109.62</v>
      </c>
      <c r="BK338" s="176">
        <v>77.565600000000003</v>
      </c>
      <c r="BL338" s="176">
        <v>86.688000000000002</v>
      </c>
      <c r="BM338" s="176">
        <v>58.867199999999997</v>
      </c>
      <c r="BN338" s="176">
        <v>72.945599999999999</v>
      </c>
      <c r="BO338" s="176">
        <v>117.2808</v>
      </c>
      <c r="BP338" s="176">
        <v>90.72</v>
      </c>
      <c r="BQ338" s="176">
        <v>118.20480000000001</v>
      </c>
      <c r="BR338" s="176">
        <v>87.108000000000004</v>
      </c>
      <c r="BS338" s="176">
        <v>85.411199999999994</v>
      </c>
      <c r="BT338" s="176">
        <v>121.4808</v>
      </c>
      <c r="BU338" s="176">
        <v>124.7736</v>
      </c>
      <c r="BV338" s="176">
        <v>127.20960000000001</v>
      </c>
      <c r="BW338" s="176">
        <v>41.664000000000001</v>
      </c>
      <c r="BX338" s="176">
        <v>81.647999999999996</v>
      </c>
      <c r="BY338" s="176">
        <v>132.21600000000001</v>
      </c>
      <c r="BZ338" s="176">
        <v>106.81439999999999</v>
      </c>
      <c r="CA338" s="176">
        <v>124.38719999999999</v>
      </c>
      <c r="CB338" s="176">
        <v>68.543999999999997</v>
      </c>
      <c r="CC338" s="176">
        <v>81.5304</v>
      </c>
      <c r="CD338" s="176">
        <v>142.43039999999999</v>
      </c>
      <c r="CE338" s="176">
        <v>106.4448</v>
      </c>
      <c r="CF338" s="176">
        <v>118.5408</v>
      </c>
      <c r="CG338" s="176">
        <v>43.948800000000006</v>
      </c>
      <c r="CH338" s="176">
        <v>147.38639999999998</v>
      </c>
      <c r="CI338" s="176">
        <v>95.087999999999994</v>
      </c>
      <c r="CJ338" s="176">
        <v>112.02239999999999</v>
      </c>
      <c r="CK338" s="176">
        <v>87.091200000000001</v>
      </c>
      <c r="CL338" s="176">
        <v>38.7408</v>
      </c>
      <c r="CM338" s="176">
        <v>100.3296</v>
      </c>
      <c r="CN338" s="176">
        <v>100.43039999999999</v>
      </c>
      <c r="CO338" s="176">
        <v>92.937600000000003</v>
      </c>
      <c r="CP338" s="176">
        <v>111.08160000000001</v>
      </c>
      <c r="CQ338" s="176">
        <v>37.1952</v>
      </c>
      <c r="CR338" s="176">
        <v>94.113600000000005</v>
      </c>
      <c r="CS338" s="176">
        <v>65.923199999999994</v>
      </c>
      <c r="CT338" s="176">
        <v>93.643199999999993</v>
      </c>
      <c r="CU338" s="176">
        <v>48.535199999999996</v>
      </c>
      <c r="CV338" s="176">
        <v>53.844000000000001</v>
      </c>
      <c r="CW338" s="176">
        <v>119.6328</v>
      </c>
      <c r="CX338" s="176">
        <v>112.69439999999999</v>
      </c>
      <c r="CY338" s="176">
        <v>144.5472</v>
      </c>
      <c r="CZ338" s="176">
        <v>101.60639999999999</v>
      </c>
      <c r="DA338" s="176">
        <v>79.1952</v>
      </c>
      <c r="DB338" s="176">
        <v>125.07599999999999</v>
      </c>
      <c r="DC338" s="176">
        <v>123.56399999999999</v>
      </c>
      <c r="DD338" s="176">
        <v>112.30800000000001</v>
      </c>
      <c r="DO338" s="178"/>
    </row>
    <row r="339" spans="1:119" customFormat="1" ht="12" customHeight="1" x14ac:dyDescent="0.2">
      <c r="A339" s="4"/>
      <c r="B339" s="44"/>
      <c r="C339" s="136"/>
      <c r="D339" s="175"/>
      <c r="E339" s="176"/>
      <c r="F339" s="176"/>
      <c r="G339" s="4"/>
      <c r="H339" s="4"/>
      <c r="I339" s="4"/>
      <c r="J339" s="4"/>
      <c r="K339" s="4"/>
      <c r="L339" s="208">
        <v>37570</v>
      </c>
      <c r="M339" s="176">
        <v>7.3070000000000004</v>
      </c>
      <c r="N339" s="176">
        <v>7.3239999999999998</v>
      </c>
      <c r="O339" s="176">
        <v>8.0380000000000003</v>
      </c>
      <c r="P339" s="176">
        <v>8.8889999999999993</v>
      </c>
      <c r="Q339" s="176">
        <v>8.8650000000000002</v>
      </c>
      <c r="R339" s="176">
        <v>8.8439999999999994</v>
      </c>
      <c r="S339" s="176">
        <v>8.827</v>
      </c>
      <c r="T339" s="176">
        <v>8.8000000000000007</v>
      </c>
      <c r="U339" s="176">
        <v>8.7759999999999998</v>
      </c>
      <c r="V339" s="176">
        <v>1.609</v>
      </c>
      <c r="W339" s="176">
        <v>8.5000000000000006E-2</v>
      </c>
      <c r="X339" s="176">
        <v>3.8119999999999998</v>
      </c>
      <c r="Y339" s="176">
        <v>7.4770000000000003</v>
      </c>
      <c r="Z339" s="176">
        <v>7.415</v>
      </c>
      <c r="AA339" s="176">
        <v>7.3979999999999997</v>
      </c>
      <c r="AB339" s="176">
        <v>7.2880000000000003</v>
      </c>
      <c r="AC339" s="176">
        <v>7.1989999999999998</v>
      </c>
      <c r="AD339" s="176">
        <v>5.1639999999999997</v>
      </c>
      <c r="AE339" s="176">
        <v>5.4260000000000002</v>
      </c>
      <c r="AF339" s="176">
        <v>5.4480000000000004</v>
      </c>
      <c r="AG339" s="176">
        <v>5.468</v>
      </c>
      <c r="AH339" s="176">
        <v>5.5149999999999997</v>
      </c>
      <c r="AI339" s="176">
        <v>5.5069999999999997</v>
      </c>
      <c r="AJ339" s="176">
        <v>6.4370000000000003</v>
      </c>
      <c r="AK339" s="176">
        <v>28.627200000000002</v>
      </c>
      <c r="AL339" s="176">
        <v>4.1159999999999997</v>
      </c>
      <c r="AM339" s="176">
        <v>63.772800000000004</v>
      </c>
      <c r="AN339" s="176">
        <v>77.011200000000002</v>
      </c>
      <c r="AO339" s="176">
        <v>97.372799999999998</v>
      </c>
      <c r="AP339" s="176">
        <v>134.06399999999999</v>
      </c>
      <c r="AQ339" s="176">
        <v>57.187199999999997</v>
      </c>
      <c r="AR339" s="176">
        <v>61.941600000000001</v>
      </c>
      <c r="AS339" s="176">
        <v>72.575999999999993</v>
      </c>
      <c r="AT339" s="176">
        <v>37.900800000000004</v>
      </c>
      <c r="AU339" s="176">
        <v>60.681599999999996</v>
      </c>
      <c r="AV339" s="176">
        <v>59.472000000000001</v>
      </c>
      <c r="AW339" s="176">
        <v>4.032</v>
      </c>
      <c r="AX339" s="176">
        <v>40.3872</v>
      </c>
      <c r="AY339" s="176">
        <v>105.63839999999999</v>
      </c>
      <c r="AZ339" s="176">
        <v>117.3312</v>
      </c>
      <c r="BA339" s="176">
        <v>116.5248</v>
      </c>
      <c r="BB339" s="176">
        <v>64.7136</v>
      </c>
      <c r="BC339" s="176">
        <v>123.69839999999999</v>
      </c>
      <c r="BD339" s="176">
        <v>128.7216</v>
      </c>
      <c r="BE339" s="176">
        <v>83.059200000000004</v>
      </c>
      <c r="BF339" s="176">
        <v>105.72239999999999</v>
      </c>
      <c r="BG339" s="176">
        <v>51.693599999999996</v>
      </c>
      <c r="BH339" s="176">
        <v>92.836799999999997</v>
      </c>
      <c r="BI339" s="176">
        <v>109.8048</v>
      </c>
      <c r="BJ339" s="176">
        <v>98.380800000000008</v>
      </c>
      <c r="BK339" s="176">
        <v>162.69120000000001</v>
      </c>
      <c r="BL339" s="176">
        <v>41.042400000000001</v>
      </c>
      <c r="BM339" s="176">
        <v>26.628</v>
      </c>
      <c r="BN339" s="176">
        <v>97.255200000000002</v>
      </c>
      <c r="BO339" s="176">
        <v>90.72</v>
      </c>
      <c r="BP339" s="176">
        <v>82.656000000000006</v>
      </c>
      <c r="BQ339" s="176">
        <v>142.464</v>
      </c>
      <c r="BR339" s="176">
        <v>88.451999999999998</v>
      </c>
      <c r="BS339" s="176">
        <v>44.351999999999997</v>
      </c>
      <c r="BT339" s="176">
        <v>20.1936</v>
      </c>
      <c r="BU339" s="176">
        <v>128.01599999999999</v>
      </c>
      <c r="BV339" s="176">
        <v>99.792000000000002</v>
      </c>
      <c r="BW339" s="176">
        <v>73.38239999999999</v>
      </c>
      <c r="BX339" s="176">
        <v>125.3112</v>
      </c>
      <c r="BY339" s="176">
        <v>88.888800000000003</v>
      </c>
      <c r="BZ339" s="176">
        <v>104.34480000000001</v>
      </c>
      <c r="CA339" s="176">
        <v>107.85599999999999</v>
      </c>
      <c r="CB339" s="176">
        <v>157.65120000000002</v>
      </c>
      <c r="CC339" s="176">
        <v>54.583199999999998</v>
      </c>
      <c r="CD339" s="176">
        <v>95.944800000000001</v>
      </c>
      <c r="CE339" s="176">
        <v>43.898400000000002</v>
      </c>
      <c r="CF339" s="176">
        <v>52.180800000000005</v>
      </c>
      <c r="CG339" s="176">
        <v>79.027199999999993</v>
      </c>
      <c r="CH339" s="176">
        <v>135.072</v>
      </c>
      <c r="CI339" s="176">
        <v>108.66239999999999</v>
      </c>
      <c r="CJ339" s="176">
        <v>81.396000000000001</v>
      </c>
      <c r="CK339" s="176">
        <v>74.524799999999999</v>
      </c>
      <c r="CL339" s="176">
        <v>125.3952</v>
      </c>
      <c r="CM339" s="176">
        <v>126.4032</v>
      </c>
      <c r="CN339" s="176">
        <v>40.723199999999999</v>
      </c>
      <c r="CO339" s="176">
        <v>62.9328</v>
      </c>
      <c r="CP339" s="176">
        <v>119.1456</v>
      </c>
      <c r="CQ339" s="176">
        <v>59.270400000000002</v>
      </c>
      <c r="CR339" s="176">
        <v>127.88160000000001</v>
      </c>
      <c r="CS339" s="176">
        <v>61.051199999999994</v>
      </c>
      <c r="CT339" s="176">
        <v>110.81280000000001</v>
      </c>
      <c r="CU339" s="176">
        <v>51.811199999999999</v>
      </c>
      <c r="CV339" s="176">
        <v>69.350399999999993</v>
      </c>
      <c r="CW339" s="176">
        <v>92.736000000000004</v>
      </c>
      <c r="CX339" s="176">
        <v>80.068799999999996</v>
      </c>
      <c r="CY339" s="176">
        <v>92.903999999999996</v>
      </c>
      <c r="CZ339" s="176">
        <v>85.276800000000009</v>
      </c>
      <c r="DA339" s="176">
        <v>85.663200000000003</v>
      </c>
      <c r="DB339" s="176">
        <v>72.895200000000003</v>
      </c>
      <c r="DC339" s="176">
        <v>103.6224</v>
      </c>
      <c r="DD339" s="176">
        <v>78.220799999999997</v>
      </c>
      <c r="DO339" s="178"/>
    </row>
    <row r="340" spans="1:119" customFormat="1" ht="12" customHeight="1" x14ac:dyDescent="0.2">
      <c r="A340" s="4"/>
      <c r="B340" s="44"/>
      <c r="C340" s="136"/>
      <c r="D340" s="175"/>
      <c r="E340" s="176"/>
      <c r="F340" s="176"/>
      <c r="G340" s="4"/>
      <c r="H340" s="4"/>
      <c r="I340" s="4"/>
      <c r="J340" s="4"/>
      <c r="K340" s="4"/>
      <c r="L340" s="208">
        <v>37571</v>
      </c>
      <c r="M340" s="176">
        <v>7.2210000000000001</v>
      </c>
      <c r="N340" s="176">
        <v>7.2030000000000003</v>
      </c>
      <c r="O340" s="176">
        <v>7.2030000000000003</v>
      </c>
      <c r="P340" s="176">
        <v>7.1929999999999996</v>
      </c>
      <c r="Q340" s="176">
        <v>7.218</v>
      </c>
      <c r="R340" s="176">
        <v>7.2610000000000001</v>
      </c>
      <c r="S340" s="176">
        <v>7.3570000000000002</v>
      </c>
      <c r="T340" s="176">
        <v>7.4560000000000004</v>
      </c>
      <c r="U340" s="176">
        <v>7.5949999999999998</v>
      </c>
      <c r="V340" s="176">
        <v>7.5540000000000003</v>
      </c>
      <c r="W340" s="176">
        <v>5.46</v>
      </c>
      <c r="X340" s="176">
        <v>5.6970000000000001</v>
      </c>
      <c r="Y340" s="176">
        <v>4.8019999999999996</v>
      </c>
      <c r="Z340" s="176">
        <v>3.7069999999999999</v>
      </c>
      <c r="AA340" s="176">
        <v>3.8660000000000001</v>
      </c>
      <c r="AB340" s="176">
        <v>3.7429999999999999</v>
      </c>
      <c r="AC340" s="176">
        <v>3.056</v>
      </c>
      <c r="AD340" s="176">
        <v>3.0790000000000002</v>
      </c>
      <c r="AE340" s="176">
        <v>3.0870000000000002</v>
      </c>
      <c r="AF340" s="176">
        <v>3.0619999999999998</v>
      </c>
      <c r="AG340" s="176">
        <v>3.0489999999999999</v>
      </c>
      <c r="AH340" s="176">
        <v>5.6559999999999997</v>
      </c>
      <c r="AI340" s="176">
        <v>10.202</v>
      </c>
      <c r="AJ340" s="176">
        <v>6.15</v>
      </c>
      <c r="AK340" s="176">
        <v>68.846399999999988</v>
      </c>
      <c r="AL340" s="176">
        <v>142.21199999999999</v>
      </c>
      <c r="AM340" s="176">
        <v>86.654399999999995</v>
      </c>
      <c r="AN340" s="176">
        <v>132.5016</v>
      </c>
      <c r="AO340" s="176">
        <v>116.4408</v>
      </c>
      <c r="AP340" s="176">
        <v>122.5728</v>
      </c>
      <c r="AQ340" s="176">
        <v>59.858400000000003</v>
      </c>
      <c r="AR340" s="176">
        <v>81.412800000000004</v>
      </c>
      <c r="AS340" s="176">
        <v>124.9584</v>
      </c>
      <c r="AT340" s="176">
        <v>141.10320000000002</v>
      </c>
      <c r="AU340" s="176">
        <v>78.019199999999998</v>
      </c>
      <c r="AV340" s="176">
        <v>94.550399999999996</v>
      </c>
      <c r="AW340" s="176">
        <v>130.83840000000001</v>
      </c>
      <c r="AX340" s="176">
        <v>78.94319999999999</v>
      </c>
      <c r="AY340" s="176">
        <v>107.85599999999999</v>
      </c>
      <c r="AZ340" s="176">
        <v>48.182400000000001</v>
      </c>
      <c r="BA340" s="176">
        <v>54.432000000000002</v>
      </c>
      <c r="BB340" s="176">
        <v>51.206400000000002</v>
      </c>
      <c r="BC340" s="176">
        <v>69.350399999999993</v>
      </c>
      <c r="BD340" s="176">
        <v>8.6352000000000011</v>
      </c>
      <c r="BE340" s="176">
        <v>27.669599999999999</v>
      </c>
      <c r="BF340" s="176">
        <v>51.794400000000003</v>
      </c>
      <c r="BG340" s="176">
        <v>53.423999999999999</v>
      </c>
      <c r="BH340" s="176">
        <v>53.827199999999998</v>
      </c>
      <c r="BI340" s="176">
        <v>75.398399999999995</v>
      </c>
      <c r="BJ340" s="176">
        <v>20.042400000000001</v>
      </c>
      <c r="BK340" s="176">
        <v>32.003999999999998</v>
      </c>
      <c r="BL340" s="176">
        <v>45.931199999999997</v>
      </c>
      <c r="BM340" s="176">
        <v>51.6096</v>
      </c>
      <c r="BN340" s="176">
        <v>72.172800000000009</v>
      </c>
      <c r="BO340" s="176">
        <v>50.4</v>
      </c>
      <c r="BP340" s="176">
        <v>30.7104</v>
      </c>
      <c r="BQ340" s="176">
        <v>65.183999999999997</v>
      </c>
      <c r="BR340" s="176">
        <v>142.53120000000001</v>
      </c>
      <c r="BS340" s="176">
        <v>124.992</v>
      </c>
      <c r="BT340" s="176">
        <v>114.0384</v>
      </c>
      <c r="BU340" s="176">
        <v>96.516000000000005</v>
      </c>
      <c r="BV340" s="176">
        <v>80.119199999999992</v>
      </c>
      <c r="BW340" s="176">
        <v>125.5968</v>
      </c>
      <c r="BX340" s="176">
        <v>106.4448</v>
      </c>
      <c r="BY340" s="176">
        <v>128.41919999999999</v>
      </c>
      <c r="BZ340" s="176">
        <v>91.610399999999998</v>
      </c>
      <c r="CA340" s="176">
        <v>123.49680000000001</v>
      </c>
      <c r="CB340" s="176">
        <v>121.02719999999999</v>
      </c>
      <c r="CC340" s="176">
        <v>155.4504</v>
      </c>
      <c r="CD340" s="176">
        <v>68.644800000000004</v>
      </c>
      <c r="CE340" s="176">
        <v>78.2376</v>
      </c>
      <c r="CF340" s="176">
        <v>108.0912</v>
      </c>
      <c r="CG340" s="176">
        <v>115.416</v>
      </c>
      <c r="CH340" s="176">
        <v>118.9104</v>
      </c>
      <c r="CI340" s="176">
        <v>106.4448</v>
      </c>
      <c r="CJ340" s="176">
        <v>113.95439999999999</v>
      </c>
      <c r="CK340" s="176">
        <v>93.643199999999993</v>
      </c>
      <c r="CL340" s="176">
        <v>152.88</v>
      </c>
      <c r="CM340" s="176">
        <v>110.17439999999999</v>
      </c>
      <c r="CN340" s="176">
        <v>69.686399999999992</v>
      </c>
      <c r="CO340" s="176">
        <v>76.003199999999993</v>
      </c>
      <c r="CP340" s="176">
        <v>3.7128000000000001</v>
      </c>
      <c r="CQ340" s="176">
        <v>10.8864</v>
      </c>
      <c r="CR340" s="176">
        <v>62.092800000000004</v>
      </c>
      <c r="CS340" s="176">
        <v>86.889600000000002</v>
      </c>
      <c r="CT340" s="176">
        <v>39.513599999999997</v>
      </c>
      <c r="CU340" s="176">
        <v>20.0928</v>
      </c>
      <c r="CV340" s="176">
        <v>72.575999999999993</v>
      </c>
      <c r="CW340" s="176">
        <v>61.084800000000001</v>
      </c>
      <c r="CX340" s="176">
        <v>6.6528</v>
      </c>
      <c r="CY340" s="176">
        <v>77.414400000000001</v>
      </c>
      <c r="CZ340" s="176">
        <v>51.811199999999999</v>
      </c>
      <c r="DA340" s="176">
        <v>3.2088000000000001</v>
      </c>
      <c r="DB340" s="176">
        <v>4.7711999999999994</v>
      </c>
      <c r="DC340" s="176">
        <v>9.6768000000000001</v>
      </c>
      <c r="DD340" s="176">
        <v>64.512</v>
      </c>
      <c r="DO340" s="178"/>
    </row>
    <row r="341" spans="1:119" customFormat="1" ht="12" customHeight="1" x14ac:dyDescent="0.2">
      <c r="A341" s="4"/>
      <c r="B341" s="44"/>
      <c r="C341" s="136"/>
      <c r="D341" s="175"/>
      <c r="E341" s="176"/>
      <c r="F341" s="176"/>
      <c r="G341" s="4"/>
      <c r="H341" s="4"/>
      <c r="I341" s="4"/>
      <c r="J341" s="4"/>
      <c r="K341" s="4"/>
      <c r="L341" s="208">
        <v>37572</v>
      </c>
      <c r="M341" s="176">
        <v>4.8250000000000002</v>
      </c>
      <c r="N341" s="176">
        <v>4.7869999999999999</v>
      </c>
      <c r="O341" s="176">
        <v>4.7930000000000001</v>
      </c>
      <c r="P341" s="176">
        <v>4.7670000000000003</v>
      </c>
      <c r="Q341" s="176">
        <v>4.7389999999999999</v>
      </c>
      <c r="R341" s="176">
        <v>4.6820000000000004</v>
      </c>
      <c r="S341" s="176">
        <v>4.6139999999999999</v>
      </c>
      <c r="T341" s="176">
        <v>4.0419999999999998</v>
      </c>
      <c r="U341" s="176">
        <v>5.4009999999999998</v>
      </c>
      <c r="V341" s="176">
        <v>5.8739999999999997</v>
      </c>
      <c r="W341" s="176">
        <v>5.89</v>
      </c>
      <c r="X341" s="176">
        <v>5.8150000000000004</v>
      </c>
      <c r="Y341" s="176">
        <v>5.8529999999999998</v>
      </c>
      <c r="Z341" s="176">
        <v>7.0049999999999999</v>
      </c>
      <c r="AA341" s="176">
        <v>7.5759999999999996</v>
      </c>
      <c r="AB341" s="176">
        <v>7.8760000000000003</v>
      </c>
      <c r="AC341" s="176">
        <v>7.8129999999999997</v>
      </c>
      <c r="AD341" s="176">
        <v>7.6680000000000001</v>
      </c>
      <c r="AE341" s="176">
        <v>5.5309999999999997</v>
      </c>
      <c r="AF341" s="176">
        <v>5.1289999999999996</v>
      </c>
      <c r="AG341" s="176">
        <v>5.5430000000000001</v>
      </c>
      <c r="AH341" s="176">
        <v>5.4589999999999996</v>
      </c>
      <c r="AI341" s="176">
        <v>7.1059999999999999</v>
      </c>
      <c r="AJ341" s="176">
        <v>7.1310000000000002</v>
      </c>
      <c r="AK341" s="176">
        <v>37.9176</v>
      </c>
      <c r="AL341" s="176">
        <v>51.206400000000002</v>
      </c>
      <c r="AM341" s="176">
        <v>67.9392</v>
      </c>
      <c r="AN341" s="176">
        <v>75.801600000000008</v>
      </c>
      <c r="AO341" s="176">
        <v>35.683199999999999</v>
      </c>
      <c r="AP341" s="176">
        <v>64.512</v>
      </c>
      <c r="AQ341" s="176">
        <v>14.179200000000002</v>
      </c>
      <c r="AR341" s="176">
        <v>66.964799999999997</v>
      </c>
      <c r="AS341" s="176">
        <v>93.744</v>
      </c>
      <c r="AT341" s="176">
        <v>28.627200000000002</v>
      </c>
      <c r="AU341" s="176">
        <v>80.22</v>
      </c>
      <c r="AV341" s="176">
        <v>13.473600000000001</v>
      </c>
      <c r="AW341" s="176">
        <v>134.9376</v>
      </c>
      <c r="AX341" s="176">
        <v>76.781599999999983</v>
      </c>
      <c r="AY341" s="176">
        <v>82.712000000000003</v>
      </c>
      <c r="AZ341" s="176">
        <v>72.884</v>
      </c>
      <c r="BA341" s="176">
        <v>49.14</v>
      </c>
      <c r="BB341" s="176">
        <v>66.914400000000001</v>
      </c>
      <c r="BC341" s="176">
        <v>54.952800000000003</v>
      </c>
      <c r="BD341" s="176">
        <v>4.4687999999999999</v>
      </c>
      <c r="BE341" s="176">
        <v>62.361599999999996</v>
      </c>
      <c r="BF341" s="176">
        <v>62.1096</v>
      </c>
      <c r="BG341" s="176">
        <v>77.313600000000008</v>
      </c>
      <c r="BH341" s="176">
        <v>72.575999999999993</v>
      </c>
      <c r="BI341" s="176">
        <v>77.212800000000001</v>
      </c>
      <c r="BJ341" s="176">
        <v>18.748799999999999</v>
      </c>
      <c r="BK341" s="176">
        <v>74.726399999999998</v>
      </c>
      <c r="BL341" s="176">
        <v>77.330399999999997</v>
      </c>
      <c r="BM341" s="176">
        <v>107.4696</v>
      </c>
      <c r="BN341" s="176">
        <v>21.42</v>
      </c>
      <c r="BO341" s="176">
        <v>61.689599999999999</v>
      </c>
      <c r="BP341" s="176">
        <v>60.883199999999995</v>
      </c>
      <c r="BQ341" s="176">
        <v>64.831199999999995</v>
      </c>
      <c r="BR341" s="176">
        <v>90.115200000000002</v>
      </c>
      <c r="BS341" s="176">
        <v>14.5152</v>
      </c>
      <c r="BT341" s="176">
        <v>16.547999999999998</v>
      </c>
      <c r="BU341" s="176">
        <v>73.735199999999992</v>
      </c>
      <c r="BV341" s="176">
        <v>72.374399999999994</v>
      </c>
      <c r="BW341" s="176">
        <v>91.929600000000008</v>
      </c>
      <c r="BX341" s="176">
        <v>31.651199999999999</v>
      </c>
      <c r="BY341" s="176">
        <v>51.391199999999998</v>
      </c>
      <c r="BZ341" s="176">
        <v>68.107199999999992</v>
      </c>
      <c r="CA341" s="176">
        <v>86.083199999999991</v>
      </c>
      <c r="CB341" s="176">
        <v>42.335999999999999</v>
      </c>
      <c r="CC341" s="176">
        <v>62.697600000000001</v>
      </c>
      <c r="CD341" s="176">
        <v>52.701599999999999</v>
      </c>
      <c r="CE341" s="176">
        <v>56.884800000000006</v>
      </c>
      <c r="CF341" s="176">
        <v>88.720799999999997</v>
      </c>
      <c r="CG341" s="176">
        <v>44.351999999999997</v>
      </c>
      <c r="CH341" s="176">
        <v>40.840800000000002</v>
      </c>
      <c r="CI341" s="176">
        <v>80.7744</v>
      </c>
      <c r="CJ341" s="176">
        <v>77.078399999999988</v>
      </c>
      <c r="CK341" s="176">
        <v>93.542400000000001</v>
      </c>
      <c r="CL341" s="176">
        <v>9.928799999999999</v>
      </c>
      <c r="CM341" s="176">
        <v>86.032800000000009</v>
      </c>
      <c r="CN341" s="176">
        <v>67.2</v>
      </c>
      <c r="CO341" s="176">
        <v>92.131199999999993</v>
      </c>
      <c r="CP341" s="176">
        <v>45.1584</v>
      </c>
      <c r="CQ341" s="176">
        <v>81.631199999999993</v>
      </c>
      <c r="CR341" s="176">
        <v>65.671199999999999</v>
      </c>
      <c r="CS341" s="176">
        <v>91.778399999999991</v>
      </c>
      <c r="CT341" s="176">
        <v>57.657599999999995</v>
      </c>
      <c r="CU341" s="176">
        <v>50.467199999999998</v>
      </c>
      <c r="CV341" s="176">
        <v>92.635199999999998</v>
      </c>
      <c r="CW341" s="176">
        <v>76.003199999999993</v>
      </c>
      <c r="CX341" s="176">
        <v>87.695999999999998</v>
      </c>
      <c r="CY341" s="176">
        <v>56.011199999999995</v>
      </c>
      <c r="CZ341" s="176">
        <v>123.61439999999999</v>
      </c>
      <c r="DA341" s="176">
        <v>133.45920000000001</v>
      </c>
      <c r="DB341" s="176">
        <v>94.550399999999996</v>
      </c>
      <c r="DC341" s="176">
        <v>74.440799999999996</v>
      </c>
      <c r="DD341" s="176">
        <v>117.852</v>
      </c>
      <c r="DO341" s="178"/>
    </row>
    <row r="342" spans="1:119" customFormat="1" ht="12" customHeight="1" x14ac:dyDescent="0.2">
      <c r="A342" s="4"/>
      <c r="B342" s="44"/>
      <c r="C342" s="136"/>
      <c r="D342" s="175"/>
      <c r="E342" s="176"/>
      <c r="F342" s="176"/>
      <c r="G342" s="4"/>
      <c r="H342" s="4"/>
      <c r="I342" s="4"/>
      <c r="J342" s="4"/>
      <c r="K342" s="4"/>
      <c r="L342" s="208">
        <v>37573</v>
      </c>
      <c r="M342" s="176">
        <v>7.851</v>
      </c>
      <c r="N342" s="176">
        <v>7.8319999999999999</v>
      </c>
      <c r="O342" s="176">
        <v>7.843</v>
      </c>
      <c r="P342" s="176">
        <v>7.81</v>
      </c>
      <c r="Q342" s="176">
        <v>7.8620000000000001</v>
      </c>
      <c r="R342" s="176">
        <v>7.8440000000000003</v>
      </c>
      <c r="S342" s="176">
        <v>7.78</v>
      </c>
      <c r="T342" s="176">
        <v>7.7240000000000002</v>
      </c>
      <c r="U342" s="176">
        <v>7.6740000000000004</v>
      </c>
      <c r="V342" s="176">
        <v>7.6189999999999998</v>
      </c>
      <c r="W342" s="176">
        <v>7.5960000000000001</v>
      </c>
      <c r="X342" s="176">
        <v>8.3940000000000001</v>
      </c>
      <c r="Y342" s="176">
        <v>8.9</v>
      </c>
      <c r="Z342" s="176">
        <v>8.9309999999999992</v>
      </c>
      <c r="AA342" s="176">
        <v>8.9629999999999992</v>
      </c>
      <c r="AB342" s="176">
        <v>8.9659999999999993</v>
      </c>
      <c r="AC342" s="176">
        <v>7.6529999999999996</v>
      </c>
      <c r="AD342" s="176">
        <v>5.6550000000000002</v>
      </c>
      <c r="AE342" s="176">
        <v>6.4710000000000001</v>
      </c>
      <c r="AF342" s="176">
        <v>6.4340000000000002</v>
      </c>
      <c r="AG342" s="176">
        <v>6.141</v>
      </c>
      <c r="AH342" s="176">
        <v>6.1159999999999997</v>
      </c>
      <c r="AI342" s="176">
        <v>6.0709999999999997</v>
      </c>
      <c r="AJ342" s="176">
        <v>6.4889999999999999</v>
      </c>
      <c r="AK342" s="176">
        <v>33.096000000000004</v>
      </c>
      <c r="AL342" s="176">
        <v>77.943600000000004</v>
      </c>
      <c r="AM342" s="176">
        <v>77.9268</v>
      </c>
      <c r="AN342" s="176">
        <v>104.05080000000001</v>
      </c>
      <c r="AO342" s="176">
        <v>63.537599999999998</v>
      </c>
      <c r="AP342" s="176">
        <v>72.533999999999992</v>
      </c>
      <c r="AQ342" s="176">
        <v>71.383200000000002</v>
      </c>
      <c r="AR342" s="176">
        <v>85.192800000000005</v>
      </c>
      <c r="AS342" s="176">
        <v>95.256</v>
      </c>
      <c r="AT342" s="176">
        <v>47.787599999999998</v>
      </c>
      <c r="AU342" s="176">
        <v>111.8544</v>
      </c>
      <c r="AV342" s="176">
        <v>64.217999999999989</v>
      </c>
      <c r="AW342" s="176">
        <v>139.0368</v>
      </c>
      <c r="AX342" s="176">
        <v>74.62</v>
      </c>
      <c r="AY342" s="176">
        <v>57.568000000000005</v>
      </c>
      <c r="AZ342" s="176">
        <v>97.585599999999999</v>
      </c>
      <c r="BA342" s="176">
        <v>80.312399999999997</v>
      </c>
      <c r="BB342" s="176">
        <v>88.292400000000001</v>
      </c>
      <c r="BC342" s="176">
        <v>72.130800000000008</v>
      </c>
      <c r="BD342" s="176">
        <v>45.309599999999996</v>
      </c>
      <c r="BE342" s="176">
        <v>69.224400000000003</v>
      </c>
      <c r="BF342" s="176">
        <v>77.825999999999993</v>
      </c>
      <c r="BG342" s="176">
        <v>97.397999999999996</v>
      </c>
      <c r="BH342" s="176">
        <v>89.510400000000004</v>
      </c>
      <c r="BI342" s="176">
        <v>78.33</v>
      </c>
      <c r="BJ342" s="176">
        <v>52.247999999999998</v>
      </c>
      <c r="BK342" s="176">
        <v>97.641600000000011</v>
      </c>
      <c r="BL342" s="176">
        <v>94.306799999999996</v>
      </c>
      <c r="BM342" s="176">
        <v>74.860799999999998</v>
      </c>
      <c r="BN342" s="176">
        <v>79.842000000000013</v>
      </c>
      <c r="BO342" s="176">
        <v>84.982799999999997</v>
      </c>
      <c r="BP342" s="176">
        <v>75.801599999999993</v>
      </c>
      <c r="BQ342" s="176">
        <v>61.748399999999997</v>
      </c>
      <c r="BR342" s="176">
        <v>113.19839999999999</v>
      </c>
      <c r="BS342" s="176">
        <v>74.692799999999991</v>
      </c>
      <c r="BT342" s="176">
        <v>55.608000000000004</v>
      </c>
      <c r="BU342" s="176">
        <v>87.108000000000004</v>
      </c>
      <c r="BV342" s="176">
        <v>94.399200000000008</v>
      </c>
      <c r="BW342" s="176">
        <v>96.432000000000002</v>
      </c>
      <c r="BX342" s="176">
        <v>85.805999999999983</v>
      </c>
      <c r="BY342" s="176">
        <v>85.066800000000001</v>
      </c>
      <c r="BZ342" s="176">
        <v>41.134799999999998</v>
      </c>
      <c r="CA342" s="176">
        <v>84.378</v>
      </c>
      <c r="CB342" s="176">
        <v>52.323599999999999</v>
      </c>
      <c r="CC342" s="176">
        <v>79.430400000000006</v>
      </c>
      <c r="CD342" s="176">
        <v>80.177999999999997</v>
      </c>
      <c r="CE342" s="176">
        <v>93.458400000000012</v>
      </c>
      <c r="CF342" s="176">
        <v>70.433999999999997</v>
      </c>
      <c r="CG342" s="176">
        <v>62.81519999999999</v>
      </c>
      <c r="CH342" s="176">
        <v>79.8</v>
      </c>
      <c r="CI342" s="176">
        <v>96.129600000000011</v>
      </c>
      <c r="CJ342" s="176">
        <v>111.11519999999999</v>
      </c>
      <c r="CK342" s="176">
        <v>84.974400000000003</v>
      </c>
      <c r="CL342" s="176">
        <v>26.485199999999999</v>
      </c>
      <c r="CM342" s="176">
        <v>109.54440000000001</v>
      </c>
      <c r="CN342" s="176">
        <v>91.870800000000003</v>
      </c>
      <c r="CO342" s="176">
        <v>99.590400000000002</v>
      </c>
      <c r="CP342" s="176">
        <v>69.955199999999991</v>
      </c>
      <c r="CQ342" s="176">
        <v>52.617599999999996</v>
      </c>
      <c r="CR342" s="176">
        <v>132.048</v>
      </c>
      <c r="CS342" s="176">
        <v>39.110399999999998</v>
      </c>
      <c r="CT342" s="176">
        <v>73.584000000000003</v>
      </c>
      <c r="CU342" s="176">
        <v>34.675199999999997</v>
      </c>
      <c r="CV342" s="176">
        <v>49.795199999999994</v>
      </c>
      <c r="CW342" s="176">
        <v>59.068800000000003</v>
      </c>
      <c r="CX342" s="176">
        <v>40.3872</v>
      </c>
      <c r="CY342" s="176">
        <v>15.472799999999999</v>
      </c>
      <c r="CZ342" s="176">
        <v>12.1128</v>
      </c>
      <c r="DA342" s="176">
        <v>17.724</v>
      </c>
      <c r="DB342" s="176">
        <v>12.297600000000001</v>
      </c>
      <c r="DC342" s="176">
        <v>52.634399999999999</v>
      </c>
      <c r="DD342" s="176">
        <v>124.0008</v>
      </c>
      <c r="DO342" s="178"/>
    </row>
    <row r="343" spans="1:119" customFormat="1" ht="12" customHeight="1" x14ac:dyDescent="0.2">
      <c r="A343" s="4"/>
      <c r="B343" s="44"/>
      <c r="C343" s="136"/>
      <c r="D343" s="175"/>
      <c r="E343" s="176"/>
      <c r="F343" s="176"/>
      <c r="G343" s="4"/>
      <c r="H343" s="4"/>
      <c r="I343" s="4"/>
      <c r="J343" s="4"/>
      <c r="K343" s="4"/>
      <c r="L343" s="208">
        <v>37574</v>
      </c>
      <c r="M343" s="176">
        <v>5.9870000000000001</v>
      </c>
      <c r="N343" s="176">
        <v>7.3879999999999999</v>
      </c>
      <c r="O343" s="176">
        <v>8.4190000000000005</v>
      </c>
      <c r="P343" s="176">
        <v>8.3559999999999999</v>
      </c>
      <c r="Q343" s="176">
        <v>7.7869999999999999</v>
      </c>
      <c r="R343" s="176">
        <v>7.1459999999999999</v>
      </c>
      <c r="S343" s="176">
        <v>7.1479999999999997</v>
      </c>
      <c r="T343" s="176">
        <v>7.0910000000000002</v>
      </c>
      <c r="U343" s="176">
        <v>7.0369999999999999</v>
      </c>
      <c r="V343" s="176">
        <v>6.46</v>
      </c>
      <c r="W343" s="176">
        <v>5.9219999999999997</v>
      </c>
      <c r="X343" s="176">
        <v>5.9939999999999998</v>
      </c>
      <c r="Y343" s="176">
        <v>5.8769999999999998</v>
      </c>
      <c r="Z343" s="176">
        <v>5.8979999999999997</v>
      </c>
      <c r="AA343" s="176">
        <v>5.9160000000000004</v>
      </c>
      <c r="AB343" s="176">
        <v>5.9279999999999999</v>
      </c>
      <c r="AC343" s="176">
        <v>5.22</v>
      </c>
      <c r="AD343" s="176">
        <v>5.883</v>
      </c>
      <c r="AE343" s="176">
        <v>5.8940000000000001</v>
      </c>
      <c r="AF343" s="176">
        <v>5.8979999999999997</v>
      </c>
      <c r="AG343" s="176">
        <v>5.88</v>
      </c>
      <c r="AH343" s="176">
        <v>5.7560000000000002</v>
      </c>
      <c r="AI343" s="176">
        <v>5.7629999999999999</v>
      </c>
      <c r="AJ343" s="176">
        <v>5.8280000000000003</v>
      </c>
      <c r="AK343" s="176">
        <v>28.2744</v>
      </c>
      <c r="AL343" s="176">
        <v>104.6808</v>
      </c>
      <c r="AM343" s="176">
        <v>87.914400000000001</v>
      </c>
      <c r="AN343" s="176">
        <v>132.30000000000001</v>
      </c>
      <c r="AO343" s="176">
        <v>91.391999999999996</v>
      </c>
      <c r="AP343" s="176">
        <v>80.555999999999997</v>
      </c>
      <c r="AQ343" s="176">
        <v>128.5872</v>
      </c>
      <c r="AR343" s="176">
        <v>103.4208</v>
      </c>
      <c r="AS343" s="176">
        <v>96.768000000000001</v>
      </c>
      <c r="AT343" s="176">
        <v>66.947999999999993</v>
      </c>
      <c r="AU343" s="176">
        <v>143.4888</v>
      </c>
      <c r="AV343" s="176">
        <v>114.96239999999999</v>
      </c>
      <c r="AW343" s="176">
        <v>143.136</v>
      </c>
      <c r="AX343" s="176">
        <v>72.458399999999997</v>
      </c>
      <c r="AY343" s="176">
        <v>32.423999999999999</v>
      </c>
      <c r="AZ343" s="176">
        <v>122.2872</v>
      </c>
      <c r="BA343" s="176">
        <v>111.48480000000001</v>
      </c>
      <c r="BB343" s="176">
        <v>109.6704</v>
      </c>
      <c r="BC343" s="176">
        <v>89.308800000000005</v>
      </c>
      <c r="BD343" s="176">
        <v>86.150399999999991</v>
      </c>
      <c r="BE343" s="176">
        <v>76.087199999999996</v>
      </c>
      <c r="BF343" s="176">
        <v>93.542400000000001</v>
      </c>
      <c r="BG343" s="176">
        <v>117.4824</v>
      </c>
      <c r="BH343" s="176">
        <v>106.4448</v>
      </c>
      <c r="BI343" s="176">
        <v>79.447199999999995</v>
      </c>
      <c r="BJ343" s="176">
        <v>85.747199999999992</v>
      </c>
      <c r="BK343" s="176">
        <v>120.55680000000001</v>
      </c>
      <c r="BL343" s="176">
        <v>111.28319999999999</v>
      </c>
      <c r="BM343" s="176">
        <v>42.252000000000002</v>
      </c>
      <c r="BN343" s="176">
        <v>138.26400000000001</v>
      </c>
      <c r="BO343" s="176">
        <v>108.276</v>
      </c>
      <c r="BP343" s="176">
        <v>90.72</v>
      </c>
      <c r="BQ343" s="176">
        <v>58.665599999999998</v>
      </c>
      <c r="BR343" s="176">
        <v>136.2816</v>
      </c>
      <c r="BS343" s="176">
        <v>134.87039999999999</v>
      </c>
      <c r="BT343" s="176">
        <v>94.668000000000006</v>
      </c>
      <c r="BU343" s="176">
        <v>100.4808</v>
      </c>
      <c r="BV343" s="176">
        <v>116.42400000000001</v>
      </c>
      <c r="BW343" s="176">
        <v>100.9344</v>
      </c>
      <c r="BX343" s="176">
        <v>139.96079999999998</v>
      </c>
      <c r="BY343" s="176">
        <v>118.74239999999999</v>
      </c>
      <c r="BZ343" s="176">
        <v>14.1624</v>
      </c>
      <c r="CA343" s="176">
        <v>82.672800000000009</v>
      </c>
      <c r="CB343" s="176">
        <v>62.311199999999999</v>
      </c>
      <c r="CC343" s="176">
        <v>96.163200000000003</v>
      </c>
      <c r="CD343" s="176">
        <v>107.6544</v>
      </c>
      <c r="CE343" s="176">
        <v>130.03200000000001</v>
      </c>
      <c r="CF343" s="176">
        <v>52.147199999999998</v>
      </c>
      <c r="CG343" s="176">
        <v>81.278399999999991</v>
      </c>
      <c r="CH343" s="176">
        <v>118.75919999999999</v>
      </c>
      <c r="CI343" s="176">
        <v>111.48480000000001</v>
      </c>
      <c r="CJ343" s="176">
        <v>145.15199999999999</v>
      </c>
      <c r="CK343" s="176">
        <v>76.406399999999991</v>
      </c>
      <c r="CL343" s="176">
        <v>43.041599999999995</v>
      </c>
      <c r="CM343" s="176">
        <v>133.05600000000001</v>
      </c>
      <c r="CN343" s="176">
        <v>116.5416</v>
      </c>
      <c r="CO343" s="176">
        <v>107.04960000000001</v>
      </c>
      <c r="CP343" s="176">
        <v>94.751999999999995</v>
      </c>
      <c r="CQ343" s="176">
        <v>80.119199999999992</v>
      </c>
      <c r="CR343" s="176">
        <v>70.761600000000001</v>
      </c>
      <c r="CS343" s="176">
        <v>133.89599999999999</v>
      </c>
      <c r="CT343" s="176">
        <v>120.96</v>
      </c>
      <c r="CU343" s="176">
        <v>64.7136</v>
      </c>
      <c r="CV343" s="176">
        <v>134.904</v>
      </c>
      <c r="CW343" s="176">
        <v>90.434399999999997</v>
      </c>
      <c r="CX343" s="176">
        <v>142.36320000000001</v>
      </c>
      <c r="CY343" s="176">
        <v>102.816</v>
      </c>
      <c r="CZ343" s="176">
        <v>110.628</v>
      </c>
      <c r="DA343" s="176">
        <v>147.2688</v>
      </c>
      <c r="DB343" s="176">
        <v>86.654399999999995</v>
      </c>
      <c r="DC343" s="176">
        <v>133.45920000000001</v>
      </c>
      <c r="DD343" s="176">
        <v>100.3968</v>
      </c>
      <c r="DO343" s="178"/>
    </row>
    <row r="344" spans="1:119" customFormat="1" ht="12" customHeight="1" x14ac:dyDescent="0.2">
      <c r="A344" s="4"/>
      <c r="B344" s="44"/>
      <c r="C344" s="136"/>
      <c r="D344" s="175"/>
      <c r="E344" s="176"/>
      <c r="F344" s="176"/>
      <c r="G344" s="4"/>
      <c r="H344" s="4"/>
      <c r="I344" s="4"/>
      <c r="J344" s="4"/>
      <c r="K344" s="4"/>
      <c r="L344" s="208">
        <v>37575</v>
      </c>
      <c r="M344" s="176">
        <v>5.7850000000000001</v>
      </c>
      <c r="N344" s="176">
        <v>5.8029999999999999</v>
      </c>
      <c r="O344" s="176">
        <v>5.8170000000000002</v>
      </c>
      <c r="P344" s="176">
        <v>5.907</v>
      </c>
      <c r="Q344" s="176">
        <v>5.8630000000000004</v>
      </c>
      <c r="R344" s="176">
        <v>5.851</v>
      </c>
      <c r="S344" s="176">
        <v>5.6280000000000001</v>
      </c>
      <c r="T344" s="176">
        <v>0.156</v>
      </c>
      <c r="U344" s="176">
        <v>9.4E-2</v>
      </c>
      <c r="V344" s="176">
        <v>9.6000000000000002E-2</v>
      </c>
      <c r="W344" s="176">
        <v>9.6000000000000002E-2</v>
      </c>
      <c r="X344" s="176">
        <v>9.6000000000000002E-2</v>
      </c>
      <c r="Y344" s="176">
        <v>9.6000000000000002E-2</v>
      </c>
      <c r="Z344" s="176">
        <v>9.5000000000000001E-2</v>
      </c>
      <c r="AA344" s="176">
        <v>9.2999999999999999E-2</v>
      </c>
      <c r="AB344" s="176">
        <v>9.2999999999999999E-2</v>
      </c>
      <c r="AC344" s="176">
        <v>0.09</v>
      </c>
      <c r="AD344" s="176">
        <v>4.992</v>
      </c>
      <c r="AE344" s="176">
        <v>5.8540000000000001</v>
      </c>
      <c r="AF344" s="176">
        <v>5.8540000000000001</v>
      </c>
      <c r="AG344" s="176">
        <v>6.3479999999999999</v>
      </c>
      <c r="AH344" s="176">
        <v>6.7060000000000004</v>
      </c>
      <c r="AI344" s="176">
        <v>6.7240000000000002</v>
      </c>
      <c r="AJ344" s="176">
        <v>9.7289999999999992</v>
      </c>
      <c r="AK344" s="176">
        <v>97.540800000000004</v>
      </c>
      <c r="AL344" s="176">
        <v>131.6952</v>
      </c>
      <c r="AM344" s="176">
        <v>111.06480000000001</v>
      </c>
      <c r="AN344" s="176">
        <v>153.35040000000001</v>
      </c>
      <c r="AO344" s="176">
        <v>42.335999999999999</v>
      </c>
      <c r="AP344" s="176">
        <v>92.769600000000011</v>
      </c>
      <c r="AQ344" s="176">
        <v>73.735199999999992</v>
      </c>
      <c r="AR344" s="176">
        <v>75.263999999999996</v>
      </c>
      <c r="AS344" s="176">
        <v>112.99680000000001</v>
      </c>
      <c r="AT344" s="176">
        <v>75.9696</v>
      </c>
      <c r="AU344" s="176">
        <v>116.6592</v>
      </c>
      <c r="AV344" s="176">
        <v>113.904</v>
      </c>
      <c r="AW344" s="176">
        <v>108.2928</v>
      </c>
      <c r="AX344" s="176">
        <v>102.7992</v>
      </c>
      <c r="AY344" s="176">
        <v>113.5848</v>
      </c>
      <c r="AZ344" s="176">
        <v>132.75360000000001</v>
      </c>
      <c r="BA344" s="176">
        <v>122.976</v>
      </c>
      <c r="BB344" s="176">
        <v>63.7896</v>
      </c>
      <c r="BC344" s="176">
        <v>129.78</v>
      </c>
      <c r="BD344" s="176">
        <v>117.9192</v>
      </c>
      <c r="BE344" s="176">
        <v>142.12799999999999</v>
      </c>
      <c r="BF344" s="176">
        <v>73.449600000000004</v>
      </c>
      <c r="BG344" s="176">
        <v>91.828800000000001</v>
      </c>
      <c r="BH344" s="176">
        <v>60.715199999999996</v>
      </c>
      <c r="BI344" s="176">
        <v>74.995199999999997</v>
      </c>
      <c r="BJ344" s="176">
        <v>48.384</v>
      </c>
      <c r="BK344" s="176">
        <v>112.6104</v>
      </c>
      <c r="BL344" s="176">
        <v>93.256799999999998</v>
      </c>
      <c r="BM344" s="176">
        <v>82.3536</v>
      </c>
      <c r="BN344" s="176">
        <v>57.052800000000005</v>
      </c>
      <c r="BO344" s="176">
        <v>11.2896</v>
      </c>
      <c r="BP344" s="176">
        <v>58.9512</v>
      </c>
      <c r="BQ344" s="176">
        <v>90.384</v>
      </c>
      <c r="BR344" s="176">
        <v>75.801600000000008</v>
      </c>
      <c r="BS344" s="176">
        <v>106.5288</v>
      </c>
      <c r="BT344" s="176">
        <v>104.4456</v>
      </c>
      <c r="BU344" s="176">
        <v>135.99600000000001</v>
      </c>
      <c r="BV344" s="176">
        <v>109.7376</v>
      </c>
      <c r="BW344" s="176">
        <v>150.59520000000001</v>
      </c>
      <c r="BX344" s="176">
        <v>46.636800000000001</v>
      </c>
      <c r="BY344" s="176">
        <v>104.16</v>
      </c>
      <c r="BZ344" s="176">
        <v>140.4144</v>
      </c>
      <c r="CA344" s="176">
        <v>144.648</v>
      </c>
      <c r="CB344" s="176">
        <v>105.84</v>
      </c>
      <c r="CC344" s="176">
        <v>93.744</v>
      </c>
      <c r="CD344" s="176">
        <v>66.544800000000009</v>
      </c>
      <c r="CE344" s="176">
        <v>72.357600000000005</v>
      </c>
      <c r="CF344" s="176">
        <v>105.92400000000001</v>
      </c>
      <c r="CG344" s="176">
        <v>122.3712</v>
      </c>
      <c r="CH344" s="176">
        <v>61.202400000000004</v>
      </c>
      <c r="CI344" s="176">
        <v>114.5592</v>
      </c>
      <c r="CJ344" s="176">
        <v>91.576800000000006</v>
      </c>
      <c r="CK344" s="176">
        <v>98.044800000000009</v>
      </c>
      <c r="CL344" s="176">
        <v>149.0496</v>
      </c>
      <c r="CM344" s="176">
        <v>89.107199999999992</v>
      </c>
      <c r="CN344" s="176">
        <v>130.95599999999999</v>
      </c>
      <c r="CO344" s="176">
        <v>140.29679999999999</v>
      </c>
      <c r="CP344" s="176">
        <v>84.352800000000002</v>
      </c>
      <c r="CQ344" s="176">
        <v>42.756</v>
      </c>
      <c r="CR344" s="176">
        <v>133.50960000000001</v>
      </c>
      <c r="CS344" s="176">
        <v>117.88560000000001</v>
      </c>
      <c r="CT344" s="176">
        <v>129.98160000000001</v>
      </c>
      <c r="CU344" s="176">
        <v>107.6544</v>
      </c>
      <c r="CV344" s="176">
        <v>44.268000000000001</v>
      </c>
      <c r="CW344" s="176">
        <v>46.855199999999996</v>
      </c>
      <c r="CX344" s="176">
        <v>85.377600000000001</v>
      </c>
      <c r="CY344" s="176">
        <v>121.8672</v>
      </c>
      <c r="CZ344" s="176">
        <v>152.17439999999999</v>
      </c>
      <c r="DA344" s="176">
        <v>93.441600000000008</v>
      </c>
      <c r="DB344" s="176">
        <v>110.2248</v>
      </c>
      <c r="DC344" s="176">
        <v>58.346400000000003</v>
      </c>
      <c r="DD344" s="176">
        <v>101.94239999999999</v>
      </c>
      <c r="DO344" s="178"/>
    </row>
    <row r="345" spans="1:119" customFormat="1" ht="12" customHeight="1" x14ac:dyDescent="0.2">
      <c r="A345" s="4"/>
      <c r="B345" s="44"/>
      <c r="C345" s="136"/>
      <c r="D345" s="175"/>
      <c r="E345" s="176"/>
      <c r="F345" s="176"/>
      <c r="G345" s="4"/>
      <c r="H345" s="4"/>
      <c r="I345" s="4"/>
      <c r="J345" s="4"/>
      <c r="K345" s="4"/>
      <c r="L345" s="208">
        <v>37576</v>
      </c>
      <c r="M345" s="176">
        <v>10.573</v>
      </c>
      <c r="N345" s="176">
        <v>9.99</v>
      </c>
      <c r="O345" s="176">
        <v>9.9049999999999994</v>
      </c>
      <c r="P345" s="176">
        <v>9.9320000000000004</v>
      </c>
      <c r="Q345" s="176">
        <v>10.084</v>
      </c>
      <c r="R345" s="176">
        <v>10.175000000000001</v>
      </c>
      <c r="S345" s="176">
        <v>10.138999999999999</v>
      </c>
      <c r="T345" s="176">
        <v>10.113</v>
      </c>
      <c r="U345" s="176">
        <v>10.106999999999999</v>
      </c>
      <c r="V345" s="176">
        <v>8.8610000000000007</v>
      </c>
      <c r="W345" s="176">
        <v>5.0410000000000004</v>
      </c>
      <c r="X345" s="176">
        <v>10.222</v>
      </c>
      <c r="Y345" s="176">
        <v>7.1790000000000003</v>
      </c>
      <c r="Z345" s="176">
        <v>9.8420000000000005</v>
      </c>
      <c r="AA345" s="176">
        <v>9.8810000000000002</v>
      </c>
      <c r="AB345" s="176">
        <v>6.5339999999999998</v>
      </c>
      <c r="AC345" s="176">
        <v>8.01</v>
      </c>
      <c r="AD345" s="176">
        <v>8.0749999999999993</v>
      </c>
      <c r="AE345" s="176">
        <v>8.0869999999999997</v>
      </c>
      <c r="AF345" s="176">
        <v>6.3360000000000003</v>
      </c>
      <c r="AG345" s="176">
        <v>8.1</v>
      </c>
      <c r="AH345" s="176">
        <v>7.6260000000000003</v>
      </c>
      <c r="AI345" s="176">
        <v>7.88</v>
      </c>
      <c r="AJ345" s="176">
        <v>10.218</v>
      </c>
      <c r="AK345" s="176">
        <v>128.57040000000001</v>
      </c>
      <c r="AL345" s="176">
        <v>151.2672</v>
      </c>
      <c r="AM345" s="176">
        <v>81.647999999999996</v>
      </c>
      <c r="AN345" s="176">
        <v>143.95920000000001</v>
      </c>
      <c r="AO345" s="176">
        <v>103.5552</v>
      </c>
      <c r="AP345" s="176">
        <v>99.48960000000001</v>
      </c>
      <c r="AQ345" s="176">
        <v>72.441600000000008</v>
      </c>
      <c r="AR345" s="176">
        <v>144.76560000000001</v>
      </c>
      <c r="AS345" s="176">
        <v>104.89919999999999</v>
      </c>
      <c r="AT345" s="176">
        <v>82.656000000000006</v>
      </c>
      <c r="AU345" s="176">
        <v>161.07839999999999</v>
      </c>
      <c r="AV345" s="176">
        <v>27.216000000000001</v>
      </c>
      <c r="AW345" s="176">
        <v>90.484800000000007</v>
      </c>
      <c r="AX345" s="176">
        <v>114.3912</v>
      </c>
      <c r="AY345" s="176">
        <v>114.02160000000001</v>
      </c>
      <c r="AZ345" s="176">
        <v>84.369600000000005</v>
      </c>
      <c r="BA345" s="176">
        <v>62.8992</v>
      </c>
      <c r="BB345" s="176">
        <v>80.270399999999995</v>
      </c>
      <c r="BC345" s="176">
        <v>124.6392</v>
      </c>
      <c r="BD345" s="176">
        <v>92.937600000000003</v>
      </c>
      <c r="BE345" s="176">
        <v>95.356800000000007</v>
      </c>
      <c r="BF345" s="176">
        <v>66.191999999999993</v>
      </c>
      <c r="BG345" s="176">
        <v>70.3416</v>
      </c>
      <c r="BH345" s="176">
        <v>32.978400000000001</v>
      </c>
      <c r="BI345" s="176">
        <v>7.2071999999999994</v>
      </c>
      <c r="BJ345" s="176">
        <v>12.348000000000001</v>
      </c>
      <c r="BK345" s="176">
        <v>13.507200000000001</v>
      </c>
      <c r="BL345" s="176">
        <v>54.028800000000004</v>
      </c>
      <c r="BM345" s="176">
        <v>61.488</v>
      </c>
      <c r="BN345" s="176">
        <v>54.8352</v>
      </c>
      <c r="BO345" s="176">
        <v>87.880800000000008</v>
      </c>
      <c r="BP345" s="176">
        <v>102.93360000000001</v>
      </c>
      <c r="BQ345" s="176">
        <v>120.9264</v>
      </c>
      <c r="BR345" s="176">
        <v>110.74560000000001</v>
      </c>
      <c r="BS345" s="176">
        <v>109.83839999999999</v>
      </c>
      <c r="BT345" s="176">
        <v>158.5248</v>
      </c>
      <c r="BU345" s="176">
        <v>117.3312</v>
      </c>
      <c r="BV345" s="176">
        <v>39.933599999999998</v>
      </c>
      <c r="BW345" s="176">
        <v>106.74719999999999</v>
      </c>
      <c r="BX345" s="176">
        <v>110.1408</v>
      </c>
      <c r="BY345" s="176">
        <v>152.04</v>
      </c>
      <c r="BZ345" s="176">
        <v>87.091200000000001</v>
      </c>
      <c r="CA345" s="176">
        <v>63.134399999999999</v>
      </c>
      <c r="CB345" s="176">
        <v>71.971199999999996</v>
      </c>
      <c r="CC345" s="176">
        <v>111.68639999999999</v>
      </c>
      <c r="CD345" s="176">
        <v>100.8</v>
      </c>
      <c r="CE345" s="176">
        <v>78.136800000000008</v>
      </c>
      <c r="CF345" s="176">
        <v>99.4392</v>
      </c>
      <c r="CG345" s="176">
        <v>106.8312</v>
      </c>
      <c r="CH345" s="176">
        <v>96.163200000000003</v>
      </c>
      <c r="CI345" s="176">
        <v>119.7</v>
      </c>
      <c r="CJ345" s="176">
        <v>104.4456</v>
      </c>
      <c r="CK345" s="176">
        <v>118.33919999999999</v>
      </c>
      <c r="CL345" s="176">
        <v>95.541600000000003</v>
      </c>
      <c r="CM345" s="176">
        <v>130.2336</v>
      </c>
      <c r="CN345" s="176">
        <v>72.374399999999994</v>
      </c>
      <c r="CO345" s="176">
        <v>96.364800000000002</v>
      </c>
      <c r="CP345" s="176">
        <v>125.4456</v>
      </c>
      <c r="CQ345" s="176">
        <v>127.12560000000001</v>
      </c>
      <c r="CR345" s="176">
        <v>83.260800000000003</v>
      </c>
      <c r="CS345" s="176">
        <v>51.811199999999999</v>
      </c>
      <c r="CT345" s="176">
        <v>137.42400000000001</v>
      </c>
      <c r="CU345" s="176">
        <v>111.28319999999999</v>
      </c>
      <c r="CV345" s="176">
        <v>130.14959999999999</v>
      </c>
      <c r="CW345" s="176">
        <v>87.191999999999993</v>
      </c>
      <c r="CX345" s="176">
        <v>82.622399999999999</v>
      </c>
      <c r="CY345" s="176">
        <v>60.48</v>
      </c>
      <c r="CZ345" s="176">
        <v>107.352</v>
      </c>
      <c r="DA345" s="176">
        <v>107.85599999999999</v>
      </c>
      <c r="DB345" s="176">
        <v>96.1464</v>
      </c>
      <c r="DC345" s="176">
        <v>100.9008</v>
      </c>
      <c r="DD345" s="176">
        <v>129.5112</v>
      </c>
      <c r="DO345" s="178"/>
    </row>
    <row r="346" spans="1:119" customFormat="1" ht="12" customHeight="1" x14ac:dyDescent="0.2">
      <c r="A346" s="4"/>
      <c r="B346" s="44"/>
      <c r="C346" s="136"/>
      <c r="D346" s="175"/>
      <c r="E346" s="176"/>
      <c r="F346" s="176"/>
      <c r="G346" s="4"/>
      <c r="H346" s="4"/>
      <c r="I346" s="4"/>
      <c r="J346" s="4"/>
      <c r="K346" s="4"/>
      <c r="L346" s="208">
        <v>37577</v>
      </c>
      <c r="M346" s="176">
        <v>9.8409999999999993</v>
      </c>
      <c r="N346" s="176">
        <v>4.8019999999999996</v>
      </c>
      <c r="O346" s="176">
        <v>4.3079999999999998</v>
      </c>
      <c r="P346" s="176">
        <v>4.3550000000000004</v>
      </c>
      <c r="Q346" s="176">
        <v>4.2370000000000001</v>
      </c>
      <c r="R346" s="176">
        <v>4.1900000000000004</v>
      </c>
      <c r="S346" s="176">
        <v>4.2389999999999999</v>
      </c>
      <c r="T346" s="176">
        <v>4.274</v>
      </c>
      <c r="U346" s="176">
        <v>4.1849999999999996</v>
      </c>
      <c r="V346" s="176">
        <v>4.2110000000000003</v>
      </c>
      <c r="W346" s="176">
        <v>4.1890000000000001</v>
      </c>
      <c r="X346" s="176">
        <v>4.2389999999999999</v>
      </c>
      <c r="Y346" s="176">
        <v>4.351</v>
      </c>
      <c r="Z346" s="176">
        <v>4.5979999999999999</v>
      </c>
      <c r="AA346" s="176">
        <v>4.5730000000000004</v>
      </c>
      <c r="AB346" s="176">
        <v>4.7309999999999999</v>
      </c>
      <c r="AC346" s="176">
        <v>4.7380000000000004</v>
      </c>
      <c r="AD346" s="176">
        <v>5.8410000000000002</v>
      </c>
      <c r="AE346" s="176">
        <v>7.9669999999999996</v>
      </c>
      <c r="AF346" s="176">
        <v>7.9240000000000004</v>
      </c>
      <c r="AG346" s="176">
        <v>8.2349999999999994</v>
      </c>
      <c r="AH346" s="176">
        <v>5.2460000000000004</v>
      </c>
      <c r="AI346" s="176">
        <v>4.8639999999999999</v>
      </c>
      <c r="AJ346" s="176">
        <v>6.3929999999999998</v>
      </c>
      <c r="AK346" s="176">
        <v>141.59039999999999</v>
      </c>
      <c r="AL346" s="176">
        <v>141.876</v>
      </c>
      <c r="AM346" s="176">
        <v>93.038399999999996</v>
      </c>
      <c r="AN346" s="176">
        <v>131.8296</v>
      </c>
      <c r="AO346" s="176">
        <v>110.0736</v>
      </c>
      <c r="AP346" s="176">
        <v>129.12479999999999</v>
      </c>
      <c r="AQ346" s="176">
        <v>95.3904</v>
      </c>
      <c r="AR346" s="176">
        <v>141.69120000000001</v>
      </c>
      <c r="AS346" s="176">
        <v>101.556</v>
      </c>
      <c r="AT346" s="176">
        <v>137.28960000000001</v>
      </c>
      <c r="AU346" s="176">
        <v>43.948800000000006</v>
      </c>
      <c r="AV346" s="176">
        <v>28.828799999999998</v>
      </c>
      <c r="AW346" s="176">
        <v>97.053600000000003</v>
      </c>
      <c r="AX346" s="176">
        <v>113.6352</v>
      </c>
      <c r="AY346" s="176">
        <v>139.4736</v>
      </c>
      <c r="AZ346" s="176">
        <v>100.3968</v>
      </c>
      <c r="BA346" s="176">
        <v>58.2624</v>
      </c>
      <c r="BB346" s="176">
        <v>74.642399999999995</v>
      </c>
      <c r="BC346" s="176">
        <v>72.307199999999995</v>
      </c>
      <c r="BD346" s="176">
        <v>71.1648</v>
      </c>
      <c r="BE346" s="176">
        <v>16.497599999999998</v>
      </c>
      <c r="BF346" s="176">
        <v>71.147999999999996</v>
      </c>
      <c r="BG346" s="176">
        <v>133.2576</v>
      </c>
      <c r="BH346" s="176">
        <v>91.123199999999997</v>
      </c>
      <c r="BI346" s="176">
        <v>73.298400000000001</v>
      </c>
      <c r="BJ346" s="176">
        <v>116.2056</v>
      </c>
      <c r="BK346" s="176">
        <v>131.4264</v>
      </c>
      <c r="BL346" s="176">
        <v>125.21039999999999</v>
      </c>
      <c r="BM346" s="176">
        <v>142.12799999999999</v>
      </c>
      <c r="BN346" s="176">
        <v>54.683999999999997</v>
      </c>
      <c r="BO346" s="176">
        <v>99.103200000000001</v>
      </c>
      <c r="BP346" s="176">
        <v>84.739199999999997</v>
      </c>
      <c r="BQ346" s="176">
        <v>160.3056</v>
      </c>
      <c r="BR346" s="176">
        <v>72.189600000000013</v>
      </c>
      <c r="BS346" s="176">
        <v>92.937600000000003</v>
      </c>
      <c r="BT346" s="176">
        <v>114.50880000000001</v>
      </c>
      <c r="BU346" s="176">
        <v>131.24160000000001</v>
      </c>
      <c r="BV346" s="176">
        <v>83.831999999999994</v>
      </c>
      <c r="BW346" s="176">
        <v>84.671999999999997</v>
      </c>
      <c r="BX346" s="176">
        <v>129.30960000000002</v>
      </c>
      <c r="BY346" s="176">
        <v>104.07599999999999</v>
      </c>
      <c r="BZ346" s="176">
        <v>129.4272</v>
      </c>
      <c r="CA346" s="176">
        <v>77.616</v>
      </c>
      <c r="CB346" s="176">
        <v>94.533600000000007</v>
      </c>
      <c r="CC346" s="176">
        <v>100.044</v>
      </c>
      <c r="CD346" s="176">
        <v>141.9264</v>
      </c>
      <c r="CE346" s="176">
        <v>94.550399999999996</v>
      </c>
      <c r="CF346" s="176">
        <v>130.4016</v>
      </c>
      <c r="CG346" s="176">
        <v>70.56</v>
      </c>
      <c r="CH346" s="176">
        <v>79.850399999999993</v>
      </c>
      <c r="CI346" s="176">
        <v>135.32400000000001</v>
      </c>
      <c r="CJ346" s="176">
        <v>101.25360000000001</v>
      </c>
      <c r="CK346" s="176">
        <v>106.81439999999999</v>
      </c>
      <c r="CL346" s="176">
        <v>114.91200000000001</v>
      </c>
      <c r="CM346" s="176">
        <v>141.12</v>
      </c>
      <c r="CN346" s="176">
        <v>70.492800000000003</v>
      </c>
      <c r="CO346" s="176">
        <v>107.99039999999999</v>
      </c>
      <c r="CP346" s="176">
        <v>110.544</v>
      </c>
      <c r="CQ346" s="176">
        <v>127.3608</v>
      </c>
      <c r="CR346" s="176">
        <v>113.904</v>
      </c>
      <c r="CS346" s="176">
        <v>85.763999999999996</v>
      </c>
      <c r="CT346" s="176">
        <v>86.688000000000002</v>
      </c>
      <c r="CU346" s="176">
        <v>126.7392</v>
      </c>
      <c r="CV346" s="176">
        <v>135.72720000000001</v>
      </c>
      <c r="CW346" s="176">
        <v>46.7712</v>
      </c>
      <c r="CX346" s="176">
        <v>63.705599999999997</v>
      </c>
      <c r="CY346" s="176">
        <v>75.549600000000012</v>
      </c>
      <c r="CZ346" s="176">
        <v>125.16</v>
      </c>
      <c r="DA346" s="176">
        <v>124.70639999999999</v>
      </c>
      <c r="DB346" s="176">
        <v>121.6152</v>
      </c>
      <c r="DC346" s="176">
        <v>88.703999999999994</v>
      </c>
      <c r="DD346" s="176">
        <v>124.5552</v>
      </c>
      <c r="DO346" s="178"/>
    </row>
    <row r="347" spans="1:119" customFormat="1" ht="12" customHeight="1" x14ac:dyDescent="0.2">
      <c r="A347" s="4"/>
      <c r="B347" s="44"/>
      <c r="C347" s="136"/>
      <c r="D347" s="175"/>
      <c r="E347" s="176"/>
      <c r="F347" s="176"/>
      <c r="G347" s="4"/>
      <c r="H347" s="4"/>
      <c r="I347" s="4"/>
      <c r="J347" s="4"/>
      <c r="K347" s="4"/>
      <c r="L347" s="208">
        <v>37578</v>
      </c>
      <c r="M347" s="176">
        <v>6.5860000000000003</v>
      </c>
      <c r="N347" s="176">
        <v>6.65</v>
      </c>
      <c r="O347" s="176">
        <v>6.6390000000000002</v>
      </c>
      <c r="P347" s="176">
        <v>6.4429999999999996</v>
      </c>
      <c r="Q347" s="176">
        <v>6.2869999999999999</v>
      </c>
      <c r="R347" s="176">
        <v>6.2839999999999998</v>
      </c>
      <c r="S347" s="176">
        <v>5.3109999999999999</v>
      </c>
      <c r="T347" s="176">
        <v>4.1379999999999999</v>
      </c>
      <c r="U347" s="176">
        <v>4.9180000000000001</v>
      </c>
      <c r="V347" s="176">
        <v>5.2779999999999996</v>
      </c>
      <c r="W347" s="176">
        <v>5.2960000000000003</v>
      </c>
      <c r="X347" s="176">
        <v>5.1130000000000004</v>
      </c>
      <c r="Y347" s="176">
        <v>4.9989999999999997</v>
      </c>
      <c r="Z347" s="176">
        <v>4.492</v>
      </c>
      <c r="AA347" s="176">
        <v>3.8340000000000001</v>
      </c>
      <c r="AB347" s="176">
        <v>3.823</v>
      </c>
      <c r="AC347" s="176">
        <v>4.391</v>
      </c>
      <c r="AD347" s="176">
        <v>5.1150000000000002</v>
      </c>
      <c r="AE347" s="176">
        <v>4.2380000000000004</v>
      </c>
      <c r="AF347" s="176">
        <v>4.3410000000000002</v>
      </c>
      <c r="AG347" s="176">
        <v>4.335</v>
      </c>
      <c r="AH347" s="176">
        <v>4.32</v>
      </c>
      <c r="AI347" s="176">
        <v>4.3140000000000001</v>
      </c>
      <c r="AJ347" s="176">
        <v>7.4359999999999999</v>
      </c>
      <c r="AK347" s="176">
        <v>97.389600000000002</v>
      </c>
      <c r="AL347" s="176">
        <v>137.08799999999999</v>
      </c>
      <c r="AM347" s="176">
        <v>63.1008</v>
      </c>
      <c r="AN347" s="176">
        <v>97.423199999999994</v>
      </c>
      <c r="AO347" s="176">
        <v>120.0192</v>
      </c>
      <c r="AP347" s="176">
        <v>106.848</v>
      </c>
      <c r="AQ347" s="176">
        <v>157.29839999999999</v>
      </c>
      <c r="AR347" s="176">
        <v>76.86</v>
      </c>
      <c r="AS347" s="176">
        <v>114.492</v>
      </c>
      <c r="AT347" s="176">
        <v>139.80960000000002</v>
      </c>
      <c r="AU347" s="176">
        <v>85.948800000000006</v>
      </c>
      <c r="AV347" s="176">
        <v>105.21839999999999</v>
      </c>
      <c r="AW347" s="176">
        <v>100.9512</v>
      </c>
      <c r="AX347" s="176">
        <v>65.755200000000002</v>
      </c>
      <c r="AY347" s="176">
        <v>107.04960000000001</v>
      </c>
      <c r="AZ347" s="176">
        <v>126</v>
      </c>
      <c r="BA347" s="176">
        <v>98.078399999999988</v>
      </c>
      <c r="BB347" s="176">
        <v>104.78160000000001</v>
      </c>
      <c r="BC347" s="176">
        <v>135.94560000000001</v>
      </c>
      <c r="BD347" s="176">
        <v>118.69199999999999</v>
      </c>
      <c r="BE347" s="176">
        <v>113.904</v>
      </c>
      <c r="BF347" s="176">
        <v>64.881599999999992</v>
      </c>
      <c r="BG347" s="176">
        <v>68.44319999999999</v>
      </c>
      <c r="BH347" s="176">
        <v>79.447199999999995</v>
      </c>
      <c r="BI347" s="176">
        <v>74.793600000000012</v>
      </c>
      <c r="BJ347" s="176">
        <v>99.859200000000001</v>
      </c>
      <c r="BK347" s="176">
        <v>14.6328</v>
      </c>
      <c r="BL347" s="176">
        <v>6.1656000000000004</v>
      </c>
      <c r="BM347" s="176">
        <v>58.212000000000003</v>
      </c>
      <c r="BN347" s="176">
        <v>82.252800000000008</v>
      </c>
      <c r="BO347" s="176">
        <v>120.75839999999999</v>
      </c>
      <c r="BP347" s="176">
        <v>146.96639999999999</v>
      </c>
      <c r="BQ347" s="176">
        <v>86.486399999999989</v>
      </c>
      <c r="BR347" s="176">
        <v>143.47200000000001</v>
      </c>
      <c r="BS347" s="176">
        <v>105.4872</v>
      </c>
      <c r="BT347" s="176">
        <v>130.14959999999999</v>
      </c>
      <c r="BU347" s="176">
        <v>126</v>
      </c>
      <c r="BV347" s="176">
        <v>29.148</v>
      </c>
      <c r="BW347" s="176">
        <v>101.60639999999999</v>
      </c>
      <c r="BX347" s="176">
        <v>128.6208</v>
      </c>
      <c r="BY347" s="176">
        <v>37.665599999999998</v>
      </c>
      <c r="BZ347" s="176">
        <v>98.599199999999996</v>
      </c>
      <c r="CA347" s="176">
        <v>94.701599999999999</v>
      </c>
      <c r="CB347" s="176">
        <v>100.58160000000001</v>
      </c>
      <c r="CC347" s="176">
        <v>125.1096</v>
      </c>
      <c r="CD347" s="176">
        <v>125.1936</v>
      </c>
      <c r="CE347" s="176">
        <v>78.976799999999997</v>
      </c>
      <c r="CF347" s="176">
        <v>109.14960000000001</v>
      </c>
      <c r="CG347" s="176">
        <v>91.879199999999997</v>
      </c>
      <c r="CH347" s="176">
        <v>89.107199999999992</v>
      </c>
      <c r="CI347" s="176">
        <v>103.824</v>
      </c>
      <c r="CJ347" s="176">
        <v>60.681599999999996</v>
      </c>
      <c r="CK347" s="176">
        <v>89.409600000000012</v>
      </c>
      <c r="CL347" s="176">
        <v>60.564</v>
      </c>
      <c r="CM347" s="176">
        <v>96.768000000000001</v>
      </c>
      <c r="CN347" s="176">
        <v>125.21039999999999</v>
      </c>
      <c r="CO347" s="176">
        <v>97.641600000000011</v>
      </c>
      <c r="CP347" s="176">
        <v>116.91119999999999</v>
      </c>
      <c r="CQ347" s="176">
        <v>133.0728</v>
      </c>
      <c r="CR347" s="176">
        <v>94.348799999999997</v>
      </c>
      <c r="CS347" s="176">
        <v>97.944000000000003</v>
      </c>
      <c r="CT347" s="176">
        <v>73.584000000000003</v>
      </c>
      <c r="CU347" s="176">
        <v>93.441600000000008</v>
      </c>
      <c r="CV347" s="176">
        <v>75.196799999999996</v>
      </c>
      <c r="CW347" s="176">
        <v>129.024</v>
      </c>
      <c r="CX347" s="176">
        <v>75.247199999999992</v>
      </c>
      <c r="CY347" s="176">
        <v>124.0848</v>
      </c>
      <c r="CZ347" s="176">
        <v>129.84719999999999</v>
      </c>
      <c r="DA347" s="176">
        <v>112.0896</v>
      </c>
      <c r="DB347" s="176">
        <v>124.18560000000001</v>
      </c>
      <c r="DC347" s="176">
        <v>87.830399999999997</v>
      </c>
      <c r="DD347" s="176">
        <v>137.27279999999999</v>
      </c>
      <c r="DO347" s="178"/>
    </row>
    <row r="348" spans="1:119" customFormat="1" ht="12" customHeight="1" x14ac:dyDescent="0.2">
      <c r="A348" s="4"/>
      <c r="B348" s="44"/>
      <c r="C348" s="136"/>
      <c r="D348" s="175"/>
      <c r="E348" s="176"/>
      <c r="F348" s="176"/>
      <c r="G348" s="4"/>
      <c r="H348" s="4"/>
      <c r="I348" s="4"/>
      <c r="J348" s="4"/>
      <c r="K348" s="4"/>
      <c r="L348" s="208">
        <v>37579</v>
      </c>
      <c r="M348" s="176">
        <v>8.0090000000000003</v>
      </c>
      <c r="N348" s="176">
        <v>8.0399999999999991</v>
      </c>
      <c r="O348" s="176">
        <v>8.4529999999999994</v>
      </c>
      <c r="P348" s="176">
        <v>8.5109999999999992</v>
      </c>
      <c r="Q348" s="176">
        <v>8.1440000000000001</v>
      </c>
      <c r="R348" s="176">
        <v>7.9820000000000002</v>
      </c>
      <c r="S348" s="176">
        <v>7.7939999999999996</v>
      </c>
      <c r="T348" s="176">
        <v>7.8529999999999998</v>
      </c>
      <c r="U348" s="176">
        <v>8.4369999999999994</v>
      </c>
      <c r="V348" s="176">
        <v>8.4960000000000004</v>
      </c>
      <c r="W348" s="176">
        <v>8.4849999999999994</v>
      </c>
      <c r="X348" s="176">
        <v>8.4730000000000008</v>
      </c>
      <c r="Y348" s="176">
        <v>8.4190000000000005</v>
      </c>
      <c r="Z348" s="176">
        <v>5.2690000000000001</v>
      </c>
      <c r="AA348" s="176">
        <v>4.2590000000000003</v>
      </c>
      <c r="AB348" s="176">
        <v>9.9329999999999998</v>
      </c>
      <c r="AC348" s="176">
        <v>9.9740000000000002</v>
      </c>
      <c r="AD348" s="176">
        <v>8.6890000000000001</v>
      </c>
      <c r="AE348" s="176">
        <v>8.0589999999999993</v>
      </c>
      <c r="AF348" s="176">
        <v>8.1189999999999998</v>
      </c>
      <c r="AG348" s="176">
        <v>8.3800000000000008</v>
      </c>
      <c r="AH348" s="176">
        <v>8.7059999999999995</v>
      </c>
      <c r="AI348" s="176">
        <v>9.8849999999999998</v>
      </c>
      <c r="AJ348" s="176">
        <v>9.7989999999999995</v>
      </c>
      <c r="AK348" s="176">
        <v>83.033999999999992</v>
      </c>
      <c r="AL348" s="176">
        <v>100.16159999999999</v>
      </c>
      <c r="AM348" s="176">
        <v>66.486000000000004</v>
      </c>
      <c r="AN348" s="176">
        <v>90.476399999999998</v>
      </c>
      <c r="AO348" s="176">
        <v>74.3904</v>
      </c>
      <c r="AP348" s="176">
        <v>58.304400000000001</v>
      </c>
      <c r="AQ348" s="176">
        <v>96.347999999999985</v>
      </c>
      <c r="AR348" s="176">
        <v>72.500399999999999</v>
      </c>
      <c r="AS348" s="176">
        <v>88.695599999999999</v>
      </c>
      <c r="AT348" s="176">
        <v>112.24080000000001</v>
      </c>
      <c r="AU348" s="176">
        <v>62.227200000000003</v>
      </c>
      <c r="AV348" s="176">
        <v>84.058799999999991</v>
      </c>
      <c r="AW348" s="176">
        <v>86.822400000000002</v>
      </c>
      <c r="AX348" s="176">
        <v>66.645600000000002</v>
      </c>
      <c r="AY348" s="176">
        <v>87.998400000000004</v>
      </c>
      <c r="AZ348" s="176">
        <v>82.126800000000003</v>
      </c>
      <c r="BA348" s="176">
        <v>68.258399999999995</v>
      </c>
      <c r="BB348" s="176">
        <v>72.34920000000001</v>
      </c>
      <c r="BC348" s="176">
        <v>102.04320000000001</v>
      </c>
      <c r="BD348" s="176">
        <v>101.178</v>
      </c>
      <c r="BE348" s="176">
        <v>71.366399999999999</v>
      </c>
      <c r="BF348" s="176">
        <v>66.275999999999996</v>
      </c>
      <c r="BG348" s="176">
        <v>74.591999999999999</v>
      </c>
      <c r="BH348" s="176">
        <v>62.092800000000004</v>
      </c>
      <c r="BI348" s="176">
        <v>67.536000000000001</v>
      </c>
      <c r="BJ348" s="176">
        <v>55.036799999999999</v>
      </c>
      <c r="BK348" s="176">
        <v>34.271999999999998</v>
      </c>
      <c r="BL348" s="176">
        <v>0.4032</v>
      </c>
      <c r="BM348" s="176">
        <v>22.5792</v>
      </c>
      <c r="BN348" s="176">
        <v>27.4176</v>
      </c>
      <c r="BO348" s="176">
        <v>99.682799999999986</v>
      </c>
      <c r="BP348" s="176">
        <v>106.68</v>
      </c>
      <c r="BQ348" s="176">
        <v>21.7728</v>
      </c>
      <c r="BR348" s="176">
        <v>55.641599999999997</v>
      </c>
      <c r="BS348" s="176">
        <v>76.003199999999993</v>
      </c>
      <c r="BT348" s="176">
        <v>73.180800000000005</v>
      </c>
      <c r="BU348" s="176">
        <v>74.995199999999997</v>
      </c>
      <c r="BV348" s="176">
        <v>28.3752</v>
      </c>
      <c r="BW348" s="176">
        <v>66.611999999999995</v>
      </c>
      <c r="BX348" s="176">
        <v>62.8992</v>
      </c>
      <c r="BY348" s="176">
        <v>90.5184</v>
      </c>
      <c r="BZ348" s="176">
        <v>75.599999999999994</v>
      </c>
      <c r="CA348" s="176">
        <v>27.098400000000002</v>
      </c>
      <c r="CB348" s="176">
        <v>12.700799999999999</v>
      </c>
      <c r="CC348" s="176">
        <v>3.2256</v>
      </c>
      <c r="CD348" s="176">
        <v>59.068800000000003</v>
      </c>
      <c r="CE348" s="176">
        <v>74.995199999999997</v>
      </c>
      <c r="CF348" s="176">
        <v>128.82239999999999</v>
      </c>
      <c r="CG348" s="176">
        <v>98.380800000000008</v>
      </c>
      <c r="CH348" s="176">
        <v>103.3368</v>
      </c>
      <c r="CI348" s="176">
        <v>135.072</v>
      </c>
      <c r="CJ348" s="176">
        <v>89.913600000000002</v>
      </c>
      <c r="CK348" s="176">
        <v>97.372799999999998</v>
      </c>
      <c r="CL348" s="176">
        <v>28.1904</v>
      </c>
      <c r="CM348" s="176">
        <v>101.136</v>
      </c>
      <c r="CN348" s="176">
        <v>90.132000000000005</v>
      </c>
      <c r="CO348" s="176">
        <v>143.87520000000001</v>
      </c>
      <c r="CP348" s="176">
        <v>93.458399999999997</v>
      </c>
      <c r="CQ348" s="176">
        <v>118.5408</v>
      </c>
      <c r="CR348" s="176">
        <v>116.5248</v>
      </c>
      <c r="CS348" s="176">
        <v>101.40480000000001</v>
      </c>
      <c r="CT348" s="176">
        <v>94.130399999999995</v>
      </c>
      <c r="CU348" s="176">
        <v>25.435200000000002</v>
      </c>
      <c r="CV348" s="176">
        <v>143.0352</v>
      </c>
      <c r="CW348" s="176">
        <v>111.08160000000001</v>
      </c>
      <c r="CX348" s="176">
        <v>120.55680000000001</v>
      </c>
      <c r="CY348" s="176">
        <v>142.93439999999998</v>
      </c>
      <c r="CZ348" s="176">
        <v>35.6496</v>
      </c>
      <c r="DA348" s="176">
        <v>112.25760000000001</v>
      </c>
      <c r="DB348" s="176">
        <v>127.68</v>
      </c>
      <c r="DC348" s="176">
        <v>147.0504</v>
      </c>
      <c r="DD348" s="176">
        <v>46.972799999999999</v>
      </c>
      <c r="DO348" s="178"/>
    </row>
    <row r="349" spans="1:119" customFormat="1" ht="12" customHeight="1" x14ac:dyDescent="0.2">
      <c r="A349" s="4"/>
      <c r="B349" s="44"/>
      <c r="C349" s="136"/>
      <c r="D349" s="175"/>
      <c r="E349" s="176"/>
      <c r="F349" s="176"/>
      <c r="G349" s="4"/>
      <c r="H349" s="4"/>
      <c r="I349" s="4"/>
      <c r="J349" s="4"/>
      <c r="K349" s="4"/>
      <c r="L349" s="208">
        <v>37580</v>
      </c>
      <c r="M349" s="176">
        <v>7.7439999999999998</v>
      </c>
      <c r="N349" s="176">
        <v>4.7880000000000003</v>
      </c>
      <c r="O349" s="176">
        <v>8.6219999999999999</v>
      </c>
      <c r="P349" s="176">
        <v>7.1429999999999998</v>
      </c>
      <c r="Q349" s="176">
        <v>4.5170000000000003</v>
      </c>
      <c r="R349" s="176">
        <v>4.5979999999999999</v>
      </c>
      <c r="S349" s="176">
        <v>4.5890000000000004</v>
      </c>
      <c r="T349" s="176">
        <v>4.4580000000000002</v>
      </c>
      <c r="U349" s="176">
        <v>4.2670000000000003</v>
      </c>
      <c r="V349" s="176">
        <v>4.2670000000000003</v>
      </c>
      <c r="W349" s="176">
        <v>4.5810000000000004</v>
      </c>
      <c r="X349" s="176">
        <v>4.5529999999999999</v>
      </c>
      <c r="Y349" s="176">
        <v>4.6340000000000003</v>
      </c>
      <c r="Z349" s="176">
        <v>4.7530000000000001</v>
      </c>
      <c r="AA349" s="176">
        <v>6.6269999999999998</v>
      </c>
      <c r="AB349" s="176">
        <v>6.7220000000000004</v>
      </c>
      <c r="AC349" s="176">
        <v>8.1120000000000001</v>
      </c>
      <c r="AD349" s="176">
        <v>6.6189999999999998</v>
      </c>
      <c r="AE349" s="176">
        <v>4.532</v>
      </c>
      <c r="AF349" s="176">
        <v>4.7210000000000001</v>
      </c>
      <c r="AG349" s="176">
        <v>4.8109999999999999</v>
      </c>
      <c r="AH349" s="176">
        <v>4.8010000000000002</v>
      </c>
      <c r="AI349" s="176">
        <v>4.8019999999999996</v>
      </c>
      <c r="AJ349" s="176">
        <v>6.2030000000000003</v>
      </c>
      <c r="AK349" s="176">
        <v>68.678399999999996</v>
      </c>
      <c r="AL349" s="176">
        <v>63.235199999999999</v>
      </c>
      <c r="AM349" s="176">
        <v>69.871200000000002</v>
      </c>
      <c r="AN349" s="176">
        <v>83.529600000000002</v>
      </c>
      <c r="AO349" s="176">
        <v>49.870800000000003</v>
      </c>
      <c r="AP349" s="176">
        <v>9.7607999999999997</v>
      </c>
      <c r="AQ349" s="176">
        <v>35.397599999999997</v>
      </c>
      <c r="AR349" s="176">
        <v>68.140799999999999</v>
      </c>
      <c r="AS349" s="176">
        <v>62.8992</v>
      </c>
      <c r="AT349" s="176">
        <v>84.671999999999997</v>
      </c>
      <c r="AU349" s="176">
        <v>38.505600000000001</v>
      </c>
      <c r="AV349" s="176">
        <v>62.8992</v>
      </c>
      <c r="AW349" s="176">
        <v>72.693600000000004</v>
      </c>
      <c r="AX349" s="176">
        <v>67.536000000000001</v>
      </c>
      <c r="AY349" s="176">
        <v>68.947199999999995</v>
      </c>
      <c r="AZ349" s="176">
        <v>38.253599999999999</v>
      </c>
      <c r="BA349" s="176">
        <v>38.438400000000001</v>
      </c>
      <c r="BB349" s="176">
        <v>39.916800000000002</v>
      </c>
      <c r="BC349" s="176">
        <v>68.140799999999999</v>
      </c>
      <c r="BD349" s="176">
        <v>83.664000000000001</v>
      </c>
      <c r="BE349" s="176">
        <v>28.828799999999998</v>
      </c>
      <c r="BF349" s="176">
        <v>67.670400000000001</v>
      </c>
      <c r="BG349" s="176">
        <v>57.052800000000005</v>
      </c>
      <c r="BH349" s="176">
        <v>66.931200000000004</v>
      </c>
      <c r="BI349" s="176">
        <v>79.632000000000005</v>
      </c>
      <c r="BJ349" s="176">
        <v>24.796799999999998</v>
      </c>
      <c r="BK349" s="176">
        <v>72.945599999999999</v>
      </c>
      <c r="BL349" s="176">
        <v>66.326399999999992</v>
      </c>
      <c r="BM349" s="176">
        <v>90.5184</v>
      </c>
      <c r="BN349" s="176">
        <v>31.046400000000002</v>
      </c>
      <c r="BO349" s="176">
        <v>78.607199999999992</v>
      </c>
      <c r="BP349" s="176">
        <v>66.393600000000006</v>
      </c>
      <c r="BQ349" s="176">
        <v>70.156800000000004</v>
      </c>
      <c r="BR349" s="176">
        <v>58.665599999999998</v>
      </c>
      <c r="BS349" s="176">
        <v>57.792000000000002</v>
      </c>
      <c r="BT349" s="176">
        <v>70.828800000000001</v>
      </c>
      <c r="BU349" s="176">
        <v>59.8752</v>
      </c>
      <c r="BV349" s="176">
        <v>84.87360000000001</v>
      </c>
      <c r="BW349" s="176">
        <v>1.1255999999999999</v>
      </c>
      <c r="BX349" s="176">
        <v>68.980800000000002</v>
      </c>
      <c r="BY349" s="176">
        <v>64.7136</v>
      </c>
      <c r="BZ349" s="176">
        <v>70.56</v>
      </c>
      <c r="CA349" s="176">
        <v>66.729600000000005</v>
      </c>
      <c r="CB349" s="176">
        <v>13.103999999999999</v>
      </c>
      <c r="CC349" s="176">
        <v>15.304799999999998</v>
      </c>
      <c r="CD349" s="176">
        <v>68.947199999999995</v>
      </c>
      <c r="CE349" s="176">
        <v>68.74560000000001</v>
      </c>
      <c r="CF349" s="176">
        <v>100.1952</v>
      </c>
      <c r="CG349" s="176">
        <v>13.994399999999999</v>
      </c>
      <c r="CH349" s="176">
        <v>55.255199999999995</v>
      </c>
      <c r="CI349" s="176">
        <v>130.62</v>
      </c>
      <c r="CJ349" s="176">
        <v>127.5288</v>
      </c>
      <c r="CK349" s="176">
        <v>144.5472</v>
      </c>
      <c r="CL349" s="176">
        <v>93.189600000000013</v>
      </c>
      <c r="CM349" s="176">
        <v>100.31280000000001</v>
      </c>
      <c r="CN349" s="176">
        <v>124.908</v>
      </c>
      <c r="CO349" s="176">
        <v>154.5264</v>
      </c>
      <c r="CP349" s="176">
        <v>91.02239999999999</v>
      </c>
      <c r="CQ349" s="176">
        <v>78.808800000000005</v>
      </c>
      <c r="CR349" s="176">
        <v>96.381600000000006</v>
      </c>
      <c r="CS349" s="176">
        <v>128.46960000000001</v>
      </c>
      <c r="CT349" s="176">
        <v>145.15199999999999</v>
      </c>
      <c r="CU349" s="176">
        <v>96.1464</v>
      </c>
      <c r="CV349" s="176">
        <v>97.97760000000001</v>
      </c>
      <c r="CW349" s="176">
        <v>111.8544</v>
      </c>
      <c r="CX349" s="176">
        <v>117.12960000000001</v>
      </c>
      <c r="CY349" s="176">
        <v>63.302399999999999</v>
      </c>
      <c r="CZ349" s="176">
        <v>102.14400000000001</v>
      </c>
      <c r="DA349" s="176">
        <v>117.348</v>
      </c>
      <c r="DB349" s="176">
        <v>130.83840000000001</v>
      </c>
      <c r="DC349" s="176">
        <v>64.394400000000005</v>
      </c>
      <c r="DD349" s="176">
        <v>123.63119999999999</v>
      </c>
      <c r="DO349" s="178"/>
    </row>
    <row r="350" spans="1:119" customFormat="1" ht="12" customHeight="1" x14ac:dyDescent="0.2">
      <c r="A350" s="4"/>
      <c r="B350" s="44"/>
      <c r="C350" s="136"/>
      <c r="D350" s="175"/>
      <c r="E350" s="176"/>
      <c r="F350" s="176"/>
      <c r="G350" s="4"/>
      <c r="H350" s="4"/>
      <c r="I350" s="4"/>
      <c r="J350" s="4"/>
      <c r="K350" s="4"/>
      <c r="L350" s="208">
        <v>37581</v>
      </c>
      <c r="M350" s="176">
        <v>4.7329999999999997</v>
      </c>
      <c r="N350" s="176">
        <v>4.6900000000000004</v>
      </c>
      <c r="O350" s="176">
        <v>4.6449999999999996</v>
      </c>
      <c r="P350" s="176">
        <v>4.6150000000000002</v>
      </c>
      <c r="Q350" s="176">
        <v>4.6120000000000001</v>
      </c>
      <c r="R350" s="176">
        <v>4.5919999999999996</v>
      </c>
      <c r="S350" s="176">
        <v>3.9020000000000001</v>
      </c>
      <c r="T350" s="176">
        <v>5.6719999999999997</v>
      </c>
      <c r="U350" s="176">
        <v>5.6660000000000004</v>
      </c>
      <c r="V350" s="176">
        <v>5.2759999999999998</v>
      </c>
      <c r="W350" s="176">
        <v>3.2120000000000002</v>
      </c>
      <c r="X350" s="176">
        <v>3.6059999999999999</v>
      </c>
      <c r="Y350" s="176">
        <v>4.8840000000000003</v>
      </c>
      <c r="Z350" s="176">
        <v>4.8920000000000003</v>
      </c>
      <c r="AA350" s="176">
        <v>7.6130000000000004</v>
      </c>
      <c r="AB350" s="176">
        <v>7.9409999999999998</v>
      </c>
      <c r="AC350" s="176">
        <v>7.8570000000000002</v>
      </c>
      <c r="AD350" s="176">
        <v>6.9560000000000004</v>
      </c>
      <c r="AE350" s="176">
        <v>7.7910000000000004</v>
      </c>
      <c r="AF350" s="176">
        <v>9.1080000000000005</v>
      </c>
      <c r="AG350" s="176">
        <v>9.093</v>
      </c>
      <c r="AH350" s="176">
        <v>9.1489999999999991</v>
      </c>
      <c r="AI350" s="176">
        <v>9.1470000000000002</v>
      </c>
      <c r="AJ350" s="176">
        <v>4.0650000000000004</v>
      </c>
      <c r="AK350" s="176">
        <v>33.8688</v>
      </c>
      <c r="AL350" s="176">
        <v>33.062400000000004</v>
      </c>
      <c r="AM350" s="176">
        <v>45.561599999999999</v>
      </c>
      <c r="AN350" s="176">
        <v>57.657599999999995</v>
      </c>
      <c r="AO350" s="176">
        <v>25.351200000000002</v>
      </c>
      <c r="AP350" s="176">
        <v>9.9456000000000007</v>
      </c>
      <c r="AQ350" s="176">
        <v>56.5488</v>
      </c>
      <c r="AR350" s="176">
        <v>64.075199999999995</v>
      </c>
      <c r="AS350" s="176">
        <v>48.938400000000001</v>
      </c>
      <c r="AT350" s="176">
        <v>55.036799999999999</v>
      </c>
      <c r="AU350" s="176">
        <v>30.055199999999999</v>
      </c>
      <c r="AV350" s="176">
        <v>23.352</v>
      </c>
      <c r="AW350" s="176">
        <v>61.891199999999998</v>
      </c>
      <c r="AX350" s="176">
        <v>55.036799999999999</v>
      </c>
      <c r="AY350" s="176">
        <v>41.529600000000002</v>
      </c>
      <c r="AZ350" s="176">
        <v>66.124800000000008</v>
      </c>
      <c r="BA350" s="176">
        <v>19.958400000000001</v>
      </c>
      <c r="BB350" s="176">
        <v>55.372800000000005</v>
      </c>
      <c r="BC350" s="176">
        <v>48.283199999999994</v>
      </c>
      <c r="BD350" s="176">
        <v>44.5032</v>
      </c>
      <c r="BE350" s="176">
        <v>60.580800000000004</v>
      </c>
      <c r="BF350" s="176">
        <v>27.333599999999997</v>
      </c>
      <c r="BG350" s="176">
        <v>39.311999999999998</v>
      </c>
      <c r="BH350" s="176">
        <v>15.926399999999999</v>
      </c>
      <c r="BI350" s="176">
        <v>20.764800000000001</v>
      </c>
      <c r="BJ350" s="176">
        <v>63.8232</v>
      </c>
      <c r="BK350" s="176">
        <v>68.241600000000005</v>
      </c>
      <c r="BL350" s="176">
        <v>53.037599999999998</v>
      </c>
      <c r="BM350" s="176">
        <v>61.084800000000001</v>
      </c>
      <c r="BN350" s="176">
        <v>41.126400000000004</v>
      </c>
      <c r="BO350" s="176">
        <v>11.541600000000001</v>
      </c>
      <c r="BP350" s="176">
        <v>71.181600000000003</v>
      </c>
      <c r="BQ350" s="176">
        <v>56.095199999999998</v>
      </c>
      <c r="BR350" s="176">
        <v>42.739199999999997</v>
      </c>
      <c r="BS350" s="176">
        <v>69.148800000000008</v>
      </c>
      <c r="BT350" s="176">
        <v>20.9664</v>
      </c>
      <c r="BU350" s="176">
        <v>39.715199999999996</v>
      </c>
      <c r="BV350" s="176">
        <v>24.813599999999997</v>
      </c>
      <c r="BW350" s="176">
        <v>12.348000000000001</v>
      </c>
      <c r="BX350" s="176">
        <v>10.987200000000001</v>
      </c>
      <c r="BY350" s="176">
        <v>11.491200000000001</v>
      </c>
      <c r="BZ350" s="176">
        <v>6.4512</v>
      </c>
      <c r="CA350" s="176">
        <v>12.0792</v>
      </c>
      <c r="CB350" s="176">
        <v>65.150400000000005</v>
      </c>
      <c r="CC350" s="176">
        <v>47.552399999999999</v>
      </c>
      <c r="CD350" s="176">
        <v>78.590400000000002</v>
      </c>
      <c r="CE350" s="176">
        <v>86.797200000000004</v>
      </c>
      <c r="CF350" s="176">
        <v>35.28</v>
      </c>
      <c r="CG350" s="176">
        <v>56.6496</v>
      </c>
      <c r="CH350" s="176">
        <v>13.910399999999999</v>
      </c>
      <c r="CI350" s="176">
        <v>66.024000000000001</v>
      </c>
      <c r="CJ350" s="176">
        <v>62.697600000000001</v>
      </c>
      <c r="CK350" s="176">
        <v>51.24</v>
      </c>
      <c r="CL350" s="176">
        <v>68.342399999999998</v>
      </c>
      <c r="CM350" s="176">
        <v>29.9544</v>
      </c>
      <c r="CN350" s="176">
        <v>58.833599999999997</v>
      </c>
      <c r="CO350" s="176">
        <v>59.8416</v>
      </c>
      <c r="CP350" s="176">
        <v>49.9968</v>
      </c>
      <c r="CQ350" s="176">
        <v>62.092800000000004</v>
      </c>
      <c r="CR350" s="176">
        <v>36.691199999999995</v>
      </c>
      <c r="CS350" s="176">
        <v>53.625599999999999</v>
      </c>
      <c r="CT350" s="176">
        <v>63.974400000000003</v>
      </c>
      <c r="CU350" s="176">
        <v>55.708800000000004</v>
      </c>
      <c r="CV350" s="176">
        <v>55.036799999999999</v>
      </c>
      <c r="CW350" s="176">
        <v>44.553599999999996</v>
      </c>
      <c r="CX350" s="176">
        <v>17.623200000000001</v>
      </c>
      <c r="CY350" s="176">
        <v>46.972799999999999</v>
      </c>
      <c r="CZ350" s="176">
        <v>39.580800000000004</v>
      </c>
      <c r="DA350" s="176">
        <v>47.375999999999998</v>
      </c>
      <c r="DB350" s="176">
        <v>35.683199999999999</v>
      </c>
      <c r="DC350" s="176">
        <v>61.2864</v>
      </c>
      <c r="DD350" s="176">
        <v>23.133599999999998</v>
      </c>
      <c r="DO350" s="178"/>
    </row>
    <row r="351" spans="1:119" customFormat="1" ht="12" customHeight="1" x14ac:dyDescent="0.2">
      <c r="A351" s="4"/>
      <c r="B351" s="44"/>
      <c r="C351" s="136"/>
      <c r="D351" s="175"/>
      <c r="E351" s="176"/>
      <c r="F351" s="176"/>
      <c r="G351" s="4"/>
      <c r="H351" s="4"/>
      <c r="I351" s="4"/>
      <c r="J351" s="4"/>
      <c r="K351" s="4"/>
      <c r="L351" s="208">
        <v>37582</v>
      </c>
      <c r="M351" s="176">
        <v>4.1310000000000002</v>
      </c>
      <c r="N351" s="176">
        <v>4.0490000000000004</v>
      </c>
      <c r="O351" s="176">
        <v>3.9740000000000002</v>
      </c>
      <c r="P351" s="176">
        <v>3.9769999999999999</v>
      </c>
      <c r="Q351" s="176">
        <v>3.97</v>
      </c>
      <c r="R351" s="176">
        <v>3.9649999999999999</v>
      </c>
      <c r="S351" s="176">
        <v>3.996</v>
      </c>
      <c r="T351" s="176">
        <v>4.0110000000000001</v>
      </c>
      <c r="U351" s="176">
        <v>4.0439999999999996</v>
      </c>
      <c r="V351" s="176">
        <v>4.0949999999999998</v>
      </c>
      <c r="W351" s="176">
        <v>4.1059999999999999</v>
      </c>
      <c r="X351" s="176">
        <v>3.7410000000000001</v>
      </c>
      <c r="Y351" s="176">
        <v>3.6469999999999998</v>
      </c>
      <c r="Z351" s="176">
        <v>3.649</v>
      </c>
      <c r="AA351" s="176">
        <v>3.6469999999999998</v>
      </c>
      <c r="AB351" s="176">
        <v>3.649</v>
      </c>
      <c r="AC351" s="176">
        <v>3.6440000000000001</v>
      </c>
      <c r="AD351" s="176">
        <v>3.6920000000000002</v>
      </c>
      <c r="AE351" s="176">
        <v>3.649</v>
      </c>
      <c r="AF351" s="176">
        <v>3.653</v>
      </c>
      <c r="AG351" s="176">
        <v>3.7280000000000002</v>
      </c>
      <c r="AH351" s="176">
        <v>3.7280000000000002</v>
      </c>
      <c r="AI351" s="176">
        <v>3.1019999999999999</v>
      </c>
      <c r="AJ351" s="176">
        <v>4.7690000000000001</v>
      </c>
      <c r="AK351" s="176">
        <v>36.691199999999995</v>
      </c>
      <c r="AL351" s="176">
        <v>66.326399999999992</v>
      </c>
      <c r="AM351" s="176">
        <v>20.16</v>
      </c>
      <c r="AN351" s="176">
        <v>4.032</v>
      </c>
      <c r="AO351" s="176">
        <v>9.7103999999999999</v>
      </c>
      <c r="AP351" s="176">
        <v>56.011199999999995</v>
      </c>
      <c r="AQ351" s="176">
        <v>50.567999999999998</v>
      </c>
      <c r="AR351" s="176">
        <v>54.347999999999999</v>
      </c>
      <c r="AS351" s="176">
        <v>38.186399999999999</v>
      </c>
      <c r="AT351" s="176">
        <v>135.9288</v>
      </c>
      <c r="AU351" s="176">
        <v>73.180800000000005</v>
      </c>
      <c r="AV351" s="176">
        <v>48.182400000000001</v>
      </c>
      <c r="AW351" s="176">
        <v>82.656000000000006</v>
      </c>
      <c r="AX351" s="176">
        <v>38.236800000000002</v>
      </c>
      <c r="AY351" s="176">
        <v>38.892000000000003</v>
      </c>
      <c r="AZ351" s="176">
        <v>17.0016</v>
      </c>
      <c r="BA351" s="176">
        <v>6.2496</v>
      </c>
      <c r="BB351" s="176">
        <v>12.348000000000001</v>
      </c>
      <c r="BC351" s="176">
        <v>72.828000000000003</v>
      </c>
      <c r="BD351" s="176">
        <v>98.935199999999995</v>
      </c>
      <c r="BE351" s="176">
        <v>74.676000000000002</v>
      </c>
      <c r="BF351" s="176">
        <v>81.715199999999996</v>
      </c>
      <c r="BG351" s="176">
        <v>31.936799999999998</v>
      </c>
      <c r="BH351" s="176">
        <v>85.343999999999994</v>
      </c>
      <c r="BI351" s="176">
        <v>99.590399999999988</v>
      </c>
      <c r="BJ351" s="176">
        <v>46.569600000000001</v>
      </c>
      <c r="BK351" s="176">
        <v>49.072800000000001</v>
      </c>
      <c r="BL351" s="176">
        <v>106.2432</v>
      </c>
      <c r="BM351" s="176">
        <v>115.2144</v>
      </c>
      <c r="BN351" s="176">
        <v>98.061600000000013</v>
      </c>
      <c r="BO351" s="176">
        <v>5.6112000000000002</v>
      </c>
      <c r="BP351" s="176">
        <v>22.243200000000002</v>
      </c>
      <c r="BQ351" s="176">
        <v>15.4056</v>
      </c>
      <c r="BR351" s="176">
        <v>64.6464</v>
      </c>
      <c r="BS351" s="176">
        <v>74.793600000000012</v>
      </c>
      <c r="BT351" s="176">
        <v>117.3312</v>
      </c>
      <c r="BU351" s="176">
        <v>111.08160000000001</v>
      </c>
      <c r="BV351" s="176">
        <v>57.691199999999995</v>
      </c>
      <c r="BW351" s="176">
        <v>59.8752</v>
      </c>
      <c r="BX351" s="176">
        <v>42.940800000000003</v>
      </c>
      <c r="BY351" s="176">
        <v>37.497599999999998</v>
      </c>
      <c r="BZ351" s="176">
        <v>71.1648</v>
      </c>
      <c r="CA351" s="176">
        <v>64.310400000000001</v>
      </c>
      <c r="CB351" s="176">
        <v>129.00719999999998</v>
      </c>
      <c r="CC351" s="176">
        <v>79.8</v>
      </c>
      <c r="CD351" s="176">
        <v>88.23360000000001</v>
      </c>
      <c r="CE351" s="176">
        <v>104.8488</v>
      </c>
      <c r="CF351" s="176">
        <v>103.6224</v>
      </c>
      <c r="CG351" s="176">
        <v>106.512</v>
      </c>
      <c r="CH351" s="176">
        <v>100.4808</v>
      </c>
      <c r="CI351" s="176">
        <v>75.583199999999991</v>
      </c>
      <c r="CJ351" s="176">
        <v>120.5736</v>
      </c>
      <c r="CK351" s="176">
        <v>152.208</v>
      </c>
      <c r="CL351" s="176">
        <v>87.2928</v>
      </c>
      <c r="CM351" s="176">
        <v>12.801600000000001</v>
      </c>
      <c r="CN351" s="176">
        <v>16.463999999999999</v>
      </c>
      <c r="CO351" s="176">
        <v>3.0911999999999997</v>
      </c>
      <c r="CP351" s="176">
        <v>20.361599999999999</v>
      </c>
      <c r="CQ351" s="176">
        <v>45.561599999999999</v>
      </c>
      <c r="CR351" s="176">
        <v>103.7568</v>
      </c>
      <c r="CS351" s="176">
        <v>102.4128</v>
      </c>
      <c r="CT351" s="176">
        <v>137.89439999999999</v>
      </c>
      <c r="CU351" s="176">
        <v>122.5728</v>
      </c>
      <c r="CV351" s="176">
        <v>90.316800000000001</v>
      </c>
      <c r="CW351" s="176">
        <v>63.772800000000004</v>
      </c>
      <c r="CX351" s="176">
        <v>108.9312</v>
      </c>
      <c r="CY351" s="176">
        <v>118.944</v>
      </c>
      <c r="CZ351" s="176">
        <v>100.5984</v>
      </c>
      <c r="DA351" s="176">
        <v>59.6736</v>
      </c>
      <c r="DB351" s="176">
        <v>131.35920000000002</v>
      </c>
      <c r="DC351" s="176">
        <v>95.558399999999992</v>
      </c>
      <c r="DD351" s="176">
        <v>120.3048</v>
      </c>
      <c r="DO351" s="178"/>
    </row>
    <row r="352" spans="1:119" customFormat="1" ht="12" customHeight="1" x14ac:dyDescent="0.2">
      <c r="A352" s="4"/>
      <c r="B352" s="44"/>
      <c r="C352" s="136"/>
      <c r="D352" s="175"/>
      <c r="E352" s="176"/>
      <c r="F352" s="176"/>
      <c r="G352" s="4"/>
      <c r="H352" s="4"/>
      <c r="I352" s="4"/>
      <c r="J352" s="4"/>
      <c r="K352" s="4"/>
      <c r="L352" s="208">
        <v>37583</v>
      </c>
      <c r="M352" s="176">
        <v>4.3380000000000001</v>
      </c>
      <c r="N352" s="176">
        <v>4.3049999999999997</v>
      </c>
      <c r="O352" s="176">
        <v>4.3019999999999996</v>
      </c>
      <c r="P352" s="176">
        <v>4.3380000000000001</v>
      </c>
      <c r="Q352" s="176">
        <v>4.3410000000000002</v>
      </c>
      <c r="R352" s="176">
        <v>5.9249999999999998</v>
      </c>
      <c r="S352" s="176">
        <v>6.1619999999999999</v>
      </c>
      <c r="T352" s="176">
        <v>6.1589999999999998</v>
      </c>
      <c r="U352" s="176">
        <v>6.12</v>
      </c>
      <c r="V352" s="176">
        <v>6.1029999999999998</v>
      </c>
      <c r="W352" s="176">
        <v>6.0739999999999998</v>
      </c>
      <c r="X352" s="176">
        <v>6.1059999999999999</v>
      </c>
      <c r="Y352" s="176">
        <v>5.9820000000000002</v>
      </c>
      <c r="Z352" s="176">
        <v>6.1050000000000004</v>
      </c>
      <c r="AA352" s="176">
        <v>6.1189999999999998</v>
      </c>
      <c r="AB352" s="176">
        <v>6.1139999999999999</v>
      </c>
      <c r="AC352" s="176">
        <v>6.1479999999999997</v>
      </c>
      <c r="AD352" s="176">
        <v>6.181</v>
      </c>
      <c r="AE352" s="176">
        <v>6.1840000000000002</v>
      </c>
      <c r="AF352" s="176">
        <v>6.1689999999999996</v>
      </c>
      <c r="AG352" s="176">
        <v>5.5510000000000002</v>
      </c>
      <c r="AH352" s="176">
        <v>4.5949999999999998</v>
      </c>
      <c r="AI352" s="176">
        <v>6.2130000000000001</v>
      </c>
      <c r="AJ352" s="176">
        <v>5.5620000000000003</v>
      </c>
      <c r="AK352" s="176">
        <v>118.33919999999999</v>
      </c>
      <c r="AL352" s="176">
        <v>109.5192</v>
      </c>
      <c r="AM352" s="176">
        <v>130.6704</v>
      </c>
      <c r="AN352" s="176">
        <v>97.591200000000001</v>
      </c>
      <c r="AO352" s="176">
        <v>109.33439999999999</v>
      </c>
      <c r="AP352" s="176">
        <v>116.5752</v>
      </c>
      <c r="AQ352" s="176">
        <v>76.103999999999999</v>
      </c>
      <c r="AR352" s="176">
        <v>122.9592</v>
      </c>
      <c r="AS352" s="176">
        <v>106.8312</v>
      </c>
      <c r="AT352" s="176">
        <v>62.462400000000002</v>
      </c>
      <c r="AU352" s="176">
        <v>141.12</v>
      </c>
      <c r="AV352" s="176">
        <v>102.21119999999999</v>
      </c>
      <c r="AW352" s="176">
        <v>26.224799999999998</v>
      </c>
      <c r="AX352" s="176">
        <v>104.27760000000001</v>
      </c>
      <c r="AY352" s="176">
        <v>115.80239999999999</v>
      </c>
      <c r="AZ352" s="176">
        <v>125.7984</v>
      </c>
      <c r="BA352" s="176">
        <v>83.260800000000003</v>
      </c>
      <c r="BB352" s="176">
        <v>34.339199999999998</v>
      </c>
      <c r="BC352" s="176">
        <v>9.4920000000000009</v>
      </c>
      <c r="BD352" s="176">
        <v>62.630400000000002</v>
      </c>
      <c r="BE352" s="176">
        <v>106.6464</v>
      </c>
      <c r="BF352" s="176">
        <v>105.03360000000001</v>
      </c>
      <c r="BG352" s="176">
        <v>99.388800000000003</v>
      </c>
      <c r="BH352" s="176">
        <v>128.82239999999999</v>
      </c>
      <c r="BI352" s="176">
        <v>71.903999999999996</v>
      </c>
      <c r="BJ352" s="176">
        <v>64.696799999999996</v>
      </c>
      <c r="BK352" s="176">
        <v>75.599999999999994</v>
      </c>
      <c r="BL352" s="176">
        <v>42.335999999999999</v>
      </c>
      <c r="BM352" s="176">
        <v>78.422399999999996</v>
      </c>
      <c r="BN352" s="176">
        <v>32.457599999999999</v>
      </c>
      <c r="BO352" s="176">
        <v>104.63039999999999</v>
      </c>
      <c r="BP352" s="176">
        <v>106.9824</v>
      </c>
      <c r="BQ352" s="176">
        <v>78.94319999999999</v>
      </c>
      <c r="BR352" s="176">
        <v>52.063199999999995</v>
      </c>
      <c r="BS352" s="176">
        <v>45.595199999999998</v>
      </c>
      <c r="BT352" s="176">
        <v>85.881600000000006</v>
      </c>
      <c r="BU352" s="176">
        <v>114.91200000000001</v>
      </c>
      <c r="BV352" s="176">
        <v>66.326399999999992</v>
      </c>
      <c r="BW352" s="176">
        <v>109.50239999999999</v>
      </c>
      <c r="BX352" s="176">
        <v>112.9128</v>
      </c>
      <c r="BY352" s="176">
        <v>63.974400000000003</v>
      </c>
      <c r="BZ352" s="176">
        <v>131.4264</v>
      </c>
      <c r="CA352" s="176">
        <v>47.779199999999996</v>
      </c>
      <c r="CB352" s="176">
        <v>83.462399999999988</v>
      </c>
      <c r="CC352" s="176">
        <v>39.311999999999998</v>
      </c>
      <c r="CD352" s="176">
        <v>75.196799999999996</v>
      </c>
      <c r="CE352" s="176">
        <v>100.9344</v>
      </c>
      <c r="CF352" s="176">
        <v>88.267200000000003</v>
      </c>
      <c r="CG352" s="176">
        <v>95.222399999999993</v>
      </c>
      <c r="CH352" s="176">
        <v>103.87439999999999</v>
      </c>
      <c r="CI352" s="176">
        <v>119.1456</v>
      </c>
      <c r="CJ352" s="176">
        <v>71.8536</v>
      </c>
      <c r="CK352" s="176">
        <v>78.775199999999998</v>
      </c>
      <c r="CL352" s="176">
        <v>110.4768</v>
      </c>
      <c r="CM352" s="176">
        <v>139.87679999999997</v>
      </c>
      <c r="CN352" s="176">
        <v>73.987200000000001</v>
      </c>
      <c r="CO352" s="176">
        <v>69.50160000000001</v>
      </c>
      <c r="CP352" s="176">
        <v>20.563200000000002</v>
      </c>
      <c r="CQ352" s="176">
        <v>89.88</v>
      </c>
      <c r="CR352" s="176">
        <v>135.45839999999998</v>
      </c>
      <c r="CS352" s="176">
        <v>119.38080000000001</v>
      </c>
      <c r="CT352" s="176">
        <v>119.7504</v>
      </c>
      <c r="CU352" s="176">
        <v>74.3904</v>
      </c>
      <c r="CV352" s="176">
        <v>98.128799999999998</v>
      </c>
      <c r="CW352" s="176">
        <v>67.922399999999996</v>
      </c>
      <c r="CX352" s="176">
        <v>96.230399999999989</v>
      </c>
      <c r="CY352" s="176">
        <v>112.14</v>
      </c>
      <c r="CZ352" s="176">
        <v>71.769600000000011</v>
      </c>
      <c r="DA352" s="176">
        <v>92.332800000000006</v>
      </c>
      <c r="DB352" s="176">
        <v>108.7128</v>
      </c>
      <c r="DC352" s="176">
        <v>69.316800000000001</v>
      </c>
      <c r="DD352" s="176">
        <v>146.84879999999998</v>
      </c>
      <c r="DO352" s="178"/>
    </row>
    <row r="353" spans="1:119" customFormat="1" ht="12" customHeight="1" x14ac:dyDescent="0.2">
      <c r="A353" s="4"/>
      <c r="B353" s="44"/>
      <c r="C353" s="136"/>
      <c r="D353" s="175"/>
      <c r="E353" s="176"/>
      <c r="F353" s="176"/>
      <c r="G353" s="4"/>
      <c r="H353" s="4"/>
      <c r="I353" s="4"/>
      <c r="J353" s="4"/>
      <c r="K353" s="4"/>
      <c r="L353" s="208">
        <v>37584</v>
      </c>
      <c r="M353" s="176">
        <v>6.1890000000000001</v>
      </c>
      <c r="N353" s="176">
        <v>6.181</v>
      </c>
      <c r="O353" s="176">
        <v>4.2530000000000001</v>
      </c>
      <c r="P353" s="176">
        <v>4.056</v>
      </c>
      <c r="Q353" s="176">
        <v>4.0730000000000004</v>
      </c>
      <c r="R353" s="176">
        <v>4.1319999999999997</v>
      </c>
      <c r="S353" s="176">
        <v>4.1820000000000004</v>
      </c>
      <c r="T353" s="176">
        <v>4.1769999999999996</v>
      </c>
      <c r="U353" s="176">
        <v>3.8769999999999998</v>
      </c>
      <c r="V353" s="176">
        <v>3.8929999999999998</v>
      </c>
      <c r="W353" s="176">
        <v>3.786</v>
      </c>
      <c r="X353" s="176">
        <v>3.7879999999999998</v>
      </c>
      <c r="Y353" s="176">
        <v>3.8069999999999999</v>
      </c>
      <c r="Z353" s="176">
        <v>3.8420000000000001</v>
      </c>
      <c r="AA353" s="176">
        <v>3.859</v>
      </c>
      <c r="AB353" s="176">
        <v>3.5190000000000001</v>
      </c>
      <c r="AC353" s="176">
        <v>2.2320000000000002</v>
      </c>
      <c r="AD353" s="176">
        <v>2.3149999999999999</v>
      </c>
      <c r="AE353" s="176">
        <v>2.5150000000000001</v>
      </c>
      <c r="AF353" s="176">
        <v>3.052</v>
      </c>
      <c r="AG353" s="176">
        <v>2.9980000000000002</v>
      </c>
      <c r="AH353" s="176">
        <v>4.42</v>
      </c>
      <c r="AI353" s="176">
        <v>8.0150000000000006</v>
      </c>
      <c r="AJ353" s="176">
        <v>2.7010000000000001</v>
      </c>
      <c r="AK353" s="176">
        <v>119.06160000000001</v>
      </c>
      <c r="AL353" s="176">
        <v>124.79039999999999</v>
      </c>
      <c r="AM353" s="176">
        <v>109.48560000000001</v>
      </c>
      <c r="AN353" s="176">
        <v>51.844800000000006</v>
      </c>
      <c r="AO353" s="176">
        <v>135.5256</v>
      </c>
      <c r="AP353" s="176">
        <v>103.0176</v>
      </c>
      <c r="AQ353" s="176">
        <v>88.905600000000007</v>
      </c>
      <c r="AR353" s="176">
        <v>67.250399999999999</v>
      </c>
      <c r="AS353" s="176">
        <v>121.38</v>
      </c>
      <c r="AT353" s="176">
        <v>97.97760000000001</v>
      </c>
      <c r="AU353" s="176">
        <v>120.5232</v>
      </c>
      <c r="AV353" s="176">
        <v>71.265600000000006</v>
      </c>
      <c r="AW353" s="176">
        <v>102.36239999999999</v>
      </c>
      <c r="AX353" s="176">
        <v>88.30080000000001</v>
      </c>
      <c r="AY353" s="176">
        <v>110.88</v>
      </c>
      <c r="AZ353" s="176">
        <v>83.260800000000003</v>
      </c>
      <c r="BA353" s="176">
        <v>97.624800000000008</v>
      </c>
      <c r="BB353" s="176">
        <v>88.821600000000004</v>
      </c>
      <c r="BC353" s="176">
        <v>104.78160000000001</v>
      </c>
      <c r="BD353" s="176">
        <v>101.80800000000001</v>
      </c>
      <c r="BE353" s="176">
        <v>48.4176</v>
      </c>
      <c r="BF353" s="176">
        <v>139.72560000000001</v>
      </c>
      <c r="BG353" s="176">
        <v>125.5968</v>
      </c>
      <c r="BH353" s="176">
        <v>124.79039999999999</v>
      </c>
      <c r="BI353" s="176">
        <v>26.174400000000002</v>
      </c>
      <c r="BJ353" s="176">
        <v>61.622399999999999</v>
      </c>
      <c r="BK353" s="176">
        <v>30.172799999999999</v>
      </c>
      <c r="BL353" s="176">
        <v>51.206400000000002</v>
      </c>
      <c r="BM353" s="176">
        <v>92.736000000000004</v>
      </c>
      <c r="BN353" s="176">
        <v>87.897600000000011</v>
      </c>
      <c r="BO353" s="176">
        <v>140.91839999999999</v>
      </c>
      <c r="BP353" s="176">
        <v>112.2912</v>
      </c>
      <c r="BQ353" s="176">
        <v>64.898399999999995</v>
      </c>
      <c r="BR353" s="176">
        <v>122.0688</v>
      </c>
      <c r="BS353" s="176">
        <v>126.78960000000001</v>
      </c>
      <c r="BT353" s="176">
        <v>123.3792</v>
      </c>
      <c r="BU353" s="176">
        <v>66.091200000000001</v>
      </c>
      <c r="BV353" s="176">
        <v>60.278400000000005</v>
      </c>
      <c r="BW353" s="176">
        <v>42.352800000000002</v>
      </c>
      <c r="BX353" s="176">
        <v>103.65600000000001</v>
      </c>
      <c r="BY353" s="176">
        <v>72.6096</v>
      </c>
      <c r="BZ353" s="176">
        <v>124.38719999999999</v>
      </c>
      <c r="CA353" s="176">
        <v>91.123199999999997</v>
      </c>
      <c r="CB353" s="176">
        <v>102.22799999999999</v>
      </c>
      <c r="CC353" s="176">
        <v>86.284800000000004</v>
      </c>
      <c r="CD353" s="176">
        <v>70.308000000000007</v>
      </c>
      <c r="CE353" s="176">
        <v>60.311999999999998</v>
      </c>
      <c r="CF353" s="176">
        <v>65.352000000000004</v>
      </c>
      <c r="CG353" s="176">
        <v>123.1104</v>
      </c>
      <c r="CH353" s="176">
        <v>107.78880000000001</v>
      </c>
      <c r="CI353" s="176">
        <v>47.779199999999996</v>
      </c>
      <c r="CJ353" s="176">
        <v>34.809599999999996</v>
      </c>
      <c r="CK353" s="176">
        <v>52.667999999999999</v>
      </c>
      <c r="CL353" s="176">
        <v>33.851999999999997</v>
      </c>
      <c r="CM353" s="176">
        <v>107.08319999999999</v>
      </c>
      <c r="CN353" s="176">
        <v>119.2128</v>
      </c>
      <c r="CO353" s="176">
        <v>122.5056</v>
      </c>
      <c r="CP353" s="176">
        <v>116.07119999999999</v>
      </c>
      <c r="CQ353" s="176">
        <v>62.496000000000002</v>
      </c>
      <c r="CR353" s="176">
        <v>69.552000000000007</v>
      </c>
      <c r="CS353" s="176">
        <v>84.11760000000001</v>
      </c>
      <c r="CT353" s="176">
        <v>118.30560000000001</v>
      </c>
      <c r="CU353" s="176">
        <v>94.012799999999999</v>
      </c>
      <c r="CV353" s="176">
        <v>106.4952</v>
      </c>
      <c r="CW353" s="176">
        <v>63.084000000000003</v>
      </c>
      <c r="CX353" s="176">
        <v>16.128</v>
      </c>
      <c r="CY353" s="176">
        <v>67.401600000000002</v>
      </c>
      <c r="CZ353" s="176">
        <v>79.917600000000007</v>
      </c>
      <c r="DA353" s="176">
        <v>98.716800000000006</v>
      </c>
      <c r="DB353" s="176">
        <v>37.531199999999998</v>
      </c>
      <c r="DC353" s="176">
        <v>64.814400000000006</v>
      </c>
      <c r="DD353" s="176">
        <v>38.908799999999999</v>
      </c>
      <c r="DO353" s="178"/>
    </row>
    <row r="354" spans="1:119" customFormat="1" ht="12" customHeight="1" x14ac:dyDescent="0.2">
      <c r="A354" s="4"/>
      <c r="B354" s="44"/>
      <c r="C354" s="136"/>
      <c r="D354" s="175"/>
      <c r="E354" s="176"/>
      <c r="F354" s="176"/>
      <c r="G354" s="4"/>
      <c r="H354" s="4"/>
      <c r="I354" s="4"/>
      <c r="J354" s="4"/>
      <c r="K354" s="4"/>
      <c r="L354" s="208">
        <v>37585</v>
      </c>
      <c r="M354" s="176">
        <v>2.2269999999999999</v>
      </c>
      <c r="N354" s="176">
        <v>2.2210000000000001</v>
      </c>
      <c r="O354" s="176">
        <v>2.3439999999999999</v>
      </c>
      <c r="P354" s="176">
        <v>2.476</v>
      </c>
      <c r="Q354" s="176">
        <v>2.4830000000000001</v>
      </c>
      <c r="R354" s="176">
        <v>3.875</v>
      </c>
      <c r="S354" s="176">
        <v>3.8929999999999998</v>
      </c>
      <c r="T354" s="176">
        <v>3.9390000000000001</v>
      </c>
      <c r="U354" s="176">
        <v>3.9319999999999999</v>
      </c>
      <c r="V354" s="176">
        <v>3.8679999999999999</v>
      </c>
      <c r="W354" s="176">
        <v>3.8410000000000002</v>
      </c>
      <c r="X354" s="176">
        <v>3.7229999999999999</v>
      </c>
      <c r="Y354" s="176">
        <v>3.7330000000000001</v>
      </c>
      <c r="Z354" s="176">
        <v>3.7240000000000002</v>
      </c>
      <c r="AA354" s="176">
        <v>3.734</v>
      </c>
      <c r="AB354" s="176">
        <v>3.73</v>
      </c>
      <c r="AC354" s="176">
        <v>3.722</v>
      </c>
      <c r="AD354" s="176">
        <v>3.734</v>
      </c>
      <c r="AE354" s="176">
        <v>3.766</v>
      </c>
      <c r="AF354" s="176">
        <v>3.762</v>
      </c>
      <c r="AG354" s="176">
        <v>3.7519999999999998</v>
      </c>
      <c r="AH354" s="176">
        <v>3.7519999999999998</v>
      </c>
      <c r="AI354" s="176">
        <v>3.7519999999999998</v>
      </c>
      <c r="AJ354" s="176">
        <v>3.38</v>
      </c>
      <c r="AK354" s="176">
        <v>100.63200000000001</v>
      </c>
      <c r="AL354" s="176">
        <v>110.6784</v>
      </c>
      <c r="AM354" s="176">
        <v>62.1096</v>
      </c>
      <c r="AN354" s="176">
        <v>113.34960000000001</v>
      </c>
      <c r="AO354" s="176">
        <v>118.13760000000001</v>
      </c>
      <c r="AP354" s="176">
        <v>104.3952</v>
      </c>
      <c r="AQ354" s="176">
        <v>127.8648</v>
      </c>
      <c r="AR354" s="176">
        <v>63.756</v>
      </c>
      <c r="AS354" s="176">
        <v>131.32560000000001</v>
      </c>
      <c r="AT354" s="176">
        <v>107.82239999999999</v>
      </c>
      <c r="AU354" s="176">
        <v>111.55200000000001</v>
      </c>
      <c r="AV354" s="176">
        <v>104.41200000000001</v>
      </c>
      <c r="AW354" s="176">
        <v>107.94</v>
      </c>
      <c r="AX354" s="176">
        <v>64.159199999999998</v>
      </c>
      <c r="AY354" s="176">
        <v>96.364800000000002</v>
      </c>
      <c r="AZ354" s="176">
        <v>134.87039999999999</v>
      </c>
      <c r="BA354" s="176">
        <v>99.590399999999988</v>
      </c>
      <c r="BB354" s="176">
        <v>96.516000000000005</v>
      </c>
      <c r="BC354" s="176">
        <v>121.8168</v>
      </c>
      <c r="BD354" s="176">
        <v>137.84399999999999</v>
      </c>
      <c r="BE354" s="176">
        <v>48.216000000000001</v>
      </c>
      <c r="BF354" s="176">
        <v>23.049599999999998</v>
      </c>
      <c r="BG354" s="176">
        <v>86.385599999999997</v>
      </c>
      <c r="BH354" s="176">
        <v>41.244</v>
      </c>
      <c r="BI354" s="176">
        <v>117.93600000000001</v>
      </c>
      <c r="BJ354" s="176">
        <v>74.256</v>
      </c>
      <c r="BK354" s="176">
        <v>67.855199999999996</v>
      </c>
      <c r="BL354" s="176">
        <v>42.335999999999999</v>
      </c>
      <c r="BM354" s="176">
        <v>22.780799999999999</v>
      </c>
      <c r="BN354" s="176">
        <v>42.335999999999999</v>
      </c>
      <c r="BO354" s="176">
        <v>79.01039999999999</v>
      </c>
      <c r="BP354" s="176">
        <v>108.59519999999999</v>
      </c>
      <c r="BQ354" s="176">
        <v>116.3232</v>
      </c>
      <c r="BR354" s="176">
        <v>131.24160000000001</v>
      </c>
      <c r="BS354" s="176">
        <v>93.256799999999998</v>
      </c>
      <c r="BT354" s="176">
        <v>125.02560000000001</v>
      </c>
      <c r="BU354" s="176">
        <v>131.62799999999999</v>
      </c>
      <c r="BV354" s="176">
        <v>67.536000000000001</v>
      </c>
      <c r="BW354" s="176">
        <v>55.641599999999997</v>
      </c>
      <c r="BX354" s="176">
        <v>63.1008</v>
      </c>
      <c r="BY354" s="176">
        <v>14.28</v>
      </c>
      <c r="BZ354" s="176">
        <v>39.127199999999995</v>
      </c>
      <c r="CA354" s="176">
        <v>60.228000000000002</v>
      </c>
      <c r="CB354" s="176">
        <v>28.224</v>
      </c>
      <c r="CC354" s="176">
        <v>57.657599999999995</v>
      </c>
      <c r="CD354" s="176">
        <v>56.044800000000002</v>
      </c>
      <c r="CE354" s="176">
        <v>16.279199999999999</v>
      </c>
      <c r="CF354" s="176">
        <v>54.768000000000001</v>
      </c>
      <c r="CG354" s="176">
        <v>33.1128</v>
      </c>
      <c r="CH354" s="176">
        <v>24.9984</v>
      </c>
      <c r="CI354" s="176">
        <v>14.5152</v>
      </c>
      <c r="CJ354" s="176">
        <v>43.948800000000006</v>
      </c>
      <c r="CK354" s="176">
        <v>68.947199999999995</v>
      </c>
      <c r="CL354" s="176">
        <v>4.6032000000000002</v>
      </c>
      <c r="CM354" s="176">
        <v>30.038400000000003</v>
      </c>
      <c r="CN354" s="176">
        <v>56.666400000000003</v>
      </c>
      <c r="CO354" s="176">
        <v>75.062399999999997</v>
      </c>
      <c r="CP354" s="176">
        <v>105.16800000000001</v>
      </c>
      <c r="CQ354" s="176">
        <v>108.696</v>
      </c>
      <c r="CR354" s="176">
        <v>33.264000000000003</v>
      </c>
      <c r="CS354" s="176">
        <v>59.64</v>
      </c>
      <c r="CT354" s="176">
        <v>88.149600000000007</v>
      </c>
      <c r="CU354" s="176">
        <v>96.381600000000006</v>
      </c>
      <c r="CV354" s="176">
        <v>12.9024</v>
      </c>
      <c r="CW354" s="176">
        <v>57.657599999999995</v>
      </c>
      <c r="CX354" s="176">
        <v>23.839200000000002</v>
      </c>
      <c r="CY354" s="176">
        <v>60.916800000000002</v>
      </c>
      <c r="CZ354" s="176">
        <v>60.6648</v>
      </c>
      <c r="DA354" s="176">
        <v>52.415999999999997</v>
      </c>
      <c r="DB354" s="176">
        <v>92.736000000000004</v>
      </c>
      <c r="DC354" s="176">
        <v>120.4392</v>
      </c>
      <c r="DD354" s="176">
        <v>69.19919999999999</v>
      </c>
      <c r="DO354" s="178"/>
    </row>
    <row r="355" spans="1:119" customFormat="1" ht="12" customHeight="1" x14ac:dyDescent="0.2">
      <c r="A355" s="4"/>
      <c r="B355" s="44"/>
      <c r="C355" s="136"/>
      <c r="D355" s="175"/>
      <c r="E355" s="176"/>
      <c r="F355" s="176"/>
      <c r="G355" s="4"/>
      <c r="H355" s="4"/>
      <c r="I355" s="4"/>
      <c r="J355" s="4"/>
      <c r="K355" s="4"/>
      <c r="L355" s="208">
        <v>37586</v>
      </c>
      <c r="M355" s="176">
        <v>3.7879999999999998</v>
      </c>
      <c r="N355" s="176">
        <v>3.7879999999999998</v>
      </c>
      <c r="O355" s="176">
        <v>3.8039999999999998</v>
      </c>
      <c r="P355" s="176">
        <v>3.8140000000000001</v>
      </c>
      <c r="Q355" s="176">
        <v>3.8159999999999998</v>
      </c>
      <c r="R355" s="176">
        <v>3.8210000000000002</v>
      </c>
      <c r="S355" s="176">
        <v>3.823</v>
      </c>
      <c r="T355" s="176">
        <v>3.8050000000000002</v>
      </c>
      <c r="U355" s="176">
        <v>3.766</v>
      </c>
      <c r="V355" s="176">
        <v>3.77</v>
      </c>
      <c r="W355" s="176">
        <v>3.7639999999999998</v>
      </c>
      <c r="X355" s="176">
        <v>3.7559999999999998</v>
      </c>
      <c r="Y355" s="176">
        <v>3.7530000000000001</v>
      </c>
      <c r="Z355" s="176">
        <v>3.7669999999999999</v>
      </c>
      <c r="AA355" s="176">
        <v>3.7879999999999998</v>
      </c>
      <c r="AB355" s="176">
        <v>3.7690000000000001</v>
      </c>
      <c r="AC355" s="176">
        <v>3.7639999999999998</v>
      </c>
      <c r="AD355" s="176">
        <v>3.7530000000000001</v>
      </c>
      <c r="AE355" s="176">
        <v>3.76</v>
      </c>
      <c r="AF355" s="176">
        <v>3.766</v>
      </c>
      <c r="AG355" s="176">
        <v>3.8130000000000002</v>
      </c>
      <c r="AH355" s="176">
        <v>3.895</v>
      </c>
      <c r="AI355" s="176">
        <v>3.9380000000000002</v>
      </c>
      <c r="AJ355" s="176">
        <v>3.984</v>
      </c>
      <c r="AK355" s="176">
        <v>68.543999999999997</v>
      </c>
      <c r="AL355" s="176">
        <v>44.066400000000002</v>
      </c>
      <c r="AM355" s="176">
        <v>71.131199999999993</v>
      </c>
      <c r="AN355" s="176">
        <v>68.947199999999995</v>
      </c>
      <c r="AO355" s="176">
        <v>88.703999999999994</v>
      </c>
      <c r="AP355" s="176">
        <v>39.513599999999997</v>
      </c>
      <c r="AQ355" s="176">
        <v>78.506399999999999</v>
      </c>
      <c r="AR355" s="176">
        <v>73.550399999999996</v>
      </c>
      <c r="AS355" s="176">
        <v>88.30080000000001</v>
      </c>
      <c r="AT355" s="176">
        <v>43.327199999999998</v>
      </c>
      <c r="AU355" s="176">
        <v>73.331999999999994</v>
      </c>
      <c r="AV355" s="176">
        <v>69.753600000000006</v>
      </c>
      <c r="AW355" s="176">
        <v>91.324799999999996</v>
      </c>
      <c r="AX355" s="176">
        <v>31.651199999999999</v>
      </c>
      <c r="AY355" s="176">
        <v>34.574400000000004</v>
      </c>
      <c r="AZ355" s="176">
        <v>64.915199999999999</v>
      </c>
      <c r="BA355" s="176">
        <v>56.246400000000001</v>
      </c>
      <c r="BB355" s="176">
        <v>74.188800000000001</v>
      </c>
      <c r="BC355" s="176">
        <v>38.908799999999999</v>
      </c>
      <c r="BD355" s="176">
        <v>89.157600000000002</v>
      </c>
      <c r="BE355" s="176">
        <v>63.923999999999999</v>
      </c>
      <c r="BF355" s="176">
        <v>85.276800000000009</v>
      </c>
      <c r="BG355" s="176">
        <v>47.174399999999999</v>
      </c>
      <c r="BH355" s="176">
        <v>79.984800000000007</v>
      </c>
      <c r="BI355" s="176">
        <v>66.729600000000005</v>
      </c>
      <c r="BJ355" s="176">
        <v>69.955199999999991</v>
      </c>
      <c r="BK355" s="176">
        <v>36.287999999999997</v>
      </c>
      <c r="BL355" s="176">
        <v>83.81519999999999</v>
      </c>
      <c r="BM355" s="176">
        <v>56.599199999999996</v>
      </c>
      <c r="BN355" s="176">
        <v>73.987200000000001</v>
      </c>
      <c r="BO355" s="176">
        <v>73.785600000000002</v>
      </c>
      <c r="BP355" s="176">
        <v>35.868000000000002</v>
      </c>
      <c r="BQ355" s="176">
        <v>77.632800000000003</v>
      </c>
      <c r="BR355" s="176">
        <v>67.132800000000003</v>
      </c>
      <c r="BS355" s="176">
        <v>83.260800000000003</v>
      </c>
      <c r="BT355" s="176">
        <v>35.968800000000002</v>
      </c>
      <c r="BU355" s="176">
        <v>52.701599999999999</v>
      </c>
      <c r="BV355" s="176">
        <v>60.4968</v>
      </c>
      <c r="BW355" s="176">
        <v>72.592799999999997</v>
      </c>
      <c r="BX355" s="176">
        <v>76.204800000000006</v>
      </c>
      <c r="BY355" s="176">
        <v>23.822400000000002</v>
      </c>
      <c r="BZ355" s="176">
        <v>82.236000000000004</v>
      </c>
      <c r="CA355" s="176">
        <v>72.86160000000001</v>
      </c>
      <c r="CB355" s="176">
        <v>91.929600000000008</v>
      </c>
      <c r="CC355" s="176">
        <v>39.479999999999997</v>
      </c>
      <c r="CD355" s="176">
        <v>71.198399999999992</v>
      </c>
      <c r="CE355" s="176">
        <v>82.656000000000006</v>
      </c>
      <c r="CF355" s="176">
        <v>133.66079999999999</v>
      </c>
      <c r="CG355" s="176">
        <v>79.228800000000007</v>
      </c>
      <c r="CH355" s="176">
        <v>115.33199999999999</v>
      </c>
      <c r="CI355" s="176">
        <v>116.42400000000001</v>
      </c>
      <c r="CJ355" s="176">
        <v>90.787199999999999</v>
      </c>
      <c r="CK355" s="176">
        <v>96.566399999999987</v>
      </c>
      <c r="CL355" s="176">
        <v>12.096</v>
      </c>
      <c r="CM355" s="176">
        <v>15.909600000000001</v>
      </c>
      <c r="CN355" s="176">
        <v>62.546399999999998</v>
      </c>
      <c r="CO355" s="176">
        <v>127.0416</v>
      </c>
      <c r="CP355" s="176">
        <v>111.19919999999999</v>
      </c>
      <c r="CQ355" s="176">
        <v>140.31360000000001</v>
      </c>
      <c r="CR355" s="176">
        <v>88.30080000000001</v>
      </c>
      <c r="CS355" s="176">
        <v>98.784000000000006</v>
      </c>
      <c r="CT355" s="176">
        <v>80.186399999999992</v>
      </c>
      <c r="CU355" s="176">
        <v>98.078399999999988</v>
      </c>
      <c r="CV355" s="176">
        <v>132.6696</v>
      </c>
      <c r="CW355" s="176">
        <v>102.4128</v>
      </c>
      <c r="CX355" s="176">
        <v>130.60319999999999</v>
      </c>
      <c r="CY355" s="176">
        <v>138.83520000000001</v>
      </c>
      <c r="CZ355" s="176">
        <v>98.397600000000011</v>
      </c>
      <c r="DA355" s="176">
        <v>64.612800000000007</v>
      </c>
      <c r="DB355" s="176">
        <v>64.948800000000006</v>
      </c>
      <c r="DC355" s="176">
        <v>129.59520000000001</v>
      </c>
      <c r="DD355" s="176">
        <v>99.086399999999998</v>
      </c>
      <c r="DO355" s="178"/>
    </row>
    <row r="356" spans="1:119" customFormat="1" ht="12" customHeight="1" x14ac:dyDescent="0.2">
      <c r="A356" s="4"/>
      <c r="B356" s="44"/>
      <c r="C356" s="136"/>
      <c r="D356" s="175"/>
      <c r="E356" s="176"/>
      <c r="F356" s="176"/>
      <c r="G356" s="4"/>
      <c r="H356" s="4"/>
      <c r="I356" s="4"/>
      <c r="J356" s="4"/>
      <c r="K356" s="4"/>
      <c r="L356" s="208">
        <v>37587</v>
      </c>
      <c r="M356" s="176">
        <v>3.9910000000000001</v>
      </c>
      <c r="N356" s="176">
        <v>3.9660000000000002</v>
      </c>
      <c r="O356" s="176">
        <v>3.895</v>
      </c>
      <c r="P356" s="176">
        <v>3.915</v>
      </c>
      <c r="Q356" s="176">
        <v>3.9449999999999998</v>
      </c>
      <c r="R356" s="176">
        <v>3.8330000000000002</v>
      </c>
      <c r="S356" s="176">
        <v>3.8519999999999999</v>
      </c>
      <c r="T356" s="176">
        <v>3.7639999999999998</v>
      </c>
      <c r="U356" s="176">
        <v>3.71</v>
      </c>
      <c r="V356" s="176">
        <v>3.7029999999999998</v>
      </c>
      <c r="W356" s="176">
        <v>3.67</v>
      </c>
      <c r="X356" s="176">
        <v>3.6440000000000001</v>
      </c>
      <c r="Y356" s="176">
        <v>3.6280000000000001</v>
      </c>
      <c r="Z356" s="176">
        <v>3.6619999999999999</v>
      </c>
      <c r="AA356" s="176">
        <v>3.6680000000000001</v>
      </c>
      <c r="AB356" s="176">
        <v>3.665</v>
      </c>
      <c r="AC356" s="176">
        <v>3.629</v>
      </c>
      <c r="AD356" s="176">
        <v>3.6280000000000001</v>
      </c>
      <c r="AE356" s="176">
        <v>3.6509999999999998</v>
      </c>
      <c r="AF356" s="176">
        <v>3.649</v>
      </c>
      <c r="AG356" s="176">
        <v>3.653</v>
      </c>
      <c r="AH356" s="176">
        <v>3.7149999999999999</v>
      </c>
      <c r="AI356" s="176">
        <v>3.734</v>
      </c>
      <c r="AJ356" s="176">
        <v>8.0609999999999999</v>
      </c>
      <c r="AK356" s="176">
        <v>22.175999999999998</v>
      </c>
      <c r="AL356" s="176">
        <v>35.212800000000001</v>
      </c>
      <c r="AM356" s="176">
        <v>40.991999999999997</v>
      </c>
      <c r="AN356" s="176">
        <v>31.08</v>
      </c>
      <c r="AO356" s="176">
        <v>78.203999999999994</v>
      </c>
      <c r="AP356" s="176">
        <v>76.708799999999997</v>
      </c>
      <c r="AQ356" s="176">
        <v>81.387599999999992</v>
      </c>
      <c r="AR356" s="176">
        <v>105.52080000000001</v>
      </c>
      <c r="AS356" s="176">
        <v>91.123199999999997</v>
      </c>
      <c r="AT356" s="176">
        <v>61.958399999999997</v>
      </c>
      <c r="AU356" s="176">
        <v>44.150400000000005</v>
      </c>
      <c r="AV356" s="176">
        <v>19.958400000000001</v>
      </c>
      <c r="AW356" s="176">
        <v>109.6704</v>
      </c>
      <c r="AX356" s="176">
        <v>62.966400000000007</v>
      </c>
      <c r="AY356" s="176">
        <v>54.793199999999999</v>
      </c>
      <c r="AZ356" s="176">
        <v>65.746799999999993</v>
      </c>
      <c r="BA356" s="176">
        <v>46.544400000000003</v>
      </c>
      <c r="BB356" s="176">
        <v>80.690399999999997</v>
      </c>
      <c r="BC356" s="176">
        <v>33.8688</v>
      </c>
      <c r="BD356" s="176">
        <v>114.828</v>
      </c>
      <c r="BE356" s="176">
        <v>63.092399999999998</v>
      </c>
      <c r="BF356" s="176">
        <v>107.9568</v>
      </c>
      <c r="BG356" s="176">
        <v>79.027199999999993</v>
      </c>
      <c r="BH356" s="176">
        <v>85.856400000000008</v>
      </c>
      <c r="BI356" s="176">
        <v>66.040800000000004</v>
      </c>
      <c r="BJ356" s="176">
        <v>103.1352</v>
      </c>
      <c r="BK356" s="176">
        <v>81.6648</v>
      </c>
      <c r="BL356" s="176">
        <v>110.35079999999999</v>
      </c>
      <c r="BM356" s="176">
        <v>24.393599999999999</v>
      </c>
      <c r="BN356" s="176">
        <v>56.044800000000002</v>
      </c>
      <c r="BO356" s="176">
        <v>45.763199999999998</v>
      </c>
      <c r="BP356" s="176">
        <v>1.2096</v>
      </c>
      <c r="BQ356" s="176">
        <v>36.691199999999995</v>
      </c>
      <c r="BR356" s="176">
        <v>50.601599999999998</v>
      </c>
      <c r="BS356" s="176">
        <v>30.24</v>
      </c>
      <c r="BT356" s="176">
        <v>34.271999999999998</v>
      </c>
      <c r="BU356" s="176">
        <v>2.9232</v>
      </c>
      <c r="BV356" s="176">
        <v>19.219200000000001</v>
      </c>
      <c r="BW356" s="176">
        <v>32.944800000000001</v>
      </c>
      <c r="BX356" s="176">
        <v>51.458400000000005</v>
      </c>
      <c r="BY356" s="176">
        <v>43.5456</v>
      </c>
      <c r="BZ356" s="176">
        <v>63.705599999999997</v>
      </c>
      <c r="CA356" s="176">
        <v>84.680400000000006</v>
      </c>
      <c r="CB356" s="176">
        <v>99.876000000000005</v>
      </c>
      <c r="CC356" s="176">
        <v>54.432000000000002</v>
      </c>
      <c r="CD356" s="176">
        <v>88.149600000000007</v>
      </c>
      <c r="CE356" s="176">
        <v>50.366399999999999</v>
      </c>
      <c r="CF356" s="176">
        <v>100.1448</v>
      </c>
      <c r="CG356" s="176">
        <v>110.6784</v>
      </c>
      <c r="CH356" s="176">
        <v>85.075199999999995</v>
      </c>
      <c r="CI356" s="176">
        <v>9.055200000000001</v>
      </c>
      <c r="CJ356" s="176">
        <v>28.123200000000001</v>
      </c>
      <c r="CK356" s="176">
        <v>21.151199999999999</v>
      </c>
      <c r="CL356" s="176">
        <v>21.134400000000003</v>
      </c>
      <c r="CM356" s="176">
        <v>5.1408000000000005</v>
      </c>
      <c r="CN356" s="176">
        <v>45.763199999999998</v>
      </c>
      <c r="CO356" s="176">
        <v>43.881599999999999</v>
      </c>
      <c r="CP356" s="176">
        <v>68.157600000000002</v>
      </c>
      <c r="CQ356" s="176">
        <v>41.126400000000004</v>
      </c>
      <c r="CR356" s="176">
        <v>86.486399999999989</v>
      </c>
      <c r="CS356" s="176">
        <v>14.313600000000001</v>
      </c>
      <c r="CT356" s="176">
        <v>76.070399999999992</v>
      </c>
      <c r="CU356" s="176">
        <v>59.8752</v>
      </c>
      <c r="CV356" s="176">
        <v>131.04</v>
      </c>
      <c r="CW356" s="176">
        <v>84.87360000000001</v>
      </c>
      <c r="CX356" s="176">
        <v>46.368000000000002</v>
      </c>
      <c r="CY356" s="176">
        <v>108.4944</v>
      </c>
      <c r="CZ356" s="176">
        <v>129.54480000000001</v>
      </c>
      <c r="DA356" s="176">
        <v>69.736800000000002</v>
      </c>
      <c r="DB356" s="176">
        <v>142.02720000000002</v>
      </c>
      <c r="DC356" s="176">
        <v>78.019199999999998</v>
      </c>
      <c r="DD356" s="176">
        <v>123.6648</v>
      </c>
      <c r="DO356" s="178"/>
    </row>
    <row r="357" spans="1:119" customFormat="1" ht="12" customHeight="1" x14ac:dyDescent="0.2">
      <c r="A357" s="4"/>
      <c r="B357" s="44"/>
      <c r="C357" s="136"/>
      <c r="D357" s="175"/>
      <c r="E357" s="176"/>
      <c r="F357" s="176"/>
      <c r="G357" s="4"/>
      <c r="H357" s="4"/>
      <c r="I357" s="4"/>
      <c r="J357" s="4"/>
      <c r="K357" s="4"/>
      <c r="L357" s="208">
        <v>37588</v>
      </c>
      <c r="M357" s="176">
        <v>8.875</v>
      </c>
      <c r="N357" s="176">
        <v>7.5990000000000002</v>
      </c>
      <c r="O357" s="176">
        <v>5.4160000000000004</v>
      </c>
      <c r="P357" s="176">
        <v>6.0720000000000001</v>
      </c>
      <c r="Q357" s="176">
        <v>6.06</v>
      </c>
      <c r="R357" s="176">
        <v>6.048</v>
      </c>
      <c r="S357" s="176">
        <v>6.0359999999999996</v>
      </c>
      <c r="T357" s="176">
        <v>5.9820000000000002</v>
      </c>
      <c r="U357" s="176">
        <v>5.9530000000000003</v>
      </c>
      <c r="V357" s="176">
        <v>4.8940000000000001</v>
      </c>
      <c r="W357" s="176">
        <v>6.7610000000000001</v>
      </c>
      <c r="X357" s="176">
        <v>6.7880000000000003</v>
      </c>
      <c r="Y357" s="176">
        <v>6.8639999999999999</v>
      </c>
      <c r="Z357" s="176">
        <v>6.835</v>
      </c>
      <c r="AA357" s="176">
        <v>6.8120000000000003</v>
      </c>
      <c r="AB357" s="176">
        <v>6.819</v>
      </c>
      <c r="AC357" s="176">
        <v>6.8230000000000004</v>
      </c>
      <c r="AD357" s="176">
        <v>4.931</v>
      </c>
      <c r="AE357" s="176">
        <v>6.7830000000000004</v>
      </c>
      <c r="AF357" s="176">
        <v>6.7629999999999999</v>
      </c>
      <c r="AG357" s="176">
        <v>6.7919999999999998</v>
      </c>
      <c r="AH357" s="176">
        <v>6.7809999999999997</v>
      </c>
      <c r="AI357" s="176">
        <v>6.8449999999999998</v>
      </c>
      <c r="AJ357" s="176">
        <v>7.3609999999999998</v>
      </c>
      <c r="AK357" s="176">
        <v>143.4888</v>
      </c>
      <c r="AL357" s="176">
        <v>76.608000000000004</v>
      </c>
      <c r="AM357" s="176">
        <v>94.668000000000006</v>
      </c>
      <c r="AN357" s="176">
        <v>74.726399999999998</v>
      </c>
      <c r="AO357" s="176">
        <v>67.703999999999994</v>
      </c>
      <c r="AP357" s="176">
        <v>113.904</v>
      </c>
      <c r="AQ357" s="176">
        <v>84.268799999999999</v>
      </c>
      <c r="AR357" s="176">
        <v>137.49120000000002</v>
      </c>
      <c r="AS357" s="176">
        <v>93.945599999999999</v>
      </c>
      <c r="AT357" s="176">
        <v>80.589600000000004</v>
      </c>
      <c r="AU357" s="176">
        <v>132.01439999999999</v>
      </c>
      <c r="AV357" s="176">
        <v>115.80239999999999</v>
      </c>
      <c r="AW357" s="176">
        <v>128.01599999999999</v>
      </c>
      <c r="AX357" s="176">
        <v>94.281600000000012</v>
      </c>
      <c r="AY357" s="176">
        <v>75.012</v>
      </c>
      <c r="AZ357" s="176">
        <v>66.578399999999988</v>
      </c>
      <c r="BA357" s="176">
        <v>36.842400000000005</v>
      </c>
      <c r="BB357" s="176">
        <v>87.191999999999993</v>
      </c>
      <c r="BC357" s="176">
        <v>28.828799999999998</v>
      </c>
      <c r="BD357" s="176">
        <v>140.4984</v>
      </c>
      <c r="BE357" s="176">
        <v>62.260800000000003</v>
      </c>
      <c r="BF357" s="176">
        <v>130.63679999999999</v>
      </c>
      <c r="BG357" s="176">
        <v>110.88</v>
      </c>
      <c r="BH357" s="176">
        <v>91.727999999999994</v>
      </c>
      <c r="BI357" s="176">
        <v>65.352000000000004</v>
      </c>
      <c r="BJ357" s="176">
        <v>136.3152</v>
      </c>
      <c r="BK357" s="176">
        <v>127.0416</v>
      </c>
      <c r="BL357" s="176">
        <v>136.88639999999998</v>
      </c>
      <c r="BM357" s="176">
        <v>54.633600000000001</v>
      </c>
      <c r="BN357" s="176">
        <v>133.19039999999998</v>
      </c>
      <c r="BO357" s="176">
        <v>87.864000000000004</v>
      </c>
      <c r="BP357" s="176">
        <v>108.8304</v>
      </c>
      <c r="BQ357" s="176">
        <v>35.414400000000001</v>
      </c>
      <c r="BR357" s="176">
        <v>58.1952</v>
      </c>
      <c r="BS357" s="176">
        <v>89.023200000000003</v>
      </c>
      <c r="BT357" s="176">
        <v>123.91680000000001</v>
      </c>
      <c r="BU357" s="176">
        <v>135.4752</v>
      </c>
      <c r="BV357" s="176">
        <v>79.632000000000005</v>
      </c>
      <c r="BW357" s="176">
        <v>131.7456</v>
      </c>
      <c r="BX357" s="176">
        <v>71.080799999999996</v>
      </c>
      <c r="BY357" s="176">
        <v>93.088800000000006</v>
      </c>
      <c r="BZ357" s="176">
        <v>132.5856</v>
      </c>
      <c r="CA357" s="176">
        <v>96.499200000000002</v>
      </c>
      <c r="CB357" s="176">
        <v>107.82239999999999</v>
      </c>
      <c r="CC357" s="176">
        <v>89.51039999999999</v>
      </c>
      <c r="CD357" s="176">
        <v>105.43680000000001</v>
      </c>
      <c r="CE357" s="176">
        <v>58.0608</v>
      </c>
      <c r="CF357" s="176">
        <v>75.482399999999998</v>
      </c>
      <c r="CG357" s="176">
        <v>133.32479999999998</v>
      </c>
      <c r="CH357" s="176">
        <v>112.7448</v>
      </c>
      <c r="CI357" s="176">
        <v>113.2992</v>
      </c>
      <c r="CJ357" s="176">
        <v>109.5864</v>
      </c>
      <c r="CK357" s="176">
        <v>108.8304</v>
      </c>
      <c r="CL357" s="176">
        <v>80.925600000000003</v>
      </c>
      <c r="CM357" s="176">
        <v>105.87360000000001</v>
      </c>
      <c r="CN357" s="176">
        <v>75.230399999999989</v>
      </c>
      <c r="CO357" s="176">
        <v>133.15679999999998</v>
      </c>
      <c r="CP357" s="176">
        <v>61.084800000000001</v>
      </c>
      <c r="CQ357" s="176">
        <v>104.63039999999999</v>
      </c>
      <c r="CR357" s="176">
        <v>80.236800000000002</v>
      </c>
      <c r="CS357" s="176">
        <v>108.39360000000001</v>
      </c>
      <c r="CT357" s="176">
        <v>77.431200000000004</v>
      </c>
      <c r="CU357" s="176">
        <v>78.019199999999998</v>
      </c>
      <c r="CV357" s="176">
        <v>104.02560000000001</v>
      </c>
      <c r="CW357" s="176">
        <v>123.7824</v>
      </c>
      <c r="CX357" s="176">
        <v>88.149600000000007</v>
      </c>
      <c r="CY357" s="176">
        <v>72.525600000000011</v>
      </c>
      <c r="CZ357" s="176">
        <v>21.352799999999998</v>
      </c>
      <c r="DA357" s="176">
        <v>121.56480000000001</v>
      </c>
      <c r="DB357" s="176">
        <v>101.40480000000001</v>
      </c>
      <c r="DC357" s="176">
        <v>124.79039999999999</v>
      </c>
      <c r="DD357" s="176">
        <v>93.945599999999999</v>
      </c>
      <c r="DO357" s="178"/>
    </row>
    <row r="358" spans="1:119" customFormat="1" ht="12" customHeight="1" x14ac:dyDescent="0.2">
      <c r="A358" s="4"/>
      <c r="B358" s="44"/>
      <c r="C358" s="136"/>
      <c r="D358" s="175"/>
      <c r="E358" s="176"/>
      <c r="F358" s="176"/>
      <c r="G358" s="4"/>
      <c r="H358" s="4"/>
      <c r="I358" s="4"/>
      <c r="J358" s="4"/>
      <c r="K358" s="4"/>
      <c r="L358" s="208">
        <v>37589</v>
      </c>
      <c r="M358" s="176">
        <v>6.7610000000000001</v>
      </c>
      <c r="N358" s="176">
        <v>6.7140000000000004</v>
      </c>
      <c r="O358" s="176">
        <v>5.69</v>
      </c>
      <c r="P358" s="176">
        <v>5.7990000000000004</v>
      </c>
      <c r="Q358" s="176">
        <v>5.7750000000000004</v>
      </c>
      <c r="R358" s="176">
        <v>5.8049999999999997</v>
      </c>
      <c r="S358" s="176">
        <v>5.7720000000000002</v>
      </c>
      <c r="T358" s="176">
        <v>5.7720000000000002</v>
      </c>
      <c r="U358" s="176">
        <v>5.7519999999999998</v>
      </c>
      <c r="V358" s="176">
        <v>5.7690000000000001</v>
      </c>
      <c r="W358" s="176">
        <v>5.7670000000000003</v>
      </c>
      <c r="X358" s="176">
        <v>5.7640000000000002</v>
      </c>
      <c r="Y358" s="176">
        <v>5.7640000000000002</v>
      </c>
      <c r="Z358" s="176">
        <v>5.7750000000000004</v>
      </c>
      <c r="AA358" s="176">
        <v>5.8630000000000004</v>
      </c>
      <c r="AB358" s="176">
        <v>5.8719999999999999</v>
      </c>
      <c r="AC358" s="176">
        <v>5.851</v>
      </c>
      <c r="AD358" s="176">
        <v>5.8479999999999999</v>
      </c>
      <c r="AE358" s="176">
        <v>5.8470000000000004</v>
      </c>
      <c r="AF358" s="176">
        <v>5.8529999999999998</v>
      </c>
      <c r="AG358" s="176">
        <v>5.8440000000000003</v>
      </c>
      <c r="AH358" s="176">
        <v>5.8319999999999999</v>
      </c>
      <c r="AI358" s="176">
        <v>5.8289999999999997</v>
      </c>
      <c r="AJ358" s="176">
        <v>6.0819999999999999</v>
      </c>
      <c r="AK358" s="176">
        <v>94.147199999999998</v>
      </c>
      <c r="AL358" s="176">
        <v>134.65199999999999</v>
      </c>
      <c r="AM358" s="176">
        <v>85.982399999999998</v>
      </c>
      <c r="AN358" s="176">
        <v>118.33919999999999</v>
      </c>
      <c r="AO358" s="176">
        <v>92.198399999999992</v>
      </c>
      <c r="AP358" s="176">
        <v>124.6224</v>
      </c>
      <c r="AQ358" s="176">
        <v>119.2128</v>
      </c>
      <c r="AR358" s="176">
        <v>124.38719999999999</v>
      </c>
      <c r="AS358" s="176">
        <v>68.6952</v>
      </c>
      <c r="AT358" s="176">
        <v>72.559200000000004</v>
      </c>
      <c r="AU358" s="176">
        <v>118.40639999999999</v>
      </c>
      <c r="AV358" s="176">
        <v>109.01519999999999</v>
      </c>
      <c r="AW358" s="176">
        <v>139.7928</v>
      </c>
      <c r="AX358" s="176">
        <v>101.892</v>
      </c>
      <c r="AY358" s="176">
        <v>92.4</v>
      </c>
      <c r="AZ358" s="176">
        <v>87.208799999999997</v>
      </c>
      <c r="BA358" s="176">
        <v>152.0232</v>
      </c>
      <c r="BB358" s="176">
        <v>94.92</v>
      </c>
      <c r="BC358" s="176">
        <v>123.0432</v>
      </c>
      <c r="BD358" s="176">
        <v>127.1088</v>
      </c>
      <c r="BE358" s="176">
        <v>131.64479999999998</v>
      </c>
      <c r="BF358" s="176">
        <v>30.542400000000001</v>
      </c>
      <c r="BG358" s="176">
        <v>112.896</v>
      </c>
      <c r="BH358" s="176">
        <v>117.31439999999999</v>
      </c>
      <c r="BI358" s="176">
        <v>131.81279999999998</v>
      </c>
      <c r="BJ358" s="176">
        <v>98.179199999999994</v>
      </c>
      <c r="BK358" s="176">
        <v>156.45839999999998</v>
      </c>
      <c r="BL358" s="176">
        <v>72.424800000000005</v>
      </c>
      <c r="BM358" s="176">
        <v>98.380800000000008</v>
      </c>
      <c r="BN358" s="176">
        <v>62.328000000000003</v>
      </c>
      <c r="BO358" s="176">
        <v>26.443200000000001</v>
      </c>
      <c r="BP358" s="176">
        <v>69.753600000000006</v>
      </c>
      <c r="BQ358" s="176">
        <v>117.684</v>
      </c>
      <c r="BR358" s="176">
        <v>116.13839999999999</v>
      </c>
      <c r="BS358" s="176">
        <v>129.22560000000001</v>
      </c>
      <c r="BT358" s="176">
        <v>70.391999999999996</v>
      </c>
      <c r="BU358" s="176">
        <v>82.572000000000003</v>
      </c>
      <c r="BV358" s="176">
        <v>49.055999999999997</v>
      </c>
      <c r="BW358" s="176">
        <v>92.736000000000004</v>
      </c>
      <c r="BX358" s="176">
        <v>37.497599999999998</v>
      </c>
      <c r="BY358" s="176">
        <v>78.48960000000001</v>
      </c>
      <c r="BZ358" s="176">
        <v>81.396000000000001</v>
      </c>
      <c r="CA358" s="176">
        <v>86.990399999999994</v>
      </c>
      <c r="CB358" s="176">
        <v>82.454399999999993</v>
      </c>
      <c r="CC358" s="176">
        <v>72.374399999999994</v>
      </c>
      <c r="CD358" s="176">
        <v>68.107199999999992</v>
      </c>
      <c r="CE358" s="176">
        <v>96.6</v>
      </c>
      <c r="CF358" s="176">
        <v>130.11600000000001</v>
      </c>
      <c r="CG358" s="176">
        <v>106.848</v>
      </c>
      <c r="CH358" s="176">
        <v>80.0184</v>
      </c>
      <c r="CI358" s="176">
        <v>80.068799999999996</v>
      </c>
      <c r="CJ358" s="176">
        <v>71.618399999999994</v>
      </c>
      <c r="CK358" s="176">
        <v>61.572000000000003</v>
      </c>
      <c r="CL358" s="176">
        <v>91.929600000000008</v>
      </c>
      <c r="CM358" s="176">
        <v>41.865600000000001</v>
      </c>
      <c r="CN358" s="176">
        <v>98.095199999999991</v>
      </c>
      <c r="CO358" s="176">
        <v>97.255200000000002</v>
      </c>
      <c r="CP358" s="176">
        <v>142.09440000000001</v>
      </c>
      <c r="CQ358" s="176">
        <v>84.436800000000005</v>
      </c>
      <c r="CR358" s="176">
        <v>139.50720000000001</v>
      </c>
      <c r="CS358" s="176">
        <v>111.0984</v>
      </c>
      <c r="CT358" s="176">
        <v>115.7688</v>
      </c>
      <c r="CU358" s="176">
        <v>102.732</v>
      </c>
      <c r="CV358" s="176">
        <v>61.3872</v>
      </c>
      <c r="CW358" s="176">
        <v>89.191199999999995</v>
      </c>
      <c r="CX358" s="176">
        <v>107.78880000000001</v>
      </c>
      <c r="CY358" s="176">
        <v>101.38800000000001</v>
      </c>
      <c r="CZ358" s="176">
        <v>150.76320000000001</v>
      </c>
      <c r="DA358" s="176">
        <v>97.423199999999994</v>
      </c>
      <c r="DB358" s="176">
        <v>110.0232</v>
      </c>
      <c r="DC358" s="176">
        <v>133.94639999999998</v>
      </c>
      <c r="DD358" s="176">
        <v>87.376800000000003</v>
      </c>
      <c r="DO358" s="178"/>
    </row>
    <row r="359" spans="1:119" customFormat="1" ht="12" customHeight="1" x14ac:dyDescent="0.2">
      <c r="A359" s="4"/>
      <c r="B359" s="44"/>
      <c r="C359" s="136"/>
      <c r="D359" s="175"/>
      <c r="E359" s="176"/>
      <c r="F359" s="176"/>
      <c r="G359" s="4"/>
      <c r="H359" s="4"/>
      <c r="I359" s="4"/>
      <c r="J359" s="4"/>
      <c r="K359" s="4"/>
      <c r="L359" s="208">
        <v>37590</v>
      </c>
      <c r="M359" s="176">
        <v>5.8230000000000004</v>
      </c>
      <c r="N359" s="176">
        <v>5.2679999999999998</v>
      </c>
      <c r="O359" s="176">
        <v>5.4859999999999998</v>
      </c>
      <c r="P359" s="176">
        <v>6.157</v>
      </c>
      <c r="Q359" s="176">
        <v>5.6909999999999998</v>
      </c>
      <c r="R359" s="176">
        <v>5.2649999999999997</v>
      </c>
      <c r="S359" s="176">
        <v>5.1150000000000002</v>
      </c>
      <c r="T359" s="176">
        <v>4.9489999999999998</v>
      </c>
      <c r="U359" s="176">
        <v>4.9569999999999999</v>
      </c>
      <c r="V359" s="176">
        <v>4.8239999999999998</v>
      </c>
      <c r="W359" s="176">
        <v>3.859</v>
      </c>
      <c r="X359" s="176">
        <v>3.8530000000000002</v>
      </c>
      <c r="Y359" s="176">
        <v>3.8759999999999999</v>
      </c>
      <c r="Z359" s="176">
        <v>3.14</v>
      </c>
      <c r="AA359" s="176">
        <v>2.238</v>
      </c>
      <c r="AB359" s="176">
        <v>2.7829999999999999</v>
      </c>
      <c r="AC359" s="176">
        <v>3.9220000000000002</v>
      </c>
      <c r="AD359" s="176">
        <v>3.93</v>
      </c>
      <c r="AE359" s="176">
        <v>3.2069999999999999</v>
      </c>
      <c r="AF359" s="176">
        <v>2.5920000000000001</v>
      </c>
      <c r="AG359" s="176">
        <v>2.6070000000000002</v>
      </c>
      <c r="AH359" s="176">
        <v>2.1629999999999998</v>
      </c>
      <c r="AI359" s="176">
        <v>2.58</v>
      </c>
      <c r="AJ359" s="176">
        <v>3.8039999999999998</v>
      </c>
      <c r="AK359" s="176">
        <v>102.00960000000001</v>
      </c>
      <c r="AL359" s="176">
        <v>117.768</v>
      </c>
      <c r="AM359" s="176">
        <v>29.0304</v>
      </c>
      <c r="AN359" s="176">
        <v>78.640799999999999</v>
      </c>
      <c r="AO359" s="176">
        <v>77.464799999999997</v>
      </c>
      <c r="AP359" s="176">
        <v>93.744</v>
      </c>
      <c r="AQ359" s="176">
        <v>84.789600000000007</v>
      </c>
      <c r="AR359" s="176">
        <v>99.506399999999999</v>
      </c>
      <c r="AS359" s="176">
        <v>75.8352</v>
      </c>
      <c r="AT359" s="176">
        <v>84.134399999999999</v>
      </c>
      <c r="AU359" s="176">
        <v>144.6816</v>
      </c>
      <c r="AV359" s="176">
        <v>65.4024</v>
      </c>
      <c r="AW359" s="176">
        <v>95.34</v>
      </c>
      <c r="AX359" s="176">
        <v>123.4632</v>
      </c>
      <c r="AY359" s="176">
        <v>65.318399999999997</v>
      </c>
      <c r="AZ359" s="176">
        <v>87.091200000000001</v>
      </c>
      <c r="BA359" s="176">
        <v>89.779200000000003</v>
      </c>
      <c r="BB359" s="176">
        <v>133.44239999999999</v>
      </c>
      <c r="BC359" s="176">
        <v>115.4328</v>
      </c>
      <c r="BD359" s="176">
        <v>120.55680000000001</v>
      </c>
      <c r="BE359" s="176">
        <v>134.06399999999999</v>
      </c>
      <c r="BF359" s="176">
        <v>77.296800000000005</v>
      </c>
      <c r="BG359" s="176">
        <v>71.903999999999996</v>
      </c>
      <c r="BH359" s="176">
        <v>83.529600000000002</v>
      </c>
      <c r="BI359" s="176">
        <v>58.212000000000003</v>
      </c>
      <c r="BJ359" s="176">
        <v>55.7256</v>
      </c>
      <c r="BK359" s="176">
        <v>36.792000000000002</v>
      </c>
      <c r="BL359" s="176">
        <v>54.028800000000004</v>
      </c>
      <c r="BM359" s="176">
        <v>61.488</v>
      </c>
      <c r="BN359" s="176">
        <v>51.811199999999999</v>
      </c>
      <c r="BO359" s="176">
        <v>141.10320000000002</v>
      </c>
      <c r="BP359" s="176">
        <v>98.179199999999994</v>
      </c>
      <c r="BQ359" s="176">
        <v>90.50160000000001</v>
      </c>
      <c r="BR359" s="176">
        <v>115.4496</v>
      </c>
      <c r="BS359" s="176">
        <v>113.88719999999999</v>
      </c>
      <c r="BT359" s="176">
        <v>118.20480000000001</v>
      </c>
      <c r="BU359" s="176">
        <v>79.01039999999999</v>
      </c>
      <c r="BV359" s="176">
        <v>30.189599999999999</v>
      </c>
      <c r="BW359" s="176">
        <v>138.26400000000001</v>
      </c>
      <c r="BX359" s="176">
        <v>90.921600000000012</v>
      </c>
      <c r="BY359" s="176">
        <v>95.121600000000001</v>
      </c>
      <c r="BZ359" s="176">
        <v>81.631199999999993</v>
      </c>
      <c r="CA359" s="176">
        <v>87.511200000000002</v>
      </c>
      <c r="CB359" s="176">
        <v>115.836</v>
      </c>
      <c r="CC359" s="176">
        <v>125.5968</v>
      </c>
      <c r="CD359" s="176">
        <v>137.49120000000002</v>
      </c>
      <c r="CE359" s="176">
        <v>24.192</v>
      </c>
      <c r="CF359" s="176">
        <v>100.29600000000001</v>
      </c>
      <c r="CG359" s="176">
        <v>106.62960000000001</v>
      </c>
      <c r="CH359" s="176">
        <v>85.276800000000009</v>
      </c>
      <c r="CI359" s="176">
        <v>148.17599999999999</v>
      </c>
      <c r="CJ359" s="176">
        <v>76.003199999999993</v>
      </c>
      <c r="CK359" s="176">
        <v>134.46720000000002</v>
      </c>
      <c r="CL359" s="176">
        <v>113.88719999999999</v>
      </c>
      <c r="CM359" s="176">
        <v>141.72479999999999</v>
      </c>
      <c r="CN359" s="176">
        <v>100.1952</v>
      </c>
      <c r="CO359" s="176">
        <v>93.6768</v>
      </c>
      <c r="CP359" s="176">
        <v>93.10560000000001</v>
      </c>
      <c r="CQ359" s="176">
        <v>76.507199999999997</v>
      </c>
      <c r="CR359" s="176">
        <v>122.7744</v>
      </c>
      <c r="CS359" s="176">
        <v>102.00960000000001</v>
      </c>
      <c r="CT359" s="176">
        <v>128.15039999999999</v>
      </c>
      <c r="CU359" s="176">
        <v>128.01599999999999</v>
      </c>
      <c r="CV359" s="176">
        <v>117.8184</v>
      </c>
      <c r="CW359" s="176">
        <v>95.877600000000001</v>
      </c>
      <c r="CX359" s="176">
        <v>98.145600000000002</v>
      </c>
      <c r="CY359" s="176">
        <v>83.664000000000001</v>
      </c>
      <c r="CZ359" s="176">
        <v>100.5984</v>
      </c>
      <c r="DA359" s="176">
        <v>112.4928</v>
      </c>
      <c r="DB359" s="176">
        <v>77.330399999999997</v>
      </c>
      <c r="DC359" s="176">
        <v>121.63200000000001</v>
      </c>
      <c r="DD359" s="176">
        <v>136.73520000000002</v>
      </c>
      <c r="DO359" s="178"/>
    </row>
    <row r="360" spans="1:119" customFormat="1" ht="12" customHeight="1" x14ac:dyDescent="0.2">
      <c r="A360" s="4"/>
      <c r="B360" s="44"/>
      <c r="C360" s="136"/>
      <c r="D360" s="175"/>
      <c r="E360" s="176"/>
      <c r="F360" s="176"/>
      <c r="G360" s="4"/>
      <c r="H360" s="4"/>
      <c r="I360" s="4"/>
      <c r="J360" s="4"/>
      <c r="K360" s="4"/>
      <c r="L360" s="208">
        <v>37591</v>
      </c>
      <c r="M360" s="176">
        <v>4.49</v>
      </c>
      <c r="N360" s="176">
        <v>7.1349999999999998</v>
      </c>
      <c r="O360" s="176">
        <v>7.1</v>
      </c>
      <c r="P360" s="176">
        <v>7.1189999999999998</v>
      </c>
      <c r="Q360" s="176">
        <v>7.1859999999999999</v>
      </c>
      <c r="R360" s="176">
        <v>7.1849999999999996</v>
      </c>
      <c r="S360" s="176">
        <v>7.2889999999999997</v>
      </c>
      <c r="T360" s="176">
        <v>7.016</v>
      </c>
      <c r="U360" s="176">
        <v>5.9749999999999996</v>
      </c>
      <c r="V360" s="176">
        <v>5.2990000000000004</v>
      </c>
      <c r="W360" s="176">
        <v>3.165</v>
      </c>
      <c r="X360" s="176">
        <v>3.7370000000000001</v>
      </c>
      <c r="Y360" s="176">
        <v>4.2229999999999999</v>
      </c>
      <c r="Z360" s="176">
        <v>4.3310000000000004</v>
      </c>
      <c r="AA360" s="176">
        <v>4.3159999999999998</v>
      </c>
      <c r="AB360" s="176">
        <v>4.2709999999999999</v>
      </c>
      <c r="AC360" s="176">
        <v>4.1879999999999997</v>
      </c>
      <c r="AD360" s="176">
        <v>4.05</v>
      </c>
      <c r="AE360" s="176">
        <v>4.0510000000000002</v>
      </c>
      <c r="AF360" s="176">
        <v>4.0609999999999999</v>
      </c>
      <c r="AG360" s="176">
        <v>4.1840000000000002</v>
      </c>
      <c r="AH360" s="176">
        <v>4.1029999999999998</v>
      </c>
      <c r="AI360" s="176">
        <v>4.2759999999999998</v>
      </c>
      <c r="AJ360" s="176">
        <v>3.8029999999999999</v>
      </c>
      <c r="AK360" s="176">
        <v>120.2376</v>
      </c>
      <c r="AL360" s="176">
        <v>68.577600000000004</v>
      </c>
      <c r="AM360" s="176">
        <v>67.401600000000002</v>
      </c>
      <c r="AN360" s="176">
        <v>151.8048</v>
      </c>
      <c r="AO360" s="176">
        <v>61.084800000000001</v>
      </c>
      <c r="AP360" s="176">
        <v>20.16</v>
      </c>
      <c r="AQ360" s="176">
        <v>28.1568</v>
      </c>
      <c r="AR360" s="176">
        <v>96.9696</v>
      </c>
      <c r="AS360" s="176">
        <v>139.96079999999998</v>
      </c>
      <c r="AT360" s="176">
        <v>111.08160000000001</v>
      </c>
      <c r="AU360" s="176">
        <v>62.496000000000002</v>
      </c>
      <c r="AV360" s="176">
        <v>59.606400000000001</v>
      </c>
      <c r="AW360" s="176">
        <v>61.32</v>
      </c>
      <c r="AX360" s="176">
        <v>116.81039999999999</v>
      </c>
      <c r="AY360" s="176">
        <v>83.1768</v>
      </c>
      <c r="AZ360" s="176">
        <v>122.42160000000001</v>
      </c>
      <c r="BA360" s="176">
        <v>144.66479999999999</v>
      </c>
      <c r="BB360" s="176">
        <v>51.004800000000003</v>
      </c>
      <c r="BC360" s="176">
        <v>134.66879999999998</v>
      </c>
      <c r="BD360" s="176">
        <v>82.185600000000008</v>
      </c>
      <c r="BE360" s="176">
        <v>156.32400000000001</v>
      </c>
      <c r="BF360" s="176">
        <v>76.608000000000004</v>
      </c>
      <c r="BG360" s="176">
        <v>127.008</v>
      </c>
      <c r="BH360" s="176">
        <v>133.44239999999999</v>
      </c>
      <c r="BI360" s="176">
        <v>120.3048</v>
      </c>
      <c r="BJ360" s="176">
        <v>54.028800000000004</v>
      </c>
      <c r="BK360" s="176">
        <v>85.663200000000003</v>
      </c>
      <c r="BL360" s="176">
        <v>126.99119999999999</v>
      </c>
      <c r="BM360" s="176">
        <v>139.50720000000001</v>
      </c>
      <c r="BN360" s="176">
        <v>53.423999999999999</v>
      </c>
      <c r="BO360" s="176">
        <v>82.672800000000009</v>
      </c>
      <c r="BP360" s="176">
        <v>90.048000000000002</v>
      </c>
      <c r="BQ360" s="176">
        <v>100.548</v>
      </c>
      <c r="BR360" s="176">
        <v>126.4032</v>
      </c>
      <c r="BS360" s="176">
        <v>96.818399999999997</v>
      </c>
      <c r="BT360" s="176">
        <v>106.0416</v>
      </c>
      <c r="BU360" s="176">
        <v>139.64160000000001</v>
      </c>
      <c r="BV360" s="176">
        <v>113.7024</v>
      </c>
      <c r="BW360" s="176">
        <v>62.8992</v>
      </c>
      <c r="BX360" s="176">
        <v>100.85039999999999</v>
      </c>
      <c r="BY360" s="176">
        <v>132.92160000000001</v>
      </c>
      <c r="BZ360" s="176">
        <v>142.21199999999999</v>
      </c>
      <c r="CA360" s="176">
        <v>67.250399999999999</v>
      </c>
      <c r="CB360" s="176">
        <v>116.928</v>
      </c>
      <c r="CC360" s="176">
        <v>66.964799999999997</v>
      </c>
      <c r="CD360" s="176">
        <v>97.02</v>
      </c>
      <c r="CE360" s="176">
        <v>122.80800000000001</v>
      </c>
      <c r="CF360" s="176">
        <v>117.12960000000001</v>
      </c>
      <c r="CG360" s="176">
        <v>110.292</v>
      </c>
      <c r="CH360" s="176">
        <v>81.496800000000007</v>
      </c>
      <c r="CI360" s="176">
        <v>122.9256</v>
      </c>
      <c r="CJ360" s="176">
        <v>134.06399999999999</v>
      </c>
      <c r="CK360" s="176">
        <v>50.685600000000001</v>
      </c>
      <c r="CL360" s="176">
        <v>86.301600000000008</v>
      </c>
      <c r="CM360" s="176">
        <v>64.545599999999993</v>
      </c>
      <c r="CN360" s="176">
        <v>98.162399999999991</v>
      </c>
      <c r="CO360" s="176">
        <v>56.448</v>
      </c>
      <c r="CP360" s="176">
        <v>106.12560000000001</v>
      </c>
      <c r="CQ360" s="176">
        <v>106.2432</v>
      </c>
      <c r="CR360" s="176">
        <v>90.064800000000005</v>
      </c>
      <c r="CS360" s="176">
        <v>98.162399999999991</v>
      </c>
      <c r="CT360" s="176">
        <v>55.641599999999997</v>
      </c>
      <c r="CU360" s="176">
        <v>80.925600000000003</v>
      </c>
      <c r="CV360" s="176">
        <v>114.744</v>
      </c>
      <c r="CW360" s="176">
        <v>61.471199999999996</v>
      </c>
      <c r="CX360" s="176">
        <v>141.708</v>
      </c>
      <c r="CY360" s="176">
        <v>77.616</v>
      </c>
      <c r="CZ360" s="176">
        <v>67.771199999999993</v>
      </c>
      <c r="DA360" s="176">
        <v>116.1048</v>
      </c>
      <c r="DB360" s="176">
        <v>128.73839999999998</v>
      </c>
      <c r="DC360" s="176">
        <v>149.20079999999999</v>
      </c>
      <c r="DD360" s="176">
        <v>84.0672</v>
      </c>
      <c r="DO360" s="178"/>
    </row>
    <row r="361" spans="1:119" customFormat="1" ht="12" customHeight="1" x14ac:dyDescent="0.2">
      <c r="A361" s="4"/>
      <c r="B361" s="44"/>
      <c r="C361" s="136"/>
      <c r="D361" s="175"/>
      <c r="E361" s="176"/>
      <c r="F361" s="176"/>
      <c r="G361" s="4"/>
      <c r="H361" s="4"/>
      <c r="I361" s="4"/>
      <c r="J361" s="4"/>
      <c r="K361" s="4"/>
      <c r="L361" s="208">
        <v>37592</v>
      </c>
      <c r="M361" s="176">
        <v>3.7759999999999998</v>
      </c>
      <c r="N361" s="176">
        <v>3.7719999999999998</v>
      </c>
      <c r="O361" s="176">
        <v>3.7730000000000001</v>
      </c>
      <c r="P361" s="176">
        <v>3.7930000000000001</v>
      </c>
      <c r="Q361" s="176">
        <v>3.7970000000000002</v>
      </c>
      <c r="R361" s="176">
        <v>3.8069999999999999</v>
      </c>
      <c r="S361" s="176">
        <v>3.7650000000000001</v>
      </c>
      <c r="T361" s="176">
        <v>3.7490000000000001</v>
      </c>
      <c r="U361" s="176">
        <v>3.1579999999999999</v>
      </c>
      <c r="V361" s="176">
        <v>3.746</v>
      </c>
      <c r="W361" s="176">
        <v>4.0129999999999999</v>
      </c>
      <c r="X361" s="176">
        <v>4.0469999999999997</v>
      </c>
      <c r="Y361" s="176">
        <v>2.7839999999999998</v>
      </c>
      <c r="Z361" s="176">
        <v>2.4239999999999999</v>
      </c>
      <c r="AA361" s="176">
        <v>2.4319999999999999</v>
      </c>
      <c r="AB361" s="176">
        <v>3.165</v>
      </c>
      <c r="AC361" s="176">
        <v>4.4850000000000003</v>
      </c>
      <c r="AD361" s="176">
        <v>4.4880000000000004</v>
      </c>
      <c r="AE361" s="176">
        <v>4.4909999999999997</v>
      </c>
      <c r="AF361" s="176">
        <v>4.524</v>
      </c>
      <c r="AG361" s="176">
        <v>4.5170000000000003</v>
      </c>
      <c r="AH361" s="176">
        <v>4.4969999999999999</v>
      </c>
      <c r="AI361" s="176">
        <v>4.49</v>
      </c>
      <c r="AJ361" s="176">
        <v>4.1980000000000004</v>
      </c>
      <c r="AK361" s="176">
        <v>132.82079999999999</v>
      </c>
      <c r="AL361" s="176">
        <v>137.15520000000001</v>
      </c>
      <c r="AM361" s="176">
        <v>99.388800000000003</v>
      </c>
      <c r="AN361" s="176">
        <v>117.12960000000001</v>
      </c>
      <c r="AO361" s="176">
        <v>95.104799999999997</v>
      </c>
      <c r="AP361" s="176">
        <v>103.4376</v>
      </c>
      <c r="AQ361" s="176">
        <v>88.552800000000005</v>
      </c>
      <c r="AR361" s="176">
        <v>46.569600000000001</v>
      </c>
      <c r="AS361" s="176">
        <v>65.268000000000001</v>
      </c>
      <c r="AT361" s="176">
        <v>112.896</v>
      </c>
      <c r="AU361" s="176">
        <v>112.0896</v>
      </c>
      <c r="AV361" s="176">
        <v>154.44239999999999</v>
      </c>
      <c r="AW361" s="176">
        <v>42.739199999999997</v>
      </c>
      <c r="AX361" s="176">
        <v>114.1224</v>
      </c>
      <c r="AY361" s="176">
        <v>98.851199999999992</v>
      </c>
      <c r="AZ361" s="176">
        <v>108.12480000000001</v>
      </c>
      <c r="BA361" s="176">
        <v>121.76639999999999</v>
      </c>
      <c r="BB361" s="176">
        <v>108.46080000000001</v>
      </c>
      <c r="BC361" s="176">
        <v>51.6096</v>
      </c>
      <c r="BD361" s="176">
        <v>129.8304</v>
      </c>
      <c r="BE361" s="176">
        <v>120.792</v>
      </c>
      <c r="BF361" s="176">
        <v>123.7824</v>
      </c>
      <c r="BG361" s="176">
        <v>81.043199999999999</v>
      </c>
      <c r="BH361" s="176">
        <v>44.3352</v>
      </c>
      <c r="BI361" s="176">
        <v>87.309600000000003</v>
      </c>
      <c r="BJ361" s="176">
        <v>86.016000000000005</v>
      </c>
      <c r="BK361" s="176">
        <v>69.182400000000001</v>
      </c>
      <c r="BL361" s="176">
        <v>8.3327999999999989</v>
      </c>
      <c r="BM361" s="176">
        <v>5.7960000000000003</v>
      </c>
      <c r="BN361" s="176">
        <v>44.351999999999997</v>
      </c>
      <c r="BO361" s="176">
        <v>63.302399999999999</v>
      </c>
      <c r="BP361" s="176">
        <v>58.867199999999997</v>
      </c>
      <c r="BQ361" s="176">
        <v>71.971199999999996</v>
      </c>
      <c r="BR361" s="176">
        <v>31.4496</v>
      </c>
      <c r="BS361" s="176">
        <v>48.199199999999998</v>
      </c>
      <c r="BT361" s="176">
        <v>79.043999999999997</v>
      </c>
      <c r="BU361" s="176">
        <v>71.769600000000011</v>
      </c>
      <c r="BV361" s="176">
        <v>98.380800000000008</v>
      </c>
      <c r="BW361" s="176">
        <v>65.52</v>
      </c>
      <c r="BX361" s="176">
        <v>68.712000000000003</v>
      </c>
      <c r="BY361" s="176">
        <v>110.99760000000001</v>
      </c>
      <c r="BZ361" s="176">
        <v>128.60400000000001</v>
      </c>
      <c r="CA361" s="176">
        <v>104.02560000000001</v>
      </c>
      <c r="CB361" s="176">
        <v>67.703999999999994</v>
      </c>
      <c r="CC361" s="176">
        <v>45.914400000000001</v>
      </c>
      <c r="CD361" s="176">
        <v>76.524000000000001</v>
      </c>
      <c r="CE361" s="176">
        <v>52.4328</v>
      </c>
      <c r="CF361" s="176">
        <v>56.448</v>
      </c>
      <c r="CG361" s="176">
        <v>82.857600000000005</v>
      </c>
      <c r="CH361" s="176">
        <v>139.3056</v>
      </c>
      <c r="CI361" s="176">
        <v>95.558399999999992</v>
      </c>
      <c r="CJ361" s="176">
        <v>58.396800000000006</v>
      </c>
      <c r="CK361" s="176">
        <v>101.60639999999999</v>
      </c>
      <c r="CL361" s="176">
        <v>124.25280000000001</v>
      </c>
      <c r="CM361" s="176">
        <v>71.1648</v>
      </c>
      <c r="CN361" s="176">
        <v>112.69439999999999</v>
      </c>
      <c r="CO361" s="176">
        <v>61.2864</v>
      </c>
      <c r="CP361" s="176">
        <v>140.24639999999999</v>
      </c>
      <c r="CQ361" s="176">
        <v>73.68480000000001</v>
      </c>
      <c r="CR361" s="176">
        <v>123.96719999999999</v>
      </c>
      <c r="CS361" s="176">
        <v>63.1008</v>
      </c>
      <c r="CT361" s="176">
        <v>42.369599999999998</v>
      </c>
      <c r="CU361" s="176">
        <v>120.06960000000001</v>
      </c>
      <c r="CV361" s="176">
        <v>126</v>
      </c>
      <c r="CW361" s="176">
        <v>111.28319999999999</v>
      </c>
      <c r="CX361" s="176">
        <v>104.1936</v>
      </c>
      <c r="CY361" s="176">
        <v>102.6816</v>
      </c>
      <c r="CZ361" s="176">
        <v>139.69200000000001</v>
      </c>
      <c r="DA361" s="176">
        <v>105.78960000000001</v>
      </c>
      <c r="DB361" s="176">
        <v>138.096</v>
      </c>
      <c r="DC361" s="176">
        <v>55.036799999999999</v>
      </c>
      <c r="DD361" s="176">
        <v>88.586399999999998</v>
      </c>
      <c r="DO361" s="178"/>
    </row>
    <row r="362" spans="1:119" customFormat="1" ht="12" customHeight="1" x14ac:dyDescent="0.2">
      <c r="A362" s="4"/>
      <c r="B362" s="44"/>
      <c r="C362" s="136"/>
      <c r="D362" s="175"/>
      <c r="E362" s="176"/>
      <c r="F362" s="176"/>
      <c r="G362" s="4"/>
      <c r="H362" s="4"/>
      <c r="I362" s="4"/>
      <c r="J362" s="4"/>
      <c r="K362" s="4"/>
      <c r="L362" s="208">
        <v>37593</v>
      </c>
      <c r="M362" s="176">
        <v>3.2280000000000002</v>
      </c>
      <c r="N362" s="176">
        <v>2.7330000000000001</v>
      </c>
      <c r="O362" s="176">
        <v>2.742</v>
      </c>
      <c r="P362" s="176">
        <v>2.7509999999999999</v>
      </c>
      <c r="Q362" s="176">
        <v>2.7320000000000002</v>
      </c>
      <c r="R362" s="176">
        <v>2.726</v>
      </c>
      <c r="S362" s="176">
        <v>2.742</v>
      </c>
      <c r="T362" s="176">
        <v>2.7490000000000001</v>
      </c>
      <c r="U362" s="176">
        <v>2.74</v>
      </c>
      <c r="V362" s="176">
        <v>2.7120000000000002</v>
      </c>
      <c r="W362" s="176">
        <v>3.3439999999999999</v>
      </c>
      <c r="X362" s="176">
        <v>4.5350000000000001</v>
      </c>
      <c r="Y362" s="176">
        <v>4.5149999999999997</v>
      </c>
      <c r="Z362" s="176">
        <v>4.4800000000000004</v>
      </c>
      <c r="AA362" s="176">
        <v>4.298</v>
      </c>
      <c r="AB362" s="176">
        <v>2.7130000000000001</v>
      </c>
      <c r="AC362" s="176">
        <v>2.7280000000000002</v>
      </c>
      <c r="AD362" s="176">
        <v>2.7349999999999999</v>
      </c>
      <c r="AE362" s="176">
        <v>2.7120000000000002</v>
      </c>
      <c r="AF362" s="176">
        <v>2.6669999999999998</v>
      </c>
      <c r="AG362" s="176">
        <v>2.718</v>
      </c>
      <c r="AH362" s="176">
        <v>2.706</v>
      </c>
      <c r="AI362" s="176">
        <v>2.6970000000000001</v>
      </c>
      <c r="AJ362" s="176">
        <v>3.0419999999999998</v>
      </c>
      <c r="AK362" s="176">
        <v>110.0736</v>
      </c>
      <c r="AL362" s="176">
        <v>91.3416</v>
      </c>
      <c r="AM362" s="176">
        <v>77.145600000000002</v>
      </c>
      <c r="AN362" s="176">
        <v>84.218399999999988</v>
      </c>
      <c r="AO362" s="176">
        <v>49.660800000000002</v>
      </c>
      <c r="AP362" s="176">
        <v>102.17760000000001</v>
      </c>
      <c r="AQ362" s="176">
        <v>64.377600000000001</v>
      </c>
      <c r="AR362" s="176">
        <v>98.162399999999991</v>
      </c>
      <c r="AS362" s="176">
        <v>116.9448</v>
      </c>
      <c r="AT362" s="176">
        <v>64.7136</v>
      </c>
      <c r="AU362" s="176">
        <v>78.674399999999991</v>
      </c>
      <c r="AV362" s="176">
        <v>102.00960000000001</v>
      </c>
      <c r="AW362" s="176">
        <v>97.036799999999999</v>
      </c>
      <c r="AX362" s="176">
        <v>88.972800000000007</v>
      </c>
      <c r="AY362" s="176">
        <v>92.332800000000006</v>
      </c>
      <c r="AZ362" s="176">
        <v>159.86879999999999</v>
      </c>
      <c r="BA362" s="176">
        <v>22.461599999999997</v>
      </c>
      <c r="BB362" s="176">
        <v>150.4272</v>
      </c>
      <c r="BC362" s="176">
        <v>113.7024</v>
      </c>
      <c r="BD362" s="176">
        <v>38.304000000000002</v>
      </c>
      <c r="BE362" s="176">
        <v>129.62880000000001</v>
      </c>
      <c r="BF362" s="176">
        <v>76.423199999999994</v>
      </c>
      <c r="BG362" s="176">
        <v>50.803199999999997</v>
      </c>
      <c r="BH362" s="176">
        <v>122.75760000000001</v>
      </c>
      <c r="BI362" s="176">
        <v>92.1648</v>
      </c>
      <c r="BJ362" s="176">
        <v>76.204800000000006</v>
      </c>
      <c r="BK362" s="176">
        <v>77.784000000000006</v>
      </c>
      <c r="BL362" s="176">
        <v>112.69439999999999</v>
      </c>
      <c r="BM362" s="176">
        <v>142.12799999999999</v>
      </c>
      <c r="BN362" s="176">
        <v>93.10560000000001</v>
      </c>
      <c r="BO362" s="176">
        <v>62.529600000000002</v>
      </c>
      <c r="BP362" s="176">
        <v>61.034399999999998</v>
      </c>
      <c r="BQ362" s="176">
        <v>61.2864</v>
      </c>
      <c r="BR362" s="176">
        <v>49.795199999999994</v>
      </c>
      <c r="BS362" s="176">
        <v>41.126400000000004</v>
      </c>
      <c r="BT362" s="176">
        <v>73.92</v>
      </c>
      <c r="BU362" s="176">
        <v>64.327199999999991</v>
      </c>
      <c r="BV362" s="176">
        <v>71.567999999999998</v>
      </c>
      <c r="BW362" s="176">
        <v>63.1008</v>
      </c>
      <c r="BX362" s="176">
        <v>53.3904</v>
      </c>
      <c r="BY362" s="176">
        <v>65.755200000000002</v>
      </c>
      <c r="BZ362" s="176">
        <v>62.311199999999999</v>
      </c>
      <c r="CA362" s="176">
        <v>46.972799999999999</v>
      </c>
      <c r="CB362" s="176">
        <v>5.3256000000000006</v>
      </c>
      <c r="CC362" s="176">
        <v>59.068800000000003</v>
      </c>
      <c r="CD362" s="176">
        <v>108.4104</v>
      </c>
      <c r="CE362" s="176">
        <v>121.16160000000001</v>
      </c>
      <c r="CF362" s="176">
        <v>112.2912</v>
      </c>
      <c r="CG362" s="176">
        <v>117.51600000000001</v>
      </c>
      <c r="CH362" s="176">
        <v>90.3</v>
      </c>
      <c r="CI362" s="176">
        <v>128.36879999999999</v>
      </c>
      <c r="CJ362" s="176">
        <v>122.60639999999999</v>
      </c>
      <c r="CK362" s="176">
        <v>124.79039999999999</v>
      </c>
      <c r="CL362" s="176">
        <v>73.584000000000003</v>
      </c>
      <c r="CM362" s="176">
        <v>61.202400000000004</v>
      </c>
      <c r="CN362" s="176">
        <v>38.589599999999997</v>
      </c>
      <c r="CO362" s="176">
        <v>147.11760000000001</v>
      </c>
      <c r="CP362" s="176">
        <v>130.48560000000001</v>
      </c>
      <c r="CQ362" s="176">
        <v>112.0896</v>
      </c>
      <c r="CR362" s="176">
        <v>80.891999999999996</v>
      </c>
      <c r="CS362" s="176">
        <v>101.18639999999999</v>
      </c>
      <c r="CT362" s="176">
        <v>80.8416</v>
      </c>
      <c r="CU362" s="176">
        <v>123.732</v>
      </c>
      <c r="CV362" s="176">
        <v>130.68719999999999</v>
      </c>
      <c r="CW362" s="176">
        <v>49.9968</v>
      </c>
      <c r="CX362" s="176">
        <v>124.5552</v>
      </c>
      <c r="CY362" s="176">
        <v>94.365600000000001</v>
      </c>
      <c r="CZ362" s="176">
        <v>65.419200000000004</v>
      </c>
      <c r="DA362" s="176">
        <v>143.892</v>
      </c>
      <c r="DB362" s="176">
        <v>64.310400000000001</v>
      </c>
      <c r="DC362" s="176">
        <v>122.556</v>
      </c>
      <c r="DD362" s="176">
        <v>100.56480000000001</v>
      </c>
      <c r="DO362" s="178"/>
    </row>
    <row r="363" spans="1:119" customFormat="1" ht="12" customHeight="1" x14ac:dyDescent="0.2">
      <c r="A363" s="4"/>
      <c r="B363" s="44"/>
      <c r="C363" s="136"/>
      <c r="D363" s="175"/>
      <c r="E363" s="176"/>
      <c r="F363" s="176"/>
      <c r="G363" s="4"/>
      <c r="H363" s="4"/>
      <c r="I363" s="4"/>
      <c r="J363" s="4"/>
      <c r="K363" s="4"/>
      <c r="L363" s="208">
        <v>37594</v>
      </c>
      <c r="M363" s="176">
        <v>2.7</v>
      </c>
      <c r="N363" s="176">
        <v>2.6970000000000001</v>
      </c>
      <c r="O363" s="176">
        <v>2.3849999999999998</v>
      </c>
      <c r="P363" s="176">
        <v>2.415</v>
      </c>
      <c r="Q363" s="176">
        <v>2.4239999999999999</v>
      </c>
      <c r="R363" s="176">
        <v>2.448</v>
      </c>
      <c r="S363" s="176">
        <v>2.8340000000000001</v>
      </c>
      <c r="T363" s="176">
        <v>4.2930000000000001</v>
      </c>
      <c r="U363" s="176">
        <v>4.383</v>
      </c>
      <c r="V363" s="176">
        <v>4.4139999999999997</v>
      </c>
      <c r="W363" s="176">
        <v>4.4909999999999997</v>
      </c>
      <c r="X363" s="176">
        <v>4.4909999999999997</v>
      </c>
      <c r="Y363" s="176">
        <v>4.4930000000000003</v>
      </c>
      <c r="Z363" s="176">
        <v>4.4450000000000003</v>
      </c>
      <c r="AA363" s="176">
        <v>4.4610000000000003</v>
      </c>
      <c r="AB363" s="176">
        <v>4.4530000000000003</v>
      </c>
      <c r="AC363" s="176">
        <v>4.3129999999999997</v>
      </c>
      <c r="AD363" s="176">
        <v>4.24</v>
      </c>
      <c r="AE363" s="176">
        <v>4.218</v>
      </c>
      <c r="AF363" s="176">
        <v>4.077</v>
      </c>
      <c r="AG363" s="176">
        <v>4.0250000000000004</v>
      </c>
      <c r="AH363" s="176">
        <v>3.2919999999999998</v>
      </c>
      <c r="AI363" s="176">
        <v>3.3719999999999999</v>
      </c>
      <c r="AJ363" s="176">
        <v>3.206</v>
      </c>
      <c r="AK363" s="176">
        <v>69.677999999999997</v>
      </c>
      <c r="AL363" s="176">
        <v>62.017200000000003</v>
      </c>
      <c r="AM363" s="176">
        <v>85.108800000000002</v>
      </c>
      <c r="AN363" s="176">
        <v>100.8</v>
      </c>
      <c r="AO363" s="176">
        <v>94.315200000000004</v>
      </c>
      <c r="AP363" s="176">
        <v>98.985600000000005</v>
      </c>
      <c r="AQ363" s="176">
        <v>77.153999999999996</v>
      </c>
      <c r="AR363" s="176">
        <v>107.99039999999999</v>
      </c>
      <c r="AS363" s="176">
        <v>91.433999999999997</v>
      </c>
      <c r="AT363" s="176">
        <v>81.656399999999991</v>
      </c>
      <c r="AU363" s="176">
        <v>101.11919999999999</v>
      </c>
      <c r="AV363" s="176">
        <v>107.20920000000001</v>
      </c>
      <c r="AW363" s="176">
        <v>124.34520000000001</v>
      </c>
      <c r="AX363" s="176">
        <v>80.497200000000007</v>
      </c>
      <c r="AY363" s="176">
        <v>104.7396</v>
      </c>
      <c r="AZ363" s="176">
        <v>112.86239999999999</v>
      </c>
      <c r="BA363" s="176">
        <v>74.230800000000002</v>
      </c>
      <c r="BB363" s="176">
        <v>122.7912</v>
      </c>
      <c r="BC363" s="176">
        <v>117.53279999999999</v>
      </c>
      <c r="BD363" s="176">
        <v>68.040000000000006</v>
      </c>
      <c r="BE363" s="176">
        <v>106.61280000000001</v>
      </c>
      <c r="BF363" s="176">
        <v>90.77879999999999</v>
      </c>
      <c r="BG363" s="176">
        <v>68.619600000000005</v>
      </c>
      <c r="BH363" s="176">
        <v>127.70519999999999</v>
      </c>
      <c r="BI363" s="176">
        <v>70.870800000000003</v>
      </c>
      <c r="BJ363" s="176">
        <v>50.391600000000004</v>
      </c>
      <c r="BK363" s="176">
        <v>64.898400000000009</v>
      </c>
      <c r="BL363" s="176">
        <v>67.334399999999988</v>
      </c>
      <c r="BM363" s="176">
        <v>110.4348</v>
      </c>
      <c r="BN363" s="176">
        <v>102.38760000000001</v>
      </c>
      <c r="BO363" s="176">
        <v>90.434399999999997</v>
      </c>
      <c r="BP363" s="176">
        <v>67.006799999999998</v>
      </c>
      <c r="BQ363" s="176">
        <v>63.335999999999999</v>
      </c>
      <c r="BR363" s="176">
        <v>85.83959999999999</v>
      </c>
      <c r="BS363" s="176">
        <v>91.526399999999995</v>
      </c>
      <c r="BT363" s="176">
        <v>88.930800000000005</v>
      </c>
      <c r="BU363" s="176">
        <v>79.489199999999997</v>
      </c>
      <c r="BV363" s="176">
        <v>104.31119999999999</v>
      </c>
      <c r="BW363" s="176">
        <v>76.784400000000005</v>
      </c>
      <c r="BX363" s="176">
        <v>49.98</v>
      </c>
      <c r="BY363" s="176">
        <v>84.386400000000009</v>
      </c>
      <c r="BZ363" s="176">
        <v>81.647999999999996</v>
      </c>
      <c r="CA363" s="176">
        <v>48.988800000000005</v>
      </c>
      <c r="CB363" s="176">
        <v>70.156800000000004</v>
      </c>
      <c r="CC363" s="176">
        <v>57.052800000000005</v>
      </c>
      <c r="CD363" s="176">
        <v>24.595200000000002</v>
      </c>
      <c r="CE363" s="176">
        <v>129.7296</v>
      </c>
      <c r="CF363" s="176">
        <v>20.361599999999999</v>
      </c>
      <c r="CG363" s="176">
        <v>6.048</v>
      </c>
      <c r="CH363" s="176">
        <v>17.942400000000003</v>
      </c>
      <c r="CI363" s="176">
        <v>21.369599999999998</v>
      </c>
      <c r="CJ363" s="176">
        <v>72.323999999999998</v>
      </c>
      <c r="CK363" s="176">
        <v>73.214399999999998</v>
      </c>
      <c r="CL363" s="176">
        <v>96.196799999999996</v>
      </c>
      <c r="CM363" s="176">
        <v>31.046400000000002</v>
      </c>
      <c r="CN363" s="176">
        <v>73.987200000000001</v>
      </c>
      <c r="CO363" s="176">
        <v>74.256</v>
      </c>
      <c r="CP363" s="176">
        <v>134.33279999999999</v>
      </c>
      <c r="CQ363" s="176">
        <v>98.582399999999993</v>
      </c>
      <c r="CR363" s="176">
        <v>65.923199999999994</v>
      </c>
      <c r="CS363" s="176">
        <v>130.78800000000001</v>
      </c>
      <c r="CT363" s="176">
        <v>106.39439999999999</v>
      </c>
      <c r="CU363" s="176">
        <v>109.2672</v>
      </c>
      <c r="CV363" s="176">
        <v>39.916800000000002</v>
      </c>
      <c r="CW363" s="176">
        <v>97.775999999999996</v>
      </c>
      <c r="CX363" s="176">
        <v>74.440799999999996</v>
      </c>
      <c r="CY363" s="176">
        <v>104.6808</v>
      </c>
      <c r="CZ363" s="176">
        <v>94.331999999999994</v>
      </c>
      <c r="DA363" s="176">
        <v>97.507199999999997</v>
      </c>
      <c r="DB363" s="176">
        <v>115.5504</v>
      </c>
      <c r="DC363" s="176">
        <v>132.33360000000002</v>
      </c>
      <c r="DD363" s="176">
        <v>115.416</v>
      </c>
      <c r="DO363" s="178"/>
    </row>
    <row r="364" spans="1:119" customFormat="1" ht="12" customHeight="1" x14ac:dyDescent="0.2">
      <c r="A364" s="4"/>
      <c r="B364" s="44"/>
      <c r="C364" s="136"/>
      <c r="D364" s="175"/>
      <c r="E364" s="176"/>
      <c r="F364" s="176"/>
      <c r="G364" s="4"/>
      <c r="H364" s="4"/>
      <c r="I364" s="4"/>
      <c r="J364" s="4"/>
      <c r="K364" s="4"/>
      <c r="L364" s="208">
        <v>37595</v>
      </c>
      <c r="M364" s="176">
        <v>3.36</v>
      </c>
      <c r="N364" s="176">
        <v>3.3180000000000001</v>
      </c>
      <c r="O364" s="176">
        <v>2.754</v>
      </c>
      <c r="P364" s="176">
        <v>2.19</v>
      </c>
      <c r="Q364" s="176">
        <v>2.2109999999999999</v>
      </c>
      <c r="R364" s="176">
        <v>1.524</v>
      </c>
      <c r="S364" s="176">
        <v>1.851</v>
      </c>
      <c r="T364" s="176">
        <v>2.6549999999999998</v>
      </c>
      <c r="U364" s="176">
        <v>2.383</v>
      </c>
      <c r="V364" s="176">
        <v>2.3860000000000001</v>
      </c>
      <c r="W364" s="176">
        <v>2.3809999999999998</v>
      </c>
      <c r="X364" s="176">
        <v>2.351</v>
      </c>
      <c r="Y364" s="176">
        <v>1.798</v>
      </c>
      <c r="Z364" s="176">
        <v>1.369</v>
      </c>
      <c r="AA364" s="176">
        <v>1.268</v>
      </c>
      <c r="AB364" s="176">
        <v>1.7889999999999999</v>
      </c>
      <c r="AC364" s="176">
        <v>8.4000000000000005E-2</v>
      </c>
      <c r="AD364" s="176">
        <v>8.7999999999999995E-2</v>
      </c>
      <c r="AE364" s="176">
        <v>9.4E-2</v>
      </c>
      <c r="AF364" s="176">
        <v>2.4729999999999999</v>
      </c>
      <c r="AG364" s="176">
        <v>4.3490000000000002</v>
      </c>
      <c r="AH364" s="176">
        <v>4.3419999999999996</v>
      </c>
      <c r="AI364" s="176">
        <v>4.3380000000000001</v>
      </c>
      <c r="AJ364" s="176">
        <v>4.0990000000000002</v>
      </c>
      <c r="AK364" s="176">
        <v>29.282400000000003</v>
      </c>
      <c r="AL364" s="176">
        <v>32.692799999999998</v>
      </c>
      <c r="AM364" s="176">
        <v>93.072000000000003</v>
      </c>
      <c r="AN364" s="176">
        <v>117.38160000000001</v>
      </c>
      <c r="AO364" s="176">
        <v>138.96960000000001</v>
      </c>
      <c r="AP364" s="176">
        <v>95.793600000000012</v>
      </c>
      <c r="AQ364" s="176">
        <v>89.930399999999992</v>
      </c>
      <c r="AR364" s="176">
        <v>117.8184</v>
      </c>
      <c r="AS364" s="176">
        <v>65.923199999999994</v>
      </c>
      <c r="AT364" s="176">
        <v>98.599199999999996</v>
      </c>
      <c r="AU364" s="176">
        <v>123.56399999999999</v>
      </c>
      <c r="AV364" s="176">
        <v>112.4088</v>
      </c>
      <c r="AW364" s="176">
        <v>151.65360000000001</v>
      </c>
      <c r="AX364" s="176">
        <v>72.021600000000007</v>
      </c>
      <c r="AY364" s="176">
        <v>117.1464</v>
      </c>
      <c r="AZ364" s="176">
        <v>65.855999999999995</v>
      </c>
      <c r="BA364" s="176">
        <v>126</v>
      </c>
      <c r="BB364" s="176">
        <v>95.155199999999994</v>
      </c>
      <c r="BC364" s="176">
        <v>121.36319999999999</v>
      </c>
      <c r="BD364" s="176">
        <v>97.775999999999996</v>
      </c>
      <c r="BE364" s="176">
        <v>83.596800000000002</v>
      </c>
      <c r="BF364" s="176">
        <v>105.1344</v>
      </c>
      <c r="BG364" s="176">
        <v>86.436000000000007</v>
      </c>
      <c r="BH364" s="176">
        <v>132.65279999999998</v>
      </c>
      <c r="BI364" s="176">
        <v>49.576800000000006</v>
      </c>
      <c r="BJ364" s="176">
        <v>24.578400000000002</v>
      </c>
      <c r="BK364" s="176">
        <v>52.012800000000006</v>
      </c>
      <c r="BL364" s="176">
        <v>21.974400000000003</v>
      </c>
      <c r="BM364" s="176">
        <v>78.741600000000005</v>
      </c>
      <c r="BN364" s="176">
        <v>111.6696</v>
      </c>
      <c r="BO364" s="176">
        <v>118.33919999999999</v>
      </c>
      <c r="BP364" s="176">
        <v>72.979199999999992</v>
      </c>
      <c r="BQ364" s="176">
        <v>65.385599999999997</v>
      </c>
      <c r="BR364" s="176">
        <v>121.884</v>
      </c>
      <c r="BS364" s="176">
        <v>141.9264</v>
      </c>
      <c r="BT364" s="176">
        <v>103.94160000000001</v>
      </c>
      <c r="BU364" s="176">
        <v>94.651200000000003</v>
      </c>
      <c r="BV364" s="176">
        <v>137.05439999999999</v>
      </c>
      <c r="BW364" s="176">
        <v>90.468000000000004</v>
      </c>
      <c r="BX364" s="176">
        <v>46.569600000000001</v>
      </c>
      <c r="BY364" s="176">
        <v>103.0176</v>
      </c>
      <c r="BZ364" s="176">
        <v>91.576800000000006</v>
      </c>
      <c r="CA364" s="176">
        <v>69.686399999999992</v>
      </c>
      <c r="CB364" s="176">
        <v>98.179199999999994</v>
      </c>
      <c r="CC364" s="176">
        <v>106.0416</v>
      </c>
      <c r="CD364" s="176">
        <v>127.61280000000001</v>
      </c>
      <c r="CE364" s="176">
        <v>138.29760000000002</v>
      </c>
      <c r="CF364" s="176">
        <v>36.019199999999998</v>
      </c>
      <c r="CG364" s="176">
        <v>78.657600000000002</v>
      </c>
      <c r="CH364" s="176">
        <v>55.070399999999999</v>
      </c>
      <c r="CI364" s="176">
        <v>106.2432</v>
      </c>
      <c r="CJ364" s="176">
        <v>144.74879999999999</v>
      </c>
      <c r="CK364" s="176">
        <v>102.61439999999999</v>
      </c>
      <c r="CL364" s="176">
        <v>86.049600000000012</v>
      </c>
      <c r="CM364" s="176">
        <v>128.82239999999999</v>
      </c>
      <c r="CN364" s="176">
        <v>130.08240000000001</v>
      </c>
      <c r="CO364" s="176">
        <v>121.56480000000001</v>
      </c>
      <c r="CP364" s="176">
        <v>73.987200000000001</v>
      </c>
      <c r="CQ364" s="176">
        <v>112.4256</v>
      </c>
      <c r="CR364" s="176">
        <v>59.64</v>
      </c>
      <c r="CS364" s="176">
        <v>153.1824</v>
      </c>
      <c r="CT364" s="176">
        <v>80.035200000000003</v>
      </c>
      <c r="CU364" s="176">
        <v>74.289600000000007</v>
      </c>
      <c r="CV364" s="176">
        <v>95.087999999999994</v>
      </c>
      <c r="CW364" s="176">
        <v>92.803200000000004</v>
      </c>
      <c r="CX364" s="176">
        <v>149.28479999999999</v>
      </c>
      <c r="CY364" s="176">
        <v>96.364800000000002</v>
      </c>
      <c r="CZ364" s="176">
        <v>121.56480000000001</v>
      </c>
      <c r="DA364" s="176">
        <v>147.95760000000001</v>
      </c>
      <c r="DB364" s="176">
        <v>95.843999999999994</v>
      </c>
      <c r="DC364" s="176">
        <v>132.8544</v>
      </c>
      <c r="DD364" s="176">
        <v>112.35839999999999</v>
      </c>
      <c r="DO364" s="178"/>
    </row>
    <row r="365" spans="1:119" customFormat="1" ht="12" customHeight="1" x14ac:dyDescent="0.2">
      <c r="A365" s="4"/>
      <c r="B365" s="44"/>
      <c r="C365" s="136"/>
      <c r="D365" s="175"/>
      <c r="E365" s="176"/>
      <c r="F365" s="176"/>
      <c r="G365" s="4"/>
      <c r="H365" s="4"/>
      <c r="I365" s="4"/>
      <c r="J365" s="4"/>
      <c r="K365" s="4"/>
      <c r="L365" s="208">
        <v>37596</v>
      </c>
      <c r="M365" s="176">
        <v>4.3559999999999999</v>
      </c>
      <c r="N365" s="176">
        <v>4.3559999999999999</v>
      </c>
      <c r="O365" s="176">
        <v>3.8929999999999998</v>
      </c>
      <c r="P365" s="176">
        <v>4.0019999999999998</v>
      </c>
      <c r="Q365" s="176">
        <v>3.9209999999999998</v>
      </c>
      <c r="R365" s="176">
        <v>3.8889999999999998</v>
      </c>
      <c r="S365" s="176">
        <v>4.5270000000000001</v>
      </c>
      <c r="T365" s="176">
        <v>3.9580000000000002</v>
      </c>
      <c r="U365" s="176">
        <v>3.702</v>
      </c>
      <c r="V365" s="176">
        <v>3.37</v>
      </c>
      <c r="W365" s="176">
        <v>2.7949999999999999</v>
      </c>
      <c r="X365" s="176">
        <v>2.8079999999999998</v>
      </c>
      <c r="Y365" s="176">
        <v>2.754</v>
      </c>
      <c r="Z365" s="176">
        <v>2.835</v>
      </c>
      <c r="AA365" s="176">
        <v>2.8450000000000002</v>
      </c>
      <c r="AB365" s="176">
        <v>2.2639999999999998</v>
      </c>
      <c r="AC365" s="176">
        <v>2.1240000000000001</v>
      </c>
      <c r="AD365" s="176">
        <v>2.0699999999999998</v>
      </c>
      <c r="AE365" s="176">
        <v>1.488</v>
      </c>
      <c r="AF365" s="176">
        <v>2.169</v>
      </c>
      <c r="AG365" s="176">
        <v>2.157</v>
      </c>
      <c r="AH365" s="176">
        <v>2.1840000000000002</v>
      </c>
      <c r="AI365" s="176">
        <v>2.206</v>
      </c>
      <c r="AJ365" s="176">
        <v>4.4080000000000004</v>
      </c>
      <c r="AK365" s="176">
        <v>115.38239999999999</v>
      </c>
      <c r="AL365" s="176">
        <v>119.7504</v>
      </c>
      <c r="AM365" s="176">
        <v>48.770400000000002</v>
      </c>
      <c r="AN365" s="176">
        <v>106.81439999999999</v>
      </c>
      <c r="AO365" s="176">
        <v>107.5536</v>
      </c>
      <c r="AP365" s="176">
        <v>119.4312</v>
      </c>
      <c r="AQ365" s="176">
        <v>133.05600000000001</v>
      </c>
      <c r="AR365" s="176">
        <v>81.043199999999999</v>
      </c>
      <c r="AS365" s="176">
        <v>73.550399999999996</v>
      </c>
      <c r="AT365" s="176">
        <v>120.3048</v>
      </c>
      <c r="AU365" s="176">
        <v>131.40960000000001</v>
      </c>
      <c r="AV365" s="176">
        <v>84.671999999999997</v>
      </c>
      <c r="AW365" s="176">
        <v>86.553600000000003</v>
      </c>
      <c r="AX365" s="176">
        <v>115.1472</v>
      </c>
      <c r="AY365" s="176">
        <v>76.339199999999991</v>
      </c>
      <c r="AZ365" s="176">
        <v>95.692800000000005</v>
      </c>
      <c r="BA365" s="176">
        <v>148.49520000000001</v>
      </c>
      <c r="BB365" s="176">
        <v>67.956000000000003</v>
      </c>
      <c r="BC365" s="176">
        <v>139.5744</v>
      </c>
      <c r="BD365" s="176">
        <v>126.30239999999999</v>
      </c>
      <c r="BE365" s="176">
        <v>102.7824</v>
      </c>
      <c r="BF365" s="176">
        <v>123.17760000000001</v>
      </c>
      <c r="BG365" s="176">
        <v>89.829599999999999</v>
      </c>
      <c r="BH365" s="176">
        <v>51.828000000000003</v>
      </c>
      <c r="BI365" s="176">
        <v>120.15360000000001</v>
      </c>
      <c r="BJ365" s="176">
        <v>69.753600000000006</v>
      </c>
      <c r="BK365" s="176">
        <v>72.172800000000009</v>
      </c>
      <c r="BL365" s="176">
        <v>130.63679999999999</v>
      </c>
      <c r="BM365" s="176">
        <v>63.705599999999997</v>
      </c>
      <c r="BN365" s="176">
        <v>141.708</v>
      </c>
      <c r="BO365" s="176">
        <v>136.21439999999998</v>
      </c>
      <c r="BP365" s="176">
        <v>96.516000000000005</v>
      </c>
      <c r="BQ365" s="176">
        <v>82.622399999999999</v>
      </c>
      <c r="BR365" s="176">
        <v>73.936800000000005</v>
      </c>
      <c r="BS365" s="176">
        <v>121.7496</v>
      </c>
      <c r="BT365" s="176">
        <v>132.4512</v>
      </c>
      <c r="BU365" s="176">
        <v>105.84</v>
      </c>
      <c r="BV365" s="176">
        <v>68.140799999999999</v>
      </c>
      <c r="BW365" s="176">
        <v>13.120799999999999</v>
      </c>
      <c r="BX365" s="176">
        <v>62.546399999999998</v>
      </c>
      <c r="BY365" s="176">
        <v>113.904</v>
      </c>
      <c r="BZ365" s="176">
        <v>120.96</v>
      </c>
      <c r="CA365" s="176">
        <v>96.163200000000003</v>
      </c>
      <c r="CB365" s="176">
        <v>137.69279999999998</v>
      </c>
      <c r="CC365" s="176">
        <v>29.231999999999999</v>
      </c>
      <c r="CD365" s="176">
        <v>102.6816</v>
      </c>
      <c r="CE365" s="176">
        <v>129.78</v>
      </c>
      <c r="CF365" s="176">
        <v>142.7328</v>
      </c>
      <c r="CG365" s="176">
        <v>91.929600000000008</v>
      </c>
      <c r="CH365" s="176">
        <v>123.42960000000001</v>
      </c>
      <c r="CI365" s="176">
        <v>77.145600000000002</v>
      </c>
      <c r="CJ365" s="176">
        <v>122.136</v>
      </c>
      <c r="CK365" s="176">
        <v>104.83199999999999</v>
      </c>
      <c r="CL365" s="176">
        <v>60.513599999999997</v>
      </c>
      <c r="CM365" s="176">
        <v>132.73679999999999</v>
      </c>
      <c r="CN365" s="176">
        <v>92.147999999999996</v>
      </c>
      <c r="CO365" s="176">
        <v>141.12</v>
      </c>
      <c r="CP365" s="176">
        <v>39.984000000000002</v>
      </c>
      <c r="CQ365" s="176">
        <v>102.0264</v>
      </c>
      <c r="CR365" s="176">
        <v>84.671999999999997</v>
      </c>
      <c r="CS365" s="176">
        <v>70.761600000000001</v>
      </c>
      <c r="CT365" s="176">
        <v>104.83199999999999</v>
      </c>
      <c r="CU365" s="176">
        <v>79.564800000000005</v>
      </c>
      <c r="CV365" s="176">
        <v>129.49439999999998</v>
      </c>
      <c r="CW365" s="176">
        <v>92.836799999999997</v>
      </c>
      <c r="CX365" s="176">
        <v>137.54160000000002</v>
      </c>
      <c r="CY365" s="176">
        <v>82.857600000000005</v>
      </c>
      <c r="CZ365" s="176">
        <v>125.5968</v>
      </c>
      <c r="DA365" s="176">
        <v>125.0928</v>
      </c>
      <c r="DB365" s="176">
        <v>111.68639999999999</v>
      </c>
      <c r="DC365" s="176">
        <v>85.663200000000003</v>
      </c>
      <c r="DD365" s="176">
        <v>84.504000000000005</v>
      </c>
      <c r="DO365" s="178"/>
    </row>
    <row r="366" spans="1:119" customFormat="1" ht="12" customHeight="1" x14ac:dyDescent="0.2">
      <c r="A366" s="4"/>
      <c r="B366" s="44"/>
      <c r="C366" s="136"/>
      <c r="D366" s="175"/>
      <c r="E366" s="176"/>
      <c r="F366" s="176"/>
      <c r="G366" s="4"/>
      <c r="H366" s="4"/>
      <c r="I366" s="4"/>
      <c r="J366" s="4"/>
      <c r="K366" s="4"/>
      <c r="L366" s="208">
        <v>37597</v>
      </c>
      <c r="M366" s="176">
        <v>4.5510000000000002</v>
      </c>
      <c r="N366" s="176">
        <v>4.7329999999999997</v>
      </c>
      <c r="O366" s="176">
        <v>4.7039999999999997</v>
      </c>
      <c r="P366" s="176">
        <v>4.6879999999999997</v>
      </c>
      <c r="Q366" s="176">
        <v>4.6710000000000003</v>
      </c>
      <c r="R366" s="176">
        <v>4.6619999999999999</v>
      </c>
      <c r="S366" s="176">
        <v>4.6740000000000004</v>
      </c>
      <c r="T366" s="176">
        <v>4.6920000000000002</v>
      </c>
      <c r="U366" s="176">
        <v>4.7089999999999996</v>
      </c>
      <c r="V366" s="176">
        <v>4.9059999999999997</v>
      </c>
      <c r="W366" s="176">
        <v>3.4369999999999998</v>
      </c>
      <c r="X366" s="176">
        <v>2.7080000000000002</v>
      </c>
      <c r="Y366" s="176">
        <v>2.7050000000000001</v>
      </c>
      <c r="Z366" s="176">
        <v>2.794</v>
      </c>
      <c r="AA366" s="176">
        <v>2.85</v>
      </c>
      <c r="AB366" s="176">
        <v>2.851</v>
      </c>
      <c r="AC366" s="176">
        <v>2.847</v>
      </c>
      <c r="AD366" s="176">
        <v>2.83</v>
      </c>
      <c r="AE366" s="176">
        <v>2.8090000000000002</v>
      </c>
      <c r="AF366" s="176">
        <v>3.391</v>
      </c>
      <c r="AG366" s="176">
        <v>4.7140000000000004</v>
      </c>
      <c r="AH366" s="176">
        <v>4.74</v>
      </c>
      <c r="AI366" s="176">
        <v>4.7370000000000001</v>
      </c>
      <c r="AJ366" s="176">
        <v>4.7320000000000002</v>
      </c>
      <c r="AK366" s="176">
        <v>57.136800000000001</v>
      </c>
      <c r="AL366" s="176">
        <v>13.003200000000001</v>
      </c>
      <c r="AM366" s="176">
        <v>122.2872</v>
      </c>
      <c r="AN366" s="176">
        <v>117.88560000000001</v>
      </c>
      <c r="AO366" s="176">
        <v>79.027199999999993</v>
      </c>
      <c r="AP366" s="176">
        <v>47.174399999999999</v>
      </c>
      <c r="AQ366" s="176">
        <v>54.432000000000002</v>
      </c>
      <c r="AR366" s="176">
        <v>72.6768</v>
      </c>
      <c r="AS366" s="176">
        <v>48.266400000000004</v>
      </c>
      <c r="AT366" s="176">
        <v>43.108800000000002</v>
      </c>
      <c r="AU366" s="176">
        <v>83.311199999999999</v>
      </c>
      <c r="AV366" s="176">
        <v>82.672800000000009</v>
      </c>
      <c r="AW366" s="176">
        <v>98.582399999999993</v>
      </c>
      <c r="AX366" s="176">
        <v>116.7264</v>
      </c>
      <c r="AY366" s="176">
        <v>50.803199999999997</v>
      </c>
      <c r="AZ366" s="176">
        <v>56.044800000000002</v>
      </c>
      <c r="BA366" s="176">
        <v>12.6168</v>
      </c>
      <c r="BB366" s="176">
        <v>63.134399999999999</v>
      </c>
      <c r="BC366" s="176">
        <v>45.813600000000001</v>
      </c>
      <c r="BD366" s="176">
        <v>79.144800000000004</v>
      </c>
      <c r="BE366" s="176">
        <v>100.8672</v>
      </c>
      <c r="BF366" s="176">
        <v>85.747199999999992</v>
      </c>
      <c r="BG366" s="176">
        <v>116.7264</v>
      </c>
      <c r="BH366" s="176">
        <v>94.113600000000005</v>
      </c>
      <c r="BI366" s="176">
        <v>77.414400000000001</v>
      </c>
      <c r="BJ366" s="176">
        <v>109.62</v>
      </c>
      <c r="BK366" s="176">
        <v>77.565600000000003</v>
      </c>
      <c r="BL366" s="176">
        <v>86.688000000000002</v>
      </c>
      <c r="BM366" s="176">
        <v>58.867199999999997</v>
      </c>
      <c r="BN366" s="176">
        <v>72.945599999999999</v>
      </c>
      <c r="BO366" s="176">
        <v>117.2808</v>
      </c>
      <c r="BP366" s="176">
        <v>90.72</v>
      </c>
      <c r="BQ366" s="176">
        <v>118.20480000000001</v>
      </c>
      <c r="BR366" s="176">
        <v>87.108000000000004</v>
      </c>
      <c r="BS366" s="176">
        <v>85.411199999999994</v>
      </c>
      <c r="BT366" s="176">
        <v>121.4808</v>
      </c>
      <c r="BU366" s="176">
        <v>124.7736</v>
      </c>
      <c r="BV366" s="176">
        <v>127.20960000000001</v>
      </c>
      <c r="BW366" s="176">
        <v>41.664000000000001</v>
      </c>
      <c r="BX366" s="176">
        <v>81.647999999999996</v>
      </c>
      <c r="BY366" s="176">
        <v>132.21600000000001</v>
      </c>
      <c r="BZ366" s="176">
        <v>106.81439999999999</v>
      </c>
      <c r="CA366" s="176">
        <v>124.38719999999999</v>
      </c>
      <c r="CB366" s="176">
        <v>68.543999999999997</v>
      </c>
      <c r="CC366" s="176">
        <v>81.5304</v>
      </c>
      <c r="CD366" s="176">
        <v>142.43039999999999</v>
      </c>
      <c r="CE366" s="176">
        <v>106.4448</v>
      </c>
      <c r="CF366" s="176">
        <v>118.5408</v>
      </c>
      <c r="CG366" s="176">
        <v>43.948800000000006</v>
      </c>
      <c r="CH366" s="176">
        <v>147.38639999999998</v>
      </c>
      <c r="CI366" s="176">
        <v>95.087999999999994</v>
      </c>
      <c r="CJ366" s="176">
        <v>112.02239999999999</v>
      </c>
      <c r="CK366" s="176">
        <v>87.091200000000001</v>
      </c>
      <c r="CL366" s="176">
        <v>38.7408</v>
      </c>
      <c r="CM366" s="176">
        <v>100.3296</v>
      </c>
      <c r="CN366" s="176">
        <v>100.43039999999999</v>
      </c>
      <c r="CO366" s="176">
        <v>92.937600000000003</v>
      </c>
      <c r="CP366" s="176">
        <v>111.08160000000001</v>
      </c>
      <c r="CQ366" s="176">
        <v>37.1952</v>
      </c>
      <c r="CR366" s="176">
        <v>94.113600000000005</v>
      </c>
      <c r="CS366" s="176">
        <v>65.923199999999994</v>
      </c>
      <c r="CT366" s="176">
        <v>93.643199999999993</v>
      </c>
      <c r="CU366" s="176">
        <v>48.535199999999996</v>
      </c>
      <c r="CV366" s="176">
        <v>53.844000000000001</v>
      </c>
      <c r="CW366" s="176">
        <v>119.6328</v>
      </c>
      <c r="CX366" s="176">
        <v>112.69439999999999</v>
      </c>
      <c r="CY366" s="176">
        <v>144.5472</v>
      </c>
      <c r="CZ366" s="176">
        <v>101.60639999999999</v>
      </c>
      <c r="DA366" s="176">
        <v>79.1952</v>
      </c>
      <c r="DB366" s="176">
        <v>125.07599999999999</v>
      </c>
      <c r="DC366" s="176">
        <v>123.56399999999999</v>
      </c>
      <c r="DD366" s="176">
        <v>112.30800000000001</v>
      </c>
      <c r="DO366" s="178"/>
    </row>
    <row r="367" spans="1:119" customFormat="1" ht="12" customHeight="1" x14ac:dyDescent="0.2">
      <c r="A367" s="4"/>
      <c r="B367" s="44"/>
      <c r="C367" s="136"/>
      <c r="D367" s="175"/>
      <c r="E367" s="176"/>
      <c r="F367" s="176"/>
      <c r="G367" s="4"/>
      <c r="H367" s="4"/>
      <c r="I367" s="4"/>
      <c r="J367" s="4"/>
      <c r="K367" s="4"/>
      <c r="L367" s="208">
        <v>37598</v>
      </c>
      <c r="M367" s="176">
        <v>4.7569999999999997</v>
      </c>
      <c r="N367" s="176">
        <v>4.7130000000000001</v>
      </c>
      <c r="O367" s="176">
        <v>4.633</v>
      </c>
      <c r="P367" s="176">
        <v>4.5990000000000002</v>
      </c>
      <c r="Q367" s="176">
        <v>3.5680000000000001</v>
      </c>
      <c r="R367" s="176">
        <v>2.85</v>
      </c>
      <c r="S367" s="176">
        <v>2.8250000000000002</v>
      </c>
      <c r="T367" s="176">
        <v>2.7989999999999999</v>
      </c>
      <c r="U367" s="176">
        <v>2.7269999999999999</v>
      </c>
      <c r="V367" s="176">
        <v>3.585</v>
      </c>
      <c r="W367" s="176">
        <v>4.4130000000000003</v>
      </c>
      <c r="X367" s="176">
        <v>4.4160000000000004</v>
      </c>
      <c r="Y367" s="176">
        <v>4.2460000000000004</v>
      </c>
      <c r="Z367" s="176">
        <v>4.3769999999999998</v>
      </c>
      <c r="AA367" s="176">
        <v>4.3140000000000001</v>
      </c>
      <c r="AB367" s="176">
        <v>4.3070000000000004</v>
      </c>
      <c r="AC367" s="176">
        <v>4.383</v>
      </c>
      <c r="AD367" s="176">
        <v>4.452</v>
      </c>
      <c r="AE367" s="176">
        <v>4.4459999999999997</v>
      </c>
      <c r="AF367" s="176">
        <v>4.4409999999999998</v>
      </c>
      <c r="AG367" s="176">
        <v>4.4320000000000004</v>
      </c>
      <c r="AH367" s="176">
        <v>4.4249999999999998</v>
      </c>
      <c r="AI367" s="176">
        <v>4.4219999999999997</v>
      </c>
      <c r="AJ367" s="176">
        <v>3.004</v>
      </c>
      <c r="AK367" s="176">
        <v>28.627200000000002</v>
      </c>
      <c r="AL367" s="176">
        <v>4.1159999999999997</v>
      </c>
      <c r="AM367" s="176">
        <v>63.772800000000004</v>
      </c>
      <c r="AN367" s="176">
        <v>77.011200000000002</v>
      </c>
      <c r="AO367" s="176">
        <v>97.372799999999998</v>
      </c>
      <c r="AP367" s="176">
        <v>134.06399999999999</v>
      </c>
      <c r="AQ367" s="176">
        <v>57.187199999999997</v>
      </c>
      <c r="AR367" s="176">
        <v>61.941600000000001</v>
      </c>
      <c r="AS367" s="176">
        <v>72.575999999999993</v>
      </c>
      <c r="AT367" s="176">
        <v>37.900800000000004</v>
      </c>
      <c r="AU367" s="176">
        <v>60.681599999999996</v>
      </c>
      <c r="AV367" s="176">
        <v>59.472000000000001</v>
      </c>
      <c r="AW367" s="176">
        <v>4.032</v>
      </c>
      <c r="AX367" s="176">
        <v>40.3872</v>
      </c>
      <c r="AY367" s="176">
        <v>105.63839999999999</v>
      </c>
      <c r="AZ367" s="176">
        <v>117.3312</v>
      </c>
      <c r="BA367" s="176">
        <v>116.5248</v>
      </c>
      <c r="BB367" s="176">
        <v>64.7136</v>
      </c>
      <c r="BC367" s="176">
        <v>123.69839999999999</v>
      </c>
      <c r="BD367" s="176">
        <v>128.7216</v>
      </c>
      <c r="BE367" s="176">
        <v>83.059200000000004</v>
      </c>
      <c r="BF367" s="176">
        <v>105.72239999999999</v>
      </c>
      <c r="BG367" s="176">
        <v>51.693599999999996</v>
      </c>
      <c r="BH367" s="176">
        <v>92.836799999999997</v>
      </c>
      <c r="BI367" s="176">
        <v>109.8048</v>
      </c>
      <c r="BJ367" s="176">
        <v>98.380800000000008</v>
      </c>
      <c r="BK367" s="176">
        <v>162.69120000000001</v>
      </c>
      <c r="BL367" s="176">
        <v>41.042400000000001</v>
      </c>
      <c r="BM367" s="176">
        <v>26.628</v>
      </c>
      <c r="BN367" s="176">
        <v>97.255200000000002</v>
      </c>
      <c r="BO367" s="176">
        <v>90.72</v>
      </c>
      <c r="BP367" s="176">
        <v>82.656000000000006</v>
      </c>
      <c r="BQ367" s="176">
        <v>142.464</v>
      </c>
      <c r="BR367" s="176">
        <v>88.451999999999998</v>
      </c>
      <c r="BS367" s="176">
        <v>44.351999999999997</v>
      </c>
      <c r="BT367" s="176">
        <v>20.1936</v>
      </c>
      <c r="BU367" s="176">
        <v>128.01599999999999</v>
      </c>
      <c r="BV367" s="176">
        <v>99.792000000000002</v>
      </c>
      <c r="BW367" s="176">
        <v>73.38239999999999</v>
      </c>
      <c r="BX367" s="176">
        <v>125.3112</v>
      </c>
      <c r="BY367" s="176">
        <v>88.888800000000003</v>
      </c>
      <c r="BZ367" s="176">
        <v>104.34480000000001</v>
      </c>
      <c r="CA367" s="176">
        <v>107.85599999999999</v>
      </c>
      <c r="CB367" s="176">
        <v>157.65120000000002</v>
      </c>
      <c r="CC367" s="176">
        <v>54.583199999999998</v>
      </c>
      <c r="CD367" s="176">
        <v>95.944800000000001</v>
      </c>
      <c r="CE367" s="176">
        <v>43.898400000000002</v>
      </c>
      <c r="CF367" s="176">
        <v>52.180800000000005</v>
      </c>
      <c r="CG367" s="176">
        <v>79.027199999999993</v>
      </c>
      <c r="CH367" s="176">
        <v>135.072</v>
      </c>
      <c r="CI367" s="176">
        <v>108.66239999999999</v>
      </c>
      <c r="CJ367" s="176">
        <v>81.396000000000001</v>
      </c>
      <c r="CK367" s="176">
        <v>74.524799999999999</v>
      </c>
      <c r="CL367" s="176">
        <v>125.3952</v>
      </c>
      <c r="CM367" s="176">
        <v>126.4032</v>
      </c>
      <c r="CN367" s="176">
        <v>40.723199999999999</v>
      </c>
      <c r="CO367" s="176">
        <v>62.9328</v>
      </c>
      <c r="CP367" s="176">
        <v>119.1456</v>
      </c>
      <c r="CQ367" s="176">
        <v>59.270400000000002</v>
      </c>
      <c r="CR367" s="176">
        <v>127.88160000000001</v>
      </c>
      <c r="CS367" s="176">
        <v>61.051199999999994</v>
      </c>
      <c r="CT367" s="176">
        <v>110.81280000000001</v>
      </c>
      <c r="CU367" s="176">
        <v>51.811199999999999</v>
      </c>
      <c r="CV367" s="176">
        <v>69.350399999999993</v>
      </c>
      <c r="CW367" s="176">
        <v>92.736000000000004</v>
      </c>
      <c r="CX367" s="176">
        <v>80.068799999999996</v>
      </c>
      <c r="CY367" s="176">
        <v>92.903999999999996</v>
      </c>
      <c r="CZ367" s="176">
        <v>85.276800000000009</v>
      </c>
      <c r="DA367" s="176">
        <v>85.663200000000003</v>
      </c>
      <c r="DB367" s="176">
        <v>72.895200000000003</v>
      </c>
      <c r="DC367" s="176">
        <v>103.6224</v>
      </c>
      <c r="DD367" s="176">
        <v>78.220799999999997</v>
      </c>
      <c r="DO367" s="178"/>
    </row>
    <row r="368" spans="1:119" customFormat="1" ht="12" customHeight="1" x14ac:dyDescent="0.2">
      <c r="A368" s="4"/>
      <c r="B368" s="44"/>
      <c r="C368" s="136"/>
      <c r="D368" s="175"/>
      <c r="E368" s="176"/>
      <c r="F368" s="176"/>
      <c r="G368" s="4"/>
      <c r="H368" s="4"/>
      <c r="I368" s="4"/>
      <c r="J368" s="4"/>
      <c r="K368" s="4"/>
      <c r="L368" s="208">
        <v>37599</v>
      </c>
      <c r="M368" s="176">
        <v>3.7879999999999998</v>
      </c>
      <c r="N368" s="176">
        <v>3.8780000000000001</v>
      </c>
      <c r="O368" s="176">
        <v>4.0090000000000003</v>
      </c>
      <c r="P368" s="176">
        <v>4.181</v>
      </c>
      <c r="Q368" s="176">
        <v>4.149</v>
      </c>
      <c r="R368" s="176">
        <v>4.1050000000000004</v>
      </c>
      <c r="S368" s="176">
        <v>4.0570000000000004</v>
      </c>
      <c r="T368" s="176">
        <v>3.992</v>
      </c>
      <c r="U368" s="176">
        <v>4.0069999999999997</v>
      </c>
      <c r="V368" s="176">
        <v>4.0069999999999997</v>
      </c>
      <c r="W368" s="176">
        <v>4.016</v>
      </c>
      <c r="X368" s="176">
        <v>4.01</v>
      </c>
      <c r="Y368" s="176">
        <v>4.1660000000000004</v>
      </c>
      <c r="Z368" s="176">
        <v>4.1630000000000003</v>
      </c>
      <c r="AA368" s="176">
        <v>4.1210000000000004</v>
      </c>
      <c r="AB368" s="176">
        <v>4.0730000000000004</v>
      </c>
      <c r="AC368" s="176">
        <v>4.1269999999999998</v>
      </c>
      <c r="AD368" s="176">
        <v>4.13</v>
      </c>
      <c r="AE368" s="176">
        <v>3.9649999999999999</v>
      </c>
      <c r="AF368" s="176">
        <v>3.8570000000000002</v>
      </c>
      <c r="AG368" s="176">
        <v>3.899</v>
      </c>
      <c r="AH368" s="176">
        <v>4.6580000000000004</v>
      </c>
      <c r="AI368" s="176">
        <v>6.4690000000000003</v>
      </c>
      <c r="AJ368" s="176">
        <v>5.617</v>
      </c>
      <c r="AK368" s="176">
        <v>68.846399999999988</v>
      </c>
      <c r="AL368" s="176">
        <v>142.21199999999999</v>
      </c>
      <c r="AM368" s="176">
        <v>86.654399999999995</v>
      </c>
      <c r="AN368" s="176">
        <v>132.5016</v>
      </c>
      <c r="AO368" s="176">
        <v>116.4408</v>
      </c>
      <c r="AP368" s="176">
        <v>122.5728</v>
      </c>
      <c r="AQ368" s="176">
        <v>59.858400000000003</v>
      </c>
      <c r="AR368" s="176">
        <v>81.412800000000004</v>
      </c>
      <c r="AS368" s="176">
        <v>124.9584</v>
      </c>
      <c r="AT368" s="176">
        <v>141.10320000000002</v>
      </c>
      <c r="AU368" s="176">
        <v>78.019199999999998</v>
      </c>
      <c r="AV368" s="176">
        <v>94.550399999999996</v>
      </c>
      <c r="AW368" s="176">
        <v>130.83840000000001</v>
      </c>
      <c r="AX368" s="176">
        <v>78.94319999999999</v>
      </c>
      <c r="AY368" s="176">
        <v>107.85599999999999</v>
      </c>
      <c r="AZ368" s="176">
        <v>48.182400000000001</v>
      </c>
      <c r="BA368" s="176">
        <v>54.432000000000002</v>
      </c>
      <c r="BB368" s="176">
        <v>51.206400000000002</v>
      </c>
      <c r="BC368" s="176">
        <v>69.350399999999993</v>
      </c>
      <c r="BD368" s="176">
        <v>8.6352000000000011</v>
      </c>
      <c r="BE368" s="176">
        <v>27.669599999999999</v>
      </c>
      <c r="BF368" s="176">
        <v>51.794400000000003</v>
      </c>
      <c r="BG368" s="176">
        <v>53.423999999999999</v>
      </c>
      <c r="BH368" s="176">
        <v>53.827199999999998</v>
      </c>
      <c r="BI368" s="176">
        <v>75.398399999999995</v>
      </c>
      <c r="BJ368" s="176">
        <v>20.042400000000001</v>
      </c>
      <c r="BK368" s="176">
        <v>32.003999999999998</v>
      </c>
      <c r="BL368" s="176">
        <v>45.931199999999997</v>
      </c>
      <c r="BM368" s="176">
        <v>51.6096</v>
      </c>
      <c r="BN368" s="176">
        <v>72.172800000000009</v>
      </c>
      <c r="BO368" s="176">
        <v>50.4</v>
      </c>
      <c r="BP368" s="176">
        <v>30.7104</v>
      </c>
      <c r="BQ368" s="176">
        <v>65.183999999999997</v>
      </c>
      <c r="BR368" s="176">
        <v>142.53120000000001</v>
      </c>
      <c r="BS368" s="176">
        <v>124.992</v>
      </c>
      <c r="BT368" s="176">
        <v>114.0384</v>
      </c>
      <c r="BU368" s="176">
        <v>96.516000000000005</v>
      </c>
      <c r="BV368" s="176">
        <v>80.119199999999992</v>
      </c>
      <c r="BW368" s="176">
        <v>125.5968</v>
      </c>
      <c r="BX368" s="176">
        <v>106.4448</v>
      </c>
      <c r="BY368" s="176">
        <v>128.41919999999999</v>
      </c>
      <c r="BZ368" s="176">
        <v>91.610399999999998</v>
      </c>
      <c r="CA368" s="176">
        <v>123.49680000000001</v>
      </c>
      <c r="CB368" s="176">
        <v>121.02719999999999</v>
      </c>
      <c r="CC368" s="176">
        <v>155.4504</v>
      </c>
      <c r="CD368" s="176">
        <v>68.644800000000004</v>
      </c>
      <c r="CE368" s="176">
        <v>78.2376</v>
      </c>
      <c r="CF368" s="176">
        <v>108.0912</v>
      </c>
      <c r="CG368" s="176">
        <v>115.416</v>
      </c>
      <c r="CH368" s="176">
        <v>118.9104</v>
      </c>
      <c r="CI368" s="176">
        <v>106.4448</v>
      </c>
      <c r="CJ368" s="176">
        <v>113.95439999999999</v>
      </c>
      <c r="CK368" s="176">
        <v>93.643199999999993</v>
      </c>
      <c r="CL368" s="176">
        <v>152.88</v>
      </c>
      <c r="CM368" s="176">
        <v>110.17439999999999</v>
      </c>
      <c r="CN368" s="176">
        <v>69.686399999999992</v>
      </c>
      <c r="CO368" s="176">
        <v>76.003199999999993</v>
      </c>
      <c r="CP368" s="176">
        <v>3.7128000000000001</v>
      </c>
      <c r="CQ368" s="176">
        <v>10.8864</v>
      </c>
      <c r="CR368" s="176">
        <v>62.092800000000004</v>
      </c>
      <c r="CS368" s="176">
        <v>86.889600000000002</v>
      </c>
      <c r="CT368" s="176">
        <v>39.513599999999997</v>
      </c>
      <c r="CU368" s="176">
        <v>20.0928</v>
      </c>
      <c r="CV368" s="176">
        <v>72.575999999999993</v>
      </c>
      <c r="CW368" s="176">
        <v>61.084800000000001</v>
      </c>
      <c r="CX368" s="176">
        <v>6.6528</v>
      </c>
      <c r="CY368" s="176">
        <v>77.414400000000001</v>
      </c>
      <c r="CZ368" s="176">
        <v>51.811199999999999</v>
      </c>
      <c r="DA368" s="176">
        <v>3.2088000000000001</v>
      </c>
      <c r="DB368" s="176">
        <v>4.7711999999999994</v>
      </c>
      <c r="DC368" s="176">
        <v>9.6768000000000001</v>
      </c>
      <c r="DD368" s="176">
        <v>64.512</v>
      </c>
      <c r="DO368" s="178"/>
    </row>
    <row r="369" spans="1:119" customFormat="1" ht="12" customHeight="1" x14ac:dyDescent="0.2">
      <c r="A369" s="4"/>
      <c r="B369" s="44"/>
      <c r="C369" s="136"/>
      <c r="D369" s="175"/>
      <c r="E369" s="176"/>
      <c r="F369" s="176"/>
      <c r="G369" s="4"/>
      <c r="H369" s="4"/>
      <c r="I369" s="4"/>
      <c r="J369" s="4"/>
      <c r="K369" s="4"/>
      <c r="L369" s="208">
        <v>37600</v>
      </c>
      <c r="M369" s="176">
        <v>5.9640000000000004</v>
      </c>
      <c r="N369" s="176">
        <v>6.0270000000000001</v>
      </c>
      <c r="O369" s="176">
        <v>6.1429999999999998</v>
      </c>
      <c r="P369" s="176">
        <v>6.4740000000000002</v>
      </c>
      <c r="Q369" s="176">
        <v>4.8639999999999999</v>
      </c>
      <c r="R369" s="176">
        <v>4.359</v>
      </c>
      <c r="S369" s="176">
        <v>4.4279999999999999</v>
      </c>
      <c r="T369" s="176">
        <v>4.3899999999999997</v>
      </c>
      <c r="U369" s="176">
        <v>4.38</v>
      </c>
      <c r="V369" s="176">
        <v>4.3499999999999996</v>
      </c>
      <c r="W369" s="176">
        <v>4.3209999999999997</v>
      </c>
      <c r="X369" s="176">
        <v>4.3330000000000002</v>
      </c>
      <c r="Y369" s="176">
        <v>4.3620000000000001</v>
      </c>
      <c r="Z369" s="176">
        <v>4.3730000000000002</v>
      </c>
      <c r="AA369" s="176">
        <v>4.3499999999999996</v>
      </c>
      <c r="AB369" s="176">
        <v>4.359</v>
      </c>
      <c r="AC369" s="176">
        <v>4.3710000000000004</v>
      </c>
      <c r="AD369" s="176">
        <v>4.3490000000000002</v>
      </c>
      <c r="AE369" s="176">
        <v>4.3259999999999996</v>
      </c>
      <c r="AF369" s="176">
        <v>6.2270000000000003</v>
      </c>
      <c r="AG369" s="176">
        <v>7.4539999999999997</v>
      </c>
      <c r="AH369" s="176">
        <v>7.5579999999999998</v>
      </c>
      <c r="AI369" s="176">
        <v>7.8390000000000004</v>
      </c>
      <c r="AJ369" s="176">
        <v>7.42</v>
      </c>
      <c r="AK369" s="176">
        <v>37.9176</v>
      </c>
      <c r="AL369" s="176">
        <v>51.206400000000002</v>
      </c>
      <c r="AM369" s="176">
        <v>67.9392</v>
      </c>
      <c r="AN369" s="176">
        <v>75.801600000000008</v>
      </c>
      <c r="AO369" s="176">
        <v>35.683199999999999</v>
      </c>
      <c r="AP369" s="176">
        <v>64.512</v>
      </c>
      <c r="AQ369" s="176">
        <v>14.179200000000002</v>
      </c>
      <c r="AR369" s="176">
        <v>66.964799999999997</v>
      </c>
      <c r="AS369" s="176">
        <v>93.744</v>
      </c>
      <c r="AT369" s="176">
        <v>28.627200000000002</v>
      </c>
      <c r="AU369" s="176">
        <v>80.22</v>
      </c>
      <c r="AV369" s="176">
        <v>13.473600000000001</v>
      </c>
      <c r="AW369" s="176">
        <v>92.777999999999992</v>
      </c>
      <c r="AX369" s="176">
        <v>92.777999999999992</v>
      </c>
      <c r="AY369" s="176">
        <v>92.777999999999992</v>
      </c>
      <c r="AZ369" s="176">
        <v>92.777999999999992</v>
      </c>
      <c r="BA369" s="176">
        <v>49.14</v>
      </c>
      <c r="BB369" s="176">
        <v>66.914400000000001</v>
      </c>
      <c r="BC369" s="176">
        <v>54.952800000000003</v>
      </c>
      <c r="BD369" s="176">
        <v>4.4687999999999999</v>
      </c>
      <c r="BE369" s="176">
        <v>62.361599999999996</v>
      </c>
      <c r="BF369" s="176">
        <v>62.1096</v>
      </c>
      <c r="BG369" s="176">
        <v>77.313600000000008</v>
      </c>
      <c r="BH369" s="176">
        <v>72.575999999999993</v>
      </c>
      <c r="BI369" s="176">
        <v>77.212800000000001</v>
      </c>
      <c r="BJ369" s="176">
        <v>18.748799999999999</v>
      </c>
      <c r="BK369" s="176">
        <v>74.726399999999998</v>
      </c>
      <c r="BL369" s="176">
        <v>77.330399999999997</v>
      </c>
      <c r="BM369" s="176">
        <v>107.4696</v>
      </c>
      <c r="BN369" s="176">
        <v>21.42</v>
      </c>
      <c r="BO369" s="176">
        <v>61.689599999999999</v>
      </c>
      <c r="BP369" s="176">
        <v>60.883199999999995</v>
      </c>
      <c r="BQ369" s="176">
        <v>64.831199999999995</v>
      </c>
      <c r="BR369" s="176">
        <v>90.115200000000002</v>
      </c>
      <c r="BS369" s="176">
        <v>14.5152</v>
      </c>
      <c r="BT369" s="176">
        <v>16.547999999999998</v>
      </c>
      <c r="BU369" s="176">
        <v>73.735199999999992</v>
      </c>
      <c r="BV369" s="176">
        <v>72.374399999999994</v>
      </c>
      <c r="BW369" s="176">
        <v>91.929600000000008</v>
      </c>
      <c r="BX369" s="176">
        <v>31.651199999999999</v>
      </c>
      <c r="BY369" s="176">
        <v>51.391199999999998</v>
      </c>
      <c r="BZ369" s="176">
        <v>68.107199999999992</v>
      </c>
      <c r="CA369" s="176">
        <v>86.083199999999991</v>
      </c>
      <c r="CB369" s="176">
        <v>42.335999999999999</v>
      </c>
      <c r="CC369" s="176">
        <v>62.697600000000001</v>
      </c>
      <c r="CD369" s="176">
        <v>52.701599999999999</v>
      </c>
      <c r="CE369" s="176">
        <v>56.884800000000006</v>
      </c>
      <c r="CF369" s="176">
        <v>88.720799999999997</v>
      </c>
      <c r="CG369" s="176">
        <v>44.351999999999997</v>
      </c>
      <c r="CH369" s="176">
        <v>40.840800000000002</v>
      </c>
      <c r="CI369" s="176">
        <v>80.7744</v>
      </c>
      <c r="CJ369" s="176">
        <v>77.078399999999988</v>
      </c>
      <c r="CK369" s="176">
        <v>93.542400000000001</v>
      </c>
      <c r="CL369" s="176">
        <v>9.928799999999999</v>
      </c>
      <c r="CM369" s="176">
        <v>86.032800000000009</v>
      </c>
      <c r="CN369" s="176">
        <v>67.2</v>
      </c>
      <c r="CO369" s="176">
        <v>92.131199999999993</v>
      </c>
      <c r="CP369" s="176">
        <v>45.1584</v>
      </c>
      <c r="CQ369" s="176">
        <v>81.631199999999993</v>
      </c>
      <c r="CR369" s="176">
        <v>65.671199999999999</v>
      </c>
      <c r="CS369" s="176">
        <v>91.778399999999991</v>
      </c>
      <c r="CT369" s="176">
        <v>57.657599999999995</v>
      </c>
      <c r="CU369" s="176">
        <v>50.467199999999998</v>
      </c>
      <c r="CV369" s="176">
        <v>92.635199999999998</v>
      </c>
      <c r="CW369" s="176">
        <v>76.003199999999993</v>
      </c>
      <c r="CX369" s="176">
        <v>87.695999999999998</v>
      </c>
      <c r="CY369" s="176">
        <v>56.011199999999995</v>
      </c>
      <c r="CZ369" s="176">
        <v>123.61439999999999</v>
      </c>
      <c r="DA369" s="176">
        <v>133.45920000000001</v>
      </c>
      <c r="DB369" s="176">
        <v>94.550399999999996</v>
      </c>
      <c r="DC369" s="176">
        <v>74.440799999999996</v>
      </c>
      <c r="DD369" s="176">
        <v>117.852</v>
      </c>
      <c r="DO369" s="178"/>
    </row>
    <row r="370" spans="1:119" customFormat="1" ht="12" customHeight="1" x14ac:dyDescent="0.2">
      <c r="A370" s="4"/>
      <c r="B370" s="44"/>
      <c r="C370" s="136"/>
      <c r="D370" s="175"/>
      <c r="E370" s="176"/>
      <c r="F370" s="176"/>
      <c r="G370" s="4"/>
      <c r="H370" s="4"/>
      <c r="I370" s="4"/>
      <c r="J370" s="4"/>
      <c r="K370" s="4"/>
      <c r="L370" s="208">
        <v>37601</v>
      </c>
      <c r="M370" s="176">
        <v>8.1050000000000004</v>
      </c>
      <c r="N370" s="176">
        <v>8.2390000000000008</v>
      </c>
      <c r="O370" s="176">
        <v>8.2330000000000005</v>
      </c>
      <c r="P370" s="176">
        <v>8.0939999999999994</v>
      </c>
      <c r="Q370" s="176">
        <v>7.8810000000000002</v>
      </c>
      <c r="R370" s="176">
        <v>6.6550000000000002</v>
      </c>
      <c r="S370" s="176">
        <v>5.0819999999999999</v>
      </c>
      <c r="T370" s="176">
        <v>5.0060000000000002</v>
      </c>
      <c r="U370" s="176">
        <v>5.0830000000000002</v>
      </c>
      <c r="V370" s="176">
        <v>4.5410000000000004</v>
      </c>
      <c r="W370" s="176">
        <v>4.7699999999999996</v>
      </c>
      <c r="X370" s="176">
        <v>5.3369999999999997</v>
      </c>
      <c r="Y370" s="176">
        <v>5.351</v>
      </c>
      <c r="Z370" s="176">
        <v>5.36</v>
      </c>
      <c r="AA370" s="176">
        <v>5.3869999999999996</v>
      </c>
      <c r="AB370" s="176">
        <v>5.4210000000000003</v>
      </c>
      <c r="AC370" s="176">
        <v>5.4130000000000003</v>
      </c>
      <c r="AD370" s="176">
        <v>5.4210000000000003</v>
      </c>
      <c r="AE370" s="176">
        <v>5.3739999999999997</v>
      </c>
      <c r="AF370" s="176">
        <v>5.375</v>
      </c>
      <c r="AG370" s="176">
        <v>6.23</v>
      </c>
      <c r="AH370" s="176">
        <v>6.8920000000000003</v>
      </c>
      <c r="AI370" s="176">
        <v>6.9119999999999999</v>
      </c>
      <c r="AJ370" s="176">
        <v>7.133</v>
      </c>
      <c r="AK370" s="176">
        <v>33.096000000000004</v>
      </c>
      <c r="AL370" s="176">
        <v>77.943600000000004</v>
      </c>
      <c r="AM370" s="176">
        <v>77.9268</v>
      </c>
      <c r="AN370" s="176">
        <v>104.05080000000001</v>
      </c>
      <c r="AO370" s="176">
        <v>63.537599999999998</v>
      </c>
      <c r="AP370" s="176">
        <v>72.533999999999992</v>
      </c>
      <c r="AQ370" s="176">
        <v>71.383200000000002</v>
      </c>
      <c r="AR370" s="176">
        <v>85.192800000000005</v>
      </c>
      <c r="AS370" s="176">
        <v>95.256</v>
      </c>
      <c r="AT370" s="176">
        <v>47.787599999999998</v>
      </c>
      <c r="AU370" s="176">
        <v>111.8544</v>
      </c>
      <c r="AV370" s="176">
        <v>64.217999999999989</v>
      </c>
      <c r="AW370" s="176">
        <v>71.567999999999998</v>
      </c>
      <c r="AX370" s="176">
        <v>36.229199999999999</v>
      </c>
      <c r="AY370" s="176">
        <v>16.212</v>
      </c>
      <c r="AZ370" s="176">
        <v>61.143599999999999</v>
      </c>
      <c r="BA370" s="176">
        <v>80.312399999999997</v>
      </c>
      <c r="BB370" s="176">
        <v>88.292400000000001</v>
      </c>
      <c r="BC370" s="176">
        <v>72.130800000000008</v>
      </c>
      <c r="BD370" s="176">
        <v>45.309599999999996</v>
      </c>
      <c r="BE370" s="176">
        <v>69.224400000000003</v>
      </c>
      <c r="BF370" s="176">
        <v>77.825999999999993</v>
      </c>
      <c r="BG370" s="176">
        <v>97.397999999999996</v>
      </c>
      <c r="BH370" s="176">
        <v>89.510400000000004</v>
      </c>
      <c r="BI370" s="176">
        <v>78.33</v>
      </c>
      <c r="BJ370" s="176">
        <v>52.247999999999998</v>
      </c>
      <c r="BK370" s="176">
        <v>97.641600000000011</v>
      </c>
      <c r="BL370" s="176">
        <v>94.306799999999996</v>
      </c>
      <c r="BM370" s="176">
        <v>74.860799999999998</v>
      </c>
      <c r="BN370" s="176">
        <v>79.842000000000013</v>
      </c>
      <c r="BO370" s="176">
        <v>84.982799999999997</v>
      </c>
      <c r="BP370" s="176">
        <v>75.801599999999993</v>
      </c>
      <c r="BQ370" s="176">
        <v>61.748399999999997</v>
      </c>
      <c r="BR370" s="176">
        <v>113.19839999999999</v>
      </c>
      <c r="BS370" s="176">
        <v>74.692799999999991</v>
      </c>
      <c r="BT370" s="176">
        <v>55.608000000000004</v>
      </c>
      <c r="BU370" s="176">
        <v>87.108000000000004</v>
      </c>
      <c r="BV370" s="176">
        <v>94.399200000000008</v>
      </c>
      <c r="BW370" s="176">
        <v>96.432000000000002</v>
      </c>
      <c r="BX370" s="176">
        <v>85.805999999999983</v>
      </c>
      <c r="BY370" s="176">
        <v>85.066800000000001</v>
      </c>
      <c r="BZ370" s="176">
        <v>41.134799999999998</v>
      </c>
      <c r="CA370" s="176">
        <v>84.378</v>
      </c>
      <c r="CB370" s="176">
        <v>52.323599999999999</v>
      </c>
      <c r="CC370" s="176">
        <v>79.430400000000006</v>
      </c>
      <c r="CD370" s="176">
        <v>80.177999999999997</v>
      </c>
      <c r="CE370" s="176">
        <v>93.458400000000012</v>
      </c>
      <c r="CF370" s="176">
        <v>70.433999999999997</v>
      </c>
      <c r="CG370" s="176">
        <v>62.81519999999999</v>
      </c>
      <c r="CH370" s="176">
        <v>79.8</v>
      </c>
      <c r="CI370" s="176">
        <v>96.129600000000011</v>
      </c>
      <c r="CJ370" s="176">
        <v>111.11519999999999</v>
      </c>
      <c r="CK370" s="176">
        <v>84.974400000000003</v>
      </c>
      <c r="CL370" s="176">
        <v>26.485199999999999</v>
      </c>
      <c r="CM370" s="176">
        <v>23.184000000000001</v>
      </c>
      <c r="CN370" s="176">
        <v>71.366399999999999</v>
      </c>
      <c r="CO370" s="176">
        <v>66.931200000000004</v>
      </c>
      <c r="CP370" s="176">
        <v>69.955199999999991</v>
      </c>
      <c r="CQ370" s="176">
        <v>52.617599999999996</v>
      </c>
      <c r="CR370" s="176">
        <v>132.048</v>
      </c>
      <c r="CS370" s="176">
        <v>39.110399999999998</v>
      </c>
      <c r="CT370" s="176">
        <v>73.584000000000003</v>
      </c>
      <c r="CU370" s="176">
        <v>34.675199999999997</v>
      </c>
      <c r="CV370" s="176">
        <v>49.795199999999994</v>
      </c>
      <c r="CW370" s="176">
        <v>59.068800000000003</v>
      </c>
      <c r="CX370" s="176">
        <v>40.3872</v>
      </c>
      <c r="CY370" s="176">
        <v>15.472799999999999</v>
      </c>
      <c r="CZ370" s="176">
        <v>12.1128</v>
      </c>
      <c r="DA370" s="176">
        <v>17.724</v>
      </c>
      <c r="DB370" s="176">
        <v>12.297600000000001</v>
      </c>
      <c r="DC370" s="176">
        <v>52.634399999999999</v>
      </c>
      <c r="DD370" s="176">
        <v>124.0008</v>
      </c>
      <c r="DO370" s="178"/>
    </row>
    <row r="371" spans="1:119" customFormat="1" ht="12" customHeight="1" x14ac:dyDescent="0.2">
      <c r="A371" s="4"/>
      <c r="B371" s="44"/>
      <c r="C371" s="136"/>
      <c r="D371" s="175"/>
      <c r="E371" s="176"/>
      <c r="F371" s="176"/>
      <c r="G371" s="4"/>
      <c r="H371" s="4"/>
      <c r="I371" s="4"/>
      <c r="J371" s="4"/>
      <c r="K371" s="4"/>
      <c r="L371" s="208">
        <v>37602</v>
      </c>
      <c r="M371" s="176">
        <v>5.9690000000000003</v>
      </c>
      <c r="N371" s="176">
        <v>5.431</v>
      </c>
      <c r="O371" s="176">
        <v>5.2889999999999997</v>
      </c>
      <c r="P371" s="176">
        <v>5.1239999999999997</v>
      </c>
      <c r="Q371" s="176">
        <v>5.1529999999999996</v>
      </c>
      <c r="R371" s="176">
        <v>5.1680000000000001</v>
      </c>
      <c r="S371" s="176">
        <v>5.14</v>
      </c>
      <c r="T371" s="176">
        <v>5.3550000000000004</v>
      </c>
      <c r="U371" s="176">
        <v>5.4950000000000001</v>
      </c>
      <c r="V371" s="176">
        <v>5.8129999999999997</v>
      </c>
      <c r="W371" s="176">
        <v>7.12</v>
      </c>
      <c r="X371" s="176">
        <v>7.2629999999999999</v>
      </c>
      <c r="Y371" s="176">
        <v>7.6440000000000001</v>
      </c>
      <c r="Z371" s="176">
        <v>7.907</v>
      </c>
      <c r="AA371" s="176">
        <v>7.798</v>
      </c>
      <c r="AB371" s="176">
        <v>7.6609999999999996</v>
      </c>
      <c r="AC371" s="176">
        <v>5.8330000000000002</v>
      </c>
      <c r="AD371" s="176">
        <v>6.4059999999999997</v>
      </c>
      <c r="AE371" s="176">
        <v>6.3959999999999999</v>
      </c>
      <c r="AF371" s="176">
        <v>6.3689999999999998</v>
      </c>
      <c r="AG371" s="176">
        <v>6.3419999999999996</v>
      </c>
      <c r="AH371" s="176">
        <v>6.3419999999999996</v>
      </c>
      <c r="AI371" s="176">
        <v>6.5129999999999999</v>
      </c>
      <c r="AJ371" s="176">
        <v>6.2679999999999998</v>
      </c>
      <c r="AK371" s="176">
        <v>28.2744</v>
      </c>
      <c r="AL371" s="176">
        <v>104.6808</v>
      </c>
      <c r="AM371" s="176">
        <v>87.914400000000001</v>
      </c>
      <c r="AN371" s="176">
        <v>132.30000000000001</v>
      </c>
      <c r="AO371" s="176">
        <v>91.391999999999996</v>
      </c>
      <c r="AP371" s="176">
        <v>80.555999999999997</v>
      </c>
      <c r="AQ371" s="176">
        <v>128.5872</v>
      </c>
      <c r="AR371" s="176">
        <v>103.4208</v>
      </c>
      <c r="AS371" s="176">
        <v>96.768000000000001</v>
      </c>
      <c r="AT371" s="176">
        <v>66.947999999999993</v>
      </c>
      <c r="AU371" s="176">
        <v>143.4888</v>
      </c>
      <c r="AV371" s="176">
        <v>114.96239999999999</v>
      </c>
      <c r="AW371" s="176">
        <v>143.136</v>
      </c>
      <c r="AX371" s="176">
        <v>72.458399999999997</v>
      </c>
      <c r="AY371" s="176">
        <v>32.423999999999999</v>
      </c>
      <c r="AZ371" s="176">
        <v>122.2872</v>
      </c>
      <c r="BA371" s="176">
        <v>111.48480000000001</v>
      </c>
      <c r="BB371" s="176">
        <v>109.6704</v>
      </c>
      <c r="BC371" s="176">
        <v>89.308800000000005</v>
      </c>
      <c r="BD371" s="176">
        <v>86.150399999999991</v>
      </c>
      <c r="BE371" s="176">
        <v>76.087199999999996</v>
      </c>
      <c r="BF371" s="176">
        <v>93.542400000000001</v>
      </c>
      <c r="BG371" s="176">
        <v>117.4824</v>
      </c>
      <c r="BH371" s="176">
        <v>106.4448</v>
      </c>
      <c r="BI371" s="176">
        <v>79.447199999999995</v>
      </c>
      <c r="BJ371" s="176">
        <v>85.747199999999992</v>
      </c>
      <c r="BK371" s="176">
        <v>120.55680000000001</v>
      </c>
      <c r="BL371" s="176">
        <v>111.28319999999999</v>
      </c>
      <c r="BM371" s="176">
        <v>42.252000000000002</v>
      </c>
      <c r="BN371" s="176">
        <v>138.26400000000001</v>
      </c>
      <c r="BO371" s="176">
        <v>108.276</v>
      </c>
      <c r="BP371" s="176">
        <v>90.72</v>
      </c>
      <c r="BQ371" s="176">
        <v>58.665599999999998</v>
      </c>
      <c r="BR371" s="176">
        <v>136.2816</v>
      </c>
      <c r="BS371" s="176">
        <v>134.87039999999999</v>
      </c>
      <c r="BT371" s="176">
        <v>94.668000000000006</v>
      </c>
      <c r="BU371" s="176">
        <v>100.4808</v>
      </c>
      <c r="BV371" s="176">
        <v>116.42400000000001</v>
      </c>
      <c r="BW371" s="176">
        <v>100.9344</v>
      </c>
      <c r="BX371" s="176">
        <v>139.96079999999998</v>
      </c>
      <c r="BY371" s="176">
        <v>118.74239999999999</v>
      </c>
      <c r="BZ371" s="176">
        <v>14.1624</v>
      </c>
      <c r="CA371" s="176">
        <v>82.672800000000009</v>
      </c>
      <c r="CB371" s="176">
        <v>62.311199999999999</v>
      </c>
      <c r="CC371" s="176">
        <v>96.163200000000003</v>
      </c>
      <c r="CD371" s="176">
        <v>107.6544</v>
      </c>
      <c r="CE371" s="176">
        <v>130.03200000000001</v>
      </c>
      <c r="CF371" s="176">
        <v>52.147199999999998</v>
      </c>
      <c r="CG371" s="176">
        <v>81.278399999999991</v>
      </c>
      <c r="CH371" s="176">
        <v>118.75919999999999</v>
      </c>
      <c r="CI371" s="176">
        <v>111.48480000000001</v>
      </c>
      <c r="CJ371" s="176">
        <v>145.15199999999999</v>
      </c>
      <c r="CK371" s="176">
        <v>76.406399999999991</v>
      </c>
      <c r="CL371" s="176">
        <v>43.041599999999995</v>
      </c>
      <c r="CM371" s="176">
        <v>133.05600000000001</v>
      </c>
      <c r="CN371" s="176">
        <v>116.5416</v>
      </c>
      <c r="CO371" s="176">
        <v>107.04960000000001</v>
      </c>
      <c r="CP371" s="176">
        <v>94.751999999999995</v>
      </c>
      <c r="CQ371" s="176">
        <v>80.119199999999992</v>
      </c>
      <c r="CR371" s="176">
        <v>70.761600000000001</v>
      </c>
      <c r="CS371" s="176">
        <v>133.89599999999999</v>
      </c>
      <c r="CT371" s="176">
        <v>120.96</v>
      </c>
      <c r="CU371" s="176">
        <v>64.7136</v>
      </c>
      <c r="CV371" s="176">
        <v>134.904</v>
      </c>
      <c r="CW371" s="176">
        <v>90.434399999999997</v>
      </c>
      <c r="CX371" s="176">
        <v>142.36320000000001</v>
      </c>
      <c r="CY371" s="176">
        <v>102.816</v>
      </c>
      <c r="CZ371" s="176">
        <v>110.628</v>
      </c>
      <c r="DA371" s="176">
        <v>147.2688</v>
      </c>
      <c r="DB371" s="176">
        <v>86.654399999999995</v>
      </c>
      <c r="DC371" s="176">
        <v>133.45920000000001</v>
      </c>
      <c r="DD371" s="176">
        <v>100.3968</v>
      </c>
      <c r="DO371" s="178"/>
    </row>
    <row r="372" spans="1:119" customFormat="1" ht="12" customHeight="1" x14ac:dyDescent="0.2">
      <c r="A372" s="4"/>
      <c r="B372" s="44"/>
      <c r="C372" s="136"/>
      <c r="D372" s="175"/>
      <c r="E372" s="176"/>
      <c r="F372" s="176"/>
      <c r="G372" s="4"/>
      <c r="H372" s="4"/>
      <c r="I372" s="4"/>
      <c r="J372" s="4"/>
      <c r="K372" s="4"/>
      <c r="L372" s="208">
        <v>37603</v>
      </c>
      <c r="M372" s="176">
        <v>5.9459999999999997</v>
      </c>
      <c r="N372" s="176">
        <v>6.1959999999999997</v>
      </c>
      <c r="O372" s="176">
        <v>6.5919999999999996</v>
      </c>
      <c r="P372" s="176">
        <v>6.1260000000000003</v>
      </c>
      <c r="Q372" s="176">
        <v>6.0960000000000001</v>
      </c>
      <c r="R372" s="176">
        <v>6.0810000000000004</v>
      </c>
      <c r="S372" s="176">
        <v>6.0759999999999996</v>
      </c>
      <c r="T372" s="176">
        <v>6.0439999999999996</v>
      </c>
      <c r="U372" s="176">
        <v>6.0090000000000003</v>
      </c>
      <c r="V372" s="176">
        <v>5.992</v>
      </c>
      <c r="W372" s="176">
        <v>5.9710000000000001</v>
      </c>
      <c r="X372" s="176">
        <v>5.9580000000000002</v>
      </c>
      <c r="Y372" s="176">
        <v>5.9429999999999996</v>
      </c>
      <c r="Z372" s="176">
        <v>5.9279999999999999</v>
      </c>
      <c r="AA372" s="176">
        <v>5.9059999999999997</v>
      </c>
      <c r="AB372" s="176">
        <v>5.9189999999999996</v>
      </c>
      <c r="AC372" s="176">
        <v>5.923</v>
      </c>
      <c r="AD372" s="176">
        <v>5.9390000000000001</v>
      </c>
      <c r="AE372" s="176">
        <v>5.9420000000000002</v>
      </c>
      <c r="AF372" s="176">
        <v>6.2380000000000004</v>
      </c>
      <c r="AG372" s="176">
        <v>6.9589999999999996</v>
      </c>
      <c r="AH372" s="176">
        <v>7.0190000000000001</v>
      </c>
      <c r="AI372" s="176">
        <v>7.0090000000000003</v>
      </c>
      <c r="AJ372" s="176">
        <v>7.2569999999999997</v>
      </c>
      <c r="AK372" s="176">
        <v>97.540800000000004</v>
      </c>
      <c r="AL372" s="176">
        <v>131.6952</v>
      </c>
      <c r="AM372" s="176">
        <v>111.06480000000001</v>
      </c>
      <c r="AN372" s="176">
        <v>153.35040000000001</v>
      </c>
      <c r="AO372" s="176">
        <v>42.335999999999999</v>
      </c>
      <c r="AP372" s="176">
        <v>92.769600000000011</v>
      </c>
      <c r="AQ372" s="176">
        <v>73.735199999999992</v>
      </c>
      <c r="AR372" s="176">
        <v>75.263999999999996</v>
      </c>
      <c r="AS372" s="176">
        <v>112.99680000000001</v>
      </c>
      <c r="AT372" s="176">
        <v>75.9696</v>
      </c>
      <c r="AU372" s="176">
        <v>116.6592</v>
      </c>
      <c r="AV372" s="176">
        <v>113.904</v>
      </c>
      <c r="AW372" s="176">
        <v>108.2928</v>
      </c>
      <c r="AX372" s="176">
        <v>102.7992</v>
      </c>
      <c r="AY372" s="176">
        <v>113.5848</v>
      </c>
      <c r="AZ372" s="176">
        <v>132.75360000000001</v>
      </c>
      <c r="BA372" s="176">
        <v>122.976</v>
      </c>
      <c r="BB372" s="176">
        <v>63.7896</v>
      </c>
      <c r="BC372" s="176">
        <v>129.78</v>
      </c>
      <c r="BD372" s="176">
        <v>117.9192</v>
      </c>
      <c r="BE372" s="176">
        <v>142.12799999999999</v>
      </c>
      <c r="BF372" s="176">
        <v>73.449600000000004</v>
      </c>
      <c r="BG372" s="176">
        <v>91.828800000000001</v>
      </c>
      <c r="BH372" s="176">
        <v>60.715199999999996</v>
      </c>
      <c r="BI372" s="176">
        <v>74.995199999999997</v>
      </c>
      <c r="BJ372" s="176">
        <v>48.384</v>
      </c>
      <c r="BK372" s="176">
        <v>112.6104</v>
      </c>
      <c r="BL372" s="176">
        <v>93.256799999999998</v>
      </c>
      <c r="BM372" s="176">
        <v>82.3536</v>
      </c>
      <c r="BN372" s="176">
        <v>57.052800000000005</v>
      </c>
      <c r="BO372" s="176">
        <v>11.2896</v>
      </c>
      <c r="BP372" s="176">
        <v>58.9512</v>
      </c>
      <c r="BQ372" s="176">
        <v>90.384</v>
      </c>
      <c r="BR372" s="176">
        <v>75.801600000000008</v>
      </c>
      <c r="BS372" s="176">
        <v>106.5288</v>
      </c>
      <c r="BT372" s="176">
        <v>104.4456</v>
      </c>
      <c r="BU372" s="176">
        <v>135.99600000000001</v>
      </c>
      <c r="BV372" s="176">
        <v>109.7376</v>
      </c>
      <c r="BW372" s="176">
        <v>150.59520000000001</v>
      </c>
      <c r="BX372" s="176">
        <v>46.636800000000001</v>
      </c>
      <c r="BY372" s="176">
        <v>104.16</v>
      </c>
      <c r="BZ372" s="176">
        <v>140.4144</v>
      </c>
      <c r="CA372" s="176">
        <v>144.648</v>
      </c>
      <c r="CB372" s="176">
        <v>105.84</v>
      </c>
      <c r="CC372" s="176">
        <v>93.744</v>
      </c>
      <c r="CD372" s="176">
        <v>66.544800000000009</v>
      </c>
      <c r="CE372" s="176">
        <v>72.357600000000005</v>
      </c>
      <c r="CF372" s="176">
        <v>105.92400000000001</v>
      </c>
      <c r="CG372" s="176">
        <v>122.3712</v>
      </c>
      <c r="CH372" s="176">
        <v>61.202400000000004</v>
      </c>
      <c r="CI372" s="176">
        <v>114.5592</v>
      </c>
      <c r="CJ372" s="176">
        <v>91.576800000000006</v>
      </c>
      <c r="CK372" s="176">
        <v>98.044800000000009</v>
      </c>
      <c r="CL372" s="176">
        <v>149.0496</v>
      </c>
      <c r="CM372" s="176">
        <v>89.107199999999992</v>
      </c>
      <c r="CN372" s="176">
        <v>130.95599999999999</v>
      </c>
      <c r="CO372" s="176">
        <v>140.29679999999999</v>
      </c>
      <c r="CP372" s="176">
        <v>84.352800000000002</v>
      </c>
      <c r="CQ372" s="176">
        <v>42.756</v>
      </c>
      <c r="CR372" s="176">
        <v>133.50960000000001</v>
      </c>
      <c r="CS372" s="176">
        <v>117.88560000000001</v>
      </c>
      <c r="CT372" s="176">
        <v>129.98160000000001</v>
      </c>
      <c r="CU372" s="176">
        <v>107.6544</v>
      </c>
      <c r="CV372" s="176">
        <v>44.268000000000001</v>
      </c>
      <c r="CW372" s="176">
        <v>46.855199999999996</v>
      </c>
      <c r="CX372" s="176">
        <v>85.377600000000001</v>
      </c>
      <c r="CY372" s="176">
        <v>121.8672</v>
      </c>
      <c r="CZ372" s="176">
        <v>152.17439999999999</v>
      </c>
      <c r="DA372" s="176">
        <v>93.441600000000008</v>
      </c>
      <c r="DB372" s="176">
        <v>110.2248</v>
      </c>
      <c r="DC372" s="176">
        <v>58.346400000000003</v>
      </c>
      <c r="DD372" s="176">
        <v>101.94239999999999</v>
      </c>
      <c r="DO372" s="178"/>
    </row>
    <row r="373" spans="1:119" customFormat="1" ht="12" customHeight="1" x14ac:dyDescent="0.2">
      <c r="A373" s="4"/>
      <c r="B373" s="44"/>
      <c r="C373" s="136"/>
      <c r="D373" s="175"/>
      <c r="E373" s="176"/>
      <c r="F373" s="176"/>
      <c r="G373" s="4"/>
      <c r="H373" s="4"/>
      <c r="I373" s="4"/>
      <c r="J373" s="4"/>
      <c r="K373" s="4"/>
      <c r="L373" s="208">
        <v>37604</v>
      </c>
      <c r="M373" s="176">
        <v>9.2469999999999999</v>
      </c>
      <c r="N373" s="176">
        <v>9.2449999999999992</v>
      </c>
      <c r="O373" s="176">
        <v>9.2780000000000005</v>
      </c>
      <c r="P373" s="176">
        <v>6.0090000000000003</v>
      </c>
      <c r="Q373" s="176">
        <v>6.5860000000000003</v>
      </c>
      <c r="R373" s="176">
        <v>6.38</v>
      </c>
      <c r="S373" s="176">
        <v>7.4420000000000002</v>
      </c>
      <c r="T373" s="176">
        <v>7.4169999999999998</v>
      </c>
      <c r="U373" s="176">
        <v>7.1660000000000004</v>
      </c>
      <c r="V373" s="176">
        <v>7.5289999999999999</v>
      </c>
      <c r="W373" s="176">
        <v>8.5389999999999997</v>
      </c>
      <c r="X373" s="176">
        <v>9.2789999999999999</v>
      </c>
      <c r="Y373" s="176">
        <v>9.2720000000000002</v>
      </c>
      <c r="Z373" s="176">
        <v>9.2520000000000007</v>
      </c>
      <c r="AA373" s="176">
        <v>9.25</v>
      </c>
      <c r="AB373" s="176">
        <v>9.1639999999999997</v>
      </c>
      <c r="AC373" s="176">
        <v>7.5279999999999996</v>
      </c>
      <c r="AD373" s="176">
        <v>5.4429999999999996</v>
      </c>
      <c r="AE373" s="176">
        <v>4.2569999999999997</v>
      </c>
      <c r="AF373" s="176">
        <v>4.2830000000000004</v>
      </c>
      <c r="AG373" s="176">
        <v>4.2089999999999996</v>
      </c>
      <c r="AH373" s="176">
        <v>6.0339999999999998</v>
      </c>
      <c r="AI373" s="176">
        <v>7.2549999999999999</v>
      </c>
      <c r="AJ373" s="176">
        <v>7.726</v>
      </c>
      <c r="AK373" s="176">
        <v>128.57040000000001</v>
      </c>
      <c r="AL373" s="176">
        <v>151.2672</v>
      </c>
      <c r="AM373" s="176">
        <v>81.647999999999996</v>
      </c>
      <c r="AN373" s="176">
        <v>143.95920000000001</v>
      </c>
      <c r="AO373" s="176">
        <v>103.5552</v>
      </c>
      <c r="AP373" s="176">
        <v>99.48960000000001</v>
      </c>
      <c r="AQ373" s="176">
        <v>72.441600000000008</v>
      </c>
      <c r="AR373" s="176">
        <v>144.76560000000001</v>
      </c>
      <c r="AS373" s="176">
        <v>104.89919999999999</v>
      </c>
      <c r="AT373" s="176">
        <v>82.656000000000006</v>
      </c>
      <c r="AU373" s="176">
        <v>161.07839999999999</v>
      </c>
      <c r="AV373" s="176">
        <v>27.216000000000001</v>
      </c>
      <c r="AW373" s="176">
        <v>90.484800000000007</v>
      </c>
      <c r="AX373" s="176">
        <v>114.3912</v>
      </c>
      <c r="AY373" s="176">
        <v>114.02160000000001</v>
      </c>
      <c r="AZ373" s="176">
        <v>84.369600000000005</v>
      </c>
      <c r="BA373" s="176">
        <v>62.8992</v>
      </c>
      <c r="BB373" s="176">
        <v>80.270399999999995</v>
      </c>
      <c r="BC373" s="176">
        <v>124.6392</v>
      </c>
      <c r="BD373" s="176">
        <v>92.937600000000003</v>
      </c>
      <c r="BE373" s="176">
        <v>95.356800000000007</v>
      </c>
      <c r="BF373" s="176">
        <v>66.191999999999993</v>
      </c>
      <c r="BG373" s="176">
        <v>70.3416</v>
      </c>
      <c r="BH373" s="176">
        <v>32.978400000000001</v>
      </c>
      <c r="BI373" s="176">
        <v>7.2071999999999994</v>
      </c>
      <c r="BJ373" s="176">
        <v>12.348000000000001</v>
      </c>
      <c r="BK373" s="176">
        <v>13.507200000000001</v>
      </c>
      <c r="BL373" s="176">
        <v>54.028800000000004</v>
      </c>
      <c r="BM373" s="176">
        <v>61.488</v>
      </c>
      <c r="BN373" s="176">
        <v>54.8352</v>
      </c>
      <c r="BO373" s="176">
        <v>87.880800000000008</v>
      </c>
      <c r="BP373" s="176">
        <v>102.93360000000001</v>
      </c>
      <c r="BQ373" s="176">
        <v>120.9264</v>
      </c>
      <c r="BR373" s="176">
        <v>110.74560000000001</v>
      </c>
      <c r="BS373" s="176">
        <v>109.83839999999999</v>
      </c>
      <c r="BT373" s="176">
        <v>158.5248</v>
      </c>
      <c r="BU373" s="176">
        <v>117.3312</v>
      </c>
      <c r="BV373" s="176">
        <v>39.933599999999998</v>
      </c>
      <c r="BW373" s="176">
        <v>106.74719999999999</v>
      </c>
      <c r="BX373" s="176">
        <v>110.1408</v>
      </c>
      <c r="BY373" s="176">
        <v>152.04</v>
      </c>
      <c r="BZ373" s="176">
        <v>87.091200000000001</v>
      </c>
      <c r="CA373" s="176">
        <v>63.134399999999999</v>
      </c>
      <c r="CB373" s="176">
        <v>71.971199999999996</v>
      </c>
      <c r="CC373" s="176">
        <v>111.68639999999999</v>
      </c>
      <c r="CD373" s="176">
        <v>100.8</v>
      </c>
      <c r="CE373" s="176">
        <v>78.136800000000008</v>
      </c>
      <c r="CF373" s="176">
        <v>99.4392</v>
      </c>
      <c r="CG373" s="176">
        <v>106.8312</v>
      </c>
      <c r="CH373" s="176">
        <v>96.163200000000003</v>
      </c>
      <c r="CI373" s="176">
        <v>119.7</v>
      </c>
      <c r="CJ373" s="176">
        <v>104.4456</v>
      </c>
      <c r="CK373" s="176">
        <v>118.33919999999999</v>
      </c>
      <c r="CL373" s="176">
        <v>95.541600000000003</v>
      </c>
      <c r="CM373" s="176">
        <v>130.2336</v>
      </c>
      <c r="CN373" s="176">
        <v>72.374399999999994</v>
      </c>
      <c r="CO373" s="176">
        <v>96.364800000000002</v>
      </c>
      <c r="CP373" s="176">
        <v>125.4456</v>
      </c>
      <c r="CQ373" s="176">
        <v>127.12560000000001</v>
      </c>
      <c r="CR373" s="176">
        <v>83.260800000000003</v>
      </c>
      <c r="CS373" s="176">
        <v>51.811199999999999</v>
      </c>
      <c r="CT373" s="176">
        <v>137.42400000000001</v>
      </c>
      <c r="CU373" s="176">
        <v>111.28319999999999</v>
      </c>
      <c r="CV373" s="176">
        <v>130.14959999999999</v>
      </c>
      <c r="CW373" s="176">
        <v>87.191999999999993</v>
      </c>
      <c r="CX373" s="176">
        <v>82.622399999999999</v>
      </c>
      <c r="CY373" s="176">
        <v>60.48</v>
      </c>
      <c r="CZ373" s="176">
        <v>107.352</v>
      </c>
      <c r="DA373" s="176">
        <v>107.85599999999999</v>
      </c>
      <c r="DB373" s="176">
        <v>96.1464</v>
      </c>
      <c r="DC373" s="176">
        <v>100.9008</v>
      </c>
      <c r="DD373" s="176">
        <v>129.5112</v>
      </c>
      <c r="DO373" s="178"/>
    </row>
    <row r="374" spans="1:119" customFormat="1" ht="12" customHeight="1" x14ac:dyDescent="0.2">
      <c r="A374" s="4"/>
      <c r="B374" s="44"/>
      <c r="C374" s="136"/>
      <c r="D374" s="175"/>
      <c r="E374" s="176"/>
      <c r="F374" s="176"/>
      <c r="G374" s="4"/>
      <c r="H374" s="4"/>
      <c r="I374" s="4"/>
      <c r="J374" s="4"/>
      <c r="K374" s="4"/>
      <c r="L374" s="208">
        <v>37605</v>
      </c>
      <c r="M374" s="176">
        <v>4.2729999999999997</v>
      </c>
      <c r="N374" s="176">
        <v>5.2249999999999996</v>
      </c>
      <c r="O374" s="176">
        <v>5.6479999999999997</v>
      </c>
      <c r="P374" s="176">
        <v>5.6890000000000001</v>
      </c>
      <c r="Q374" s="176">
        <v>5.6660000000000004</v>
      </c>
      <c r="R374" s="176">
        <v>5.5860000000000003</v>
      </c>
      <c r="S374" s="176">
        <v>5.6779999999999999</v>
      </c>
      <c r="T374" s="176">
        <v>5.5960000000000001</v>
      </c>
      <c r="U374" s="176">
        <v>5.4939999999999998</v>
      </c>
      <c r="V374" s="176">
        <v>5.5759999999999996</v>
      </c>
      <c r="W374" s="176">
        <v>5.6349999999999998</v>
      </c>
      <c r="X374" s="176">
        <v>5.4880000000000004</v>
      </c>
      <c r="Y374" s="176">
        <v>5.62</v>
      </c>
      <c r="Z374" s="176">
        <v>5.6749999999999998</v>
      </c>
      <c r="AA374" s="176">
        <v>5.7080000000000002</v>
      </c>
      <c r="AB374" s="176">
        <v>5.9329999999999998</v>
      </c>
      <c r="AC374" s="176">
        <v>5.9459999999999997</v>
      </c>
      <c r="AD374" s="176">
        <v>5.8920000000000003</v>
      </c>
      <c r="AE374" s="176">
        <v>5.92</v>
      </c>
      <c r="AF374" s="176">
        <v>5.9240000000000004</v>
      </c>
      <c r="AG374" s="176">
        <v>5.9050000000000002</v>
      </c>
      <c r="AH374" s="176">
        <v>5.9119999999999999</v>
      </c>
      <c r="AI374" s="176">
        <v>5.9160000000000004</v>
      </c>
      <c r="AJ374" s="176">
        <v>3.8479999999999999</v>
      </c>
      <c r="AK374" s="176">
        <v>141.59039999999999</v>
      </c>
      <c r="AL374" s="176">
        <v>141.876</v>
      </c>
      <c r="AM374" s="176">
        <v>93.038399999999996</v>
      </c>
      <c r="AN374" s="176">
        <v>131.8296</v>
      </c>
      <c r="AO374" s="176">
        <v>110.0736</v>
      </c>
      <c r="AP374" s="176">
        <v>129.12479999999999</v>
      </c>
      <c r="AQ374" s="176">
        <v>95.3904</v>
      </c>
      <c r="AR374" s="176">
        <v>141.69120000000001</v>
      </c>
      <c r="AS374" s="176">
        <v>101.556</v>
      </c>
      <c r="AT374" s="176">
        <v>137.28960000000001</v>
      </c>
      <c r="AU374" s="176">
        <v>43.948800000000006</v>
      </c>
      <c r="AV374" s="176">
        <v>28.828799999999998</v>
      </c>
      <c r="AW374" s="176">
        <v>97.053600000000003</v>
      </c>
      <c r="AX374" s="176">
        <v>113.6352</v>
      </c>
      <c r="AY374" s="176">
        <v>139.4736</v>
      </c>
      <c r="AZ374" s="176">
        <v>100.3968</v>
      </c>
      <c r="BA374" s="176">
        <v>58.2624</v>
      </c>
      <c r="BB374" s="176">
        <v>74.642399999999995</v>
      </c>
      <c r="BC374" s="176">
        <v>72.307199999999995</v>
      </c>
      <c r="BD374" s="176">
        <v>71.1648</v>
      </c>
      <c r="BE374" s="176">
        <v>16.497599999999998</v>
      </c>
      <c r="BF374" s="176">
        <v>71.147999999999996</v>
      </c>
      <c r="BG374" s="176">
        <v>133.2576</v>
      </c>
      <c r="BH374" s="176">
        <v>91.123199999999997</v>
      </c>
      <c r="BI374" s="176">
        <v>73.298400000000001</v>
      </c>
      <c r="BJ374" s="176">
        <v>116.2056</v>
      </c>
      <c r="BK374" s="176">
        <v>131.4264</v>
      </c>
      <c r="BL374" s="176">
        <v>125.21039999999999</v>
      </c>
      <c r="BM374" s="176">
        <v>142.12799999999999</v>
      </c>
      <c r="BN374" s="176">
        <v>54.683999999999997</v>
      </c>
      <c r="BO374" s="176">
        <v>99.103200000000001</v>
      </c>
      <c r="BP374" s="176">
        <v>84.739199999999997</v>
      </c>
      <c r="BQ374" s="176">
        <v>160.3056</v>
      </c>
      <c r="BR374" s="176">
        <v>72.189600000000013</v>
      </c>
      <c r="BS374" s="176">
        <v>92.937600000000003</v>
      </c>
      <c r="BT374" s="176">
        <v>114.50880000000001</v>
      </c>
      <c r="BU374" s="176">
        <v>131.24160000000001</v>
      </c>
      <c r="BV374" s="176">
        <v>83.831999999999994</v>
      </c>
      <c r="BW374" s="176">
        <v>84.671999999999997</v>
      </c>
      <c r="BX374" s="176">
        <v>129.30960000000002</v>
      </c>
      <c r="BY374" s="176">
        <v>104.07599999999999</v>
      </c>
      <c r="BZ374" s="176">
        <v>129.4272</v>
      </c>
      <c r="CA374" s="176">
        <v>77.616</v>
      </c>
      <c r="CB374" s="176">
        <v>94.533600000000007</v>
      </c>
      <c r="CC374" s="176">
        <v>100.044</v>
      </c>
      <c r="CD374" s="176">
        <v>141.9264</v>
      </c>
      <c r="CE374" s="176">
        <v>94.550399999999996</v>
      </c>
      <c r="CF374" s="176">
        <v>130.4016</v>
      </c>
      <c r="CG374" s="176">
        <v>70.56</v>
      </c>
      <c r="CH374" s="176">
        <v>79.850399999999993</v>
      </c>
      <c r="CI374" s="176">
        <v>135.32400000000001</v>
      </c>
      <c r="CJ374" s="176">
        <v>101.25360000000001</v>
      </c>
      <c r="CK374" s="176">
        <v>106.81439999999999</v>
      </c>
      <c r="CL374" s="176">
        <v>114.91200000000001</v>
      </c>
      <c r="CM374" s="176">
        <v>141.12</v>
      </c>
      <c r="CN374" s="176">
        <v>70.492800000000003</v>
      </c>
      <c r="CO374" s="176">
        <v>107.99039999999999</v>
      </c>
      <c r="CP374" s="176">
        <v>110.544</v>
      </c>
      <c r="CQ374" s="176">
        <v>127.3608</v>
      </c>
      <c r="CR374" s="176">
        <v>113.904</v>
      </c>
      <c r="CS374" s="176">
        <v>85.763999999999996</v>
      </c>
      <c r="CT374" s="176">
        <v>86.688000000000002</v>
      </c>
      <c r="CU374" s="176">
        <v>126.7392</v>
      </c>
      <c r="CV374" s="176">
        <v>135.72720000000001</v>
      </c>
      <c r="CW374" s="176">
        <v>46.7712</v>
      </c>
      <c r="CX374" s="176">
        <v>63.705599999999997</v>
      </c>
      <c r="CY374" s="176">
        <v>75.549600000000012</v>
      </c>
      <c r="CZ374" s="176">
        <v>125.16</v>
      </c>
      <c r="DA374" s="176">
        <v>124.70639999999999</v>
      </c>
      <c r="DB374" s="176">
        <v>121.6152</v>
      </c>
      <c r="DC374" s="176">
        <v>88.703999999999994</v>
      </c>
      <c r="DD374" s="176">
        <v>124.5552</v>
      </c>
      <c r="DO374" s="178"/>
    </row>
    <row r="375" spans="1:119" customFormat="1" ht="12" customHeight="1" x14ac:dyDescent="0.2">
      <c r="A375" s="4"/>
      <c r="B375" s="44"/>
      <c r="C375" s="136"/>
      <c r="D375" s="175"/>
      <c r="E375" s="176"/>
      <c r="F375" s="176"/>
      <c r="G375" s="4"/>
      <c r="H375" s="4"/>
      <c r="I375" s="4"/>
      <c r="J375" s="4"/>
      <c r="K375" s="4"/>
      <c r="L375" s="208">
        <v>37606</v>
      </c>
      <c r="M375" s="176">
        <v>3.6429999999999998</v>
      </c>
      <c r="N375" s="176">
        <v>3.6459999999999999</v>
      </c>
      <c r="O375" s="176">
        <v>3.6360000000000001</v>
      </c>
      <c r="P375" s="176">
        <v>3.7170000000000001</v>
      </c>
      <c r="Q375" s="176">
        <v>3.6179999999999999</v>
      </c>
      <c r="R375" s="176">
        <v>1.4710000000000001</v>
      </c>
      <c r="S375" s="176">
        <v>2.0659999999999998</v>
      </c>
      <c r="T375" s="176">
        <v>3.6829999999999998</v>
      </c>
      <c r="U375" s="176">
        <v>3.2189999999999999</v>
      </c>
      <c r="V375" s="176">
        <v>2.262</v>
      </c>
      <c r="W375" s="176">
        <v>2.3010000000000002</v>
      </c>
      <c r="X375" s="176">
        <v>2.3010000000000002</v>
      </c>
      <c r="Y375" s="176">
        <v>2.3039999999999998</v>
      </c>
      <c r="Z375" s="176">
        <v>2.298</v>
      </c>
      <c r="AA375" s="176">
        <v>2.262</v>
      </c>
      <c r="AB375" s="176">
        <v>3.3279999999999998</v>
      </c>
      <c r="AC375" s="176">
        <v>3.855</v>
      </c>
      <c r="AD375" s="176">
        <v>3.7330000000000001</v>
      </c>
      <c r="AE375" s="176">
        <v>3.0169999999999999</v>
      </c>
      <c r="AF375" s="176">
        <v>3.0209999999999999</v>
      </c>
      <c r="AG375" s="176">
        <v>3.0289999999999999</v>
      </c>
      <c r="AH375" s="176">
        <v>3.03</v>
      </c>
      <c r="AI375" s="176">
        <v>2.8889999999999998</v>
      </c>
      <c r="AJ375" s="176">
        <v>6.109</v>
      </c>
      <c r="AK375" s="176">
        <v>97.389600000000002</v>
      </c>
      <c r="AL375" s="176">
        <v>137.08799999999999</v>
      </c>
      <c r="AM375" s="176">
        <v>63.1008</v>
      </c>
      <c r="AN375" s="176">
        <v>97.423199999999994</v>
      </c>
      <c r="AO375" s="176">
        <v>120.0192</v>
      </c>
      <c r="AP375" s="176">
        <v>106.848</v>
      </c>
      <c r="AQ375" s="176">
        <v>157.29839999999999</v>
      </c>
      <c r="AR375" s="176">
        <v>76.86</v>
      </c>
      <c r="AS375" s="176">
        <v>114.492</v>
      </c>
      <c r="AT375" s="176">
        <v>139.80960000000002</v>
      </c>
      <c r="AU375" s="176">
        <v>85.948800000000006</v>
      </c>
      <c r="AV375" s="176">
        <v>105.21839999999999</v>
      </c>
      <c r="AW375" s="176">
        <v>100.9512</v>
      </c>
      <c r="AX375" s="176">
        <v>65.755200000000002</v>
      </c>
      <c r="AY375" s="176">
        <v>107.04960000000001</v>
      </c>
      <c r="AZ375" s="176">
        <v>126</v>
      </c>
      <c r="BA375" s="176">
        <v>98.078399999999988</v>
      </c>
      <c r="BB375" s="176">
        <v>104.78160000000001</v>
      </c>
      <c r="BC375" s="176">
        <v>135.94560000000001</v>
      </c>
      <c r="BD375" s="176">
        <v>118.69199999999999</v>
      </c>
      <c r="BE375" s="176">
        <v>113.904</v>
      </c>
      <c r="BF375" s="176">
        <v>64.881599999999992</v>
      </c>
      <c r="BG375" s="176">
        <v>68.44319999999999</v>
      </c>
      <c r="BH375" s="176">
        <v>79.447199999999995</v>
      </c>
      <c r="BI375" s="176">
        <v>74.793600000000012</v>
      </c>
      <c r="BJ375" s="176">
        <v>99.859200000000001</v>
      </c>
      <c r="BK375" s="176">
        <v>14.6328</v>
      </c>
      <c r="BL375" s="176">
        <v>6.1656000000000004</v>
      </c>
      <c r="BM375" s="176">
        <v>58.212000000000003</v>
      </c>
      <c r="BN375" s="176">
        <v>82.252800000000008</v>
      </c>
      <c r="BO375" s="176">
        <v>120.75839999999999</v>
      </c>
      <c r="BP375" s="176">
        <v>146.96639999999999</v>
      </c>
      <c r="BQ375" s="176">
        <v>86.486399999999989</v>
      </c>
      <c r="BR375" s="176">
        <v>143.47200000000001</v>
      </c>
      <c r="BS375" s="176">
        <v>105.4872</v>
      </c>
      <c r="BT375" s="176">
        <v>130.14959999999999</v>
      </c>
      <c r="BU375" s="176">
        <v>126</v>
      </c>
      <c r="BV375" s="176">
        <v>29.148</v>
      </c>
      <c r="BW375" s="176">
        <v>101.60639999999999</v>
      </c>
      <c r="BX375" s="176">
        <v>128.6208</v>
      </c>
      <c r="BY375" s="176">
        <v>37.665599999999998</v>
      </c>
      <c r="BZ375" s="176">
        <v>98.599199999999996</v>
      </c>
      <c r="CA375" s="176">
        <v>94.701599999999999</v>
      </c>
      <c r="CB375" s="176">
        <v>100.58160000000001</v>
      </c>
      <c r="CC375" s="176">
        <v>125.1096</v>
      </c>
      <c r="CD375" s="176">
        <v>125.1936</v>
      </c>
      <c r="CE375" s="176">
        <v>78.976799999999997</v>
      </c>
      <c r="CF375" s="176">
        <v>109.14960000000001</v>
      </c>
      <c r="CG375" s="176">
        <v>91.879199999999997</v>
      </c>
      <c r="CH375" s="176">
        <v>89.107199999999992</v>
      </c>
      <c r="CI375" s="176">
        <v>103.824</v>
      </c>
      <c r="CJ375" s="176">
        <v>60.681599999999996</v>
      </c>
      <c r="CK375" s="176">
        <v>89.409600000000012</v>
      </c>
      <c r="CL375" s="176">
        <v>60.564</v>
      </c>
      <c r="CM375" s="176">
        <v>96.768000000000001</v>
      </c>
      <c r="CN375" s="176">
        <v>125.21039999999999</v>
      </c>
      <c r="CO375" s="176">
        <v>97.641600000000011</v>
      </c>
      <c r="CP375" s="176">
        <v>116.91119999999999</v>
      </c>
      <c r="CQ375" s="176">
        <v>133.0728</v>
      </c>
      <c r="CR375" s="176">
        <v>94.348799999999997</v>
      </c>
      <c r="CS375" s="176">
        <v>97.944000000000003</v>
      </c>
      <c r="CT375" s="176">
        <v>73.584000000000003</v>
      </c>
      <c r="CU375" s="176">
        <v>93.441600000000008</v>
      </c>
      <c r="CV375" s="176">
        <v>75.196799999999996</v>
      </c>
      <c r="CW375" s="176">
        <v>129.024</v>
      </c>
      <c r="CX375" s="176">
        <v>75.247199999999992</v>
      </c>
      <c r="CY375" s="176">
        <v>124.0848</v>
      </c>
      <c r="CZ375" s="176">
        <v>129.84719999999999</v>
      </c>
      <c r="DA375" s="176">
        <v>112.0896</v>
      </c>
      <c r="DB375" s="176">
        <v>124.18560000000001</v>
      </c>
      <c r="DC375" s="176">
        <v>87.830399999999997</v>
      </c>
      <c r="DD375" s="176">
        <v>137.27279999999999</v>
      </c>
      <c r="DO375" s="178"/>
    </row>
    <row r="376" spans="1:119" customFormat="1" ht="12" customHeight="1" x14ac:dyDescent="0.2">
      <c r="A376" s="4"/>
      <c r="B376" s="44"/>
      <c r="C376" s="136"/>
      <c r="D376" s="175"/>
      <c r="E376" s="176"/>
      <c r="F376" s="176"/>
      <c r="G376" s="4"/>
      <c r="H376" s="4"/>
      <c r="I376" s="4"/>
      <c r="J376" s="4"/>
      <c r="K376" s="4"/>
      <c r="L376" s="208">
        <v>37607</v>
      </c>
      <c r="M376" s="176">
        <v>6.532</v>
      </c>
      <c r="N376" s="176">
        <v>6.4809999999999999</v>
      </c>
      <c r="O376" s="176">
        <v>6.4690000000000003</v>
      </c>
      <c r="P376" s="176">
        <v>6.3129999999999997</v>
      </c>
      <c r="Q376" s="176">
        <v>6.34</v>
      </c>
      <c r="R376" s="176">
        <v>6.3760000000000003</v>
      </c>
      <c r="S376" s="176">
        <v>6.3620000000000001</v>
      </c>
      <c r="T376" s="176">
        <v>6.4279999999999999</v>
      </c>
      <c r="U376" s="176">
        <v>6.4210000000000003</v>
      </c>
      <c r="V376" s="176">
        <v>6.5709999999999997</v>
      </c>
      <c r="W376" s="176">
        <v>6.827</v>
      </c>
      <c r="X376" s="176">
        <v>6.758</v>
      </c>
      <c r="Y376" s="176">
        <v>6.431</v>
      </c>
      <c r="Z376" s="176">
        <v>4.68</v>
      </c>
      <c r="AA376" s="176">
        <v>5.6029999999999998</v>
      </c>
      <c r="AB376" s="176">
        <v>5.8940000000000001</v>
      </c>
      <c r="AC376" s="176">
        <v>5.8760000000000003</v>
      </c>
      <c r="AD376" s="176">
        <v>5.8639999999999999</v>
      </c>
      <c r="AE376" s="176">
        <v>5.8630000000000004</v>
      </c>
      <c r="AF376" s="176">
        <v>5.85</v>
      </c>
      <c r="AG376" s="176">
        <v>5.8470000000000004</v>
      </c>
      <c r="AH376" s="176">
        <v>5.8529999999999998</v>
      </c>
      <c r="AI376" s="176">
        <v>5.859</v>
      </c>
      <c r="AJ376" s="176">
        <v>5.101</v>
      </c>
      <c r="AK376" s="176">
        <v>83.033999999999992</v>
      </c>
      <c r="AL376" s="176">
        <v>100.16159999999999</v>
      </c>
      <c r="AM376" s="176">
        <v>66.486000000000004</v>
      </c>
      <c r="AN376" s="176">
        <v>90.476399999999998</v>
      </c>
      <c r="AO376" s="176">
        <v>60.009599999999999</v>
      </c>
      <c r="AP376" s="176">
        <v>58.304400000000001</v>
      </c>
      <c r="AQ376" s="176">
        <v>96.347999999999985</v>
      </c>
      <c r="AR376" s="176">
        <v>72.500399999999999</v>
      </c>
      <c r="AS376" s="176">
        <v>88.695599999999999</v>
      </c>
      <c r="AT376" s="176">
        <v>112.24080000000001</v>
      </c>
      <c r="AU376" s="176">
        <v>62.227200000000003</v>
      </c>
      <c r="AV376" s="176">
        <v>84.058799999999991</v>
      </c>
      <c r="AW376" s="176">
        <v>86.822400000000002</v>
      </c>
      <c r="AX376" s="176">
        <v>66.645600000000002</v>
      </c>
      <c r="AY376" s="176">
        <v>87.998400000000004</v>
      </c>
      <c r="AZ376" s="176">
        <v>82.126800000000003</v>
      </c>
      <c r="BA376" s="176">
        <v>68.258399999999995</v>
      </c>
      <c r="BB376" s="176">
        <v>72.34920000000001</v>
      </c>
      <c r="BC376" s="176">
        <v>102.04320000000001</v>
      </c>
      <c r="BD376" s="176">
        <v>101.178</v>
      </c>
      <c r="BE376" s="176">
        <v>71.366399999999999</v>
      </c>
      <c r="BF376" s="176">
        <v>66.275999999999996</v>
      </c>
      <c r="BG376" s="176">
        <v>74.591999999999999</v>
      </c>
      <c r="BH376" s="176">
        <v>62.092800000000004</v>
      </c>
      <c r="BI376" s="176">
        <v>67.536000000000001</v>
      </c>
      <c r="BJ376" s="176">
        <v>55.036799999999999</v>
      </c>
      <c r="BK376" s="176">
        <v>34.271999999999998</v>
      </c>
      <c r="BL376" s="176">
        <v>0.4032</v>
      </c>
      <c r="BM376" s="176">
        <v>22.5792</v>
      </c>
      <c r="BN376" s="176">
        <v>27.4176</v>
      </c>
      <c r="BO376" s="176">
        <v>99.682799999999986</v>
      </c>
      <c r="BP376" s="176">
        <v>106.68</v>
      </c>
      <c r="BQ376" s="176">
        <v>21.7728</v>
      </c>
      <c r="BR376" s="176">
        <v>55.641599999999997</v>
      </c>
      <c r="BS376" s="176">
        <v>76.003199999999993</v>
      </c>
      <c r="BT376" s="176">
        <v>73.180800000000005</v>
      </c>
      <c r="BU376" s="176">
        <v>74.995199999999997</v>
      </c>
      <c r="BV376" s="176">
        <v>28.3752</v>
      </c>
      <c r="BW376" s="176">
        <v>66.611999999999995</v>
      </c>
      <c r="BX376" s="176">
        <v>62.8992</v>
      </c>
      <c r="BY376" s="176">
        <v>90.5184</v>
      </c>
      <c r="BZ376" s="176">
        <v>75.599999999999994</v>
      </c>
      <c r="CA376" s="176">
        <v>27.098400000000002</v>
      </c>
      <c r="CB376" s="176">
        <v>12.700799999999999</v>
      </c>
      <c r="CC376" s="176">
        <v>3.2256</v>
      </c>
      <c r="CD376" s="176">
        <v>59.068800000000003</v>
      </c>
      <c r="CE376" s="176">
        <v>74.995199999999997</v>
      </c>
      <c r="CF376" s="176">
        <v>128.82239999999999</v>
      </c>
      <c r="CG376" s="176">
        <v>98.380800000000008</v>
      </c>
      <c r="CH376" s="176">
        <v>103.3368</v>
      </c>
      <c r="CI376" s="176">
        <v>135.072</v>
      </c>
      <c r="CJ376" s="176">
        <v>89.913600000000002</v>
      </c>
      <c r="CK376" s="176">
        <v>97.372799999999998</v>
      </c>
      <c r="CL376" s="176">
        <v>28.1904</v>
      </c>
      <c r="CM376" s="176">
        <v>101.136</v>
      </c>
      <c r="CN376" s="176">
        <v>90.132000000000005</v>
      </c>
      <c r="CO376" s="176">
        <v>143.87520000000001</v>
      </c>
      <c r="CP376" s="176">
        <v>93.458399999999997</v>
      </c>
      <c r="CQ376" s="176">
        <v>118.5408</v>
      </c>
      <c r="CR376" s="176">
        <v>116.5248</v>
      </c>
      <c r="CS376" s="176">
        <v>101.40480000000001</v>
      </c>
      <c r="CT376" s="176">
        <v>94.130399999999995</v>
      </c>
      <c r="CU376" s="176">
        <v>25.435200000000002</v>
      </c>
      <c r="CV376" s="176">
        <v>143.0352</v>
      </c>
      <c r="CW376" s="176">
        <v>111.08160000000001</v>
      </c>
      <c r="CX376" s="176">
        <v>120.55680000000001</v>
      </c>
      <c r="CY376" s="176">
        <v>142.93439999999998</v>
      </c>
      <c r="CZ376" s="176">
        <v>35.6496</v>
      </c>
      <c r="DA376" s="176">
        <v>112.25760000000001</v>
      </c>
      <c r="DB376" s="176">
        <v>127.68</v>
      </c>
      <c r="DC376" s="176">
        <v>147.0504</v>
      </c>
      <c r="DD376" s="176">
        <v>46.972799999999999</v>
      </c>
      <c r="DO376" s="178"/>
    </row>
    <row r="377" spans="1:119" customFormat="1" ht="12" customHeight="1" x14ac:dyDescent="0.2">
      <c r="A377" s="4"/>
      <c r="B377" s="44"/>
      <c r="C377" s="136"/>
      <c r="D377" s="175"/>
      <c r="E377" s="176"/>
      <c r="F377" s="176"/>
      <c r="G377" s="4"/>
      <c r="H377" s="4"/>
      <c r="I377" s="4"/>
      <c r="J377" s="4"/>
      <c r="K377" s="4"/>
      <c r="L377" s="208">
        <v>37608</v>
      </c>
      <c r="M377" s="176">
        <v>3.4350000000000001</v>
      </c>
      <c r="N377" s="176">
        <v>9.6000000000000002E-2</v>
      </c>
      <c r="O377" s="176">
        <v>9.9000000000000005E-2</v>
      </c>
      <c r="P377" s="176">
        <v>9.9000000000000005E-2</v>
      </c>
      <c r="Q377" s="176">
        <v>9.6000000000000002E-2</v>
      </c>
      <c r="R377" s="176">
        <v>0.10100000000000001</v>
      </c>
      <c r="S377" s="176">
        <v>0.10299999999999999</v>
      </c>
      <c r="T377" s="176">
        <v>0.1</v>
      </c>
      <c r="U377" s="176">
        <v>0.79800000000000004</v>
      </c>
      <c r="V377" s="176">
        <v>6.6230000000000002</v>
      </c>
      <c r="W377" s="176">
        <v>6.6710000000000003</v>
      </c>
      <c r="X377" s="176">
        <v>6.7009999999999996</v>
      </c>
      <c r="Y377" s="176">
        <v>6.77</v>
      </c>
      <c r="Z377" s="176">
        <v>6.7839999999999998</v>
      </c>
      <c r="AA377" s="176">
        <v>2.0230000000000001</v>
      </c>
      <c r="AB377" s="176">
        <v>4.609</v>
      </c>
      <c r="AC377" s="176">
        <v>4.7130000000000001</v>
      </c>
      <c r="AD377" s="176">
        <v>5.14</v>
      </c>
      <c r="AE377" s="176">
        <v>5.9189999999999996</v>
      </c>
      <c r="AF377" s="176">
        <v>3.8460000000000001</v>
      </c>
      <c r="AG377" s="176">
        <v>3.778</v>
      </c>
      <c r="AH377" s="176">
        <v>3.7549999999999999</v>
      </c>
      <c r="AI377" s="176">
        <v>3.6709999999999998</v>
      </c>
      <c r="AJ377" s="176">
        <v>4.45</v>
      </c>
      <c r="AK377" s="176">
        <v>68.678399999999996</v>
      </c>
      <c r="AL377" s="176">
        <v>63.235199999999999</v>
      </c>
      <c r="AM377" s="176">
        <v>69.871200000000002</v>
      </c>
      <c r="AN377" s="176">
        <v>83.529600000000002</v>
      </c>
      <c r="AO377" s="176">
        <v>36.758400000000002</v>
      </c>
      <c r="AP377" s="176">
        <v>9.7607999999999997</v>
      </c>
      <c r="AQ377" s="176">
        <v>35.397599999999997</v>
      </c>
      <c r="AR377" s="176">
        <v>68.140799999999999</v>
      </c>
      <c r="AS377" s="176">
        <v>62.8992</v>
      </c>
      <c r="AT377" s="176">
        <v>84.671999999999997</v>
      </c>
      <c r="AU377" s="176">
        <v>38.505600000000001</v>
      </c>
      <c r="AV377" s="176">
        <v>62.8992</v>
      </c>
      <c r="AW377" s="176">
        <v>72.693600000000004</v>
      </c>
      <c r="AX377" s="176">
        <v>67.536000000000001</v>
      </c>
      <c r="AY377" s="176">
        <v>68.947199999999995</v>
      </c>
      <c r="AZ377" s="176">
        <v>38.253599999999999</v>
      </c>
      <c r="BA377" s="176">
        <v>38.438400000000001</v>
      </c>
      <c r="BB377" s="176">
        <v>39.916800000000002</v>
      </c>
      <c r="BC377" s="176">
        <v>68.140799999999999</v>
      </c>
      <c r="BD377" s="176">
        <v>83.664000000000001</v>
      </c>
      <c r="BE377" s="176">
        <v>28.828799999999998</v>
      </c>
      <c r="BF377" s="176">
        <v>67.670400000000001</v>
      </c>
      <c r="BG377" s="176">
        <v>57.052800000000005</v>
      </c>
      <c r="BH377" s="176">
        <v>66.931200000000004</v>
      </c>
      <c r="BI377" s="176">
        <v>79.632000000000005</v>
      </c>
      <c r="BJ377" s="176">
        <v>24.796799999999998</v>
      </c>
      <c r="BK377" s="176">
        <v>72.945599999999999</v>
      </c>
      <c r="BL377" s="176">
        <v>66.326399999999992</v>
      </c>
      <c r="BM377" s="176">
        <v>90.5184</v>
      </c>
      <c r="BN377" s="176">
        <v>31.046400000000002</v>
      </c>
      <c r="BO377" s="176">
        <v>78.607199999999992</v>
      </c>
      <c r="BP377" s="176">
        <v>66.393600000000006</v>
      </c>
      <c r="BQ377" s="176">
        <v>70.156800000000004</v>
      </c>
      <c r="BR377" s="176">
        <v>58.665599999999998</v>
      </c>
      <c r="BS377" s="176">
        <v>57.792000000000002</v>
      </c>
      <c r="BT377" s="176">
        <v>70.828800000000001</v>
      </c>
      <c r="BU377" s="176">
        <v>59.8752</v>
      </c>
      <c r="BV377" s="176">
        <v>84.87360000000001</v>
      </c>
      <c r="BW377" s="176">
        <v>1.1255999999999999</v>
      </c>
      <c r="BX377" s="176">
        <v>68.980800000000002</v>
      </c>
      <c r="BY377" s="176">
        <v>64.7136</v>
      </c>
      <c r="BZ377" s="176">
        <v>70.56</v>
      </c>
      <c r="CA377" s="176">
        <v>66.729600000000005</v>
      </c>
      <c r="CB377" s="176">
        <v>13.103999999999999</v>
      </c>
      <c r="CC377" s="176">
        <v>15.304799999999998</v>
      </c>
      <c r="CD377" s="176">
        <v>68.947199999999995</v>
      </c>
      <c r="CE377" s="176">
        <v>68.74560000000001</v>
      </c>
      <c r="CF377" s="176">
        <v>100.1952</v>
      </c>
      <c r="CG377" s="176">
        <v>13.994399999999999</v>
      </c>
      <c r="CH377" s="176">
        <v>55.255199999999995</v>
      </c>
      <c r="CI377" s="176">
        <v>130.62</v>
      </c>
      <c r="CJ377" s="176">
        <v>127.5288</v>
      </c>
      <c r="CK377" s="176">
        <v>144.5472</v>
      </c>
      <c r="CL377" s="176">
        <v>93.189600000000013</v>
      </c>
      <c r="CM377" s="176">
        <v>100.31280000000001</v>
      </c>
      <c r="CN377" s="176">
        <v>124.908</v>
      </c>
      <c r="CO377" s="176">
        <v>154.5264</v>
      </c>
      <c r="CP377" s="176">
        <v>91.02239999999999</v>
      </c>
      <c r="CQ377" s="176">
        <v>78.808800000000005</v>
      </c>
      <c r="CR377" s="176">
        <v>96.381600000000006</v>
      </c>
      <c r="CS377" s="176">
        <v>128.46960000000001</v>
      </c>
      <c r="CT377" s="176">
        <v>145.15199999999999</v>
      </c>
      <c r="CU377" s="176">
        <v>96.1464</v>
      </c>
      <c r="CV377" s="176">
        <v>97.97760000000001</v>
      </c>
      <c r="CW377" s="176">
        <v>111.8544</v>
      </c>
      <c r="CX377" s="176">
        <v>117.12960000000001</v>
      </c>
      <c r="CY377" s="176">
        <v>63.302399999999999</v>
      </c>
      <c r="CZ377" s="176">
        <v>102.14400000000001</v>
      </c>
      <c r="DA377" s="176">
        <v>117.348</v>
      </c>
      <c r="DB377" s="176">
        <v>130.83840000000001</v>
      </c>
      <c r="DC377" s="176">
        <v>64.394400000000005</v>
      </c>
      <c r="DD377" s="176">
        <v>123.63119999999999</v>
      </c>
      <c r="DO377" s="178"/>
    </row>
    <row r="378" spans="1:119" customFormat="1" ht="12" customHeight="1" x14ac:dyDescent="0.2">
      <c r="A378" s="4"/>
      <c r="B378" s="44"/>
      <c r="C378" s="136"/>
      <c r="D378" s="175"/>
      <c r="E378" s="176"/>
      <c r="F378" s="176"/>
      <c r="G378" s="4"/>
      <c r="H378" s="4"/>
      <c r="I378" s="4"/>
      <c r="J378" s="4"/>
      <c r="K378" s="4"/>
      <c r="L378" s="208">
        <v>37609</v>
      </c>
      <c r="M378" s="176">
        <v>4.6509999999999998</v>
      </c>
      <c r="N378" s="176">
        <v>4.7039999999999997</v>
      </c>
      <c r="O378" s="176">
        <v>4.7969999999999997</v>
      </c>
      <c r="P378" s="176">
        <v>4.8120000000000003</v>
      </c>
      <c r="Q378" s="176">
        <v>4.8239999999999998</v>
      </c>
      <c r="R378" s="176">
        <v>4.8369999999999997</v>
      </c>
      <c r="S378" s="176">
        <v>8.6880000000000006</v>
      </c>
      <c r="T378" s="176">
        <v>10.811999999999999</v>
      </c>
      <c r="U378" s="176">
        <v>10.704000000000001</v>
      </c>
      <c r="V378" s="176">
        <v>10.584</v>
      </c>
      <c r="W378" s="176">
        <v>10.664999999999999</v>
      </c>
      <c r="X378" s="176">
        <v>10.387</v>
      </c>
      <c r="Y378" s="176">
        <v>4.9829999999999997</v>
      </c>
      <c r="Z378" s="176">
        <v>7.9029999999999996</v>
      </c>
      <c r="AA378" s="176">
        <v>8.0139999999999993</v>
      </c>
      <c r="AB378" s="176">
        <v>6.1180000000000003</v>
      </c>
      <c r="AC378" s="176">
        <v>2.3260000000000001</v>
      </c>
      <c r="AD378" s="176">
        <v>8.7999999999999995E-2</v>
      </c>
      <c r="AE378" s="176">
        <v>9.6000000000000002E-2</v>
      </c>
      <c r="AF378" s="176">
        <v>3.8820000000000001</v>
      </c>
      <c r="AG378" s="176">
        <v>4.74</v>
      </c>
      <c r="AH378" s="176">
        <v>4.7160000000000002</v>
      </c>
      <c r="AI378" s="176">
        <v>4.5869999999999997</v>
      </c>
      <c r="AJ378" s="176">
        <v>4.4960000000000004</v>
      </c>
      <c r="AK378" s="176">
        <v>33.8688</v>
      </c>
      <c r="AL378" s="176">
        <v>33.062400000000004</v>
      </c>
      <c r="AM378" s="176">
        <v>45.561599999999999</v>
      </c>
      <c r="AN378" s="176">
        <v>57.657599999999995</v>
      </c>
      <c r="AO378" s="176">
        <v>25.351200000000002</v>
      </c>
      <c r="AP378" s="176">
        <v>9.9456000000000007</v>
      </c>
      <c r="AQ378" s="176">
        <v>56.5488</v>
      </c>
      <c r="AR378" s="176">
        <v>64.075199999999995</v>
      </c>
      <c r="AS378" s="176">
        <v>48.938400000000001</v>
      </c>
      <c r="AT378" s="176">
        <v>55.036799999999999</v>
      </c>
      <c r="AU378" s="176">
        <v>30.055199999999999</v>
      </c>
      <c r="AV378" s="176">
        <v>23.352</v>
      </c>
      <c r="AW378" s="176">
        <v>61.891199999999998</v>
      </c>
      <c r="AX378" s="176">
        <v>55.036799999999999</v>
      </c>
      <c r="AY378" s="176">
        <v>41.529600000000002</v>
      </c>
      <c r="AZ378" s="176">
        <v>66.124800000000008</v>
      </c>
      <c r="BA378" s="176">
        <v>19.958400000000001</v>
      </c>
      <c r="BB378" s="176">
        <v>55.372800000000005</v>
      </c>
      <c r="BC378" s="176">
        <v>48.283199999999994</v>
      </c>
      <c r="BD378" s="176">
        <v>44.5032</v>
      </c>
      <c r="BE378" s="176">
        <v>60.580800000000004</v>
      </c>
      <c r="BF378" s="176">
        <v>27.333599999999997</v>
      </c>
      <c r="BG378" s="176">
        <v>39.311999999999998</v>
      </c>
      <c r="BH378" s="176">
        <v>15.926399999999999</v>
      </c>
      <c r="BI378" s="176">
        <v>20.764800000000001</v>
      </c>
      <c r="BJ378" s="176">
        <v>63.8232</v>
      </c>
      <c r="BK378" s="176">
        <v>68.241600000000005</v>
      </c>
      <c r="BL378" s="176">
        <v>53.037599999999998</v>
      </c>
      <c r="BM378" s="176">
        <v>61.084800000000001</v>
      </c>
      <c r="BN378" s="176">
        <v>41.126400000000004</v>
      </c>
      <c r="BO378" s="176">
        <v>11.541600000000001</v>
      </c>
      <c r="BP378" s="176">
        <v>71.181600000000003</v>
      </c>
      <c r="BQ378" s="176">
        <v>56.095199999999998</v>
      </c>
      <c r="BR378" s="176">
        <v>42.739199999999997</v>
      </c>
      <c r="BS378" s="176">
        <v>69.148800000000008</v>
      </c>
      <c r="BT378" s="176">
        <v>20.9664</v>
      </c>
      <c r="BU378" s="176">
        <v>39.715199999999996</v>
      </c>
      <c r="BV378" s="176">
        <v>24.813599999999997</v>
      </c>
      <c r="BW378" s="176">
        <v>12.348000000000001</v>
      </c>
      <c r="BX378" s="176">
        <v>10.987200000000001</v>
      </c>
      <c r="BY378" s="176">
        <v>11.491200000000001</v>
      </c>
      <c r="BZ378" s="176">
        <v>6.4512</v>
      </c>
      <c r="CA378" s="176">
        <v>12.0792</v>
      </c>
      <c r="CB378" s="176">
        <v>65.150400000000005</v>
      </c>
      <c r="CC378" s="176">
        <v>47.552399999999999</v>
      </c>
      <c r="CD378" s="176">
        <v>78.590400000000002</v>
      </c>
      <c r="CE378" s="176">
        <v>86.797200000000004</v>
      </c>
      <c r="CF378" s="176">
        <v>35.28</v>
      </c>
      <c r="CG378" s="176">
        <v>56.6496</v>
      </c>
      <c r="CH378" s="176">
        <v>13.910399999999999</v>
      </c>
      <c r="CI378" s="176">
        <v>66.024000000000001</v>
      </c>
      <c r="CJ378" s="176">
        <v>62.697600000000001</v>
      </c>
      <c r="CK378" s="176">
        <v>51.24</v>
      </c>
      <c r="CL378" s="176">
        <v>68.342399999999998</v>
      </c>
      <c r="CM378" s="176">
        <v>29.9544</v>
      </c>
      <c r="CN378" s="176">
        <v>58.833599999999997</v>
      </c>
      <c r="CO378" s="176">
        <v>59.8416</v>
      </c>
      <c r="CP378" s="176">
        <v>49.9968</v>
      </c>
      <c r="CQ378" s="176">
        <v>62.092800000000004</v>
      </c>
      <c r="CR378" s="176">
        <v>36.691199999999995</v>
      </c>
      <c r="CS378" s="176">
        <v>53.625599999999999</v>
      </c>
      <c r="CT378" s="176">
        <v>63.974400000000003</v>
      </c>
      <c r="CU378" s="176">
        <v>55.708800000000004</v>
      </c>
      <c r="CV378" s="176">
        <v>55.036799999999999</v>
      </c>
      <c r="CW378" s="176">
        <v>44.553599999999996</v>
      </c>
      <c r="CX378" s="176">
        <v>17.623200000000001</v>
      </c>
      <c r="CY378" s="176">
        <v>46.972799999999999</v>
      </c>
      <c r="CZ378" s="176">
        <v>39.580800000000004</v>
      </c>
      <c r="DA378" s="176">
        <v>47.375999999999998</v>
      </c>
      <c r="DB378" s="176">
        <v>35.683199999999999</v>
      </c>
      <c r="DC378" s="176">
        <v>61.2864</v>
      </c>
      <c r="DD378" s="176">
        <v>23.133599999999998</v>
      </c>
      <c r="DO378" s="178"/>
    </row>
    <row r="379" spans="1:119" customFormat="1" ht="12" customHeight="1" x14ac:dyDescent="0.2">
      <c r="A379" s="4"/>
      <c r="B379" s="44"/>
      <c r="C379" s="136"/>
      <c r="D379" s="175"/>
      <c r="E379" s="176"/>
      <c r="F379" s="176"/>
      <c r="G379" s="4"/>
      <c r="H379" s="4"/>
      <c r="I379" s="4"/>
      <c r="J379" s="4"/>
      <c r="K379" s="4"/>
      <c r="L379" s="208">
        <v>37610</v>
      </c>
      <c r="M379" s="176">
        <v>4.3949999999999996</v>
      </c>
      <c r="N379" s="176">
        <v>4.024</v>
      </c>
      <c r="O379" s="176">
        <v>4.7809999999999997</v>
      </c>
      <c r="P379" s="176">
        <v>4.8490000000000002</v>
      </c>
      <c r="Q379" s="176">
        <v>4.9029999999999996</v>
      </c>
      <c r="R379" s="176">
        <v>4.9109999999999996</v>
      </c>
      <c r="S379" s="176">
        <v>6.8760000000000003</v>
      </c>
      <c r="T379" s="176">
        <v>6.95</v>
      </c>
      <c r="U379" s="176">
        <v>6.899</v>
      </c>
      <c r="V379" s="176">
        <v>7.6589999999999998</v>
      </c>
      <c r="W379" s="176">
        <v>8.4459999999999997</v>
      </c>
      <c r="X379" s="176">
        <v>8.49</v>
      </c>
      <c r="Y379" s="176">
        <v>8.4629999999999992</v>
      </c>
      <c r="Z379" s="176">
        <v>8.5549999999999997</v>
      </c>
      <c r="AA379" s="176">
        <v>9.9049999999999994</v>
      </c>
      <c r="AB379" s="176">
        <v>10.263</v>
      </c>
      <c r="AC379" s="176">
        <v>10.715999999999999</v>
      </c>
      <c r="AD379" s="176">
        <v>10.493</v>
      </c>
      <c r="AE379" s="176">
        <v>8.7750000000000004</v>
      </c>
      <c r="AF379" s="176">
        <v>8.7639999999999993</v>
      </c>
      <c r="AG379" s="176">
        <v>8.766</v>
      </c>
      <c r="AH379" s="176">
        <v>10.456</v>
      </c>
      <c r="AI379" s="176">
        <v>10.528</v>
      </c>
      <c r="AJ379" s="176">
        <v>6.0469999999999997</v>
      </c>
      <c r="AK379" s="176">
        <v>36.691199999999995</v>
      </c>
      <c r="AL379" s="176">
        <v>66.326399999999992</v>
      </c>
      <c r="AM379" s="176">
        <v>20.16</v>
      </c>
      <c r="AN379" s="176">
        <v>4.032</v>
      </c>
      <c r="AO379" s="176">
        <v>9.7103999999999999</v>
      </c>
      <c r="AP379" s="176">
        <v>56.011199999999995</v>
      </c>
      <c r="AQ379" s="176">
        <v>50.567999999999998</v>
      </c>
      <c r="AR379" s="176">
        <v>54.347999999999999</v>
      </c>
      <c r="AS379" s="176">
        <v>38.186399999999999</v>
      </c>
      <c r="AT379" s="176">
        <v>135.9288</v>
      </c>
      <c r="AU379" s="176">
        <v>73.180800000000005</v>
      </c>
      <c r="AV379" s="176">
        <v>48.182400000000001</v>
      </c>
      <c r="AW379" s="176">
        <v>82.656000000000006</v>
      </c>
      <c r="AX379" s="176">
        <v>38.236800000000002</v>
      </c>
      <c r="AY379" s="176">
        <v>38.892000000000003</v>
      </c>
      <c r="AZ379" s="176">
        <v>17.0016</v>
      </c>
      <c r="BA379" s="176">
        <v>6.2496</v>
      </c>
      <c r="BB379" s="176">
        <v>12.348000000000001</v>
      </c>
      <c r="BC379" s="176">
        <v>72.828000000000003</v>
      </c>
      <c r="BD379" s="176">
        <v>98.935199999999995</v>
      </c>
      <c r="BE379" s="176">
        <v>74.676000000000002</v>
      </c>
      <c r="BF379" s="176">
        <v>81.715199999999996</v>
      </c>
      <c r="BG379" s="176">
        <v>31.936799999999998</v>
      </c>
      <c r="BH379" s="176">
        <v>85.343999999999994</v>
      </c>
      <c r="BI379" s="176">
        <v>99.590399999999988</v>
      </c>
      <c r="BJ379" s="176">
        <v>46.569600000000001</v>
      </c>
      <c r="BK379" s="176">
        <v>49.072800000000001</v>
      </c>
      <c r="BL379" s="176">
        <v>106.2432</v>
      </c>
      <c r="BM379" s="176">
        <v>115.2144</v>
      </c>
      <c r="BN379" s="176">
        <v>98.061600000000013</v>
      </c>
      <c r="BO379" s="176">
        <v>5.6112000000000002</v>
      </c>
      <c r="BP379" s="176">
        <v>22.243200000000002</v>
      </c>
      <c r="BQ379" s="176">
        <v>15.4056</v>
      </c>
      <c r="BR379" s="176">
        <v>64.6464</v>
      </c>
      <c r="BS379" s="176">
        <v>74.793600000000012</v>
      </c>
      <c r="BT379" s="176">
        <v>117.3312</v>
      </c>
      <c r="BU379" s="176">
        <v>111.08160000000001</v>
      </c>
      <c r="BV379" s="176">
        <v>57.691199999999995</v>
      </c>
      <c r="BW379" s="176">
        <v>59.8752</v>
      </c>
      <c r="BX379" s="176">
        <v>42.940800000000003</v>
      </c>
      <c r="BY379" s="176">
        <v>37.497599999999998</v>
      </c>
      <c r="BZ379" s="176">
        <v>71.1648</v>
      </c>
      <c r="CA379" s="176">
        <v>64.310400000000001</v>
      </c>
      <c r="CB379" s="176">
        <v>129.00719999999998</v>
      </c>
      <c r="CC379" s="176">
        <v>79.8</v>
      </c>
      <c r="CD379" s="176">
        <v>88.23360000000001</v>
      </c>
      <c r="CE379" s="176">
        <v>104.8488</v>
      </c>
      <c r="CF379" s="176">
        <v>103.6224</v>
      </c>
      <c r="CG379" s="176">
        <v>106.512</v>
      </c>
      <c r="CH379" s="176">
        <v>100.4808</v>
      </c>
      <c r="CI379" s="176">
        <v>75.583199999999991</v>
      </c>
      <c r="CJ379" s="176">
        <v>120.5736</v>
      </c>
      <c r="CK379" s="176">
        <v>152.208</v>
      </c>
      <c r="CL379" s="176">
        <v>87.2928</v>
      </c>
      <c r="CM379" s="176">
        <v>12.801600000000001</v>
      </c>
      <c r="CN379" s="176">
        <v>16.463999999999999</v>
      </c>
      <c r="CO379" s="176">
        <v>3.0911999999999997</v>
      </c>
      <c r="CP379" s="176">
        <v>20.361599999999999</v>
      </c>
      <c r="CQ379" s="176">
        <v>45.561599999999999</v>
      </c>
      <c r="CR379" s="176">
        <v>103.7568</v>
      </c>
      <c r="CS379" s="176">
        <v>102.4128</v>
      </c>
      <c r="CT379" s="176">
        <v>137.89439999999999</v>
      </c>
      <c r="CU379" s="176">
        <v>122.5728</v>
      </c>
      <c r="CV379" s="176">
        <v>90.316800000000001</v>
      </c>
      <c r="CW379" s="176">
        <v>63.772800000000004</v>
      </c>
      <c r="CX379" s="176">
        <v>108.9312</v>
      </c>
      <c r="CY379" s="176">
        <v>118.944</v>
      </c>
      <c r="CZ379" s="176">
        <v>100.5984</v>
      </c>
      <c r="DA379" s="176">
        <v>59.6736</v>
      </c>
      <c r="DB379" s="176">
        <v>131.35920000000002</v>
      </c>
      <c r="DC379" s="176">
        <v>95.558399999999992</v>
      </c>
      <c r="DD379" s="176">
        <v>120.3048</v>
      </c>
      <c r="DO379" s="178"/>
    </row>
    <row r="380" spans="1:119" customFormat="1" ht="12" customHeight="1" x14ac:dyDescent="0.2">
      <c r="A380" s="4"/>
      <c r="B380" s="44"/>
      <c r="C380" s="136"/>
      <c r="D380" s="175"/>
      <c r="E380" s="176"/>
      <c r="F380" s="176"/>
      <c r="G380" s="4"/>
      <c r="H380" s="4"/>
      <c r="I380" s="4"/>
      <c r="J380" s="4"/>
      <c r="K380" s="4"/>
      <c r="L380" s="208">
        <v>37611</v>
      </c>
      <c r="M380" s="176">
        <v>5.82</v>
      </c>
      <c r="N380" s="176">
        <v>5.8079999999999998</v>
      </c>
      <c r="O380" s="176">
        <v>5.9820000000000002</v>
      </c>
      <c r="P380" s="176">
        <v>6.5869999999999997</v>
      </c>
      <c r="Q380" s="176">
        <v>6.5389999999999997</v>
      </c>
      <c r="R380" s="176">
        <v>6.2389999999999999</v>
      </c>
      <c r="S380" s="176">
        <v>5.194</v>
      </c>
      <c r="T380" s="176">
        <v>5.2569999999999997</v>
      </c>
      <c r="U380" s="176">
        <v>6.2089999999999996</v>
      </c>
      <c r="V380" s="176">
        <v>7.0259999999999998</v>
      </c>
      <c r="W380" s="176">
        <v>6.96</v>
      </c>
      <c r="X380" s="176">
        <v>6.9530000000000003</v>
      </c>
      <c r="Y380" s="176">
        <v>6.9649999999999999</v>
      </c>
      <c r="Z380" s="176">
        <v>5.8369999999999997</v>
      </c>
      <c r="AA380" s="176">
        <v>5.3070000000000004</v>
      </c>
      <c r="AB380" s="176">
        <v>5.3209999999999997</v>
      </c>
      <c r="AC380" s="176">
        <v>5.3209999999999997</v>
      </c>
      <c r="AD380" s="176">
        <v>5.3339999999999996</v>
      </c>
      <c r="AE380" s="176">
        <v>5.3639999999999999</v>
      </c>
      <c r="AF380" s="176">
        <v>4.8659999999999997</v>
      </c>
      <c r="AG380" s="176">
        <v>4.3410000000000002</v>
      </c>
      <c r="AH380" s="176">
        <v>6.1319999999999997</v>
      </c>
      <c r="AI380" s="176">
        <v>6.1109999999999998</v>
      </c>
      <c r="AJ380" s="176">
        <v>6.0720000000000001</v>
      </c>
      <c r="AK380" s="176">
        <v>118.33919999999999</v>
      </c>
      <c r="AL380" s="176">
        <v>109.5192</v>
      </c>
      <c r="AM380" s="176">
        <v>130.6704</v>
      </c>
      <c r="AN380" s="176">
        <v>97.591200000000001</v>
      </c>
      <c r="AO380" s="176">
        <v>109.33439999999999</v>
      </c>
      <c r="AP380" s="176">
        <v>116.5752</v>
      </c>
      <c r="AQ380" s="176">
        <v>76.103999999999999</v>
      </c>
      <c r="AR380" s="176">
        <v>122.9592</v>
      </c>
      <c r="AS380" s="176">
        <v>106.8312</v>
      </c>
      <c r="AT380" s="176">
        <v>62.462400000000002</v>
      </c>
      <c r="AU380" s="176">
        <v>141.12</v>
      </c>
      <c r="AV380" s="176">
        <v>102.21119999999999</v>
      </c>
      <c r="AW380" s="176">
        <v>26.224799999999998</v>
      </c>
      <c r="AX380" s="176">
        <v>104.27760000000001</v>
      </c>
      <c r="AY380" s="176">
        <v>115.80239999999999</v>
      </c>
      <c r="AZ380" s="176">
        <v>125.7984</v>
      </c>
      <c r="BA380" s="176">
        <v>83.260800000000003</v>
      </c>
      <c r="BB380" s="176">
        <v>34.339199999999998</v>
      </c>
      <c r="BC380" s="176">
        <v>88.8048</v>
      </c>
      <c r="BD380" s="176">
        <v>62.630400000000002</v>
      </c>
      <c r="BE380" s="176">
        <v>106.6464</v>
      </c>
      <c r="BF380" s="176">
        <v>105.03360000000001</v>
      </c>
      <c r="BG380" s="176">
        <v>99.388800000000003</v>
      </c>
      <c r="BH380" s="176">
        <v>128.82239999999999</v>
      </c>
      <c r="BI380" s="176">
        <v>71.903999999999996</v>
      </c>
      <c r="BJ380" s="176">
        <v>64.696799999999996</v>
      </c>
      <c r="BK380" s="176">
        <v>75.599999999999994</v>
      </c>
      <c r="BL380" s="176">
        <v>42.335999999999999</v>
      </c>
      <c r="BM380" s="176">
        <v>78.422399999999996</v>
      </c>
      <c r="BN380" s="176">
        <v>32.457599999999999</v>
      </c>
      <c r="BO380" s="176">
        <v>104.63039999999999</v>
      </c>
      <c r="BP380" s="176">
        <v>106.9824</v>
      </c>
      <c r="BQ380" s="176">
        <v>78.94319999999999</v>
      </c>
      <c r="BR380" s="176">
        <v>52.063199999999995</v>
      </c>
      <c r="BS380" s="176">
        <v>45.595199999999998</v>
      </c>
      <c r="BT380" s="176">
        <v>85.881600000000006</v>
      </c>
      <c r="BU380" s="176">
        <v>114.91200000000001</v>
      </c>
      <c r="BV380" s="176">
        <v>66.326399999999992</v>
      </c>
      <c r="BW380" s="176">
        <v>109.50239999999999</v>
      </c>
      <c r="BX380" s="176">
        <v>112.9128</v>
      </c>
      <c r="BY380" s="176">
        <v>63.974400000000003</v>
      </c>
      <c r="BZ380" s="176">
        <v>131.4264</v>
      </c>
      <c r="CA380" s="176">
        <v>47.779199999999996</v>
      </c>
      <c r="CB380" s="176">
        <v>83.462399999999988</v>
      </c>
      <c r="CC380" s="176">
        <v>39.311999999999998</v>
      </c>
      <c r="CD380" s="176">
        <v>75.196799999999996</v>
      </c>
      <c r="CE380" s="176">
        <v>100.9344</v>
      </c>
      <c r="CF380" s="176">
        <v>88.267200000000003</v>
      </c>
      <c r="CG380" s="176">
        <v>95.222399999999993</v>
      </c>
      <c r="CH380" s="176">
        <v>103.87439999999999</v>
      </c>
      <c r="CI380" s="176">
        <v>119.1456</v>
      </c>
      <c r="CJ380" s="176">
        <v>71.8536</v>
      </c>
      <c r="CK380" s="176">
        <v>78.775199999999998</v>
      </c>
      <c r="CL380" s="176">
        <v>110.4768</v>
      </c>
      <c r="CM380" s="176">
        <v>139.87679999999997</v>
      </c>
      <c r="CN380" s="176">
        <v>73.987200000000001</v>
      </c>
      <c r="CO380" s="176">
        <v>69.50160000000001</v>
      </c>
      <c r="CP380" s="176">
        <v>20.563200000000002</v>
      </c>
      <c r="CQ380" s="176">
        <v>89.88</v>
      </c>
      <c r="CR380" s="176">
        <v>135.45839999999998</v>
      </c>
      <c r="CS380" s="176">
        <v>119.38080000000001</v>
      </c>
      <c r="CT380" s="176">
        <v>119.7504</v>
      </c>
      <c r="CU380" s="176">
        <v>74.3904</v>
      </c>
      <c r="CV380" s="176">
        <v>98.128799999999998</v>
      </c>
      <c r="CW380" s="176">
        <v>67.922399999999996</v>
      </c>
      <c r="CX380" s="176">
        <v>96.230399999999989</v>
      </c>
      <c r="CY380" s="176">
        <v>112.14</v>
      </c>
      <c r="CZ380" s="176">
        <v>71.769600000000011</v>
      </c>
      <c r="DA380" s="176">
        <v>92.332800000000006</v>
      </c>
      <c r="DB380" s="176">
        <v>108.7128</v>
      </c>
      <c r="DC380" s="176">
        <v>69.316800000000001</v>
      </c>
      <c r="DD380" s="176">
        <v>146.84879999999998</v>
      </c>
      <c r="DO380" s="178"/>
    </row>
    <row r="381" spans="1:119" customFormat="1" ht="12" customHeight="1" x14ac:dyDescent="0.2">
      <c r="A381" s="4"/>
      <c r="B381" s="44"/>
      <c r="C381" s="136"/>
      <c r="D381" s="175"/>
      <c r="E381" s="176"/>
      <c r="F381" s="176"/>
      <c r="G381" s="4"/>
      <c r="H381" s="4"/>
      <c r="I381" s="4"/>
      <c r="J381" s="4"/>
      <c r="K381" s="4"/>
      <c r="L381" s="208">
        <v>37612</v>
      </c>
      <c r="M381" s="176">
        <v>6.1719999999999997</v>
      </c>
      <c r="N381" s="176">
        <v>6.1689999999999996</v>
      </c>
      <c r="O381" s="176">
        <v>6.18</v>
      </c>
      <c r="P381" s="176">
        <v>6.1660000000000004</v>
      </c>
      <c r="Q381" s="176">
        <v>6.2350000000000003</v>
      </c>
      <c r="R381" s="176">
        <v>5.9260000000000002</v>
      </c>
      <c r="S381" s="176">
        <v>6.0990000000000002</v>
      </c>
      <c r="T381" s="176">
        <v>6.1020000000000003</v>
      </c>
      <c r="U381" s="176">
        <v>5.923</v>
      </c>
      <c r="V381" s="176">
        <v>5.4020000000000001</v>
      </c>
      <c r="W381" s="176">
        <v>5.4480000000000004</v>
      </c>
      <c r="X381" s="176">
        <v>5.4619999999999997</v>
      </c>
      <c r="Y381" s="176">
        <v>5.4539999999999997</v>
      </c>
      <c r="Z381" s="176">
        <v>5.4560000000000004</v>
      </c>
      <c r="AA381" s="176">
        <v>4.4880000000000004</v>
      </c>
      <c r="AB381" s="176">
        <v>4.4690000000000003</v>
      </c>
      <c r="AC381" s="176">
        <v>2.15</v>
      </c>
      <c r="AD381" s="176">
        <v>3.915</v>
      </c>
      <c r="AE381" s="176">
        <v>5.6219999999999999</v>
      </c>
      <c r="AF381" s="176">
        <v>5.6070000000000002</v>
      </c>
      <c r="AG381" s="176">
        <v>5.5620000000000003</v>
      </c>
      <c r="AH381" s="176">
        <v>4.665</v>
      </c>
      <c r="AI381" s="176">
        <v>4.4130000000000003</v>
      </c>
      <c r="AJ381" s="176">
        <v>3.1819999999999999</v>
      </c>
      <c r="AK381" s="176">
        <v>119.06160000000001</v>
      </c>
      <c r="AL381" s="176">
        <v>124.79039999999999</v>
      </c>
      <c r="AM381" s="176">
        <v>109.48560000000001</v>
      </c>
      <c r="AN381" s="176">
        <v>51.844800000000006</v>
      </c>
      <c r="AO381" s="176">
        <v>135.5256</v>
      </c>
      <c r="AP381" s="176">
        <v>103.0176</v>
      </c>
      <c r="AQ381" s="176">
        <v>88.905600000000007</v>
      </c>
      <c r="AR381" s="176">
        <v>67.250399999999999</v>
      </c>
      <c r="AS381" s="176">
        <v>121.38</v>
      </c>
      <c r="AT381" s="176">
        <v>97.97760000000001</v>
      </c>
      <c r="AU381" s="176">
        <v>120.5232</v>
      </c>
      <c r="AV381" s="176">
        <v>71.265600000000006</v>
      </c>
      <c r="AW381" s="176">
        <v>102.36239999999999</v>
      </c>
      <c r="AX381" s="176">
        <v>88.30080000000001</v>
      </c>
      <c r="AY381" s="176">
        <v>110.88</v>
      </c>
      <c r="AZ381" s="176">
        <v>83.260800000000003</v>
      </c>
      <c r="BA381" s="176">
        <v>97.624800000000008</v>
      </c>
      <c r="BB381" s="176">
        <v>88.821600000000004</v>
      </c>
      <c r="BC381" s="176">
        <v>104.78160000000001</v>
      </c>
      <c r="BD381" s="176">
        <v>101.80800000000001</v>
      </c>
      <c r="BE381" s="176">
        <v>48.4176</v>
      </c>
      <c r="BF381" s="176">
        <v>139.72560000000001</v>
      </c>
      <c r="BG381" s="176">
        <v>125.5968</v>
      </c>
      <c r="BH381" s="176">
        <v>124.79039999999999</v>
      </c>
      <c r="BI381" s="176">
        <v>26.174400000000002</v>
      </c>
      <c r="BJ381" s="176">
        <v>61.622399999999999</v>
      </c>
      <c r="BK381" s="176">
        <v>30.172799999999999</v>
      </c>
      <c r="BL381" s="176">
        <v>51.206400000000002</v>
      </c>
      <c r="BM381" s="176">
        <v>92.736000000000004</v>
      </c>
      <c r="BN381" s="176">
        <v>87.897600000000011</v>
      </c>
      <c r="BO381" s="176">
        <v>140.91839999999999</v>
      </c>
      <c r="BP381" s="176">
        <v>112.2912</v>
      </c>
      <c r="BQ381" s="176">
        <v>64.898399999999995</v>
      </c>
      <c r="BR381" s="176">
        <v>122.0688</v>
      </c>
      <c r="BS381" s="176">
        <v>126.78960000000001</v>
      </c>
      <c r="BT381" s="176">
        <v>123.3792</v>
      </c>
      <c r="BU381" s="176">
        <v>66.091200000000001</v>
      </c>
      <c r="BV381" s="176">
        <v>60.278400000000005</v>
      </c>
      <c r="BW381" s="176">
        <v>42.352800000000002</v>
      </c>
      <c r="BX381" s="176">
        <v>103.65600000000001</v>
      </c>
      <c r="BY381" s="176">
        <v>72.6096</v>
      </c>
      <c r="BZ381" s="176">
        <v>124.38719999999999</v>
      </c>
      <c r="CA381" s="176">
        <v>91.123199999999997</v>
      </c>
      <c r="CB381" s="176">
        <v>102.22799999999999</v>
      </c>
      <c r="CC381" s="176">
        <v>86.284800000000004</v>
      </c>
      <c r="CD381" s="176">
        <v>70.308000000000007</v>
      </c>
      <c r="CE381" s="176">
        <v>60.311999999999998</v>
      </c>
      <c r="CF381" s="176">
        <v>65.352000000000004</v>
      </c>
      <c r="CG381" s="176">
        <v>123.1104</v>
      </c>
      <c r="CH381" s="176">
        <v>107.78880000000001</v>
      </c>
      <c r="CI381" s="176">
        <v>47.779199999999996</v>
      </c>
      <c r="CJ381" s="176">
        <v>34.809599999999996</v>
      </c>
      <c r="CK381" s="176">
        <v>52.667999999999999</v>
      </c>
      <c r="CL381" s="176">
        <v>33.851999999999997</v>
      </c>
      <c r="CM381" s="176">
        <v>107.08319999999999</v>
      </c>
      <c r="CN381" s="176">
        <v>119.2128</v>
      </c>
      <c r="CO381" s="176">
        <v>122.5056</v>
      </c>
      <c r="CP381" s="176">
        <v>116.07119999999999</v>
      </c>
      <c r="CQ381" s="176">
        <v>62.496000000000002</v>
      </c>
      <c r="CR381" s="176">
        <v>69.552000000000007</v>
      </c>
      <c r="CS381" s="176">
        <v>84.11760000000001</v>
      </c>
      <c r="CT381" s="176">
        <v>118.30560000000001</v>
      </c>
      <c r="CU381" s="176">
        <v>94.012799999999999</v>
      </c>
      <c r="CV381" s="176">
        <v>106.4952</v>
      </c>
      <c r="CW381" s="176">
        <v>63.084000000000003</v>
      </c>
      <c r="CX381" s="176">
        <v>16.128</v>
      </c>
      <c r="CY381" s="176">
        <v>67.401600000000002</v>
      </c>
      <c r="CZ381" s="176">
        <v>79.917600000000007</v>
      </c>
      <c r="DA381" s="176">
        <v>98.716800000000006</v>
      </c>
      <c r="DB381" s="176">
        <v>37.531199999999998</v>
      </c>
      <c r="DC381" s="176">
        <v>64.814400000000006</v>
      </c>
      <c r="DD381" s="176">
        <v>38.908799999999999</v>
      </c>
      <c r="DO381" s="178"/>
    </row>
    <row r="382" spans="1:119" customFormat="1" ht="12" customHeight="1" x14ac:dyDescent="0.2">
      <c r="A382" s="4"/>
      <c r="B382" s="44"/>
      <c r="C382" s="136"/>
      <c r="D382" s="175"/>
      <c r="E382" s="176"/>
      <c r="F382" s="176"/>
      <c r="G382" s="4"/>
      <c r="H382" s="4"/>
      <c r="I382" s="4"/>
      <c r="J382" s="4"/>
      <c r="K382" s="4"/>
      <c r="L382" s="208">
        <v>37613</v>
      </c>
      <c r="M382" s="176">
        <v>3.0270000000000001</v>
      </c>
      <c r="N382" s="176">
        <v>3.2570000000000001</v>
      </c>
      <c r="O382" s="176">
        <v>3.8519999999999999</v>
      </c>
      <c r="P382" s="176">
        <v>3.863</v>
      </c>
      <c r="Q382" s="176">
        <v>3.8610000000000002</v>
      </c>
      <c r="R382" s="176">
        <v>3.8759999999999999</v>
      </c>
      <c r="S382" s="176">
        <v>3.8290000000000002</v>
      </c>
      <c r="T382" s="176">
        <v>3.8290000000000002</v>
      </c>
      <c r="U382" s="176">
        <v>3.831</v>
      </c>
      <c r="V382" s="176">
        <v>3.8610000000000002</v>
      </c>
      <c r="W382" s="176">
        <v>3.8559999999999999</v>
      </c>
      <c r="X382" s="176">
        <v>3.8769999999999998</v>
      </c>
      <c r="Y382" s="176">
        <v>3.8809999999999998</v>
      </c>
      <c r="Z382" s="176">
        <v>3.9279999999999999</v>
      </c>
      <c r="AA382" s="176">
        <v>3.9329999999999998</v>
      </c>
      <c r="AB382" s="176">
        <v>3.92</v>
      </c>
      <c r="AC382" s="176">
        <v>3.9430000000000001</v>
      </c>
      <c r="AD382" s="176">
        <v>3.9609999999999999</v>
      </c>
      <c r="AE382" s="176">
        <v>3.9620000000000002</v>
      </c>
      <c r="AF382" s="176">
        <v>3.96</v>
      </c>
      <c r="AG382" s="176">
        <v>4.07</v>
      </c>
      <c r="AH382" s="176">
        <v>4.0629999999999997</v>
      </c>
      <c r="AI382" s="176">
        <v>3.8730000000000002</v>
      </c>
      <c r="AJ382" s="176">
        <v>3.6629999999999998</v>
      </c>
      <c r="AK382" s="176">
        <v>100.63200000000001</v>
      </c>
      <c r="AL382" s="176">
        <v>110.6784</v>
      </c>
      <c r="AM382" s="176">
        <v>62.1096</v>
      </c>
      <c r="AN382" s="176">
        <v>113.34960000000001</v>
      </c>
      <c r="AO382" s="176">
        <v>118.13760000000001</v>
      </c>
      <c r="AP382" s="176">
        <v>104.3952</v>
      </c>
      <c r="AQ382" s="176">
        <v>127.8648</v>
      </c>
      <c r="AR382" s="176">
        <v>63.756</v>
      </c>
      <c r="AS382" s="176">
        <v>131.32560000000001</v>
      </c>
      <c r="AT382" s="176">
        <v>107.82239999999999</v>
      </c>
      <c r="AU382" s="176">
        <v>111.55200000000001</v>
      </c>
      <c r="AV382" s="176">
        <v>104.41200000000001</v>
      </c>
      <c r="AW382" s="176">
        <v>107.94</v>
      </c>
      <c r="AX382" s="176">
        <v>64.159199999999998</v>
      </c>
      <c r="AY382" s="176">
        <v>96.364800000000002</v>
      </c>
      <c r="AZ382" s="176">
        <v>134.87039999999999</v>
      </c>
      <c r="BA382" s="176">
        <v>99.590399999999988</v>
      </c>
      <c r="BB382" s="176">
        <v>96.516000000000005</v>
      </c>
      <c r="BC382" s="176">
        <v>121.8168</v>
      </c>
      <c r="BD382" s="176">
        <v>137.84399999999999</v>
      </c>
      <c r="BE382" s="176">
        <v>48.216000000000001</v>
      </c>
      <c r="BF382" s="176">
        <v>23.049599999999998</v>
      </c>
      <c r="BG382" s="176">
        <v>86.385599999999997</v>
      </c>
      <c r="BH382" s="176">
        <v>41.244</v>
      </c>
      <c r="BI382" s="176">
        <v>117.93600000000001</v>
      </c>
      <c r="BJ382" s="176">
        <v>74.256</v>
      </c>
      <c r="BK382" s="176">
        <v>67.855199999999996</v>
      </c>
      <c r="BL382" s="176">
        <v>42.335999999999999</v>
      </c>
      <c r="BM382" s="176">
        <v>22.780799999999999</v>
      </c>
      <c r="BN382" s="176">
        <v>42.335999999999999</v>
      </c>
      <c r="BO382" s="176">
        <v>79.01039999999999</v>
      </c>
      <c r="BP382" s="176">
        <v>108.59519999999999</v>
      </c>
      <c r="BQ382" s="176">
        <v>116.3232</v>
      </c>
      <c r="BR382" s="176">
        <v>131.24160000000001</v>
      </c>
      <c r="BS382" s="176">
        <v>93.256799999999998</v>
      </c>
      <c r="BT382" s="176">
        <v>125.02560000000001</v>
      </c>
      <c r="BU382" s="176">
        <v>131.62799999999999</v>
      </c>
      <c r="BV382" s="176">
        <v>67.536000000000001</v>
      </c>
      <c r="BW382" s="176">
        <v>55.641599999999997</v>
      </c>
      <c r="BX382" s="176">
        <v>63.1008</v>
      </c>
      <c r="BY382" s="176">
        <v>14.28</v>
      </c>
      <c r="BZ382" s="176">
        <v>39.127199999999995</v>
      </c>
      <c r="CA382" s="176">
        <v>60.228000000000002</v>
      </c>
      <c r="CB382" s="176">
        <v>28.224</v>
      </c>
      <c r="CC382" s="176">
        <v>57.657599999999995</v>
      </c>
      <c r="CD382" s="176">
        <v>56.044800000000002</v>
      </c>
      <c r="CE382" s="176">
        <v>16.279199999999999</v>
      </c>
      <c r="CF382" s="176">
        <v>54.768000000000001</v>
      </c>
      <c r="CG382" s="176">
        <v>33.1128</v>
      </c>
      <c r="CH382" s="176">
        <v>24.9984</v>
      </c>
      <c r="CI382" s="176">
        <v>14.5152</v>
      </c>
      <c r="CJ382" s="176">
        <v>43.948800000000006</v>
      </c>
      <c r="CK382" s="176">
        <v>68.947199999999995</v>
      </c>
      <c r="CL382" s="176">
        <v>4.6032000000000002</v>
      </c>
      <c r="CM382" s="176">
        <v>30.038400000000003</v>
      </c>
      <c r="CN382" s="176">
        <v>56.666400000000003</v>
      </c>
      <c r="CO382" s="176">
        <v>75.062399999999997</v>
      </c>
      <c r="CP382" s="176">
        <v>105.16800000000001</v>
      </c>
      <c r="CQ382" s="176">
        <v>108.696</v>
      </c>
      <c r="CR382" s="176">
        <v>33.264000000000003</v>
      </c>
      <c r="CS382" s="176">
        <v>59.64</v>
      </c>
      <c r="CT382" s="176">
        <v>88.149600000000007</v>
      </c>
      <c r="CU382" s="176">
        <v>96.381600000000006</v>
      </c>
      <c r="CV382" s="176">
        <v>12.9024</v>
      </c>
      <c r="CW382" s="176">
        <v>57.657599999999995</v>
      </c>
      <c r="CX382" s="176">
        <v>23.839200000000002</v>
      </c>
      <c r="CY382" s="176">
        <v>60.916800000000002</v>
      </c>
      <c r="CZ382" s="176">
        <v>60.6648</v>
      </c>
      <c r="DA382" s="176">
        <v>52.415999999999997</v>
      </c>
      <c r="DB382" s="176">
        <v>92.736000000000004</v>
      </c>
      <c r="DC382" s="176">
        <v>120.4392</v>
      </c>
      <c r="DD382" s="176">
        <v>69.19919999999999</v>
      </c>
      <c r="DO382" s="178"/>
    </row>
    <row r="383" spans="1:119" customFormat="1" ht="12" customHeight="1" x14ac:dyDescent="0.2">
      <c r="A383" s="4"/>
      <c r="B383" s="44"/>
      <c r="C383" s="136"/>
      <c r="D383" s="175"/>
      <c r="E383" s="176"/>
      <c r="F383" s="176"/>
      <c r="G383" s="4"/>
      <c r="H383" s="4"/>
      <c r="I383" s="4"/>
      <c r="J383" s="4"/>
      <c r="K383" s="4"/>
      <c r="L383" s="208">
        <v>37614</v>
      </c>
      <c r="M383" s="176">
        <v>3.9279999999999999</v>
      </c>
      <c r="N383" s="176">
        <v>3.9169999999999998</v>
      </c>
      <c r="O383" s="176">
        <v>3.9329999999999998</v>
      </c>
      <c r="P383" s="176">
        <v>3.806</v>
      </c>
      <c r="Q383" s="176">
        <v>3.8319999999999999</v>
      </c>
      <c r="R383" s="176">
        <v>3.8109999999999999</v>
      </c>
      <c r="S383" s="176">
        <v>3.01</v>
      </c>
      <c r="T383" s="176">
        <v>3.073</v>
      </c>
      <c r="U383" s="176">
        <v>2.9390000000000001</v>
      </c>
      <c r="V383" s="176">
        <v>1.607</v>
      </c>
      <c r="W383" s="176">
        <v>1.4890000000000001</v>
      </c>
      <c r="X383" s="176">
        <v>1.4830000000000001</v>
      </c>
      <c r="Y383" s="176">
        <v>2.383</v>
      </c>
      <c r="Z383" s="176">
        <v>6.1870000000000003</v>
      </c>
      <c r="AA383" s="176">
        <v>6.3070000000000004</v>
      </c>
      <c r="AB383" s="176">
        <v>5.4279999999999999</v>
      </c>
      <c r="AC383" s="176">
        <v>10.569000000000001</v>
      </c>
      <c r="AD383" s="176">
        <v>10.506</v>
      </c>
      <c r="AE383" s="176">
        <v>10.641999999999999</v>
      </c>
      <c r="AF383" s="176">
        <v>11.071</v>
      </c>
      <c r="AG383" s="176">
        <v>6.7830000000000004</v>
      </c>
      <c r="AH383" s="176">
        <v>4.5970000000000004</v>
      </c>
      <c r="AI383" s="176">
        <v>4.6219999999999999</v>
      </c>
      <c r="AJ383" s="176">
        <v>8.1959999999999997</v>
      </c>
      <c r="AK383" s="176">
        <v>68.543999999999997</v>
      </c>
      <c r="AL383" s="176">
        <v>44.066400000000002</v>
      </c>
      <c r="AM383" s="176">
        <v>71.131199999999993</v>
      </c>
      <c r="AN383" s="176">
        <v>68.947199999999995</v>
      </c>
      <c r="AO383" s="176">
        <v>88.703999999999994</v>
      </c>
      <c r="AP383" s="176">
        <v>39.513599999999997</v>
      </c>
      <c r="AQ383" s="176">
        <v>78.506399999999999</v>
      </c>
      <c r="AR383" s="176">
        <v>73.550399999999996</v>
      </c>
      <c r="AS383" s="176">
        <v>88.30080000000001</v>
      </c>
      <c r="AT383" s="176">
        <v>43.327199999999998</v>
      </c>
      <c r="AU383" s="176">
        <v>73.331999999999994</v>
      </c>
      <c r="AV383" s="176">
        <v>69.753600000000006</v>
      </c>
      <c r="AW383" s="176">
        <v>91.324799999999996</v>
      </c>
      <c r="AX383" s="176">
        <v>31.651199999999999</v>
      </c>
      <c r="AY383" s="176">
        <v>34.574400000000004</v>
      </c>
      <c r="AZ383" s="176">
        <v>64.915199999999999</v>
      </c>
      <c r="BA383" s="176">
        <v>56.246400000000001</v>
      </c>
      <c r="BB383" s="176">
        <v>74.188800000000001</v>
      </c>
      <c r="BC383" s="176">
        <v>38.908799999999999</v>
      </c>
      <c r="BD383" s="176">
        <v>89.157600000000002</v>
      </c>
      <c r="BE383" s="176">
        <v>63.923999999999999</v>
      </c>
      <c r="BF383" s="176">
        <v>85.276800000000009</v>
      </c>
      <c r="BG383" s="176">
        <v>47.174399999999999</v>
      </c>
      <c r="BH383" s="176">
        <v>79.984800000000007</v>
      </c>
      <c r="BI383" s="176">
        <v>66.729600000000005</v>
      </c>
      <c r="BJ383" s="176">
        <v>69.955199999999991</v>
      </c>
      <c r="BK383" s="176">
        <v>36.287999999999997</v>
      </c>
      <c r="BL383" s="176">
        <v>83.81519999999999</v>
      </c>
      <c r="BM383" s="176">
        <v>56.599199999999996</v>
      </c>
      <c r="BN383" s="176">
        <v>73.987200000000001</v>
      </c>
      <c r="BO383" s="176">
        <v>73.785600000000002</v>
      </c>
      <c r="BP383" s="176">
        <v>35.868000000000002</v>
      </c>
      <c r="BQ383" s="176">
        <v>77.632800000000003</v>
      </c>
      <c r="BR383" s="176">
        <v>67.132800000000003</v>
      </c>
      <c r="BS383" s="176">
        <v>83.260800000000003</v>
      </c>
      <c r="BT383" s="176">
        <v>35.968800000000002</v>
      </c>
      <c r="BU383" s="176">
        <v>52.701599999999999</v>
      </c>
      <c r="BV383" s="176">
        <v>60.4968</v>
      </c>
      <c r="BW383" s="176">
        <v>72.592799999999997</v>
      </c>
      <c r="BX383" s="176">
        <v>76.204800000000006</v>
      </c>
      <c r="BY383" s="176">
        <v>23.822400000000002</v>
      </c>
      <c r="BZ383" s="176">
        <v>82.236000000000004</v>
      </c>
      <c r="CA383" s="176">
        <v>72.86160000000001</v>
      </c>
      <c r="CB383" s="176">
        <v>91.929600000000008</v>
      </c>
      <c r="CC383" s="176">
        <v>39.479999999999997</v>
      </c>
      <c r="CD383" s="176">
        <v>71.198399999999992</v>
      </c>
      <c r="CE383" s="176">
        <v>82.656000000000006</v>
      </c>
      <c r="CF383" s="176">
        <v>133.66079999999999</v>
      </c>
      <c r="CG383" s="176">
        <v>79.228800000000007</v>
      </c>
      <c r="CH383" s="176">
        <v>115.33199999999999</v>
      </c>
      <c r="CI383" s="176">
        <v>116.42400000000001</v>
      </c>
      <c r="CJ383" s="176">
        <v>90.787199999999999</v>
      </c>
      <c r="CK383" s="176">
        <v>96.566399999999987</v>
      </c>
      <c r="CL383" s="176">
        <v>12.096</v>
      </c>
      <c r="CM383" s="176">
        <v>15.909600000000001</v>
      </c>
      <c r="CN383" s="176">
        <v>62.546399999999998</v>
      </c>
      <c r="CO383" s="176">
        <v>127.0416</v>
      </c>
      <c r="CP383" s="176">
        <v>111.19919999999999</v>
      </c>
      <c r="CQ383" s="176">
        <v>140.31360000000001</v>
      </c>
      <c r="CR383" s="176">
        <v>88.30080000000001</v>
      </c>
      <c r="CS383" s="176">
        <v>98.784000000000006</v>
      </c>
      <c r="CT383" s="176">
        <v>80.186399999999992</v>
      </c>
      <c r="CU383" s="176">
        <v>98.078399999999988</v>
      </c>
      <c r="CV383" s="176">
        <v>132.6696</v>
      </c>
      <c r="CW383" s="176">
        <v>102.4128</v>
      </c>
      <c r="CX383" s="176">
        <v>130.60319999999999</v>
      </c>
      <c r="CY383" s="176">
        <v>138.83520000000001</v>
      </c>
      <c r="CZ383" s="176">
        <v>98.397600000000011</v>
      </c>
      <c r="DA383" s="176">
        <v>64.612800000000007</v>
      </c>
      <c r="DB383" s="176">
        <v>64.948800000000006</v>
      </c>
      <c r="DC383" s="176">
        <v>129.59520000000001</v>
      </c>
      <c r="DD383" s="176">
        <v>99.086399999999998</v>
      </c>
      <c r="DO383" s="178"/>
    </row>
    <row r="384" spans="1:119" customFormat="1" ht="12" customHeight="1" x14ac:dyDescent="0.2">
      <c r="A384" s="4"/>
      <c r="B384" s="44"/>
      <c r="C384" s="136"/>
      <c r="D384" s="175"/>
      <c r="E384" s="176"/>
      <c r="F384" s="176"/>
      <c r="G384" s="4"/>
      <c r="H384" s="4"/>
      <c r="I384" s="4"/>
      <c r="J384" s="4"/>
      <c r="K384" s="4"/>
      <c r="L384" s="208">
        <v>37615</v>
      </c>
      <c r="M384" s="176">
        <v>7.7830000000000004</v>
      </c>
      <c r="N384" s="176">
        <v>7.8049999999999997</v>
      </c>
      <c r="O384" s="176">
        <v>7.32</v>
      </c>
      <c r="P384" s="176">
        <v>6.4450000000000003</v>
      </c>
      <c r="Q384" s="176">
        <v>6.5110000000000001</v>
      </c>
      <c r="R384" s="176">
        <v>6.492</v>
      </c>
      <c r="S384" s="176">
        <v>6.46</v>
      </c>
      <c r="T384" s="176">
        <v>6.423</v>
      </c>
      <c r="U384" s="176">
        <v>6.3849999999999998</v>
      </c>
      <c r="V384" s="176">
        <v>6.3570000000000002</v>
      </c>
      <c r="W384" s="176">
        <v>6.9340000000000002</v>
      </c>
      <c r="X384" s="176">
        <v>7.819</v>
      </c>
      <c r="Y384" s="176">
        <v>7.8220000000000001</v>
      </c>
      <c r="Z384" s="176">
        <v>7.8410000000000002</v>
      </c>
      <c r="AA384" s="176">
        <v>7.7619999999999996</v>
      </c>
      <c r="AB384" s="176">
        <v>7.65</v>
      </c>
      <c r="AC384" s="176">
        <v>7.6180000000000003</v>
      </c>
      <c r="AD384" s="176">
        <v>7.6239999999999997</v>
      </c>
      <c r="AE384" s="176">
        <v>7.5890000000000004</v>
      </c>
      <c r="AF384" s="176">
        <v>7.5940000000000003</v>
      </c>
      <c r="AG384" s="176">
        <v>7.4809999999999999</v>
      </c>
      <c r="AH384" s="176">
        <v>7.3449999999999998</v>
      </c>
      <c r="AI384" s="176">
        <v>5.1159999999999997</v>
      </c>
      <c r="AJ384" s="176">
        <v>5.7389999999999999</v>
      </c>
      <c r="AK384" s="176">
        <v>106.0164</v>
      </c>
      <c r="AL384" s="176">
        <v>60.337200000000003</v>
      </c>
      <c r="AM384" s="176">
        <v>82.899599999999992</v>
      </c>
      <c r="AN384" s="176">
        <v>71.836799999999997</v>
      </c>
      <c r="AO384" s="176">
        <v>78.203999999999994</v>
      </c>
      <c r="AP384" s="176">
        <v>76.708799999999997</v>
      </c>
      <c r="AQ384" s="176">
        <v>81.387599999999992</v>
      </c>
      <c r="AR384" s="176">
        <v>105.52080000000001</v>
      </c>
      <c r="AS384" s="176">
        <v>91.123199999999997</v>
      </c>
      <c r="AT384" s="176">
        <v>61.958399999999997</v>
      </c>
      <c r="AU384" s="176">
        <v>102.67319999999999</v>
      </c>
      <c r="AV384" s="176">
        <v>92.777999999999992</v>
      </c>
      <c r="AW384" s="176">
        <v>109.6704</v>
      </c>
      <c r="AX384" s="176">
        <v>62.966400000000007</v>
      </c>
      <c r="AY384" s="176">
        <v>54.793199999999999</v>
      </c>
      <c r="AZ384" s="176">
        <v>65.746799999999993</v>
      </c>
      <c r="BA384" s="176">
        <v>46.544400000000003</v>
      </c>
      <c r="BB384" s="176">
        <v>80.690399999999997</v>
      </c>
      <c r="BC384" s="176">
        <v>33.8688</v>
      </c>
      <c r="BD384" s="176">
        <v>114.828</v>
      </c>
      <c r="BE384" s="176">
        <v>63.092399999999998</v>
      </c>
      <c r="BF384" s="176">
        <v>107.9568</v>
      </c>
      <c r="BG384" s="176">
        <v>79.027199999999993</v>
      </c>
      <c r="BH384" s="176">
        <v>85.856400000000008</v>
      </c>
      <c r="BI384" s="176">
        <v>66.040800000000004</v>
      </c>
      <c r="BJ384" s="176">
        <v>103.1352</v>
      </c>
      <c r="BK384" s="176">
        <v>81.6648</v>
      </c>
      <c r="BL384" s="176">
        <v>110.35079999999999</v>
      </c>
      <c r="BM384" s="176">
        <v>55.616399999999999</v>
      </c>
      <c r="BN384" s="176">
        <v>103.58879999999999</v>
      </c>
      <c r="BO384" s="176">
        <v>80.82480000000001</v>
      </c>
      <c r="BP384" s="176">
        <v>72.349199999999996</v>
      </c>
      <c r="BQ384" s="176">
        <v>56.523600000000002</v>
      </c>
      <c r="BR384" s="176">
        <v>62.664000000000001</v>
      </c>
      <c r="BS384" s="176">
        <v>86.141999999999996</v>
      </c>
      <c r="BT384" s="176">
        <v>79.942800000000005</v>
      </c>
      <c r="BU384" s="176">
        <v>94.088400000000007</v>
      </c>
      <c r="BV384" s="176">
        <v>70.064400000000006</v>
      </c>
      <c r="BW384" s="176">
        <v>102.16919999999999</v>
      </c>
      <c r="BX384" s="176">
        <v>73.642799999999994</v>
      </c>
      <c r="BY384" s="176">
        <v>58.455600000000004</v>
      </c>
      <c r="BZ384" s="176">
        <v>107.41079999999999</v>
      </c>
      <c r="CA384" s="176">
        <v>84.680400000000006</v>
      </c>
      <c r="CB384" s="176">
        <v>99.876000000000005</v>
      </c>
      <c r="CC384" s="176">
        <v>64.495199999999997</v>
      </c>
      <c r="CD384" s="176">
        <v>88.317599999999999</v>
      </c>
      <c r="CE384" s="176">
        <v>70.358400000000003</v>
      </c>
      <c r="CF384" s="176">
        <v>104.57159999999999</v>
      </c>
      <c r="CG384" s="176">
        <v>106.27679999999999</v>
      </c>
      <c r="CH384" s="176">
        <v>114.0384</v>
      </c>
      <c r="CI384" s="176">
        <v>114.86160000000001</v>
      </c>
      <c r="CJ384" s="176">
        <v>100.18680000000001</v>
      </c>
      <c r="CK384" s="176">
        <v>102.69839999999999</v>
      </c>
      <c r="CL384" s="176">
        <v>46.510800000000003</v>
      </c>
      <c r="CM384" s="176">
        <v>60.891600000000004</v>
      </c>
      <c r="CN384" s="176">
        <v>68.88839999999999</v>
      </c>
      <c r="CO384" s="176">
        <v>130.0992</v>
      </c>
      <c r="CP384" s="176">
        <v>86.141999999999996</v>
      </c>
      <c r="CQ384" s="176">
        <v>122.47200000000001</v>
      </c>
      <c r="CR384" s="176">
        <v>84.268799999999999</v>
      </c>
      <c r="CS384" s="176">
        <v>103.58880000000001</v>
      </c>
      <c r="CT384" s="176">
        <v>78.808799999999991</v>
      </c>
      <c r="CU384" s="176">
        <v>88.0488</v>
      </c>
      <c r="CV384" s="176">
        <v>118.3476</v>
      </c>
      <c r="CW384" s="176">
        <v>113.0976</v>
      </c>
      <c r="CX384" s="176">
        <v>109.37639999999999</v>
      </c>
      <c r="CY384" s="176">
        <v>105.68040000000002</v>
      </c>
      <c r="CZ384" s="176">
        <v>59.875200000000007</v>
      </c>
      <c r="DA384" s="176">
        <v>93.088800000000006</v>
      </c>
      <c r="DB384" s="176">
        <v>83.176800000000014</v>
      </c>
      <c r="DC384" s="176">
        <v>127.19280000000001</v>
      </c>
      <c r="DD384" s="176">
        <v>96.515999999999991</v>
      </c>
      <c r="DO384" s="178"/>
    </row>
    <row r="385" spans="1:119" customFormat="1" ht="12" customHeight="1" x14ac:dyDescent="0.2">
      <c r="A385" s="4"/>
      <c r="B385" s="44"/>
      <c r="C385" s="136"/>
      <c r="D385" s="175"/>
      <c r="E385" s="176"/>
      <c r="F385" s="176"/>
      <c r="G385" s="4"/>
      <c r="H385" s="4"/>
      <c r="I385" s="4"/>
      <c r="J385" s="4"/>
      <c r="K385" s="4"/>
      <c r="L385" s="208">
        <v>37616</v>
      </c>
      <c r="M385" s="176">
        <v>4.6619999999999999</v>
      </c>
      <c r="N385" s="176">
        <v>4.4279999999999999</v>
      </c>
      <c r="O385" s="176">
        <v>4.3959999999999999</v>
      </c>
      <c r="P385" s="176">
        <v>2.9820000000000002</v>
      </c>
      <c r="Q385" s="176">
        <v>2.9249999999999998</v>
      </c>
      <c r="R385" s="176">
        <v>3.036</v>
      </c>
      <c r="S385" s="176">
        <v>2.8650000000000002</v>
      </c>
      <c r="T385" s="176">
        <v>2.605</v>
      </c>
      <c r="U385" s="176">
        <v>2.6070000000000002</v>
      </c>
      <c r="V385" s="176">
        <v>2.5979999999999999</v>
      </c>
      <c r="W385" s="176">
        <v>2.589</v>
      </c>
      <c r="X385" s="176">
        <v>2.8050000000000002</v>
      </c>
      <c r="Y385" s="176">
        <v>4.4969999999999999</v>
      </c>
      <c r="Z385" s="176">
        <v>3.3239999999999998</v>
      </c>
      <c r="AA385" s="176">
        <v>2.9209999999999998</v>
      </c>
      <c r="AB385" s="176">
        <v>2.83</v>
      </c>
      <c r="AC385" s="176">
        <v>2.2970000000000002</v>
      </c>
      <c r="AD385" s="176">
        <v>3.0649999999999999</v>
      </c>
      <c r="AE385" s="176">
        <v>4.8650000000000002</v>
      </c>
      <c r="AF385" s="176">
        <v>4.8739999999999997</v>
      </c>
      <c r="AG385" s="176">
        <v>4.8609999999999998</v>
      </c>
      <c r="AH385" s="176">
        <v>4.851</v>
      </c>
      <c r="AI385" s="176">
        <v>4.8419999999999996</v>
      </c>
      <c r="AJ385" s="176">
        <v>4.8339999999999996</v>
      </c>
      <c r="AK385" s="176">
        <v>143.4888</v>
      </c>
      <c r="AL385" s="176">
        <v>76.608000000000004</v>
      </c>
      <c r="AM385" s="176">
        <v>94.668000000000006</v>
      </c>
      <c r="AN385" s="176">
        <v>74.726399999999998</v>
      </c>
      <c r="AO385" s="176">
        <v>67.703999999999994</v>
      </c>
      <c r="AP385" s="176">
        <v>113.904</v>
      </c>
      <c r="AQ385" s="176">
        <v>84.268799999999999</v>
      </c>
      <c r="AR385" s="176">
        <v>137.49120000000002</v>
      </c>
      <c r="AS385" s="176">
        <v>93.945599999999999</v>
      </c>
      <c r="AT385" s="176">
        <v>80.589600000000004</v>
      </c>
      <c r="AU385" s="176">
        <v>132.01439999999999</v>
      </c>
      <c r="AV385" s="176">
        <v>115.80239999999999</v>
      </c>
      <c r="AW385" s="176">
        <v>128.01599999999999</v>
      </c>
      <c r="AX385" s="176">
        <v>94.281600000000012</v>
      </c>
      <c r="AY385" s="176">
        <v>75.012</v>
      </c>
      <c r="AZ385" s="176">
        <v>66.578399999999988</v>
      </c>
      <c r="BA385" s="176">
        <v>36.842400000000005</v>
      </c>
      <c r="BB385" s="176">
        <v>87.191999999999993</v>
      </c>
      <c r="BC385" s="176">
        <v>28.828799999999998</v>
      </c>
      <c r="BD385" s="176">
        <v>140.4984</v>
      </c>
      <c r="BE385" s="176">
        <v>62.260800000000003</v>
      </c>
      <c r="BF385" s="176">
        <v>130.63679999999999</v>
      </c>
      <c r="BG385" s="176">
        <v>110.88</v>
      </c>
      <c r="BH385" s="176">
        <v>91.727999999999994</v>
      </c>
      <c r="BI385" s="176">
        <v>65.352000000000004</v>
      </c>
      <c r="BJ385" s="176">
        <v>136.3152</v>
      </c>
      <c r="BK385" s="176">
        <v>127.0416</v>
      </c>
      <c r="BL385" s="176">
        <v>136.88639999999998</v>
      </c>
      <c r="BM385" s="176">
        <v>54.633600000000001</v>
      </c>
      <c r="BN385" s="176">
        <v>133.19039999999998</v>
      </c>
      <c r="BO385" s="176">
        <v>87.864000000000004</v>
      </c>
      <c r="BP385" s="176">
        <v>108.8304</v>
      </c>
      <c r="BQ385" s="176">
        <v>35.414400000000001</v>
      </c>
      <c r="BR385" s="176">
        <v>58.1952</v>
      </c>
      <c r="BS385" s="176">
        <v>89.023200000000003</v>
      </c>
      <c r="BT385" s="176">
        <v>123.91680000000001</v>
      </c>
      <c r="BU385" s="176">
        <v>135.4752</v>
      </c>
      <c r="BV385" s="176">
        <v>79.632000000000005</v>
      </c>
      <c r="BW385" s="176">
        <v>131.7456</v>
      </c>
      <c r="BX385" s="176">
        <v>71.080799999999996</v>
      </c>
      <c r="BY385" s="176">
        <v>93.088800000000006</v>
      </c>
      <c r="BZ385" s="176">
        <v>132.5856</v>
      </c>
      <c r="CA385" s="176">
        <v>96.499200000000002</v>
      </c>
      <c r="CB385" s="176">
        <v>107.82239999999999</v>
      </c>
      <c r="CC385" s="176">
        <v>89.51039999999999</v>
      </c>
      <c r="CD385" s="176">
        <v>105.43680000000001</v>
      </c>
      <c r="CE385" s="176">
        <v>58.0608</v>
      </c>
      <c r="CF385" s="176">
        <v>75.482399999999998</v>
      </c>
      <c r="CG385" s="176">
        <v>133.32479999999998</v>
      </c>
      <c r="CH385" s="176">
        <v>112.7448</v>
      </c>
      <c r="CI385" s="176">
        <v>113.2992</v>
      </c>
      <c r="CJ385" s="176">
        <v>109.5864</v>
      </c>
      <c r="CK385" s="176">
        <v>108.8304</v>
      </c>
      <c r="CL385" s="176">
        <v>80.925600000000003</v>
      </c>
      <c r="CM385" s="176">
        <v>105.87360000000001</v>
      </c>
      <c r="CN385" s="176">
        <v>75.230399999999989</v>
      </c>
      <c r="CO385" s="176">
        <v>133.15679999999998</v>
      </c>
      <c r="CP385" s="176">
        <v>61.084800000000001</v>
      </c>
      <c r="CQ385" s="176">
        <v>104.63039999999999</v>
      </c>
      <c r="CR385" s="176">
        <v>80.236800000000002</v>
      </c>
      <c r="CS385" s="176">
        <v>108.39360000000001</v>
      </c>
      <c r="CT385" s="176">
        <v>77.431200000000004</v>
      </c>
      <c r="CU385" s="176">
        <v>78.019199999999998</v>
      </c>
      <c r="CV385" s="176">
        <v>104.02560000000001</v>
      </c>
      <c r="CW385" s="176">
        <v>123.7824</v>
      </c>
      <c r="CX385" s="176">
        <v>88.149600000000007</v>
      </c>
      <c r="CY385" s="176">
        <v>72.525600000000011</v>
      </c>
      <c r="CZ385" s="176">
        <v>21.352799999999998</v>
      </c>
      <c r="DA385" s="176">
        <v>121.56480000000001</v>
      </c>
      <c r="DB385" s="176">
        <v>101.40480000000001</v>
      </c>
      <c r="DC385" s="176">
        <v>124.79039999999999</v>
      </c>
      <c r="DD385" s="176">
        <v>93.945599999999999</v>
      </c>
      <c r="DO385" s="178"/>
    </row>
    <row r="386" spans="1:119" customFormat="1" ht="12" customHeight="1" x14ac:dyDescent="0.2">
      <c r="A386" s="4"/>
      <c r="B386" s="44"/>
      <c r="C386" s="136"/>
      <c r="D386" s="175"/>
      <c r="E386" s="176"/>
      <c r="F386" s="176"/>
      <c r="G386" s="4"/>
      <c r="H386" s="4"/>
      <c r="I386" s="4"/>
      <c r="J386" s="4"/>
      <c r="K386" s="4"/>
      <c r="L386" s="208">
        <v>37617</v>
      </c>
      <c r="M386" s="176">
        <v>4.8470000000000004</v>
      </c>
      <c r="N386" s="176">
        <v>4.827</v>
      </c>
      <c r="O386" s="176">
        <v>4.8410000000000002</v>
      </c>
      <c r="P386" s="176">
        <v>4.8259999999999996</v>
      </c>
      <c r="Q386" s="176">
        <v>4.6070000000000002</v>
      </c>
      <c r="R386" s="176">
        <v>5.5380000000000003</v>
      </c>
      <c r="S386" s="176">
        <v>5.891</v>
      </c>
      <c r="T386" s="176">
        <v>5.8789999999999996</v>
      </c>
      <c r="U386" s="176">
        <v>5.87</v>
      </c>
      <c r="V386" s="176">
        <v>5.8710000000000004</v>
      </c>
      <c r="W386" s="176">
        <v>5.8609999999999998</v>
      </c>
      <c r="X386" s="176">
        <v>5.8579999999999997</v>
      </c>
      <c r="Y386" s="176">
        <v>5.8559999999999999</v>
      </c>
      <c r="Z386" s="176">
        <v>5.8739999999999997</v>
      </c>
      <c r="AA386" s="176">
        <v>5.8559999999999999</v>
      </c>
      <c r="AB386" s="176">
        <v>5.8410000000000002</v>
      </c>
      <c r="AC386" s="176">
        <v>5.8230000000000004</v>
      </c>
      <c r="AD386" s="176">
        <v>5.2030000000000003</v>
      </c>
      <c r="AE386" s="176">
        <v>6.8769999999999998</v>
      </c>
      <c r="AF386" s="176">
        <v>6.88</v>
      </c>
      <c r="AG386" s="176">
        <v>6.85</v>
      </c>
      <c r="AH386" s="176">
        <v>6.7640000000000002</v>
      </c>
      <c r="AI386" s="176">
        <v>6.5439999999999996</v>
      </c>
      <c r="AJ386" s="176">
        <v>5.9379999999999997</v>
      </c>
      <c r="AK386" s="176">
        <v>94.147199999999998</v>
      </c>
      <c r="AL386" s="176">
        <v>134.65199999999999</v>
      </c>
      <c r="AM386" s="176">
        <v>85.982399999999998</v>
      </c>
      <c r="AN386" s="176">
        <v>118.33919999999999</v>
      </c>
      <c r="AO386" s="176">
        <v>92.198399999999992</v>
      </c>
      <c r="AP386" s="176">
        <v>124.6224</v>
      </c>
      <c r="AQ386" s="176">
        <v>119.2128</v>
      </c>
      <c r="AR386" s="176">
        <v>124.38719999999999</v>
      </c>
      <c r="AS386" s="176">
        <v>68.6952</v>
      </c>
      <c r="AT386" s="176">
        <v>72.559200000000004</v>
      </c>
      <c r="AU386" s="176">
        <v>118.40639999999999</v>
      </c>
      <c r="AV386" s="176">
        <v>109.01519999999999</v>
      </c>
      <c r="AW386" s="176">
        <v>139.7928</v>
      </c>
      <c r="AX386" s="176">
        <v>101.892</v>
      </c>
      <c r="AY386" s="176">
        <v>92.4</v>
      </c>
      <c r="AZ386" s="176">
        <v>87.208799999999997</v>
      </c>
      <c r="BA386" s="176">
        <v>152.0232</v>
      </c>
      <c r="BB386" s="176">
        <v>94.92</v>
      </c>
      <c r="BC386" s="176">
        <v>123.0432</v>
      </c>
      <c r="BD386" s="176">
        <v>127.1088</v>
      </c>
      <c r="BE386" s="176">
        <v>131.64479999999998</v>
      </c>
      <c r="BF386" s="176">
        <v>30.542400000000001</v>
      </c>
      <c r="BG386" s="176">
        <v>112.896</v>
      </c>
      <c r="BH386" s="176">
        <v>117.31439999999999</v>
      </c>
      <c r="BI386" s="176">
        <v>131.81279999999998</v>
      </c>
      <c r="BJ386" s="176">
        <v>98.179199999999994</v>
      </c>
      <c r="BK386" s="176">
        <v>156.45839999999998</v>
      </c>
      <c r="BL386" s="176">
        <v>72.424800000000005</v>
      </c>
      <c r="BM386" s="176">
        <v>98.380800000000008</v>
      </c>
      <c r="BN386" s="176">
        <v>62.328000000000003</v>
      </c>
      <c r="BO386" s="176">
        <v>26.443200000000001</v>
      </c>
      <c r="BP386" s="176">
        <v>69.753600000000006</v>
      </c>
      <c r="BQ386" s="176">
        <v>117.684</v>
      </c>
      <c r="BR386" s="176">
        <v>116.13839999999999</v>
      </c>
      <c r="BS386" s="176">
        <v>129.22560000000001</v>
      </c>
      <c r="BT386" s="176">
        <v>70.391999999999996</v>
      </c>
      <c r="BU386" s="176">
        <v>82.572000000000003</v>
      </c>
      <c r="BV386" s="176">
        <v>49.055999999999997</v>
      </c>
      <c r="BW386" s="176">
        <v>92.736000000000004</v>
      </c>
      <c r="BX386" s="176">
        <v>37.497599999999998</v>
      </c>
      <c r="BY386" s="176">
        <v>78.48960000000001</v>
      </c>
      <c r="BZ386" s="176">
        <v>81.396000000000001</v>
      </c>
      <c r="CA386" s="176">
        <v>86.990399999999994</v>
      </c>
      <c r="CB386" s="176">
        <v>82.454399999999993</v>
      </c>
      <c r="CC386" s="176">
        <v>72.374399999999994</v>
      </c>
      <c r="CD386" s="176">
        <v>68.107199999999992</v>
      </c>
      <c r="CE386" s="176">
        <v>96.6</v>
      </c>
      <c r="CF386" s="176">
        <v>130.11600000000001</v>
      </c>
      <c r="CG386" s="176">
        <v>106.848</v>
      </c>
      <c r="CH386" s="176">
        <v>80.0184</v>
      </c>
      <c r="CI386" s="176">
        <v>80.068799999999996</v>
      </c>
      <c r="CJ386" s="176">
        <v>71.618399999999994</v>
      </c>
      <c r="CK386" s="176">
        <v>61.572000000000003</v>
      </c>
      <c r="CL386" s="176">
        <v>91.929600000000008</v>
      </c>
      <c r="CM386" s="176">
        <v>41.865600000000001</v>
      </c>
      <c r="CN386" s="176">
        <v>98.095199999999991</v>
      </c>
      <c r="CO386" s="176">
        <v>97.255200000000002</v>
      </c>
      <c r="CP386" s="176">
        <v>142.09440000000001</v>
      </c>
      <c r="CQ386" s="176">
        <v>84.436800000000005</v>
      </c>
      <c r="CR386" s="176">
        <v>139.50720000000001</v>
      </c>
      <c r="CS386" s="176">
        <v>111.0984</v>
      </c>
      <c r="CT386" s="176">
        <v>115.7688</v>
      </c>
      <c r="CU386" s="176">
        <v>102.732</v>
      </c>
      <c r="CV386" s="176">
        <v>61.3872</v>
      </c>
      <c r="CW386" s="176">
        <v>89.191199999999995</v>
      </c>
      <c r="CX386" s="176">
        <v>107.78880000000001</v>
      </c>
      <c r="CY386" s="176">
        <v>101.38800000000001</v>
      </c>
      <c r="CZ386" s="176">
        <v>150.76320000000001</v>
      </c>
      <c r="DA386" s="176">
        <v>97.423199999999994</v>
      </c>
      <c r="DB386" s="176">
        <v>110.0232</v>
      </c>
      <c r="DC386" s="176">
        <v>133.94639999999998</v>
      </c>
      <c r="DD386" s="176">
        <v>87.376800000000003</v>
      </c>
      <c r="DO386" s="178"/>
    </row>
    <row r="387" spans="1:119" customFormat="1" ht="12" customHeight="1" x14ac:dyDescent="0.2">
      <c r="A387" s="4"/>
      <c r="B387" s="44"/>
      <c r="C387" s="136"/>
      <c r="D387" s="175"/>
      <c r="E387" s="176"/>
      <c r="F387" s="176"/>
      <c r="G387" s="4"/>
      <c r="H387" s="4"/>
      <c r="I387" s="4"/>
      <c r="J387" s="4"/>
      <c r="K387" s="4"/>
      <c r="L387" s="208">
        <v>37618</v>
      </c>
      <c r="M387" s="176">
        <v>7.4320000000000004</v>
      </c>
      <c r="N387" s="176">
        <v>1.0880000000000001</v>
      </c>
      <c r="O387" s="176">
        <v>0.41</v>
      </c>
      <c r="P387" s="176">
        <v>2.891</v>
      </c>
      <c r="Q387" s="176">
        <v>7.657</v>
      </c>
      <c r="R387" s="176">
        <v>7.6360000000000001</v>
      </c>
      <c r="S387" s="176">
        <v>7.7130000000000001</v>
      </c>
      <c r="T387" s="176">
        <v>7.6429999999999998</v>
      </c>
      <c r="U387" s="176">
        <v>7.633</v>
      </c>
      <c r="V387" s="176">
        <v>7.9509999999999996</v>
      </c>
      <c r="W387" s="176">
        <v>7.8730000000000002</v>
      </c>
      <c r="X387" s="176">
        <v>7.7750000000000004</v>
      </c>
      <c r="Y387" s="176">
        <v>7.6970000000000001</v>
      </c>
      <c r="Z387" s="176">
        <v>7.4189999999999996</v>
      </c>
      <c r="AA387" s="176">
        <v>5.7190000000000003</v>
      </c>
      <c r="AB387" s="176">
        <v>6.6820000000000004</v>
      </c>
      <c r="AC387" s="176">
        <v>6.8179999999999996</v>
      </c>
      <c r="AD387" s="176">
        <v>6.8079999999999998</v>
      </c>
      <c r="AE387" s="176">
        <v>8.3810000000000002</v>
      </c>
      <c r="AF387" s="176">
        <v>9.06</v>
      </c>
      <c r="AG387" s="176">
        <v>8.2469999999999999</v>
      </c>
      <c r="AH387" s="176">
        <v>9.18</v>
      </c>
      <c r="AI387" s="176">
        <v>9.4960000000000004</v>
      </c>
      <c r="AJ387" s="176">
        <v>8.2080000000000002</v>
      </c>
      <c r="AK387" s="176">
        <v>102.00960000000001</v>
      </c>
      <c r="AL387" s="176">
        <v>117.768</v>
      </c>
      <c r="AM387" s="176">
        <v>29.0304</v>
      </c>
      <c r="AN387" s="176">
        <v>78.640799999999999</v>
      </c>
      <c r="AO387" s="176">
        <v>77.464799999999997</v>
      </c>
      <c r="AP387" s="176">
        <v>93.744</v>
      </c>
      <c r="AQ387" s="176">
        <v>84.789600000000007</v>
      </c>
      <c r="AR387" s="176">
        <v>99.506399999999999</v>
      </c>
      <c r="AS387" s="176">
        <v>75.8352</v>
      </c>
      <c r="AT387" s="176">
        <v>84.134399999999999</v>
      </c>
      <c r="AU387" s="176">
        <v>144.6816</v>
      </c>
      <c r="AV387" s="176">
        <v>65.4024</v>
      </c>
      <c r="AW387" s="176">
        <v>95.34</v>
      </c>
      <c r="AX387" s="176">
        <v>123.4632</v>
      </c>
      <c r="AY387" s="176">
        <v>65.318399999999997</v>
      </c>
      <c r="AZ387" s="176">
        <v>87.091200000000001</v>
      </c>
      <c r="BA387" s="176">
        <v>89.779200000000003</v>
      </c>
      <c r="BB387" s="176">
        <v>133.44239999999999</v>
      </c>
      <c r="BC387" s="176">
        <v>115.4328</v>
      </c>
      <c r="BD387" s="176">
        <v>120.55680000000001</v>
      </c>
      <c r="BE387" s="176">
        <v>134.06399999999999</v>
      </c>
      <c r="BF387" s="176">
        <v>77.296800000000005</v>
      </c>
      <c r="BG387" s="176">
        <v>71.903999999999996</v>
      </c>
      <c r="BH387" s="176">
        <v>83.529600000000002</v>
      </c>
      <c r="BI387" s="176">
        <v>58.212000000000003</v>
      </c>
      <c r="BJ387" s="176">
        <v>55.7256</v>
      </c>
      <c r="BK387" s="176">
        <v>36.792000000000002</v>
      </c>
      <c r="BL387" s="176">
        <v>54.028800000000004</v>
      </c>
      <c r="BM387" s="176">
        <v>61.488</v>
      </c>
      <c r="BN387" s="176">
        <v>51.811199999999999</v>
      </c>
      <c r="BO387" s="176">
        <v>141.10320000000002</v>
      </c>
      <c r="BP387" s="176">
        <v>98.179199999999994</v>
      </c>
      <c r="BQ387" s="176">
        <v>90.50160000000001</v>
      </c>
      <c r="BR387" s="176">
        <v>115.4496</v>
      </c>
      <c r="BS387" s="176">
        <v>113.88719999999999</v>
      </c>
      <c r="BT387" s="176">
        <v>118.20480000000001</v>
      </c>
      <c r="BU387" s="176">
        <v>79.01039999999999</v>
      </c>
      <c r="BV387" s="176">
        <v>30.189599999999999</v>
      </c>
      <c r="BW387" s="176">
        <v>138.26400000000001</v>
      </c>
      <c r="BX387" s="176">
        <v>90.921600000000012</v>
      </c>
      <c r="BY387" s="176">
        <v>95.121600000000001</v>
      </c>
      <c r="BZ387" s="176">
        <v>81.631199999999993</v>
      </c>
      <c r="CA387" s="176">
        <v>87.511200000000002</v>
      </c>
      <c r="CB387" s="176">
        <v>115.836</v>
      </c>
      <c r="CC387" s="176">
        <v>125.5968</v>
      </c>
      <c r="CD387" s="176">
        <v>137.49120000000002</v>
      </c>
      <c r="CE387" s="176">
        <v>24.192</v>
      </c>
      <c r="CF387" s="176">
        <v>100.29600000000001</v>
      </c>
      <c r="CG387" s="176">
        <v>106.62960000000001</v>
      </c>
      <c r="CH387" s="176">
        <v>85.276800000000009</v>
      </c>
      <c r="CI387" s="176">
        <v>148.17599999999999</v>
      </c>
      <c r="CJ387" s="176">
        <v>76.003199999999993</v>
      </c>
      <c r="CK387" s="176">
        <v>134.46720000000002</v>
      </c>
      <c r="CL387" s="176">
        <v>113.88719999999999</v>
      </c>
      <c r="CM387" s="176">
        <v>141.72479999999999</v>
      </c>
      <c r="CN387" s="176">
        <v>100.1952</v>
      </c>
      <c r="CO387" s="176">
        <v>93.6768</v>
      </c>
      <c r="CP387" s="176">
        <v>93.10560000000001</v>
      </c>
      <c r="CQ387" s="176">
        <v>76.507199999999997</v>
      </c>
      <c r="CR387" s="176">
        <v>122.7744</v>
      </c>
      <c r="CS387" s="176">
        <v>102.00960000000001</v>
      </c>
      <c r="CT387" s="176">
        <v>128.15039999999999</v>
      </c>
      <c r="CU387" s="176">
        <v>128.01599999999999</v>
      </c>
      <c r="CV387" s="176">
        <v>117.8184</v>
      </c>
      <c r="CW387" s="176">
        <v>95.877600000000001</v>
      </c>
      <c r="CX387" s="176">
        <v>98.145600000000002</v>
      </c>
      <c r="CY387" s="176">
        <v>83.664000000000001</v>
      </c>
      <c r="CZ387" s="176">
        <v>100.5984</v>
      </c>
      <c r="DA387" s="176">
        <v>112.4928</v>
      </c>
      <c r="DB387" s="176">
        <v>77.330399999999997</v>
      </c>
      <c r="DC387" s="176">
        <v>121.63200000000001</v>
      </c>
      <c r="DD387" s="176">
        <v>136.73520000000002</v>
      </c>
      <c r="DO387" s="178"/>
    </row>
    <row r="388" spans="1:119" customFormat="1" ht="12" customHeight="1" x14ac:dyDescent="0.2">
      <c r="A388" s="4"/>
      <c r="B388" s="44"/>
      <c r="C388" s="136"/>
      <c r="D388" s="175"/>
      <c r="E388" s="176"/>
      <c r="F388" s="176"/>
      <c r="G388" s="4"/>
      <c r="H388" s="4"/>
      <c r="I388" s="4"/>
      <c r="J388" s="4"/>
      <c r="K388" s="4"/>
      <c r="L388" s="208">
        <v>37619</v>
      </c>
      <c r="M388" s="176">
        <v>9.4309999999999992</v>
      </c>
      <c r="N388" s="176">
        <v>9.39</v>
      </c>
      <c r="O388" s="176">
        <v>9.26</v>
      </c>
      <c r="P388" s="176">
        <v>9.1690000000000005</v>
      </c>
      <c r="Q388" s="176">
        <v>9.0250000000000004</v>
      </c>
      <c r="R388" s="176">
        <v>9.06</v>
      </c>
      <c r="S388" s="176">
        <v>9.0649999999999995</v>
      </c>
      <c r="T388" s="176">
        <v>9.0619999999999994</v>
      </c>
      <c r="U388" s="176">
        <v>9.0500000000000007</v>
      </c>
      <c r="V388" s="176">
        <v>9.0410000000000004</v>
      </c>
      <c r="W388" s="176">
        <v>9.0470000000000006</v>
      </c>
      <c r="X388" s="176">
        <v>9.0559999999999992</v>
      </c>
      <c r="Y388" s="176">
        <v>8.8960000000000008</v>
      </c>
      <c r="Z388" s="176">
        <v>9.0760000000000005</v>
      </c>
      <c r="AA388" s="176">
        <v>8.9870000000000001</v>
      </c>
      <c r="AB388" s="176">
        <v>8.9710000000000001</v>
      </c>
      <c r="AC388" s="176">
        <v>8.9640000000000004</v>
      </c>
      <c r="AD388" s="176">
        <v>8.9459999999999997</v>
      </c>
      <c r="AE388" s="176">
        <v>8.8670000000000009</v>
      </c>
      <c r="AF388" s="176">
        <v>8.94</v>
      </c>
      <c r="AG388" s="176">
        <v>8.9920000000000009</v>
      </c>
      <c r="AH388" s="176">
        <v>8.984</v>
      </c>
      <c r="AI388" s="176">
        <v>7.9530000000000003</v>
      </c>
      <c r="AJ388" s="176">
        <v>6.6829999999999998</v>
      </c>
      <c r="AK388" s="176">
        <v>129.14160000000001</v>
      </c>
      <c r="AL388" s="176">
        <v>101.2032</v>
      </c>
      <c r="AM388" s="176">
        <v>42.621600000000001</v>
      </c>
      <c r="AN388" s="176">
        <v>87.511200000000002</v>
      </c>
      <c r="AO388" s="176">
        <v>128.6208</v>
      </c>
      <c r="AP388" s="176">
        <v>89.107199999999992</v>
      </c>
      <c r="AQ388" s="176">
        <v>76.608000000000004</v>
      </c>
      <c r="AR388" s="176">
        <v>67.250399999999999</v>
      </c>
      <c r="AS388" s="176">
        <v>135.08879999999999</v>
      </c>
      <c r="AT388" s="176">
        <v>81.429600000000008</v>
      </c>
      <c r="AU388" s="176">
        <v>139.7088</v>
      </c>
      <c r="AV388" s="176">
        <v>80.539199999999994</v>
      </c>
      <c r="AW388" s="176">
        <v>121.31280000000001</v>
      </c>
      <c r="AX388" s="176">
        <v>99.388800000000003</v>
      </c>
      <c r="AY388" s="176">
        <v>102.732</v>
      </c>
      <c r="AZ388" s="176">
        <v>98.179199999999994</v>
      </c>
      <c r="BA388" s="176">
        <v>121.8168</v>
      </c>
      <c r="BB388" s="176">
        <v>81.244799999999998</v>
      </c>
      <c r="BC388" s="176">
        <v>138.096</v>
      </c>
      <c r="BD388" s="176">
        <v>75.1464</v>
      </c>
      <c r="BE388" s="176">
        <v>76.339199999999991</v>
      </c>
      <c r="BF388" s="176">
        <v>112.1904</v>
      </c>
      <c r="BG388" s="176">
        <v>139.96079999999998</v>
      </c>
      <c r="BH388" s="176">
        <v>132.048</v>
      </c>
      <c r="BI388" s="176">
        <v>33.515999999999998</v>
      </c>
      <c r="BJ388" s="176">
        <v>18.883200000000002</v>
      </c>
      <c r="BK388" s="176">
        <v>10.9032</v>
      </c>
      <c r="BL388" s="176">
        <v>50.198399999999999</v>
      </c>
      <c r="BM388" s="176">
        <v>128.82239999999999</v>
      </c>
      <c r="BN388" s="176">
        <v>85.478399999999993</v>
      </c>
      <c r="BO388" s="176">
        <v>138.70079999999999</v>
      </c>
      <c r="BP388" s="176">
        <v>82.236000000000004</v>
      </c>
      <c r="BQ388" s="176">
        <v>74.272800000000004</v>
      </c>
      <c r="BR388" s="176">
        <v>113.76960000000001</v>
      </c>
      <c r="BS388" s="176">
        <v>130.62</v>
      </c>
      <c r="BT388" s="176">
        <v>99.388800000000003</v>
      </c>
      <c r="BU388" s="176">
        <v>68.51039999999999</v>
      </c>
      <c r="BV388" s="176">
        <v>60.076800000000006</v>
      </c>
      <c r="BW388" s="176">
        <v>50.803199999999997</v>
      </c>
      <c r="BX388" s="176">
        <v>100.78319999999999</v>
      </c>
      <c r="BY388" s="176">
        <v>95.37360000000001</v>
      </c>
      <c r="BZ388" s="176">
        <v>141.35520000000002</v>
      </c>
      <c r="CA388" s="176">
        <v>81.244799999999998</v>
      </c>
      <c r="CB388" s="176">
        <v>106.8648</v>
      </c>
      <c r="CC388" s="176">
        <v>38.152800000000006</v>
      </c>
      <c r="CD388" s="176">
        <v>121.4136</v>
      </c>
      <c r="CE388" s="176">
        <v>64.965599999999995</v>
      </c>
      <c r="CF388" s="176">
        <v>65.855999999999995</v>
      </c>
      <c r="CG388" s="176">
        <v>133.32479999999998</v>
      </c>
      <c r="CH388" s="176">
        <v>79.413600000000002</v>
      </c>
      <c r="CI388" s="176">
        <v>74.743200000000002</v>
      </c>
      <c r="CJ388" s="176">
        <v>48.316800000000001</v>
      </c>
      <c r="CK388" s="176">
        <v>64.276800000000009</v>
      </c>
      <c r="CL388" s="176">
        <v>4.032</v>
      </c>
      <c r="CM388" s="176">
        <v>54.919199999999996</v>
      </c>
      <c r="CN388" s="176">
        <v>79.968000000000004</v>
      </c>
      <c r="CO388" s="176">
        <v>76.372799999999998</v>
      </c>
      <c r="CP388" s="176">
        <v>144.06</v>
      </c>
      <c r="CQ388" s="176">
        <v>40.521599999999999</v>
      </c>
      <c r="CR388" s="176">
        <v>80.589600000000004</v>
      </c>
      <c r="CS388" s="176">
        <v>53.508000000000003</v>
      </c>
      <c r="CT388" s="176">
        <v>111.68639999999999</v>
      </c>
      <c r="CU388" s="176">
        <v>115.5</v>
      </c>
      <c r="CV388" s="176">
        <v>105.87360000000001</v>
      </c>
      <c r="CW388" s="176">
        <v>46.1496</v>
      </c>
      <c r="CX388" s="176">
        <v>64.075199999999995</v>
      </c>
      <c r="CY388" s="176">
        <v>97.255200000000002</v>
      </c>
      <c r="CZ388" s="176">
        <v>81.076800000000006</v>
      </c>
      <c r="DA388" s="176">
        <v>138.48239999999998</v>
      </c>
      <c r="DB388" s="176">
        <v>95.709600000000009</v>
      </c>
      <c r="DC388" s="176">
        <v>127.932</v>
      </c>
      <c r="DD388" s="176">
        <v>93.542400000000001</v>
      </c>
      <c r="DO388" s="178"/>
    </row>
    <row r="389" spans="1:119" customFormat="1" ht="12" customHeight="1" x14ac:dyDescent="0.2">
      <c r="A389" s="4"/>
      <c r="B389" s="44"/>
      <c r="C389" s="136"/>
      <c r="D389" s="175"/>
      <c r="E389" s="176"/>
      <c r="F389" s="176"/>
      <c r="G389" s="4"/>
      <c r="H389" s="4"/>
      <c r="I389" s="4"/>
      <c r="J389" s="4"/>
      <c r="K389" s="4"/>
      <c r="L389" s="208">
        <v>37620</v>
      </c>
      <c r="M389" s="176">
        <v>6.819</v>
      </c>
      <c r="N389" s="176">
        <v>6.7190000000000003</v>
      </c>
      <c r="O389" s="176">
        <v>6.7210000000000001</v>
      </c>
      <c r="P389" s="176">
        <v>6.7560000000000002</v>
      </c>
      <c r="Q389" s="176">
        <v>6.7549999999999999</v>
      </c>
      <c r="R389" s="176">
        <v>6.7430000000000003</v>
      </c>
      <c r="S389" s="176">
        <v>5.7389999999999999</v>
      </c>
      <c r="T389" s="176">
        <v>5.8129999999999997</v>
      </c>
      <c r="U389" s="176">
        <v>5.83</v>
      </c>
      <c r="V389" s="176">
        <v>5.83</v>
      </c>
      <c r="W389" s="176">
        <v>5.81</v>
      </c>
      <c r="X389" s="176">
        <v>5.7640000000000002</v>
      </c>
      <c r="Y389" s="176">
        <v>5.8470000000000004</v>
      </c>
      <c r="Z389" s="176">
        <v>5.8579999999999997</v>
      </c>
      <c r="AA389" s="176">
        <v>5.8739999999999997</v>
      </c>
      <c r="AB389" s="176">
        <v>5.8819999999999997</v>
      </c>
      <c r="AC389" s="176">
        <v>5.875</v>
      </c>
      <c r="AD389" s="176">
        <v>5.8860000000000001</v>
      </c>
      <c r="AE389" s="176">
        <v>5.7569999999999997</v>
      </c>
      <c r="AF389" s="176">
        <v>4.0229999999999997</v>
      </c>
      <c r="AG389" s="176">
        <v>4.5179999999999998</v>
      </c>
      <c r="AH389" s="176">
        <v>4.5</v>
      </c>
      <c r="AI389" s="176">
        <v>4.4880000000000004</v>
      </c>
      <c r="AJ389" s="176">
        <v>4.9610000000000003</v>
      </c>
      <c r="AK389" s="176">
        <v>127.29360000000001</v>
      </c>
      <c r="AL389" s="176">
        <v>140.38079999999999</v>
      </c>
      <c r="AM389" s="176">
        <v>84.0672</v>
      </c>
      <c r="AN389" s="176">
        <v>102.4632</v>
      </c>
      <c r="AO389" s="176">
        <v>86.352000000000004</v>
      </c>
      <c r="AP389" s="176">
        <v>105.16800000000001</v>
      </c>
      <c r="AQ389" s="176">
        <v>98.028000000000006</v>
      </c>
      <c r="AR389" s="176">
        <v>81.849600000000009</v>
      </c>
      <c r="AS389" s="176">
        <v>93.525600000000011</v>
      </c>
      <c r="AT389" s="176">
        <v>132.35040000000001</v>
      </c>
      <c r="AU389" s="176">
        <v>97.372799999999998</v>
      </c>
      <c r="AV389" s="176">
        <v>127.20960000000001</v>
      </c>
      <c r="AW389" s="176">
        <v>71.248800000000003</v>
      </c>
      <c r="AX389" s="176">
        <v>105.10080000000001</v>
      </c>
      <c r="AY389" s="176">
        <v>131.79599999999999</v>
      </c>
      <c r="AZ389" s="176">
        <v>142.07760000000002</v>
      </c>
      <c r="BA389" s="176">
        <v>79.531199999999998</v>
      </c>
      <c r="BB389" s="176">
        <v>141.1704</v>
      </c>
      <c r="BC389" s="176">
        <v>88.720799999999997</v>
      </c>
      <c r="BD389" s="176">
        <v>123.76560000000001</v>
      </c>
      <c r="BE389" s="176">
        <v>125.42880000000001</v>
      </c>
      <c r="BF389" s="176">
        <v>88.065600000000003</v>
      </c>
      <c r="BG389" s="176">
        <v>134.97120000000001</v>
      </c>
      <c r="BH389" s="176">
        <v>72.592799999999997</v>
      </c>
      <c r="BI389" s="176">
        <v>43.528800000000004</v>
      </c>
      <c r="BJ389" s="176">
        <v>99.321600000000004</v>
      </c>
      <c r="BK389" s="176">
        <v>15.7584</v>
      </c>
      <c r="BL389" s="176">
        <v>6.1656000000000004</v>
      </c>
      <c r="BM389" s="176">
        <v>58.212000000000003</v>
      </c>
      <c r="BN389" s="176">
        <v>61.689599999999999</v>
      </c>
      <c r="BO389" s="176">
        <v>69.955199999999991</v>
      </c>
      <c r="BP389" s="176">
        <v>92.534399999999991</v>
      </c>
      <c r="BQ389" s="176">
        <v>31.248000000000001</v>
      </c>
      <c r="BR389" s="176">
        <v>82.387199999999993</v>
      </c>
      <c r="BS389" s="176">
        <v>74.726399999999998</v>
      </c>
      <c r="BT389" s="176">
        <v>69.552000000000007</v>
      </c>
      <c r="BU389" s="176">
        <v>66.124800000000008</v>
      </c>
      <c r="BV389" s="176">
        <v>58.38</v>
      </c>
      <c r="BW389" s="176">
        <v>110.4768</v>
      </c>
      <c r="BX389" s="176">
        <v>111.48480000000001</v>
      </c>
      <c r="BY389" s="176">
        <v>71.769600000000011</v>
      </c>
      <c r="BZ389" s="176">
        <v>118.74239999999999</v>
      </c>
      <c r="CA389" s="176">
        <v>72.575999999999993</v>
      </c>
      <c r="CB389" s="176">
        <v>76.759199999999993</v>
      </c>
      <c r="CC389" s="176">
        <v>74.709600000000009</v>
      </c>
      <c r="CD389" s="176">
        <v>90.115200000000002</v>
      </c>
      <c r="CE389" s="176">
        <v>63.319199999999995</v>
      </c>
      <c r="CF389" s="176">
        <v>110.8296</v>
      </c>
      <c r="CG389" s="176">
        <v>113.8032</v>
      </c>
      <c r="CH389" s="176">
        <v>119.3472</v>
      </c>
      <c r="CI389" s="176">
        <v>152.00639999999999</v>
      </c>
      <c r="CJ389" s="176">
        <v>41.512800000000006</v>
      </c>
      <c r="CK389" s="176">
        <v>83.966399999999993</v>
      </c>
      <c r="CL389" s="176">
        <v>116.508</v>
      </c>
      <c r="CM389" s="176">
        <v>99.792000000000002</v>
      </c>
      <c r="CN389" s="176">
        <v>93.139200000000002</v>
      </c>
      <c r="CO389" s="176">
        <v>79.430399999999992</v>
      </c>
      <c r="CP389" s="176">
        <v>112.5432</v>
      </c>
      <c r="CQ389" s="176">
        <v>91.828800000000001</v>
      </c>
      <c r="CR389" s="176">
        <v>105.21839999999999</v>
      </c>
      <c r="CS389" s="176">
        <v>79.632000000000005</v>
      </c>
      <c r="CT389" s="176">
        <v>69.4512</v>
      </c>
      <c r="CU389" s="176">
        <v>103.72319999999999</v>
      </c>
      <c r="CV389" s="176">
        <v>117.3312</v>
      </c>
      <c r="CW389" s="176">
        <v>125.7984</v>
      </c>
      <c r="CX389" s="176">
        <v>73.550399999999996</v>
      </c>
      <c r="CY389" s="176">
        <v>121.7328</v>
      </c>
      <c r="CZ389" s="176">
        <v>130.90559999999999</v>
      </c>
      <c r="DA389" s="176">
        <v>85.562399999999997</v>
      </c>
      <c r="DB389" s="176">
        <v>112.69439999999999</v>
      </c>
      <c r="DC389" s="176">
        <v>85.125600000000006</v>
      </c>
      <c r="DD389" s="176">
        <v>81.177600000000012</v>
      </c>
      <c r="DO389" s="178"/>
    </row>
    <row r="390" spans="1:119" customFormat="1" ht="12" customHeight="1" x14ac:dyDescent="0.2">
      <c r="A390" s="4"/>
      <c r="B390" s="44"/>
      <c r="C390" s="136"/>
      <c r="D390" s="175"/>
      <c r="E390" s="176"/>
      <c r="F390" s="176"/>
      <c r="G390" s="4"/>
      <c r="H390" s="4"/>
      <c r="I390" s="4"/>
      <c r="J390" s="4"/>
      <c r="K390" s="4"/>
      <c r="L390" s="209">
        <v>37621</v>
      </c>
      <c r="M390" s="176">
        <v>4.4969999999999999</v>
      </c>
      <c r="N390" s="176">
        <v>4.4370000000000003</v>
      </c>
      <c r="O390" s="176">
        <v>4.4489999999999998</v>
      </c>
      <c r="P390" s="176">
        <v>4.2709999999999999</v>
      </c>
      <c r="Q390" s="176">
        <v>6.2450000000000001</v>
      </c>
      <c r="R390" s="176">
        <v>6.226</v>
      </c>
      <c r="S390" s="176">
        <v>6.282</v>
      </c>
      <c r="T390" s="176">
        <v>6.2850000000000001</v>
      </c>
      <c r="U390" s="176">
        <v>6.2889999999999997</v>
      </c>
      <c r="V390" s="176">
        <v>6.3250000000000002</v>
      </c>
      <c r="W390" s="176">
        <v>6.3019999999999996</v>
      </c>
      <c r="X390" s="176">
        <v>6.3109999999999999</v>
      </c>
      <c r="Y390" s="176">
        <v>6.3019999999999996</v>
      </c>
      <c r="Z390" s="176">
        <v>6.3209999999999997</v>
      </c>
      <c r="AA390" s="176">
        <v>6.3390000000000004</v>
      </c>
      <c r="AB390" s="176">
        <v>6.3570000000000002</v>
      </c>
      <c r="AC390" s="176">
        <v>6.3390000000000004</v>
      </c>
      <c r="AD390" s="176">
        <v>6.3339999999999996</v>
      </c>
      <c r="AE390" s="176">
        <v>6.2610000000000001</v>
      </c>
      <c r="AF390" s="176">
        <v>6.2450000000000001</v>
      </c>
      <c r="AG390" s="176">
        <v>6.1319999999999997</v>
      </c>
      <c r="AH390" s="176">
        <v>6.1340000000000003</v>
      </c>
      <c r="AI390" s="176">
        <v>6.1660000000000004</v>
      </c>
      <c r="AJ390" s="176">
        <v>6.1660000000000004</v>
      </c>
      <c r="AK390" s="176">
        <v>63.646800000000006</v>
      </c>
      <c r="AL390" s="176">
        <v>70.190399999999997</v>
      </c>
      <c r="AM390" s="176">
        <v>42.0336</v>
      </c>
      <c r="AN390" s="176">
        <v>51.2316</v>
      </c>
      <c r="AO390" s="176">
        <v>43.176000000000002</v>
      </c>
      <c r="AP390" s="176">
        <v>52.584000000000003</v>
      </c>
      <c r="AQ390" s="176">
        <v>49.014000000000003</v>
      </c>
      <c r="AR390" s="176">
        <v>40.924800000000005</v>
      </c>
      <c r="AS390" s="176">
        <v>46.762800000000006</v>
      </c>
      <c r="AT390" s="176">
        <v>66.175200000000004</v>
      </c>
      <c r="AU390" s="176">
        <v>48.686399999999999</v>
      </c>
      <c r="AV390" s="176">
        <v>63.604800000000004</v>
      </c>
      <c r="AW390" s="176">
        <v>35.624400000000001</v>
      </c>
      <c r="AX390" s="176">
        <v>52.550400000000003</v>
      </c>
      <c r="AY390" s="176">
        <v>65.897999999999996</v>
      </c>
      <c r="AZ390" s="176">
        <v>71.038800000000009</v>
      </c>
      <c r="BA390" s="176">
        <v>39.765599999999999</v>
      </c>
      <c r="BB390" s="176">
        <v>70.5852</v>
      </c>
      <c r="BC390" s="176">
        <v>44.360399999999998</v>
      </c>
      <c r="BD390" s="176">
        <v>61.882800000000003</v>
      </c>
      <c r="BE390" s="176">
        <v>62.714400000000005</v>
      </c>
      <c r="BF390" s="176">
        <v>44.032800000000002</v>
      </c>
      <c r="BG390" s="176">
        <v>74.591999999999999</v>
      </c>
      <c r="BH390" s="176">
        <v>62.092800000000004</v>
      </c>
      <c r="BI390" s="176">
        <v>67.536000000000001</v>
      </c>
      <c r="BJ390" s="176">
        <v>55.036799999999999</v>
      </c>
      <c r="BK390" s="176">
        <v>34.271999999999998</v>
      </c>
      <c r="BL390" s="176">
        <v>0.4032</v>
      </c>
      <c r="BM390" s="176">
        <v>22.5792</v>
      </c>
      <c r="BN390" s="176">
        <v>27.4176</v>
      </c>
      <c r="BO390" s="176">
        <v>34.977599999999995</v>
      </c>
      <c r="BP390" s="176">
        <v>46.267199999999995</v>
      </c>
      <c r="BQ390" s="176">
        <v>21.7728</v>
      </c>
      <c r="BR390" s="176">
        <v>55.641599999999997</v>
      </c>
      <c r="BS390" s="176">
        <v>76.003199999999993</v>
      </c>
      <c r="BT390" s="176">
        <v>73.180800000000005</v>
      </c>
      <c r="BU390" s="176">
        <v>74.995199999999997</v>
      </c>
      <c r="BV390" s="176">
        <v>28.3752</v>
      </c>
      <c r="BW390" s="176">
        <v>66.611999999999995</v>
      </c>
      <c r="BX390" s="176">
        <v>62.8992</v>
      </c>
      <c r="BY390" s="176">
        <v>90.5184</v>
      </c>
      <c r="BZ390" s="176">
        <v>75.599999999999994</v>
      </c>
      <c r="CA390" s="176">
        <v>27.098400000000002</v>
      </c>
      <c r="CB390" s="176">
        <v>12.700799999999999</v>
      </c>
      <c r="CC390" s="176">
        <v>3.2256</v>
      </c>
      <c r="CD390" s="176">
        <v>59.068800000000003</v>
      </c>
      <c r="CE390" s="176">
        <v>61.488</v>
      </c>
      <c r="CF390" s="176">
        <v>84.268799999999999</v>
      </c>
      <c r="CG390" s="176">
        <v>42.134399999999999</v>
      </c>
      <c r="CH390" s="176">
        <v>61.202400000000004</v>
      </c>
      <c r="CI390" s="176">
        <v>69.148800000000008</v>
      </c>
      <c r="CJ390" s="176">
        <v>69.148800000000008</v>
      </c>
      <c r="CK390" s="176">
        <v>77.011200000000002</v>
      </c>
      <c r="CL390" s="176">
        <v>16.0944</v>
      </c>
      <c r="CM390" s="176">
        <v>85.814399999999992</v>
      </c>
      <c r="CN390" s="176">
        <v>65.738399999999999</v>
      </c>
      <c r="CO390" s="176">
        <v>96.499200000000002</v>
      </c>
      <c r="CP390" s="176">
        <v>48.904800000000002</v>
      </c>
      <c r="CQ390" s="176">
        <v>62.496000000000002</v>
      </c>
      <c r="CR390" s="176">
        <v>65.116799999999998</v>
      </c>
      <c r="CS390" s="176">
        <v>67.9392</v>
      </c>
      <c r="CT390" s="176">
        <v>90.50160000000001</v>
      </c>
      <c r="CU390" s="176">
        <v>11.7264</v>
      </c>
      <c r="CV390" s="176">
        <v>89.81280000000001</v>
      </c>
      <c r="CW390" s="176">
        <v>58.2624</v>
      </c>
      <c r="CX390" s="176">
        <v>65.116799999999998</v>
      </c>
      <c r="CY390" s="176">
        <v>75.801600000000008</v>
      </c>
      <c r="CZ390" s="176">
        <v>27.585599999999999</v>
      </c>
      <c r="DA390" s="176">
        <v>81.816000000000003</v>
      </c>
      <c r="DB390" s="176">
        <v>74.457599999999999</v>
      </c>
      <c r="DC390" s="176">
        <v>91.005600000000001</v>
      </c>
      <c r="DD390" s="176">
        <v>6.2496</v>
      </c>
      <c r="DO390" s="178"/>
    </row>
    <row r="391" spans="1:119" ht="12" customHeight="1" x14ac:dyDescent="0.2">
      <c r="B391" s="113"/>
      <c r="C391" s="118"/>
      <c r="K391" s="181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AI391" s="4">
        <f>SUM(K391:AH391)</f>
        <v>0</v>
      </c>
      <c r="AM391" s="4"/>
      <c r="AN391" s="4"/>
      <c r="AO391" s="4"/>
      <c r="AP391" s="113"/>
      <c r="AQ391" s="118"/>
    </row>
    <row r="392" spans="1:119" ht="12" customHeight="1" x14ac:dyDescent="0.2">
      <c r="B392" s="113"/>
      <c r="C392" s="118"/>
      <c r="K392" s="180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AI392" s="4">
        <f>SUM(K392:AH392)</f>
        <v>0</v>
      </c>
      <c r="AM392" s="4"/>
      <c r="AN392" s="4"/>
      <c r="AO392" s="4"/>
      <c r="AP392" s="113"/>
      <c r="AQ392" s="118"/>
    </row>
    <row r="393" spans="1:119" ht="12" customHeight="1" x14ac:dyDescent="0.2">
      <c r="B393" s="113"/>
      <c r="C393" s="118"/>
      <c r="AM393" s="4"/>
      <c r="AN393" s="4"/>
      <c r="AO393" s="4"/>
      <c r="AP393" s="113"/>
      <c r="AQ393" s="118"/>
    </row>
    <row r="394" spans="1:119" ht="12" customHeight="1" x14ac:dyDescent="0.2">
      <c r="B394" s="113"/>
      <c r="C394" s="118"/>
      <c r="AM394" s="4"/>
      <c r="AN394" s="4"/>
      <c r="AO394" s="4"/>
      <c r="AP394" s="113"/>
      <c r="AQ394" s="118"/>
    </row>
    <row r="395" spans="1:119" ht="12" customHeight="1" x14ac:dyDescent="0.2">
      <c r="B395" s="113"/>
      <c r="C395" s="118"/>
      <c r="AM395" s="4"/>
      <c r="AN395" s="4"/>
      <c r="AO395" s="4"/>
      <c r="AP395" s="113"/>
      <c r="AQ395" s="118"/>
    </row>
    <row r="396" spans="1:119" ht="12" customHeight="1" x14ac:dyDescent="0.2">
      <c r="B396" s="113"/>
      <c r="C396" s="118"/>
      <c r="AM396" s="4"/>
      <c r="AN396" s="4"/>
      <c r="AO396" s="4"/>
      <c r="AP396" s="113"/>
      <c r="AQ396" s="118"/>
    </row>
    <row r="397" spans="1:119" ht="12" customHeight="1" x14ac:dyDescent="0.2">
      <c r="B397" s="113"/>
      <c r="C397" s="118"/>
      <c r="AM397" s="4"/>
      <c r="AN397" s="4"/>
      <c r="AO397" s="4"/>
      <c r="AP397" s="113"/>
      <c r="AQ397" s="118"/>
    </row>
    <row r="398" spans="1:119" ht="12" customHeight="1" x14ac:dyDescent="0.2">
      <c r="AM398" s="4"/>
      <c r="AN398" s="4"/>
      <c r="AO398" s="115"/>
      <c r="AP398" s="81"/>
      <c r="AQ398" s="34"/>
    </row>
    <row r="399" spans="1:119" ht="12" customHeight="1" x14ac:dyDescent="0.2">
      <c r="AM399" s="4"/>
      <c r="AN399" s="4"/>
      <c r="AO399" s="115"/>
      <c r="AP399" s="81"/>
      <c r="AQ399" s="34"/>
    </row>
    <row r="400" spans="1:119" ht="12" customHeight="1" x14ac:dyDescent="0.2">
      <c r="AM400" s="4"/>
      <c r="AN400" s="4"/>
      <c r="AO400" s="115"/>
      <c r="AP400" s="81"/>
      <c r="AQ400" s="34"/>
    </row>
    <row r="401" spans="39:43" ht="12" customHeight="1" x14ac:dyDescent="0.2">
      <c r="AM401" s="4"/>
      <c r="AN401" s="4"/>
      <c r="AO401" s="115"/>
      <c r="AP401" s="81"/>
      <c r="AQ401" s="34"/>
    </row>
    <row r="402" spans="39:43" ht="12" customHeight="1" x14ac:dyDescent="0.2">
      <c r="AM402" s="4"/>
      <c r="AN402" s="4"/>
      <c r="AO402" s="115"/>
      <c r="AP402" s="81"/>
      <c r="AQ402" s="34"/>
    </row>
    <row r="403" spans="39:43" ht="12" customHeight="1" x14ac:dyDescent="0.2">
      <c r="AM403" s="4"/>
      <c r="AN403" s="4"/>
      <c r="AO403" s="115"/>
      <c r="AP403" s="81"/>
      <c r="AQ403" s="34"/>
    </row>
    <row r="404" spans="39:43" ht="12" customHeight="1" x14ac:dyDescent="0.2">
      <c r="AM404" s="4"/>
      <c r="AN404" s="4"/>
      <c r="AO404" s="115"/>
      <c r="AP404" s="81"/>
      <c r="AQ404" s="34"/>
    </row>
    <row r="405" spans="39:43" ht="12" customHeight="1" x14ac:dyDescent="0.2">
      <c r="AM405" s="4"/>
      <c r="AN405" s="4"/>
      <c r="AO405" s="115"/>
      <c r="AP405" s="81"/>
      <c r="AQ405" s="34"/>
    </row>
    <row r="406" spans="39:43" ht="12" customHeight="1" x14ac:dyDescent="0.2">
      <c r="AM406" s="4"/>
      <c r="AN406" s="4"/>
      <c r="AO406" s="115"/>
      <c r="AP406" s="81"/>
      <c r="AQ406" s="34"/>
    </row>
    <row r="407" spans="39:43" ht="12" customHeight="1" x14ac:dyDescent="0.2">
      <c r="AM407" s="4"/>
      <c r="AN407" s="4"/>
      <c r="AO407" s="115"/>
      <c r="AP407" s="81"/>
      <c r="AQ407" s="34"/>
    </row>
    <row r="408" spans="39:43" ht="12" customHeight="1" x14ac:dyDescent="0.2">
      <c r="AM408" s="4"/>
      <c r="AN408" s="4"/>
      <c r="AO408" s="115"/>
      <c r="AP408" s="81"/>
      <c r="AQ408" s="34"/>
    </row>
    <row r="409" spans="39:43" ht="12" customHeight="1" x14ac:dyDescent="0.2">
      <c r="AM409" s="4"/>
      <c r="AN409" s="4"/>
      <c r="AO409" s="115"/>
      <c r="AP409" s="81"/>
      <c r="AQ409" s="34"/>
    </row>
    <row r="410" spans="39:43" ht="12" customHeight="1" x14ac:dyDescent="0.2">
      <c r="AM410" s="4"/>
      <c r="AN410" s="4"/>
      <c r="AO410" s="115"/>
      <c r="AP410" s="81"/>
      <c r="AQ410" s="34"/>
    </row>
    <row r="411" spans="39:43" ht="12" customHeight="1" x14ac:dyDescent="0.2">
      <c r="AM411" s="4"/>
      <c r="AN411" s="4"/>
      <c r="AO411" s="115"/>
      <c r="AP411" s="81"/>
      <c r="AQ411" s="34"/>
    </row>
    <row r="412" spans="39:43" ht="12" customHeight="1" x14ac:dyDescent="0.2">
      <c r="AM412" s="4"/>
      <c r="AN412" s="4"/>
      <c r="AO412" s="115"/>
      <c r="AP412" s="81"/>
      <c r="AQ412" s="34"/>
    </row>
    <row r="413" spans="39:43" ht="12" customHeight="1" x14ac:dyDescent="0.2">
      <c r="AM413" s="4"/>
      <c r="AN413" s="4"/>
      <c r="AO413" s="115"/>
      <c r="AP413" s="81"/>
      <c r="AQ413" s="34"/>
    </row>
    <row r="414" spans="39:43" ht="12" customHeight="1" x14ac:dyDescent="0.2">
      <c r="AM414" s="4"/>
      <c r="AN414" s="4"/>
      <c r="AO414" s="115"/>
      <c r="AP414" s="81"/>
      <c r="AQ414" s="34"/>
    </row>
    <row r="415" spans="39:43" ht="12" customHeight="1" x14ac:dyDescent="0.2">
      <c r="AM415" s="4"/>
      <c r="AN415" s="4"/>
      <c r="AO415" s="115"/>
      <c r="AP415" s="81"/>
      <c r="AQ415" s="34"/>
    </row>
    <row r="416" spans="39:43" ht="12" customHeight="1" x14ac:dyDescent="0.2">
      <c r="AM416" s="4"/>
      <c r="AN416" s="4"/>
      <c r="AO416" s="115"/>
      <c r="AP416" s="81"/>
      <c r="AQ416" s="34"/>
    </row>
    <row r="417" spans="39:43" ht="12" customHeight="1" x14ac:dyDescent="0.2">
      <c r="AM417" s="4"/>
      <c r="AN417" s="4"/>
      <c r="AO417" s="115"/>
      <c r="AP417" s="81"/>
      <c r="AQ417" s="34"/>
    </row>
    <row r="418" spans="39:43" ht="12" customHeight="1" x14ac:dyDescent="0.2">
      <c r="AM418" s="4"/>
      <c r="AN418" s="4"/>
      <c r="AO418" s="115"/>
      <c r="AP418" s="81"/>
      <c r="AQ418" s="34"/>
    </row>
    <row r="419" spans="39:43" ht="12" customHeight="1" x14ac:dyDescent="0.2">
      <c r="AM419" s="4"/>
      <c r="AN419" s="4"/>
      <c r="AO419" s="115"/>
      <c r="AP419" s="81"/>
      <c r="AQ419" s="34"/>
    </row>
    <row r="420" spans="39:43" ht="12" customHeight="1" x14ac:dyDescent="0.2">
      <c r="AM420" s="4"/>
      <c r="AN420" s="4"/>
      <c r="AO420" s="115"/>
      <c r="AP420" s="81"/>
      <c r="AQ420" s="34"/>
    </row>
    <row r="421" spans="39:43" ht="12" customHeight="1" x14ac:dyDescent="0.2">
      <c r="AM421" s="4"/>
      <c r="AN421" s="4"/>
      <c r="AO421" s="115"/>
      <c r="AP421" s="81"/>
      <c r="AQ421" s="34"/>
    </row>
    <row r="422" spans="39:43" ht="12" customHeight="1" x14ac:dyDescent="0.2">
      <c r="AM422" s="4"/>
      <c r="AN422" s="4"/>
      <c r="AO422" s="115"/>
      <c r="AP422" s="81"/>
      <c r="AQ422" s="34"/>
    </row>
    <row r="423" spans="39:43" ht="12" customHeight="1" x14ac:dyDescent="0.2">
      <c r="AM423" s="4"/>
      <c r="AN423" s="4"/>
      <c r="AO423" s="115"/>
      <c r="AP423" s="81"/>
      <c r="AQ423" s="34"/>
    </row>
    <row r="424" spans="39:43" ht="12" customHeight="1" x14ac:dyDescent="0.2">
      <c r="AM424" s="4"/>
      <c r="AN424" s="4"/>
      <c r="AO424" s="115"/>
      <c r="AP424" s="81"/>
      <c r="AQ424" s="34"/>
    </row>
    <row r="425" spans="39:43" ht="12" customHeight="1" x14ac:dyDescent="0.2">
      <c r="AM425" s="4"/>
      <c r="AN425" s="4"/>
      <c r="AO425" s="115"/>
      <c r="AP425" s="81"/>
      <c r="AQ425" s="34"/>
    </row>
    <row r="426" spans="39:43" ht="12" customHeight="1" x14ac:dyDescent="0.2">
      <c r="AM426" s="4"/>
      <c r="AN426" s="4"/>
      <c r="AO426" s="115"/>
      <c r="AP426" s="81"/>
      <c r="AQ426" s="34"/>
    </row>
  </sheetData>
  <mergeCells count="7">
    <mergeCell ref="B4:C5"/>
    <mergeCell ref="D4:D5"/>
    <mergeCell ref="E4:E5"/>
    <mergeCell ref="L6:M6"/>
    <mergeCell ref="L2:N2"/>
    <mergeCell ref="L5:M5"/>
    <mergeCell ref="F4:F5"/>
  </mergeCells>
  <phoneticPr fontId="0" type="noConversion"/>
  <pageMargins left="0.28999999999999998" right="0.62" top="1" bottom="1" header="0.5" footer="0.5"/>
  <pageSetup scale="43" orientation="landscape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30721" r:id="rId4" name="CommandButton1">
          <controlPr defaultSize="0" autoLine="0" r:id="rId5">
            <anchor moveWithCells="1">
              <from>
                <xdr:col>6</xdr:col>
                <xdr:colOff>228600</xdr:colOff>
                <xdr:row>39</xdr:row>
                <xdr:rowOff>28575</xdr:rowOff>
              </from>
              <to>
                <xdr:col>9</xdr:col>
                <xdr:colOff>114300</xdr:colOff>
                <xdr:row>42</xdr:row>
                <xdr:rowOff>85725</xdr:rowOff>
              </to>
            </anchor>
          </controlPr>
        </control>
      </mc:Choice>
      <mc:Fallback>
        <control shapeId="30721" r:id="rId4" name="CommandButton1"/>
      </mc:Fallback>
    </mc:AlternateContent>
    <mc:AlternateContent xmlns:mc="http://schemas.openxmlformats.org/markup-compatibility/2006">
      <mc:Choice Requires="x14">
        <control shapeId="30724" r:id="rId6" name="Drop Down 4">
          <controlPr defaultSize="0" autoLine="0" autoPict="0" macro="[0]!DropDown4_Change">
            <anchor moveWithCells="1">
              <from>
                <xdr:col>13</xdr:col>
                <xdr:colOff>0</xdr:colOff>
                <xdr:row>20</xdr:row>
                <xdr:rowOff>9525</xdr:rowOff>
              </from>
              <to>
                <xdr:col>14</xdr:col>
                <xdr:colOff>600075</xdr:colOff>
                <xdr:row>20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29" r:id="rId7" name="Drop Down 9">
          <controlPr defaultSize="0" autoLine="0" autoPict="0">
            <anchor moveWithCells="1">
              <from>
                <xdr:col>8</xdr:col>
                <xdr:colOff>9525</xdr:colOff>
                <xdr:row>5</xdr:row>
                <xdr:rowOff>9525</xdr:rowOff>
              </from>
              <to>
                <xdr:col>8</xdr:col>
                <xdr:colOff>1000125</xdr:colOff>
                <xdr:row>6</xdr:row>
                <xdr:rowOff>0</xdr:rowOff>
              </to>
            </anchor>
          </controlPr>
        </control>
      </mc:Choice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384"/>
  <sheetViews>
    <sheetView topLeftCell="X1" zoomScale="75" workbookViewId="0">
      <selection activeCell="Z6" sqref="Z6:AB365"/>
    </sheetView>
  </sheetViews>
  <sheetFormatPr defaultRowHeight="12.75" x14ac:dyDescent="0.2"/>
  <cols>
    <col min="1" max="1" width="4.7109375" style="109" customWidth="1"/>
    <col min="2" max="2" width="8" style="4" customWidth="1"/>
    <col min="3" max="4" width="9.140625" style="4"/>
    <col min="5" max="5" width="7" style="4" customWidth="1"/>
    <col min="6" max="6" width="7.42578125" style="4" customWidth="1"/>
    <col min="7" max="8" width="9.140625" style="4"/>
    <col min="9" max="9" width="7.28515625" style="4" customWidth="1"/>
    <col min="10" max="10" width="4" style="4" customWidth="1"/>
    <col min="11" max="11" width="8.42578125" style="4" customWidth="1"/>
    <col min="12" max="12" width="7.5703125" style="4" customWidth="1"/>
    <col min="13" max="14" width="7.42578125" style="4" customWidth="1"/>
    <col min="15" max="15" width="7.85546875" style="4" customWidth="1"/>
    <col min="16" max="16" width="7.28515625" style="4" customWidth="1"/>
    <col min="17" max="18" width="7.5703125" style="4" customWidth="1"/>
    <col min="19" max="19" width="9.5703125" style="4" customWidth="1"/>
    <col min="20" max="21" width="10.28515625" style="4" customWidth="1"/>
    <col min="22" max="27" width="9.140625" style="4"/>
    <col min="28" max="28" width="12.7109375" style="4" customWidth="1"/>
    <col min="29" max="29" width="10.28515625" style="4" bestFit="1" customWidth="1"/>
    <col min="30" max="30" width="10.28515625" style="4" customWidth="1"/>
    <col min="31" max="32" width="12.140625" style="4" bestFit="1" customWidth="1"/>
    <col min="33" max="16384" width="9.140625" style="4"/>
  </cols>
  <sheetData>
    <row r="1" spans="1:32" ht="23.25" x14ac:dyDescent="0.35">
      <c r="A1" s="108" t="s">
        <v>209</v>
      </c>
    </row>
    <row r="2" spans="1:32" x14ac:dyDescent="0.2">
      <c r="A2" s="121" t="s">
        <v>214</v>
      </c>
    </row>
    <row r="4" spans="1:32" x14ac:dyDescent="0.2">
      <c r="B4" s="4" t="s">
        <v>293</v>
      </c>
      <c r="K4" s="4" t="s">
        <v>294</v>
      </c>
    </row>
    <row r="5" spans="1:32" ht="38.25" x14ac:dyDescent="0.2">
      <c r="A5" s="182"/>
      <c r="B5" s="211" t="s">
        <v>145</v>
      </c>
      <c r="C5" s="190" t="s">
        <v>1</v>
      </c>
      <c r="D5" s="190" t="s">
        <v>2</v>
      </c>
      <c r="E5" s="190" t="s">
        <v>3</v>
      </c>
      <c r="F5" s="190" t="s">
        <v>4</v>
      </c>
      <c r="G5" s="190" t="s">
        <v>304</v>
      </c>
      <c r="H5" s="190" t="s">
        <v>305</v>
      </c>
      <c r="I5" s="190" t="s">
        <v>306</v>
      </c>
      <c r="K5" s="211" t="s">
        <v>145</v>
      </c>
      <c r="L5" s="217" t="s">
        <v>270</v>
      </c>
      <c r="M5" s="189" t="s">
        <v>308</v>
      </c>
      <c r="N5" s="189" t="s">
        <v>292</v>
      </c>
      <c r="O5" s="189" t="s">
        <v>309</v>
      </c>
      <c r="P5" s="190" t="s">
        <v>310</v>
      </c>
      <c r="Q5" s="190" t="s">
        <v>311</v>
      </c>
      <c r="R5" s="190" t="s">
        <v>307</v>
      </c>
      <c r="S5" s="190" t="s">
        <v>1</v>
      </c>
      <c r="T5" s="190" t="s">
        <v>2</v>
      </c>
      <c r="U5" s="297" t="s">
        <v>3</v>
      </c>
      <c r="V5" s="297" t="s">
        <v>4</v>
      </c>
      <c r="W5" s="190" t="s">
        <v>304</v>
      </c>
      <c r="X5" s="190" t="s">
        <v>305</v>
      </c>
      <c r="Y5" s="190" t="s">
        <v>306</v>
      </c>
      <c r="Z5" s="190" t="s">
        <v>319</v>
      </c>
      <c r="AA5" s="190" t="s">
        <v>320</v>
      </c>
      <c r="AB5" s="190" t="s">
        <v>312</v>
      </c>
      <c r="AC5" s="220" t="s">
        <v>288</v>
      </c>
      <c r="AD5" s="190" t="s">
        <v>289</v>
      </c>
      <c r="AE5" s="220" t="s">
        <v>290</v>
      </c>
      <c r="AF5" s="190" t="s">
        <v>291</v>
      </c>
    </row>
    <row r="6" spans="1:32" x14ac:dyDescent="0.2">
      <c r="A6" s="215">
        <v>1</v>
      </c>
      <c r="B6" s="223">
        <f>dealStart</f>
        <v>37257</v>
      </c>
      <c r="C6" s="224">
        <f>VLOOKUP(B6, 'Power Curves'!$B$9:$I$261, 3)+IF(BasisNumber=1, 0,VLOOKUP(B6,'Power Curves'!$BM$9:$BO$316,2))</f>
        <v>26.47</v>
      </c>
      <c r="D6" s="224">
        <f>VLOOKUP(B6, 'Power Curves'!$B$9:$I$261, 7)+IF(BasisNumber=1, 0,VLOOKUP(B6,'Power Curves'!$BM$9:$BO$316,3))</f>
        <v>17.512</v>
      </c>
      <c r="E6" s="225">
        <f>IF(VLOOKUP(B6,'Power Curves'!$K$9:$AD$232,15)&lt;&gt;0, VLOOKUP(B6,'Power Curves'!$K$9:$AD$232,15), E5)</f>
        <v>0.59</v>
      </c>
      <c r="F6" s="226">
        <f>IF(VLOOKUP(B6,'Power Curves'!$K$9:$AD$232,19)&lt;&gt;0, VLOOKUP(B6,'Power Curves'!$K$9:$AD$232,19), F5)</f>
        <v>0.19500000000000001</v>
      </c>
      <c r="G6" s="225">
        <f>IF(VLOOKUP(B6, 'Power Curves'!$K$9:$R$330, 3)&gt;0, VLOOKUP(B6, 'Power Curves'!$K$9:$R$330, 3),G7)</f>
        <v>25.553000000000001</v>
      </c>
      <c r="H6" s="225">
        <f>IF(VLOOKUP(B6, 'Power Curves'!$K$9:$R$330, 7)&gt;0, VLOOKUP(B6, 'Power Curves'!$K$9:$R$330, 7), H7)</f>
        <v>24.362000000000002</v>
      </c>
      <c r="I6" s="307">
        <f>SQRT( (VLOOKUP(B6, 'Power Curves'!$K$9:$AL$227, 23)^2*16+VLOOKUP(B6, 'Power Curves'!$K$9:$AL$227, 27)^2*8)/24)</f>
        <v>0.60685665523251875</v>
      </c>
      <c r="K6" s="218">
        <f>B6</f>
        <v>37257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231">
        <f t="shared" ref="S6:Y6" si="0">C6+L6</f>
        <v>26.47</v>
      </c>
      <c r="T6" s="232">
        <f t="shared" si="0"/>
        <v>17.512</v>
      </c>
      <c r="U6" s="233">
        <f t="shared" si="0"/>
        <v>0.59</v>
      </c>
      <c r="V6" s="234">
        <f t="shared" si="0"/>
        <v>0.19500000000000001</v>
      </c>
      <c r="W6" s="225">
        <f t="shared" si="0"/>
        <v>25.553000000000001</v>
      </c>
      <c r="X6" s="225">
        <f t="shared" si="0"/>
        <v>24.362000000000002</v>
      </c>
      <c r="Y6" s="307">
        <f t="shared" si="0"/>
        <v>0.60685665523251875</v>
      </c>
      <c r="Z6" s="309">
        <v>0</v>
      </c>
      <c r="AA6" s="8">
        <v>0</v>
      </c>
      <c r="AB6" s="221">
        <v>0</v>
      </c>
      <c r="AC6" s="191">
        <v>100</v>
      </c>
      <c r="AD6" s="191">
        <v>25</v>
      </c>
      <c r="AE6" s="191">
        <v>100</v>
      </c>
      <c r="AF6" s="191">
        <v>10</v>
      </c>
    </row>
    <row r="7" spans="1:32" x14ac:dyDescent="0.2">
      <c r="A7" s="215">
        <v>2</v>
      </c>
      <c r="B7" s="223">
        <f t="shared" ref="B7:B70" si="1">EOMONTH(B6,0)+1</f>
        <v>37288</v>
      </c>
      <c r="C7" s="224">
        <f>VLOOKUP(B7, 'Power Curves'!$B$9:$I$261, 3)+IF(BasisNumber=1, 0,VLOOKUP(B7,'Power Curves'!$BM$9:$BO$316,2))</f>
        <v>25.72</v>
      </c>
      <c r="D7" s="224">
        <f>VLOOKUP(B7, 'Power Curves'!$B$9:$I$261, 7)+IF(BasisNumber=1, 0,VLOOKUP(B7,'Power Curves'!$BM$9:$BO$316,3))</f>
        <v>16.862000000000002</v>
      </c>
      <c r="E7" s="225">
        <f>IF(VLOOKUP(B7,'Power Curves'!$K$9:$AD$232,15)&lt;&gt;0, VLOOKUP(B7,'Power Curves'!$K$9:$AD$232,15), E6)</f>
        <v>0.59</v>
      </c>
      <c r="F7" s="226">
        <f>IF(VLOOKUP(B7,'Power Curves'!$K$9:$AD$232,19)&lt;&gt;0, VLOOKUP(B7,'Power Curves'!$K$9:$AD$232,19), F6)</f>
        <v>0.19500000000000001</v>
      </c>
      <c r="G7" s="225">
        <f>IF(VLOOKUP(B7, 'Power Curves'!$K$9:$R$330, 3)&gt;0, VLOOKUP(B7, 'Power Curves'!$K$9:$R$330, 3),G8)</f>
        <v>23.803000000000001</v>
      </c>
      <c r="H7" s="225">
        <f>IF(VLOOKUP(B7, 'Power Curves'!$K$9:$R$330, 7)&gt;0, VLOOKUP(B7, 'Power Curves'!$K$9:$R$330, 7), H8)</f>
        <v>22.862000000000002</v>
      </c>
      <c r="I7" s="308">
        <f>SQRT( (VLOOKUP(B7, 'Power Curves'!$K$9:$AL$227, 23)^2*16+VLOOKUP(B7, 'Power Curves'!$K$9:$AL$227, 27)^2*8)/24)</f>
        <v>0.60685665523251875</v>
      </c>
      <c r="K7" s="218">
        <f t="shared" ref="K7:K70" si="2">B7</f>
        <v>37288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235">
        <f t="shared" ref="S7:S70" si="3">C7+L7</f>
        <v>25.72</v>
      </c>
      <c r="T7" s="334">
        <f t="shared" ref="T7:T70" si="4">D7+M7</f>
        <v>16.862000000000002</v>
      </c>
      <c r="U7" s="224">
        <f t="shared" ref="U7:U70" si="5">E7+N7</f>
        <v>0.59</v>
      </c>
      <c r="V7" s="226">
        <f t="shared" ref="V7:V70" si="6">F7+O7</f>
        <v>0.19500000000000001</v>
      </c>
      <c r="W7" s="225">
        <f t="shared" ref="W7:W70" si="7">G7+P7</f>
        <v>23.803000000000001</v>
      </c>
      <c r="X7" s="225">
        <f t="shared" ref="X7:X70" si="8">H7+Q7</f>
        <v>22.862000000000002</v>
      </c>
      <c r="Y7" s="224">
        <f t="shared" ref="Y7:Y70" si="9">I7+R7</f>
        <v>0.60685665523251875</v>
      </c>
      <c r="Z7" s="309">
        <v>0</v>
      </c>
      <c r="AA7" s="8">
        <v>0</v>
      </c>
      <c r="AB7" s="221">
        <v>0</v>
      </c>
      <c r="AC7" s="191">
        <v>100</v>
      </c>
      <c r="AD7" s="191">
        <v>25</v>
      </c>
      <c r="AE7" s="191">
        <v>100</v>
      </c>
      <c r="AF7" s="191">
        <v>11</v>
      </c>
    </row>
    <row r="8" spans="1:32" x14ac:dyDescent="0.2">
      <c r="A8" s="215">
        <v>3</v>
      </c>
      <c r="B8" s="223">
        <f t="shared" si="1"/>
        <v>37316</v>
      </c>
      <c r="C8" s="224">
        <f>VLOOKUP(B8, 'Power Curves'!$B$9:$I$261, 3)+IF(BasisNumber=1, 0,VLOOKUP(B8,'Power Curves'!$BM$9:$BO$316,2))</f>
        <v>26</v>
      </c>
      <c r="D8" s="224">
        <f>VLOOKUP(B8, 'Power Curves'!$B$9:$I$261, 7)+IF(BasisNumber=1, 0,VLOOKUP(B8,'Power Curves'!$BM$9:$BO$316,3))</f>
        <v>15.112</v>
      </c>
      <c r="E8" s="225">
        <f>IF(VLOOKUP(B8,'Power Curves'!$K$9:$AD$232,15)&lt;&gt;0, VLOOKUP(B8,'Power Curves'!$K$9:$AD$232,15), E7)</f>
        <v>0.44</v>
      </c>
      <c r="F8" s="226">
        <f>IF(VLOOKUP(B8,'Power Curves'!$K$9:$AD$232,19)&lt;&gt;0, VLOOKUP(B8,'Power Curves'!$K$9:$AD$232,19), F7)</f>
        <v>0.17499999999999999</v>
      </c>
      <c r="G8" s="225">
        <f>VLOOKUP(B8, 'Power Curves'!$K$9:$R$330, 3)</f>
        <v>25.9</v>
      </c>
      <c r="H8" s="225">
        <f>VLOOKUP(B8, 'Power Curves'!$K$9:$R$330, 7)</f>
        <v>24.84</v>
      </c>
      <c r="I8" s="308">
        <f>SQRT( (VLOOKUP(B8, 'Power Curves'!$K$9:$AL$227, 23)^2*16+VLOOKUP(B8, 'Power Curves'!$K$9:$AL$227, 27)^2*8)/24)</f>
        <v>0.48008193745095923</v>
      </c>
      <c r="K8" s="218">
        <f t="shared" si="2"/>
        <v>37316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235">
        <f t="shared" si="3"/>
        <v>26</v>
      </c>
      <c r="T8" s="229">
        <f t="shared" si="4"/>
        <v>15.112</v>
      </c>
      <c r="U8" s="224">
        <f t="shared" si="5"/>
        <v>0.44</v>
      </c>
      <c r="V8" s="226">
        <f t="shared" si="6"/>
        <v>0.17499999999999999</v>
      </c>
      <c r="W8" s="225">
        <f t="shared" si="7"/>
        <v>25.9</v>
      </c>
      <c r="X8" s="225">
        <f t="shared" si="8"/>
        <v>24.84</v>
      </c>
      <c r="Y8" s="224">
        <f t="shared" si="9"/>
        <v>0.48008193745095923</v>
      </c>
      <c r="Z8" s="309">
        <v>0</v>
      </c>
      <c r="AA8" s="8">
        <v>0</v>
      </c>
      <c r="AB8" s="221">
        <v>0</v>
      </c>
      <c r="AC8" s="191">
        <v>100</v>
      </c>
      <c r="AD8" s="191">
        <v>25</v>
      </c>
      <c r="AE8" s="191">
        <v>100</v>
      </c>
      <c r="AF8" s="191">
        <v>12</v>
      </c>
    </row>
    <row r="9" spans="1:32" x14ac:dyDescent="0.2">
      <c r="A9" s="215">
        <v>4</v>
      </c>
      <c r="B9" s="223">
        <f t="shared" si="1"/>
        <v>37347</v>
      </c>
      <c r="C9" s="224">
        <f>VLOOKUP(B9, 'Power Curves'!$B$9:$I$261, 3)+IF(BasisNumber=1, 0,VLOOKUP(B9,'Power Curves'!$BM$9:$BO$316,2))</f>
        <v>25.7</v>
      </c>
      <c r="D9" s="224">
        <f>VLOOKUP(B9, 'Power Curves'!$B$9:$I$261, 7)+IF(BasisNumber=1, 0,VLOOKUP(B9,'Power Curves'!$BM$9:$BO$316,3))</f>
        <v>14.462000000000002</v>
      </c>
      <c r="E9" s="225">
        <f>IF(VLOOKUP(B9,'Power Curves'!$K$9:$AD$232,15)&lt;&gt;0, VLOOKUP(B9,'Power Curves'!$K$9:$AD$232,15), E8)</f>
        <v>0.44</v>
      </c>
      <c r="F9" s="226">
        <f>IF(VLOOKUP(B9,'Power Curves'!$K$9:$AD$232,19)&lt;&gt;0, VLOOKUP(B9,'Power Curves'!$K$9:$AD$232,19), F8)</f>
        <v>0.17499999999999999</v>
      </c>
      <c r="G9" s="225">
        <f>VLOOKUP(B9, 'Power Curves'!$K$9:$R$330, 3)</f>
        <v>26.669</v>
      </c>
      <c r="H9" s="225">
        <f>VLOOKUP(B9, 'Power Curves'!$K$9:$R$330, 7)</f>
        <v>25.227</v>
      </c>
      <c r="I9" s="308">
        <f>SQRT( (VLOOKUP(B9, 'Power Curves'!$K$9:$AL$227, 23)^2*16+VLOOKUP(B9, 'Power Curves'!$K$9:$AL$227, 27)^2*8)/24)</f>
        <v>0.48008193745095923</v>
      </c>
      <c r="K9" s="218">
        <f t="shared" si="2"/>
        <v>37347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235">
        <f t="shared" si="3"/>
        <v>25.7</v>
      </c>
      <c r="T9" s="229">
        <f t="shared" si="4"/>
        <v>14.462000000000002</v>
      </c>
      <c r="U9" s="224">
        <f t="shared" si="5"/>
        <v>0.44</v>
      </c>
      <c r="V9" s="226">
        <f t="shared" si="6"/>
        <v>0.17499999999999999</v>
      </c>
      <c r="W9" s="225">
        <f t="shared" si="7"/>
        <v>26.669</v>
      </c>
      <c r="X9" s="225">
        <f t="shared" si="8"/>
        <v>25.227</v>
      </c>
      <c r="Y9" s="224">
        <f t="shared" si="9"/>
        <v>0.48008193745095923</v>
      </c>
      <c r="Z9" s="309">
        <v>0</v>
      </c>
      <c r="AA9" s="8">
        <v>0</v>
      </c>
      <c r="AB9" s="221">
        <v>0</v>
      </c>
      <c r="AC9" s="191">
        <v>100</v>
      </c>
      <c r="AD9" s="191">
        <v>25</v>
      </c>
      <c r="AE9" s="191">
        <v>100</v>
      </c>
      <c r="AF9" s="191">
        <v>13</v>
      </c>
    </row>
    <row r="10" spans="1:32" x14ac:dyDescent="0.2">
      <c r="A10" s="215">
        <v>5</v>
      </c>
      <c r="B10" s="223">
        <f t="shared" si="1"/>
        <v>37377</v>
      </c>
      <c r="C10" s="224">
        <f>VLOOKUP(B10, 'Power Curves'!$B$9:$I$261, 3)+IF(BasisNumber=1, 0,VLOOKUP(B10,'Power Curves'!$BM$9:$BO$316,2))</f>
        <v>28.065000000000001</v>
      </c>
      <c r="D10" s="224">
        <f>VLOOKUP(B10, 'Power Curves'!$B$9:$I$261, 7)+IF(BasisNumber=1, 0,VLOOKUP(B10,'Power Curves'!$BM$9:$BO$316,3))</f>
        <v>15.302000000000001</v>
      </c>
      <c r="E10" s="225">
        <f>IF(VLOOKUP(B10,'Power Curves'!$K$9:$AD$232,15)&lt;&gt;0, VLOOKUP(B10,'Power Curves'!$K$9:$AD$232,15), E9)</f>
        <v>0.4</v>
      </c>
      <c r="F10" s="226">
        <f>IF(VLOOKUP(B10,'Power Curves'!$K$9:$AD$232,19)&lt;&gt;0, VLOOKUP(B10,'Power Curves'!$K$9:$AD$232,19), F9)</f>
        <v>0.17499999999999999</v>
      </c>
      <c r="G10" s="225">
        <f>VLOOKUP(B10, 'Power Curves'!$K$9:$R$330, 3)</f>
        <v>25.873000000000001</v>
      </c>
      <c r="H10" s="225">
        <f>VLOOKUP(B10, 'Power Curves'!$K$9:$R$330, 7)</f>
        <v>23.503</v>
      </c>
      <c r="I10" s="308">
        <f>SQRT( (VLOOKUP(B10, 'Power Curves'!$K$9:$AL$227, 23)^2*16+VLOOKUP(B10, 'Power Curves'!$K$9:$AL$227, 27)^2*8)/24)</f>
        <v>0.45552167895721496</v>
      </c>
      <c r="K10" s="218">
        <f t="shared" si="2"/>
        <v>37377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235">
        <f t="shared" si="3"/>
        <v>28.065000000000001</v>
      </c>
      <c r="T10" s="229">
        <f t="shared" si="4"/>
        <v>15.302000000000001</v>
      </c>
      <c r="U10" s="224">
        <f t="shared" si="5"/>
        <v>0.4</v>
      </c>
      <c r="V10" s="226">
        <f t="shared" si="6"/>
        <v>0.17499999999999999</v>
      </c>
      <c r="W10" s="225">
        <f t="shared" si="7"/>
        <v>25.873000000000001</v>
      </c>
      <c r="X10" s="225">
        <f t="shared" si="8"/>
        <v>23.503</v>
      </c>
      <c r="Y10" s="224">
        <f t="shared" si="9"/>
        <v>0.45552167895721496</v>
      </c>
      <c r="Z10" s="309">
        <v>0</v>
      </c>
      <c r="AA10" s="8">
        <v>0</v>
      </c>
      <c r="AB10" s="221">
        <v>0</v>
      </c>
      <c r="AC10" s="191">
        <v>250</v>
      </c>
      <c r="AD10" s="191">
        <v>25</v>
      </c>
      <c r="AE10" s="191">
        <v>100</v>
      </c>
      <c r="AF10" s="191">
        <v>14</v>
      </c>
    </row>
    <row r="11" spans="1:32" x14ac:dyDescent="0.2">
      <c r="A11" s="215">
        <v>6</v>
      </c>
      <c r="B11" s="223">
        <f t="shared" si="1"/>
        <v>37408</v>
      </c>
      <c r="C11" s="224">
        <f>VLOOKUP(B11, 'Power Curves'!$B$9:$I$261, 3)+IF(BasisNumber=1, 0,VLOOKUP(B11,'Power Curves'!$BM$9:$BO$316,2))</f>
        <v>31.88</v>
      </c>
      <c r="D11" s="224">
        <f>VLOOKUP(B11, 'Power Curves'!$B$9:$I$261, 7)+IF(BasisNumber=1, 0,VLOOKUP(B11,'Power Curves'!$BM$9:$BO$316,3))</f>
        <v>16.962</v>
      </c>
      <c r="E11" s="225">
        <f>IF(VLOOKUP(B11,'Power Curves'!$K$9:$AD$232,15)&lt;&gt;0, VLOOKUP(B11,'Power Curves'!$K$9:$AD$232,15), E10)</f>
        <v>0.4</v>
      </c>
      <c r="F11" s="226">
        <f>IF(VLOOKUP(B11,'Power Curves'!$K$9:$AD$232,19)&lt;&gt;0, VLOOKUP(B11,'Power Curves'!$K$9:$AD$232,19), F10)</f>
        <v>0.18</v>
      </c>
      <c r="G11" s="225">
        <f>VLOOKUP(B11, 'Power Curves'!$K$9:$R$330, 3)</f>
        <v>26.83</v>
      </c>
      <c r="H11" s="225">
        <f>VLOOKUP(B11, 'Power Curves'!$K$9:$R$330, 7)</f>
        <v>25.713000000000001</v>
      </c>
      <c r="I11" s="308">
        <f>SQRT( (VLOOKUP(B11, 'Power Curves'!$K$9:$AL$227, 23)^2*16+VLOOKUP(B11, 'Power Curves'!$K$9:$AL$227, 27)^2*8)/24)</f>
        <v>0.51035935052339998</v>
      </c>
      <c r="K11" s="218">
        <f t="shared" si="2"/>
        <v>37408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235">
        <f t="shared" si="3"/>
        <v>31.88</v>
      </c>
      <c r="T11" s="229">
        <f t="shared" si="4"/>
        <v>16.962</v>
      </c>
      <c r="U11" s="224">
        <f t="shared" si="5"/>
        <v>0.4</v>
      </c>
      <c r="V11" s="226">
        <f t="shared" si="6"/>
        <v>0.18</v>
      </c>
      <c r="W11" s="225">
        <f t="shared" si="7"/>
        <v>26.83</v>
      </c>
      <c r="X11" s="225">
        <f t="shared" si="8"/>
        <v>25.713000000000001</v>
      </c>
      <c r="Y11" s="224">
        <f t="shared" si="9"/>
        <v>0.51035935052339998</v>
      </c>
      <c r="Z11" s="309">
        <v>0</v>
      </c>
      <c r="AA11" s="8">
        <v>0</v>
      </c>
      <c r="AB11" s="221">
        <v>0</v>
      </c>
      <c r="AC11" s="191">
        <v>250</v>
      </c>
      <c r="AD11" s="191">
        <v>25</v>
      </c>
      <c r="AE11" s="191">
        <v>100</v>
      </c>
      <c r="AF11" s="191">
        <v>15</v>
      </c>
    </row>
    <row r="12" spans="1:32" x14ac:dyDescent="0.2">
      <c r="A12" s="215">
        <v>7</v>
      </c>
      <c r="B12" s="223">
        <f t="shared" si="1"/>
        <v>37438</v>
      </c>
      <c r="C12" s="224">
        <f>VLOOKUP(B12, 'Power Curves'!$B$9:$I$261, 3)+IF(BasisNumber=1, 0,VLOOKUP(B12,'Power Curves'!$BM$9:$BO$316,2))</f>
        <v>39.979999999999997</v>
      </c>
      <c r="D12" s="224">
        <f>VLOOKUP(B12, 'Power Curves'!$B$9:$I$261, 7)+IF(BasisNumber=1, 0,VLOOKUP(B12,'Power Curves'!$BM$9:$BO$316,3))</f>
        <v>18.562000000000001</v>
      </c>
      <c r="E12" s="225">
        <f>IF(VLOOKUP(B12,'Power Curves'!$K$9:$AD$232,15)&lt;&gt;0, VLOOKUP(B12,'Power Curves'!$K$9:$AD$232,15), E11)</f>
        <v>0.435</v>
      </c>
      <c r="F12" s="226">
        <f>IF(VLOOKUP(B12,'Power Curves'!$K$9:$AD$232,19)&lt;&gt;0, VLOOKUP(B12,'Power Curves'!$K$9:$AD$232,19), F11)</f>
        <v>0.19</v>
      </c>
      <c r="G12" s="225">
        <f>VLOOKUP(B12, 'Power Curves'!$K$9:$R$330, 3)</f>
        <v>34.46</v>
      </c>
      <c r="H12" s="225">
        <f>VLOOKUP(B12, 'Power Curves'!$K$9:$R$330, 7)</f>
        <v>35.74</v>
      </c>
      <c r="I12" s="308">
        <f>SQRT( (VLOOKUP(B12, 'Power Curves'!$K$9:$AL$227, 23)^2*16+VLOOKUP(B12, 'Power Curves'!$K$9:$AL$227, 27)^2*8)/24)</f>
        <v>0.62541319674809126</v>
      </c>
      <c r="K12" s="218">
        <f t="shared" si="2"/>
        <v>37438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235">
        <f t="shared" si="3"/>
        <v>39.979999999999997</v>
      </c>
      <c r="T12" s="229">
        <f t="shared" si="4"/>
        <v>18.562000000000001</v>
      </c>
      <c r="U12" s="224">
        <f t="shared" si="5"/>
        <v>0.435</v>
      </c>
      <c r="V12" s="226">
        <f t="shared" si="6"/>
        <v>0.19</v>
      </c>
      <c r="W12" s="225">
        <f t="shared" si="7"/>
        <v>34.46</v>
      </c>
      <c r="X12" s="225">
        <f t="shared" si="8"/>
        <v>35.74</v>
      </c>
      <c r="Y12" s="224">
        <f t="shared" si="9"/>
        <v>0.62541319674809126</v>
      </c>
      <c r="Z12" s="309">
        <v>0</v>
      </c>
      <c r="AA12" s="8">
        <v>0</v>
      </c>
      <c r="AB12" s="221">
        <v>0</v>
      </c>
      <c r="AC12" s="191">
        <v>250</v>
      </c>
      <c r="AD12" s="191">
        <v>25</v>
      </c>
      <c r="AE12" s="191">
        <v>100</v>
      </c>
      <c r="AF12" s="191">
        <v>16</v>
      </c>
    </row>
    <row r="13" spans="1:32" x14ac:dyDescent="0.2">
      <c r="A13" s="215">
        <v>8</v>
      </c>
      <c r="B13" s="223">
        <f t="shared" si="1"/>
        <v>37469</v>
      </c>
      <c r="C13" s="224">
        <f>VLOOKUP(B13, 'Power Curves'!$B$9:$I$261, 3)+IF(BasisNumber=1, 0,VLOOKUP(B13,'Power Curves'!$BM$9:$BO$316,2))</f>
        <v>39.979999999999997</v>
      </c>
      <c r="D13" s="224">
        <f>VLOOKUP(B13, 'Power Curves'!$B$9:$I$261, 7)+IF(BasisNumber=1, 0,VLOOKUP(B13,'Power Curves'!$BM$9:$BO$316,3))</f>
        <v>18.562000000000001</v>
      </c>
      <c r="E13" s="225">
        <f>IF(VLOOKUP(B13,'Power Curves'!$K$9:$AD$232,15)&lt;&gt;0, VLOOKUP(B13,'Power Curves'!$K$9:$AD$232,15), E12)</f>
        <v>0.435</v>
      </c>
      <c r="F13" s="226">
        <f>IF(VLOOKUP(B13,'Power Curves'!$K$9:$AD$232,19)&lt;&gt;0, VLOOKUP(B13,'Power Curves'!$K$9:$AD$232,19), F12)</f>
        <v>0.19</v>
      </c>
      <c r="G13" s="225">
        <f>VLOOKUP(B13, 'Power Curves'!$K$9:$R$330, 3)</f>
        <v>33.96</v>
      </c>
      <c r="H13" s="225">
        <f>VLOOKUP(B13, 'Power Curves'!$K$9:$R$330, 7)</f>
        <v>35.24</v>
      </c>
      <c r="I13" s="308">
        <f>SQRT( (VLOOKUP(B13, 'Power Curves'!$K$9:$AL$227, 23)^2*16+VLOOKUP(B13, 'Power Curves'!$K$9:$AL$227, 27)^2*8)/24)</f>
        <v>0.62541319674809126</v>
      </c>
      <c r="K13" s="218">
        <f t="shared" si="2"/>
        <v>37469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235">
        <f t="shared" si="3"/>
        <v>39.979999999999997</v>
      </c>
      <c r="T13" s="229">
        <f t="shared" si="4"/>
        <v>18.562000000000001</v>
      </c>
      <c r="U13" s="224">
        <f t="shared" si="5"/>
        <v>0.435</v>
      </c>
      <c r="V13" s="226">
        <f t="shared" si="6"/>
        <v>0.19</v>
      </c>
      <c r="W13" s="225">
        <f t="shared" si="7"/>
        <v>33.96</v>
      </c>
      <c r="X13" s="225">
        <f t="shared" si="8"/>
        <v>35.24</v>
      </c>
      <c r="Y13" s="224">
        <f t="shared" si="9"/>
        <v>0.62541319674809126</v>
      </c>
      <c r="Z13" s="309">
        <v>0</v>
      </c>
      <c r="AA13" s="8">
        <v>0</v>
      </c>
      <c r="AB13" s="221">
        <v>0</v>
      </c>
      <c r="AC13" s="191">
        <v>250</v>
      </c>
      <c r="AD13" s="191">
        <v>25</v>
      </c>
      <c r="AE13" s="191">
        <v>100</v>
      </c>
      <c r="AF13" s="191">
        <v>17</v>
      </c>
    </row>
    <row r="14" spans="1:32" x14ac:dyDescent="0.2">
      <c r="A14" s="215">
        <v>9</v>
      </c>
      <c r="B14" s="223">
        <f t="shared" si="1"/>
        <v>37500</v>
      </c>
      <c r="C14" s="224">
        <f>VLOOKUP(B14, 'Power Curves'!$B$9:$I$261, 3)+IF(BasisNumber=1, 0,VLOOKUP(B14,'Power Curves'!$BM$9:$BO$316,2))</f>
        <v>29</v>
      </c>
      <c r="D14" s="224">
        <f>VLOOKUP(B14, 'Power Curves'!$B$9:$I$261, 7)+IF(BasisNumber=1, 0,VLOOKUP(B14,'Power Curves'!$BM$9:$BO$316,3))</f>
        <v>15.113000000000001</v>
      </c>
      <c r="E14" s="225">
        <f>IF(VLOOKUP(B14,'Power Curves'!$K$9:$AD$232,15)&lt;&gt;0, VLOOKUP(B14,'Power Curves'!$K$9:$AD$232,15), E13)</f>
        <v>0.4</v>
      </c>
      <c r="F14" s="226">
        <f>IF(VLOOKUP(B14,'Power Curves'!$K$9:$AD$232,19)&lt;&gt;0, VLOOKUP(B14,'Power Curves'!$K$9:$AD$232,19), F13)</f>
        <v>0.17499999999999999</v>
      </c>
      <c r="G14" s="225">
        <f>VLOOKUP(B14, 'Power Curves'!$K$9:$R$330, 3)</f>
        <v>25.309000000000001</v>
      </c>
      <c r="H14" s="225">
        <f>VLOOKUP(B14, 'Power Curves'!$K$9:$R$330, 7)</f>
        <v>26.386000000000003</v>
      </c>
      <c r="I14" s="308">
        <f>SQRT( (VLOOKUP(B14, 'Power Curves'!$K$9:$AL$227, 23)^2*16+VLOOKUP(B14, 'Power Curves'!$K$9:$AL$227, 27)^2*8)/24)</f>
        <v>0.48894444128823744</v>
      </c>
      <c r="K14" s="218">
        <f t="shared" si="2"/>
        <v>37500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235">
        <f t="shared" si="3"/>
        <v>29</v>
      </c>
      <c r="T14" s="229">
        <f t="shared" si="4"/>
        <v>15.113000000000001</v>
      </c>
      <c r="U14" s="224">
        <f t="shared" si="5"/>
        <v>0.4</v>
      </c>
      <c r="V14" s="226">
        <f t="shared" si="6"/>
        <v>0.17499999999999999</v>
      </c>
      <c r="W14" s="225">
        <f t="shared" si="7"/>
        <v>25.309000000000001</v>
      </c>
      <c r="X14" s="225">
        <f t="shared" si="8"/>
        <v>26.386000000000003</v>
      </c>
      <c r="Y14" s="224">
        <f t="shared" si="9"/>
        <v>0.48894444128823744</v>
      </c>
      <c r="Z14" s="309">
        <v>0</v>
      </c>
      <c r="AA14" s="8">
        <v>0</v>
      </c>
      <c r="AB14" s="221">
        <v>0</v>
      </c>
      <c r="AC14" s="191">
        <v>250</v>
      </c>
      <c r="AD14" s="191">
        <v>25</v>
      </c>
      <c r="AE14" s="191">
        <v>100</v>
      </c>
      <c r="AF14" s="191">
        <v>18</v>
      </c>
    </row>
    <row r="15" spans="1:32" x14ac:dyDescent="0.2">
      <c r="A15" s="215">
        <v>10</v>
      </c>
      <c r="B15" s="223">
        <f t="shared" si="1"/>
        <v>37530</v>
      </c>
      <c r="C15" s="224">
        <f>VLOOKUP(B15, 'Power Curves'!$B$9:$I$261, 3)+IF(BasisNumber=1, 0,VLOOKUP(B15,'Power Curves'!$BM$9:$BO$316,2))</f>
        <v>28.38</v>
      </c>
      <c r="D15" s="224">
        <f>VLOOKUP(B15, 'Power Curves'!$B$9:$I$261, 7)+IF(BasisNumber=1, 0,VLOOKUP(B15,'Power Curves'!$BM$9:$BO$316,3))</f>
        <v>15.145</v>
      </c>
      <c r="E15" s="225">
        <f>IF(VLOOKUP(B15,'Power Curves'!$K$9:$AD$232,15)&lt;&gt;0, VLOOKUP(B15,'Power Curves'!$K$9:$AD$232,15), E14)</f>
        <v>0.38</v>
      </c>
      <c r="F15" s="226">
        <f>IF(VLOOKUP(B15,'Power Curves'!$K$9:$AD$232,19)&lt;&gt;0, VLOOKUP(B15,'Power Curves'!$K$9:$AD$232,19), F14)</f>
        <v>0.17</v>
      </c>
      <c r="G15" s="225">
        <f>VLOOKUP(B15, 'Power Curves'!$K$9:$R$330, 3)</f>
        <v>24.721</v>
      </c>
      <c r="H15" s="225">
        <f>VLOOKUP(B15, 'Power Curves'!$K$9:$R$330, 7)</f>
        <v>25.574000000000002</v>
      </c>
      <c r="I15" s="308">
        <f>SQRT( (VLOOKUP(B15, 'Power Curves'!$K$9:$AL$227, 23)^2*16+VLOOKUP(B15, 'Power Curves'!$K$9:$AL$227, 27)^2*8)/24)</f>
        <v>0.45630406919220068</v>
      </c>
      <c r="K15" s="218">
        <f t="shared" si="2"/>
        <v>37530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235">
        <f t="shared" si="3"/>
        <v>28.38</v>
      </c>
      <c r="T15" s="229">
        <f t="shared" si="4"/>
        <v>15.145</v>
      </c>
      <c r="U15" s="224">
        <f t="shared" si="5"/>
        <v>0.38</v>
      </c>
      <c r="V15" s="226">
        <f t="shared" si="6"/>
        <v>0.17</v>
      </c>
      <c r="W15" s="225">
        <f t="shared" si="7"/>
        <v>24.721</v>
      </c>
      <c r="X15" s="225">
        <f t="shared" si="8"/>
        <v>25.574000000000002</v>
      </c>
      <c r="Y15" s="224">
        <f t="shared" si="9"/>
        <v>0.45630406919220068</v>
      </c>
      <c r="Z15" s="309">
        <v>0</v>
      </c>
      <c r="AA15" s="8">
        <v>0</v>
      </c>
      <c r="AB15" s="221">
        <v>0</v>
      </c>
      <c r="AC15" s="191">
        <v>100</v>
      </c>
      <c r="AD15" s="191">
        <v>25</v>
      </c>
      <c r="AE15" s="191">
        <v>100</v>
      </c>
      <c r="AF15" s="191">
        <v>19</v>
      </c>
    </row>
    <row r="16" spans="1:32" x14ac:dyDescent="0.2">
      <c r="A16" s="215">
        <v>11</v>
      </c>
      <c r="B16" s="223">
        <f t="shared" si="1"/>
        <v>37561</v>
      </c>
      <c r="C16" s="224">
        <f>VLOOKUP(B16, 'Power Curves'!$B$9:$I$261, 3)+IF(BasisNumber=1, 0,VLOOKUP(B16,'Power Curves'!$BM$9:$BO$316,2))</f>
        <v>27.38</v>
      </c>
      <c r="D16" s="224">
        <f>VLOOKUP(B16, 'Power Curves'!$B$9:$I$261, 7)+IF(BasisNumber=1, 0,VLOOKUP(B16,'Power Curves'!$BM$9:$BO$316,3))</f>
        <v>15.244999999999999</v>
      </c>
      <c r="E16" s="225">
        <f>IF(VLOOKUP(B16,'Power Curves'!$K$9:$AD$232,15)&lt;&gt;0, VLOOKUP(B16,'Power Curves'!$K$9:$AD$232,15), E15)</f>
        <v>0.38</v>
      </c>
      <c r="F16" s="226">
        <f>IF(VLOOKUP(B16,'Power Curves'!$K$9:$AD$232,19)&lt;&gt;0, VLOOKUP(B16,'Power Curves'!$K$9:$AD$232,19), F15)</f>
        <v>0.17</v>
      </c>
      <c r="G16" s="225">
        <f>VLOOKUP(B16, 'Power Curves'!$K$9:$R$330, 3)</f>
        <v>24.971</v>
      </c>
      <c r="H16" s="225">
        <f>VLOOKUP(B16, 'Power Curves'!$K$9:$R$330, 7)</f>
        <v>25.074000000000002</v>
      </c>
      <c r="I16" s="308">
        <f>SQRT( (VLOOKUP(B16, 'Power Curves'!$K$9:$AL$227, 23)^2*16+VLOOKUP(B16, 'Power Curves'!$K$9:$AL$227, 27)^2*8)/24)</f>
        <v>0.40996951106149343</v>
      </c>
      <c r="K16" s="218">
        <f t="shared" si="2"/>
        <v>37561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235">
        <f t="shared" si="3"/>
        <v>27.38</v>
      </c>
      <c r="T16" s="229">
        <f t="shared" si="4"/>
        <v>15.244999999999999</v>
      </c>
      <c r="U16" s="224">
        <f t="shared" si="5"/>
        <v>0.38</v>
      </c>
      <c r="V16" s="226">
        <f t="shared" si="6"/>
        <v>0.17</v>
      </c>
      <c r="W16" s="225">
        <f t="shared" si="7"/>
        <v>24.971</v>
      </c>
      <c r="X16" s="225">
        <f t="shared" si="8"/>
        <v>25.074000000000002</v>
      </c>
      <c r="Y16" s="224">
        <f t="shared" si="9"/>
        <v>0.40996951106149343</v>
      </c>
      <c r="Z16" s="309">
        <v>0</v>
      </c>
      <c r="AA16" s="8">
        <v>0</v>
      </c>
      <c r="AB16" s="221">
        <v>0</v>
      </c>
      <c r="AC16" s="191">
        <v>100</v>
      </c>
      <c r="AD16" s="191">
        <v>25</v>
      </c>
      <c r="AE16" s="191">
        <v>100</v>
      </c>
      <c r="AF16" s="191">
        <v>20</v>
      </c>
    </row>
    <row r="17" spans="1:32" x14ac:dyDescent="0.2">
      <c r="A17" s="215">
        <v>12</v>
      </c>
      <c r="B17" s="223">
        <f t="shared" si="1"/>
        <v>37591</v>
      </c>
      <c r="C17" s="224">
        <f>VLOOKUP(B17, 'Power Curves'!$B$9:$I$261, 3)+IF(BasisNumber=1, 0,VLOOKUP(B17,'Power Curves'!$BM$9:$BO$316,2))</f>
        <v>27.78</v>
      </c>
      <c r="D17" s="224">
        <f>VLOOKUP(B17, 'Power Curves'!$B$9:$I$261, 7)+IF(BasisNumber=1, 0,VLOOKUP(B17,'Power Curves'!$BM$9:$BO$316,3))</f>
        <v>17.094999999999999</v>
      </c>
      <c r="E17" s="225">
        <f>IF(VLOOKUP(B17,'Power Curves'!$K$9:$AD$232,15)&lt;&gt;0, VLOOKUP(B17,'Power Curves'!$K$9:$AD$232,15), E16)</f>
        <v>0.38</v>
      </c>
      <c r="F17" s="226">
        <f>IF(VLOOKUP(B17,'Power Curves'!$K$9:$AD$232,19)&lt;&gt;0, VLOOKUP(B17,'Power Curves'!$K$9:$AD$232,19), F16)</f>
        <v>0.17</v>
      </c>
      <c r="G17" s="225">
        <f>VLOOKUP(B17, 'Power Curves'!$K$9:$R$330, 3)</f>
        <v>25.036000000000001</v>
      </c>
      <c r="H17" s="225">
        <f>VLOOKUP(B17, 'Power Curves'!$K$9:$R$330, 7)</f>
        <v>25.134</v>
      </c>
      <c r="I17" s="308">
        <f>SQRT( (VLOOKUP(B17, 'Power Curves'!$K$9:$AL$227, 23)^2*16+VLOOKUP(B17, 'Power Curves'!$K$9:$AL$227, 27)^2*8)/24)</f>
        <v>0.40996951106149343</v>
      </c>
      <c r="K17" s="218">
        <f t="shared" si="2"/>
        <v>37591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235">
        <f t="shared" si="3"/>
        <v>27.78</v>
      </c>
      <c r="T17" s="229">
        <f t="shared" si="4"/>
        <v>17.094999999999999</v>
      </c>
      <c r="U17" s="224">
        <f t="shared" si="5"/>
        <v>0.38</v>
      </c>
      <c r="V17" s="226">
        <f t="shared" si="6"/>
        <v>0.17</v>
      </c>
      <c r="W17" s="225">
        <f t="shared" si="7"/>
        <v>25.036000000000001</v>
      </c>
      <c r="X17" s="225">
        <f t="shared" si="8"/>
        <v>25.134</v>
      </c>
      <c r="Y17" s="224">
        <f t="shared" si="9"/>
        <v>0.40996951106149343</v>
      </c>
      <c r="Z17" s="309">
        <v>0</v>
      </c>
      <c r="AA17" s="8">
        <v>0</v>
      </c>
      <c r="AB17" s="221">
        <v>0</v>
      </c>
      <c r="AC17" s="191">
        <v>100</v>
      </c>
      <c r="AD17" s="191">
        <v>25</v>
      </c>
      <c r="AE17" s="191">
        <v>100</v>
      </c>
      <c r="AF17" s="191">
        <v>21</v>
      </c>
    </row>
    <row r="18" spans="1:32" x14ac:dyDescent="0.2">
      <c r="A18" s="215">
        <v>13</v>
      </c>
      <c r="B18" s="223">
        <f t="shared" si="1"/>
        <v>37622</v>
      </c>
      <c r="C18" s="224">
        <f>VLOOKUP(B18, 'Power Curves'!$B$9:$I$261, 3)+IF(BasisNumber=1, 0,VLOOKUP(B18,'Power Curves'!$BM$9:$BO$316,2))</f>
        <v>31.97</v>
      </c>
      <c r="D18" s="224">
        <f>VLOOKUP(B18, 'Power Curves'!$B$9:$I$261, 7)+IF(BasisNumber=1, 0,VLOOKUP(B18,'Power Curves'!$BM$9:$BO$316,3))</f>
        <v>19.882000000000001</v>
      </c>
      <c r="E18" s="225">
        <f>IF(VLOOKUP(B18,'Power Curves'!$K$9:$AD$232,15)&lt;&gt;0, VLOOKUP(B18,'Power Curves'!$K$9:$AD$232,15), E6)</f>
        <v>0.37</v>
      </c>
      <c r="F18" s="226">
        <f>IF(VLOOKUP(B18,'Power Curves'!$K$9:$AD$232,19)&lt;&gt;0, VLOOKUP(B18,'Power Curves'!$K$9:$AD$232,19), F17)</f>
        <v>0.185</v>
      </c>
      <c r="G18" s="225">
        <f>VLOOKUP(B18, 'Power Curves'!$K$9:$R$330, 3)</f>
        <v>30.993000000000002</v>
      </c>
      <c r="H18" s="225">
        <f>VLOOKUP(B18, 'Power Curves'!$K$9:$R$330, 7)</f>
        <v>28.302</v>
      </c>
      <c r="I18" s="308">
        <f>SQRT( (VLOOKUP(B18, 'Power Curves'!$K$9:$AL$227, 23)^2*16+VLOOKUP(B18, 'Power Curves'!$K$9:$AL$227, 27)^2*8)/24)</f>
        <v>0.49879200615960684</v>
      </c>
      <c r="K18" s="218">
        <f t="shared" si="2"/>
        <v>37622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235">
        <f t="shared" si="3"/>
        <v>31.97</v>
      </c>
      <c r="T18" s="229">
        <f t="shared" si="4"/>
        <v>19.882000000000001</v>
      </c>
      <c r="U18" s="224">
        <f t="shared" si="5"/>
        <v>0.37</v>
      </c>
      <c r="V18" s="226">
        <f t="shared" si="6"/>
        <v>0.185</v>
      </c>
      <c r="W18" s="225">
        <f t="shared" si="7"/>
        <v>30.993000000000002</v>
      </c>
      <c r="X18" s="225">
        <f t="shared" si="8"/>
        <v>28.302</v>
      </c>
      <c r="Y18" s="224">
        <f t="shared" si="9"/>
        <v>0.49879200615960684</v>
      </c>
      <c r="Z18" s="309">
        <v>0</v>
      </c>
      <c r="AA18" s="8">
        <v>0</v>
      </c>
      <c r="AB18" s="221">
        <v>0</v>
      </c>
      <c r="AC18" s="191">
        <v>100</v>
      </c>
      <c r="AD18" s="191">
        <v>25</v>
      </c>
      <c r="AE18" s="191">
        <v>100</v>
      </c>
      <c r="AF18" s="191">
        <v>22</v>
      </c>
    </row>
    <row r="19" spans="1:32" x14ac:dyDescent="0.2">
      <c r="A19" s="215">
        <v>14</v>
      </c>
      <c r="B19" s="223">
        <f t="shared" si="1"/>
        <v>37653</v>
      </c>
      <c r="C19" s="224">
        <f>VLOOKUP(B19, 'Power Curves'!$B$9:$I$261, 3)+IF(BasisNumber=1, 0,VLOOKUP(B19,'Power Curves'!$BM$9:$BO$316,2))</f>
        <v>30.82</v>
      </c>
      <c r="D19" s="224">
        <f>VLOOKUP(B19, 'Power Curves'!$B$9:$I$261, 7)+IF(BasisNumber=1, 0,VLOOKUP(B19,'Power Curves'!$BM$9:$BO$316,3))</f>
        <v>20.382000000000001</v>
      </c>
      <c r="E19" s="225">
        <f>IF(VLOOKUP(B19,'Power Curves'!$K$9:$AD$232,15)&lt;&gt;0, VLOOKUP(B19,'Power Curves'!$K$9:$AD$232,15), E7)</f>
        <v>0.37</v>
      </c>
      <c r="F19" s="226">
        <f>IF(VLOOKUP(B19,'Power Curves'!$K$9:$AD$232,19)&lt;&gt;0, VLOOKUP(B19,'Power Curves'!$K$9:$AD$232,19), F18)</f>
        <v>0.185</v>
      </c>
      <c r="G19" s="225">
        <f>VLOOKUP(B19, 'Power Curves'!$K$9:$R$330, 3)</f>
        <v>29.743000000000002</v>
      </c>
      <c r="H19" s="225">
        <f>VLOOKUP(B19, 'Power Curves'!$K$9:$R$330, 7)</f>
        <v>27.552</v>
      </c>
      <c r="I19" s="308">
        <f>SQRT( (VLOOKUP(B19, 'Power Curves'!$K$9:$AL$227, 23)^2*16+VLOOKUP(B19, 'Power Curves'!$K$9:$AL$227, 27)^2*8)/24)</f>
        <v>0.49831239599695004</v>
      </c>
      <c r="K19" s="218">
        <f t="shared" si="2"/>
        <v>37653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235">
        <f t="shared" si="3"/>
        <v>30.82</v>
      </c>
      <c r="T19" s="229">
        <f t="shared" si="4"/>
        <v>20.382000000000001</v>
      </c>
      <c r="U19" s="224">
        <f t="shared" si="5"/>
        <v>0.37</v>
      </c>
      <c r="V19" s="226">
        <f t="shared" si="6"/>
        <v>0.185</v>
      </c>
      <c r="W19" s="225">
        <f t="shared" si="7"/>
        <v>29.743000000000002</v>
      </c>
      <c r="X19" s="225">
        <f t="shared" si="8"/>
        <v>27.552</v>
      </c>
      <c r="Y19" s="224">
        <f t="shared" si="9"/>
        <v>0.49831239599695004</v>
      </c>
      <c r="Z19" s="309">
        <v>0</v>
      </c>
      <c r="AA19" s="8">
        <v>0</v>
      </c>
      <c r="AB19" s="221">
        <v>0</v>
      </c>
      <c r="AC19" s="191">
        <v>250</v>
      </c>
      <c r="AD19" s="191">
        <v>25</v>
      </c>
      <c r="AE19" s="191">
        <v>100</v>
      </c>
      <c r="AF19" s="191">
        <v>23</v>
      </c>
    </row>
    <row r="20" spans="1:32" x14ac:dyDescent="0.2">
      <c r="A20" s="215">
        <v>15</v>
      </c>
      <c r="B20" s="223">
        <f t="shared" si="1"/>
        <v>37681</v>
      </c>
      <c r="C20" s="224">
        <f>VLOOKUP(B20, 'Power Curves'!$B$9:$I$261, 3)+IF(BasisNumber=1, 0,VLOOKUP(B20,'Power Curves'!$BM$9:$BO$316,2))</f>
        <v>29.306000000000001</v>
      </c>
      <c r="D20" s="224">
        <f>VLOOKUP(B20, 'Power Curves'!$B$9:$I$261, 7)+IF(BasisNumber=1, 0,VLOOKUP(B20,'Power Curves'!$BM$9:$BO$316,3))</f>
        <v>19.332000000000001</v>
      </c>
      <c r="E20" s="225">
        <f>IF(VLOOKUP(B20,'Power Curves'!$K$9:$AD$232,15)&lt;&gt;0, VLOOKUP(B20,'Power Curves'!$K$9:$AD$232,15), E8)</f>
        <v>0.33</v>
      </c>
      <c r="F20" s="226">
        <f>IF(VLOOKUP(B20,'Power Curves'!$K$9:$AD$232,19)&lt;&gt;0, VLOOKUP(B20,'Power Curves'!$K$9:$AD$232,19), F19)</f>
        <v>0.16500000000000001</v>
      </c>
      <c r="G20" s="225">
        <f>VLOOKUP(B20, 'Power Curves'!$K$9:$R$330, 3)</f>
        <v>28.32</v>
      </c>
      <c r="H20" s="225">
        <f>VLOOKUP(B20, 'Power Curves'!$K$9:$R$330, 7)</f>
        <v>26.71</v>
      </c>
      <c r="I20" s="308">
        <f>SQRT( (VLOOKUP(B20, 'Power Curves'!$K$9:$AL$227, 23)^2*16+VLOOKUP(B20, 'Power Curves'!$K$9:$AL$227, 27)^2*8)/24)</f>
        <v>0.36788144438840897</v>
      </c>
      <c r="K20" s="218">
        <f t="shared" si="2"/>
        <v>37681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235">
        <f t="shared" si="3"/>
        <v>29.306000000000001</v>
      </c>
      <c r="T20" s="229">
        <f t="shared" si="4"/>
        <v>19.332000000000001</v>
      </c>
      <c r="U20" s="224">
        <f t="shared" si="5"/>
        <v>0.33</v>
      </c>
      <c r="V20" s="226">
        <f t="shared" si="6"/>
        <v>0.16500000000000001</v>
      </c>
      <c r="W20" s="225">
        <f t="shared" si="7"/>
        <v>28.32</v>
      </c>
      <c r="X20" s="225">
        <f t="shared" si="8"/>
        <v>26.71</v>
      </c>
      <c r="Y20" s="224">
        <f t="shared" si="9"/>
        <v>0.36788144438840897</v>
      </c>
      <c r="Z20" s="309">
        <v>0</v>
      </c>
      <c r="AA20" s="8">
        <v>0</v>
      </c>
      <c r="AB20" s="221">
        <v>0</v>
      </c>
      <c r="AC20" s="191">
        <v>100</v>
      </c>
      <c r="AD20" s="191">
        <v>25</v>
      </c>
      <c r="AE20" s="191">
        <v>100</v>
      </c>
      <c r="AF20" s="191">
        <v>24</v>
      </c>
    </row>
    <row r="21" spans="1:32" x14ac:dyDescent="0.2">
      <c r="A21" s="215">
        <v>16</v>
      </c>
      <c r="B21" s="284">
        <f t="shared" si="1"/>
        <v>37712</v>
      </c>
      <c r="C21" s="224">
        <f>VLOOKUP(B21, 'Power Curves'!$B$9:$I$261, 3)+IF(BasisNumber=1, 0,VLOOKUP(B21,'Power Curves'!$BM$9:$BO$316,2))</f>
        <v>30.09</v>
      </c>
      <c r="D21" s="224">
        <f>VLOOKUP(B21, 'Power Curves'!$B$9:$I$261, 7)+IF(BasisNumber=1, 0,VLOOKUP(B21,'Power Curves'!$BM$9:$BO$316,3))</f>
        <v>19.032</v>
      </c>
      <c r="E21" s="225">
        <f>IF(VLOOKUP(B21,'Power Curves'!$K$9:$AD$232,15)&lt;&gt;0, VLOOKUP(B21,'Power Curves'!$K$9:$AD$232,15), E9)</f>
        <v>0.33</v>
      </c>
      <c r="F21" s="226">
        <f>IF(VLOOKUP(B21,'Power Curves'!$K$9:$AD$232,19)&lt;&gt;0, VLOOKUP(B21,'Power Curves'!$K$9:$AD$232,19), F20)</f>
        <v>0.16500000000000001</v>
      </c>
      <c r="G21" s="225">
        <f>VLOOKUP(B21, 'Power Curves'!$K$9:$R$330, 3)</f>
        <v>27.589000000000002</v>
      </c>
      <c r="H21" s="225">
        <f>VLOOKUP(B21, 'Power Curves'!$K$9:$R$330, 7)</f>
        <v>25.697000000000003</v>
      </c>
      <c r="I21" s="308">
        <f>SQRT( (VLOOKUP(B21, 'Power Curves'!$K$9:$AL$227, 23)^2*16+VLOOKUP(B21, 'Power Curves'!$K$9:$AL$227, 27)^2*8)/24)</f>
        <v>0.36728152082271298</v>
      </c>
      <c r="K21" s="218">
        <f t="shared" si="2"/>
        <v>37712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235">
        <f t="shared" si="3"/>
        <v>30.09</v>
      </c>
      <c r="T21" s="229">
        <f t="shared" si="4"/>
        <v>19.032</v>
      </c>
      <c r="U21" s="224">
        <f t="shared" si="5"/>
        <v>0.33</v>
      </c>
      <c r="V21" s="226">
        <f t="shared" si="6"/>
        <v>0.16500000000000001</v>
      </c>
      <c r="W21" s="225">
        <f t="shared" si="7"/>
        <v>27.589000000000002</v>
      </c>
      <c r="X21" s="225">
        <f t="shared" si="8"/>
        <v>25.697000000000003</v>
      </c>
      <c r="Y21" s="224">
        <f t="shared" si="9"/>
        <v>0.36728152082271298</v>
      </c>
      <c r="Z21" s="309">
        <v>0</v>
      </c>
      <c r="AA21" s="8">
        <v>0</v>
      </c>
      <c r="AB21" s="221">
        <v>0</v>
      </c>
      <c r="AC21" s="191">
        <v>100</v>
      </c>
      <c r="AD21" s="191">
        <v>25</v>
      </c>
      <c r="AE21" s="191">
        <v>100</v>
      </c>
      <c r="AF21" s="191">
        <v>25</v>
      </c>
    </row>
    <row r="22" spans="1:32" x14ac:dyDescent="0.2">
      <c r="A22" s="215">
        <v>17</v>
      </c>
      <c r="B22" s="223">
        <f t="shared" si="1"/>
        <v>37742</v>
      </c>
      <c r="C22" s="224">
        <f>VLOOKUP(B22, 'Power Curves'!$B$9:$I$261, 3)+IF(BasisNumber=1, 0,VLOOKUP(B22,'Power Curves'!$BM$9:$BO$316,2))</f>
        <v>32.450000000000003</v>
      </c>
      <c r="D22" s="224">
        <f>VLOOKUP(B22, 'Power Curves'!$B$9:$I$261, 7)+IF(BasisNumber=1, 0,VLOOKUP(B22,'Power Curves'!$BM$9:$BO$316,3))</f>
        <v>18.632000000000001</v>
      </c>
      <c r="E22" s="225">
        <f>IF(VLOOKUP(B22,'Power Curves'!$K$9:$AD$232,15)&lt;&gt;0, VLOOKUP(B22,'Power Curves'!$K$9:$AD$232,15), E10)</f>
        <v>0.33</v>
      </c>
      <c r="F22" s="226">
        <f>IF(VLOOKUP(B22,'Power Curves'!$K$9:$AD$232,19)&lt;&gt;0, VLOOKUP(B22,'Power Curves'!$K$9:$AD$232,19), F21)</f>
        <v>0.16500000000000001</v>
      </c>
      <c r="G22" s="225">
        <f>VLOOKUP(B22, 'Power Curves'!$K$9:$R$330, 3)</f>
        <v>28.763000000000002</v>
      </c>
      <c r="H22" s="225">
        <f>VLOOKUP(B22, 'Power Curves'!$K$9:$R$330, 7)</f>
        <v>27.993000000000002</v>
      </c>
      <c r="I22" s="308">
        <f>SQRT( (VLOOKUP(B22, 'Power Curves'!$K$9:$AL$227, 23)^2*16+VLOOKUP(B22, 'Power Curves'!$K$9:$AL$227, 27)^2*8)/24)</f>
        <v>0.43351280483455884</v>
      </c>
      <c r="K22" s="218">
        <f t="shared" si="2"/>
        <v>37742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235">
        <f t="shared" si="3"/>
        <v>32.450000000000003</v>
      </c>
      <c r="T22" s="229">
        <f t="shared" si="4"/>
        <v>18.632000000000001</v>
      </c>
      <c r="U22" s="224">
        <f t="shared" si="5"/>
        <v>0.33</v>
      </c>
      <c r="V22" s="226">
        <f t="shared" si="6"/>
        <v>0.16500000000000001</v>
      </c>
      <c r="W22" s="225">
        <f t="shared" si="7"/>
        <v>28.763000000000002</v>
      </c>
      <c r="X22" s="225">
        <f t="shared" si="8"/>
        <v>27.993000000000002</v>
      </c>
      <c r="Y22" s="224">
        <f t="shared" si="9"/>
        <v>0.43351280483455884</v>
      </c>
      <c r="Z22" s="309">
        <v>0</v>
      </c>
      <c r="AA22" s="8">
        <v>0</v>
      </c>
      <c r="AB22" s="221">
        <v>0</v>
      </c>
      <c r="AC22" s="191">
        <v>100</v>
      </c>
      <c r="AD22" s="191">
        <v>25</v>
      </c>
      <c r="AE22" s="191">
        <v>100</v>
      </c>
      <c r="AF22" s="191">
        <v>26</v>
      </c>
    </row>
    <row r="23" spans="1:32" x14ac:dyDescent="0.2">
      <c r="A23" s="215">
        <v>18</v>
      </c>
      <c r="B23" s="223">
        <f t="shared" si="1"/>
        <v>37773</v>
      </c>
      <c r="C23" s="224">
        <f>VLOOKUP(B23, 'Power Curves'!$B$9:$I$261, 3)+IF(BasisNumber=1, 0,VLOOKUP(B23,'Power Curves'!$BM$9:$BO$316,2))</f>
        <v>36.299999999999997</v>
      </c>
      <c r="D23" s="224">
        <f>VLOOKUP(B23, 'Power Curves'!$B$9:$I$261, 7)+IF(BasisNumber=1, 0,VLOOKUP(B23,'Power Curves'!$BM$9:$BO$316,3))</f>
        <v>19.231999999999999</v>
      </c>
      <c r="E23" s="225">
        <f>IF(VLOOKUP(B23,'Power Curves'!$K$9:$AD$232,15)&lt;&gt;0, VLOOKUP(B23,'Power Curves'!$K$9:$AD$232,15), E11)</f>
        <v>0.34</v>
      </c>
      <c r="F23" s="226">
        <f>IF(VLOOKUP(B23,'Power Curves'!$K$9:$AD$232,19)&lt;&gt;0, VLOOKUP(B23,'Power Curves'!$K$9:$AD$232,19), F22)</f>
        <v>0.17</v>
      </c>
      <c r="G23" s="225">
        <f>VLOOKUP(B23, 'Power Curves'!$K$9:$R$330, 3)</f>
        <v>31.53</v>
      </c>
      <c r="H23" s="225">
        <f>VLOOKUP(B23, 'Power Curves'!$K$9:$R$330, 7)</f>
        <v>31.462</v>
      </c>
      <c r="I23" s="308">
        <f>SQRT( (VLOOKUP(B23, 'Power Curves'!$K$9:$AL$227, 23)^2*16+VLOOKUP(B23, 'Power Curves'!$K$9:$AL$227, 27)^2*8)/24)</f>
        <v>0.48300208346001322</v>
      </c>
      <c r="K23" s="218">
        <f t="shared" si="2"/>
        <v>37773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235">
        <f t="shared" si="3"/>
        <v>36.299999999999997</v>
      </c>
      <c r="T23" s="229">
        <f t="shared" si="4"/>
        <v>19.231999999999999</v>
      </c>
      <c r="U23" s="224">
        <f t="shared" si="5"/>
        <v>0.34</v>
      </c>
      <c r="V23" s="226">
        <f t="shared" si="6"/>
        <v>0.17</v>
      </c>
      <c r="W23" s="225">
        <f t="shared" si="7"/>
        <v>31.53</v>
      </c>
      <c r="X23" s="225">
        <f t="shared" si="8"/>
        <v>31.462</v>
      </c>
      <c r="Y23" s="224">
        <f t="shared" si="9"/>
        <v>0.48300208346001322</v>
      </c>
      <c r="Z23" s="309">
        <v>0</v>
      </c>
      <c r="AA23" s="8">
        <v>0</v>
      </c>
      <c r="AB23" s="221">
        <v>0</v>
      </c>
      <c r="AC23" s="191">
        <v>100</v>
      </c>
      <c r="AD23" s="191">
        <v>25</v>
      </c>
      <c r="AE23" s="191">
        <v>100</v>
      </c>
      <c r="AF23" s="191">
        <v>27</v>
      </c>
    </row>
    <row r="24" spans="1:32" x14ac:dyDescent="0.2">
      <c r="A24" s="215">
        <v>19</v>
      </c>
      <c r="B24" s="223">
        <f t="shared" si="1"/>
        <v>37803</v>
      </c>
      <c r="C24" s="224">
        <f>VLOOKUP(B24, 'Power Curves'!$B$9:$I$261, 3)+IF(BasisNumber=1, 0,VLOOKUP(B24,'Power Curves'!$BM$9:$BO$316,2))</f>
        <v>45.32</v>
      </c>
      <c r="D24" s="224">
        <f>VLOOKUP(B24, 'Power Curves'!$B$9:$I$261, 7)+IF(BasisNumber=1, 0,VLOOKUP(B24,'Power Curves'!$BM$9:$BO$316,3))</f>
        <v>20.731999999999999</v>
      </c>
      <c r="E24" s="225">
        <f>IF(VLOOKUP(B24,'Power Curves'!$K$9:$AD$232,15)&lt;&gt;0, VLOOKUP(B24,'Power Curves'!$K$9:$AD$232,15), E12)</f>
        <v>0.36</v>
      </c>
      <c r="F24" s="226">
        <f>IF(VLOOKUP(B24,'Power Curves'!$K$9:$AD$232,19)&lt;&gt;0, VLOOKUP(B24,'Power Curves'!$K$9:$AD$232,19), F23)</f>
        <v>0.18</v>
      </c>
      <c r="G24" s="225">
        <f>VLOOKUP(B24, 'Power Curves'!$K$9:$R$330, 3)</f>
        <v>38.200000000000003</v>
      </c>
      <c r="H24" s="225">
        <f>VLOOKUP(B24, 'Power Curves'!$K$9:$R$330, 7)</f>
        <v>38.880000000000003</v>
      </c>
      <c r="I24" s="308">
        <f>SQRT( (VLOOKUP(B24, 'Power Curves'!$K$9:$AL$227, 23)^2*16+VLOOKUP(B24, 'Power Curves'!$K$9:$AL$227, 27)^2*8)/24)</f>
        <v>0.55780641803407027</v>
      </c>
      <c r="K24" s="218">
        <f t="shared" si="2"/>
        <v>37803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235">
        <f t="shared" si="3"/>
        <v>45.32</v>
      </c>
      <c r="T24" s="229">
        <f t="shared" si="4"/>
        <v>20.731999999999999</v>
      </c>
      <c r="U24" s="224">
        <f t="shared" si="5"/>
        <v>0.36</v>
      </c>
      <c r="V24" s="226">
        <f t="shared" si="6"/>
        <v>0.18</v>
      </c>
      <c r="W24" s="225">
        <f t="shared" si="7"/>
        <v>38.200000000000003</v>
      </c>
      <c r="X24" s="225">
        <f t="shared" si="8"/>
        <v>38.880000000000003</v>
      </c>
      <c r="Y24" s="224">
        <f t="shared" si="9"/>
        <v>0.55780641803407027</v>
      </c>
      <c r="Z24" s="309">
        <v>0</v>
      </c>
      <c r="AA24" s="8">
        <v>0</v>
      </c>
      <c r="AB24" s="221">
        <v>0</v>
      </c>
      <c r="AC24" s="191">
        <v>100</v>
      </c>
      <c r="AD24" s="191">
        <v>25</v>
      </c>
      <c r="AE24" s="191">
        <v>68</v>
      </c>
      <c r="AF24" s="191">
        <v>28</v>
      </c>
    </row>
    <row r="25" spans="1:32" x14ac:dyDescent="0.2">
      <c r="A25" s="215">
        <v>20</v>
      </c>
      <c r="B25" s="223">
        <f t="shared" si="1"/>
        <v>37834</v>
      </c>
      <c r="C25" s="224">
        <f>VLOOKUP(B25, 'Power Curves'!$B$9:$I$261, 3)+IF(BasisNumber=1, 0,VLOOKUP(B25,'Power Curves'!$BM$9:$BO$316,2))</f>
        <v>44.92</v>
      </c>
      <c r="D25" s="224">
        <f>VLOOKUP(B25, 'Power Curves'!$B$9:$I$261, 7)+IF(BasisNumber=1, 0,VLOOKUP(B25,'Power Curves'!$BM$9:$BO$316,3))</f>
        <v>20.782</v>
      </c>
      <c r="E25" s="225">
        <f>IF(VLOOKUP(B25,'Power Curves'!$K$9:$AD$232,15)&lt;&gt;0, VLOOKUP(B25,'Power Curves'!$K$9:$AD$232,15), E13)</f>
        <v>0.36</v>
      </c>
      <c r="F25" s="226">
        <f>IF(VLOOKUP(B25,'Power Curves'!$K$9:$AD$232,19)&lt;&gt;0, VLOOKUP(B25,'Power Curves'!$K$9:$AD$232,19), F24)</f>
        <v>0.18</v>
      </c>
      <c r="G25" s="225">
        <f>VLOOKUP(B25, 'Power Curves'!$K$9:$R$330, 3)</f>
        <v>35.049999999999997</v>
      </c>
      <c r="H25" s="225">
        <f>VLOOKUP(B25, 'Power Curves'!$K$9:$R$330, 7)</f>
        <v>36.229999999999997</v>
      </c>
      <c r="I25" s="308">
        <f>SQRT( (VLOOKUP(B25, 'Power Curves'!$K$9:$AL$227, 23)^2*16+VLOOKUP(B25, 'Power Curves'!$K$9:$AL$227, 27)^2*8)/24)</f>
        <v>0.5586285152876177</v>
      </c>
      <c r="K25" s="218">
        <f t="shared" si="2"/>
        <v>37834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235">
        <f t="shared" si="3"/>
        <v>44.92</v>
      </c>
      <c r="T25" s="229">
        <f t="shared" si="4"/>
        <v>20.782</v>
      </c>
      <c r="U25" s="224">
        <f t="shared" si="5"/>
        <v>0.36</v>
      </c>
      <c r="V25" s="226">
        <f t="shared" si="6"/>
        <v>0.18</v>
      </c>
      <c r="W25" s="225">
        <f t="shared" si="7"/>
        <v>35.049999999999997</v>
      </c>
      <c r="X25" s="225">
        <f t="shared" si="8"/>
        <v>36.229999999999997</v>
      </c>
      <c r="Y25" s="224">
        <f t="shared" si="9"/>
        <v>0.5586285152876177</v>
      </c>
      <c r="Z25" s="309">
        <v>0</v>
      </c>
      <c r="AA25" s="8">
        <v>0</v>
      </c>
      <c r="AB25" s="221">
        <v>0</v>
      </c>
      <c r="AC25" s="191">
        <v>100</v>
      </c>
      <c r="AD25" s="191">
        <v>25</v>
      </c>
      <c r="AE25" s="191">
        <v>69</v>
      </c>
      <c r="AF25" s="191">
        <v>29</v>
      </c>
    </row>
    <row r="26" spans="1:32" x14ac:dyDescent="0.2">
      <c r="A26" s="215">
        <v>21</v>
      </c>
      <c r="B26" s="223">
        <f t="shared" si="1"/>
        <v>37865</v>
      </c>
      <c r="C26" s="224">
        <f>VLOOKUP(B26, 'Power Curves'!$B$9:$I$261, 3)+IF(BasisNumber=1, 0,VLOOKUP(B26,'Power Curves'!$BM$9:$BO$316,2))</f>
        <v>33.4</v>
      </c>
      <c r="D26" s="224">
        <f>VLOOKUP(B26, 'Power Curves'!$B$9:$I$261, 7)+IF(BasisNumber=1, 0,VLOOKUP(B26,'Power Curves'!$BM$9:$BO$316,3))</f>
        <v>17.733000000000001</v>
      </c>
      <c r="E26" s="225">
        <f>IF(VLOOKUP(B26,'Power Curves'!$K$9:$AD$232,15)&lt;&gt;0, VLOOKUP(B26,'Power Curves'!$K$9:$AD$232,15), E14)</f>
        <v>0.33</v>
      </c>
      <c r="F26" s="226">
        <f>IF(VLOOKUP(B26,'Power Curves'!$K$9:$AD$232,19)&lt;&gt;0, VLOOKUP(B26,'Power Curves'!$K$9:$AD$232,19), F25)</f>
        <v>0.16500000000000001</v>
      </c>
      <c r="G26" s="225">
        <f>VLOOKUP(B26, 'Power Curves'!$K$9:$R$330, 3)</f>
        <v>26.349</v>
      </c>
      <c r="H26" s="225">
        <f>VLOOKUP(B26, 'Power Curves'!$K$9:$R$330, 7)</f>
        <v>26.776</v>
      </c>
      <c r="I26" s="308">
        <f>SQRT( (VLOOKUP(B26, 'Power Curves'!$K$9:$AL$227, 23)^2*16+VLOOKUP(B26, 'Power Curves'!$K$9:$AL$227, 27)^2*8)/24)</f>
        <v>0.42559739941819974</v>
      </c>
      <c r="K26" s="218">
        <f t="shared" si="2"/>
        <v>37865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235">
        <f t="shared" si="3"/>
        <v>33.4</v>
      </c>
      <c r="T26" s="229">
        <f t="shared" si="4"/>
        <v>17.733000000000001</v>
      </c>
      <c r="U26" s="224">
        <f t="shared" si="5"/>
        <v>0.33</v>
      </c>
      <c r="V26" s="226">
        <f t="shared" si="6"/>
        <v>0.16500000000000001</v>
      </c>
      <c r="W26" s="225">
        <f t="shared" si="7"/>
        <v>26.349</v>
      </c>
      <c r="X26" s="225">
        <f t="shared" si="8"/>
        <v>26.776</v>
      </c>
      <c r="Y26" s="224">
        <f t="shared" si="9"/>
        <v>0.42559739941819974</v>
      </c>
      <c r="Z26" s="309">
        <v>0</v>
      </c>
      <c r="AA26" s="8">
        <v>0</v>
      </c>
      <c r="AB26" s="221">
        <v>0</v>
      </c>
      <c r="AC26" s="191">
        <v>100</v>
      </c>
      <c r="AD26" s="191">
        <v>25</v>
      </c>
      <c r="AE26" s="191">
        <v>70</v>
      </c>
      <c r="AF26" s="191">
        <v>30</v>
      </c>
    </row>
    <row r="27" spans="1:32" x14ac:dyDescent="0.2">
      <c r="A27" s="215">
        <v>22</v>
      </c>
      <c r="B27" s="223">
        <f t="shared" si="1"/>
        <v>37895</v>
      </c>
      <c r="C27" s="224">
        <f>VLOOKUP(B27, 'Power Curves'!$B$9:$I$261, 3)+IF(BasisNumber=1, 0,VLOOKUP(B27,'Power Curves'!$BM$9:$BO$316,2))</f>
        <v>31.72</v>
      </c>
      <c r="D27" s="224">
        <f>VLOOKUP(B27, 'Power Curves'!$B$9:$I$261, 7)+IF(BasisNumber=1, 0,VLOOKUP(B27,'Power Curves'!$BM$9:$BO$316,3))</f>
        <v>17.364999999999998</v>
      </c>
      <c r="E27" s="225">
        <f>IF(VLOOKUP(B27,'Power Curves'!$K$9:$AD$232,15)&lt;&gt;0, VLOOKUP(B27,'Power Curves'!$K$9:$AD$232,15), E15)</f>
        <v>0.32</v>
      </c>
      <c r="F27" s="226">
        <f>IF(VLOOKUP(B27,'Power Curves'!$K$9:$AD$232,19)&lt;&gt;0, VLOOKUP(B27,'Power Curves'!$K$9:$AD$232,19), F26)</f>
        <v>0.16</v>
      </c>
      <c r="G27" s="225">
        <f>VLOOKUP(B27, 'Power Curves'!$K$9:$R$330, 3)</f>
        <v>25.141000000000002</v>
      </c>
      <c r="H27" s="225">
        <f>VLOOKUP(B27, 'Power Curves'!$K$9:$R$330, 7)</f>
        <v>24.394000000000002</v>
      </c>
      <c r="I27" s="308">
        <f>SQRT( (VLOOKUP(B27, 'Power Curves'!$K$9:$AL$227, 23)^2*16+VLOOKUP(B27, 'Power Curves'!$K$9:$AL$227, 27)^2*8)/24)</f>
        <v>0.3692807950683572</v>
      </c>
      <c r="K27" s="218">
        <f t="shared" si="2"/>
        <v>37895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235">
        <f t="shared" si="3"/>
        <v>31.72</v>
      </c>
      <c r="T27" s="229">
        <f t="shared" si="4"/>
        <v>17.364999999999998</v>
      </c>
      <c r="U27" s="224">
        <f t="shared" si="5"/>
        <v>0.32</v>
      </c>
      <c r="V27" s="226">
        <f t="shared" si="6"/>
        <v>0.16</v>
      </c>
      <c r="W27" s="225">
        <f t="shared" si="7"/>
        <v>25.141000000000002</v>
      </c>
      <c r="X27" s="225">
        <f t="shared" si="8"/>
        <v>24.394000000000002</v>
      </c>
      <c r="Y27" s="224">
        <f t="shared" si="9"/>
        <v>0.3692807950683572</v>
      </c>
      <c r="Z27" s="309">
        <v>0</v>
      </c>
      <c r="AA27" s="8">
        <v>0</v>
      </c>
      <c r="AB27" s="221">
        <v>0</v>
      </c>
      <c r="AC27" s="191">
        <v>100</v>
      </c>
      <c r="AD27" s="191">
        <v>25</v>
      </c>
      <c r="AE27" s="191">
        <v>71</v>
      </c>
      <c r="AF27" s="191">
        <v>31</v>
      </c>
    </row>
    <row r="28" spans="1:32" x14ac:dyDescent="0.2">
      <c r="A28" s="215">
        <v>23</v>
      </c>
      <c r="B28" s="223">
        <f t="shared" si="1"/>
        <v>37926</v>
      </c>
      <c r="C28" s="224">
        <f>VLOOKUP(B28, 'Power Curves'!$B$9:$I$261, 3)+IF(BasisNumber=1, 0,VLOOKUP(B28,'Power Curves'!$BM$9:$BO$316,2))</f>
        <v>30.72</v>
      </c>
      <c r="D28" s="224">
        <f>VLOOKUP(B28, 'Power Curves'!$B$9:$I$261, 7)+IF(BasisNumber=1, 0,VLOOKUP(B28,'Power Curves'!$BM$9:$BO$316,3))</f>
        <v>17.465</v>
      </c>
      <c r="E28" s="225">
        <f>IF(VLOOKUP(B28,'Power Curves'!$K$9:$AD$232,15)&lt;&gt;0, VLOOKUP(B28,'Power Curves'!$K$9:$AD$232,15), E16)</f>
        <v>0.32</v>
      </c>
      <c r="F28" s="226">
        <f>IF(VLOOKUP(B28,'Power Curves'!$K$9:$AD$232,19)&lt;&gt;0, VLOOKUP(B28,'Power Curves'!$K$9:$AD$232,19), F27)</f>
        <v>0.16</v>
      </c>
      <c r="G28" s="225">
        <f>VLOOKUP(B28, 'Power Curves'!$K$9:$R$330, 3)</f>
        <v>25.391000000000002</v>
      </c>
      <c r="H28" s="225">
        <f>VLOOKUP(B28, 'Power Curves'!$K$9:$R$330, 7)</f>
        <v>23.894000000000002</v>
      </c>
      <c r="I28" s="308">
        <f>SQRT( (VLOOKUP(B28, 'Power Curves'!$K$9:$AL$227, 23)^2*16+VLOOKUP(B28, 'Power Curves'!$K$9:$AL$227, 27)^2*8)/24)</f>
        <v>0.36336019503710026</v>
      </c>
      <c r="K28" s="218">
        <f t="shared" si="2"/>
        <v>37926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235">
        <f t="shared" si="3"/>
        <v>30.72</v>
      </c>
      <c r="T28" s="229">
        <f t="shared" si="4"/>
        <v>17.465</v>
      </c>
      <c r="U28" s="224">
        <f t="shared" si="5"/>
        <v>0.32</v>
      </c>
      <c r="V28" s="226">
        <f t="shared" si="6"/>
        <v>0.16</v>
      </c>
      <c r="W28" s="225">
        <f t="shared" si="7"/>
        <v>25.391000000000002</v>
      </c>
      <c r="X28" s="225">
        <f t="shared" si="8"/>
        <v>23.894000000000002</v>
      </c>
      <c r="Y28" s="224">
        <f t="shared" si="9"/>
        <v>0.36336019503710026</v>
      </c>
      <c r="Z28" s="309">
        <v>0</v>
      </c>
      <c r="AA28" s="8">
        <v>0</v>
      </c>
      <c r="AB28" s="221">
        <v>0</v>
      </c>
      <c r="AC28" s="191">
        <v>100</v>
      </c>
      <c r="AD28" s="191">
        <v>25</v>
      </c>
      <c r="AE28" s="191">
        <v>72</v>
      </c>
      <c r="AF28" s="191">
        <v>32</v>
      </c>
    </row>
    <row r="29" spans="1:32" x14ac:dyDescent="0.2">
      <c r="A29" s="215">
        <v>24</v>
      </c>
      <c r="B29" s="223">
        <f t="shared" si="1"/>
        <v>37956</v>
      </c>
      <c r="C29" s="224">
        <f>VLOOKUP(B29, 'Power Curves'!$B$9:$I$261, 3)+IF(BasisNumber=1, 0,VLOOKUP(B29,'Power Curves'!$BM$9:$BO$316,2))</f>
        <v>31.62</v>
      </c>
      <c r="D29" s="224">
        <f>VLOOKUP(B29, 'Power Curves'!$B$9:$I$261, 7)+IF(BasisNumber=1, 0,VLOOKUP(B29,'Power Curves'!$BM$9:$BO$316,3))</f>
        <v>19.315000000000001</v>
      </c>
      <c r="E29" s="225">
        <f>IF(VLOOKUP(B29,'Power Curves'!$K$9:$AD$232,15)&lt;&gt;0, VLOOKUP(B29,'Power Curves'!$K$9:$AD$232,15), E17)</f>
        <v>0.32</v>
      </c>
      <c r="F29" s="226">
        <f>IF(VLOOKUP(B29,'Power Curves'!$K$9:$AD$232,19)&lt;&gt;0, VLOOKUP(B29,'Power Curves'!$K$9:$AD$232,19), F28)</f>
        <v>0.16</v>
      </c>
      <c r="G29" s="225">
        <f>VLOOKUP(B29, 'Power Curves'!$K$9:$R$330, 3)</f>
        <v>25.456</v>
      </c>
      <c r="H29" s="225">
        <f>VLOOKUP(B29, 'Power Curves'!$K$9:$R$330, 7)</f>
        <v>24.604000000000003</v>
      </c>
      <c r="I29" s="308">
        <f>SQRT( (VLOOKUP(B29, 'Power Curves'!$K$9:$AL$227, 23)^2*16+VLOOKUP(B29, 'Power Curves'!$K$9:$AL$227, 27)^2*8)/24)</f>
        <v>0.36550855915412833</v>
      </c>
      <c r="K29" s="218">
        <f t="shared" si="2"/>
        <v>37956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235">
        <f t="shared" si="3"/>
        <v>31.62</v>
      </c>
      <c r="T29" s="229">
        <f t="shared" si="4"/>
        <v>19.315000000000001</v>
      </c>
      <c r="U29" s="224">
        <f t="shared" si="5"/>
        <v>0.32</v>
      </c>
      <c r="V29" s="226">
        <f t="shared" si="6"/>
        <v>0.16</v>
      </c>
      <c r="W29" s="225">
        <f t="shared" si="7"/>
        <v>25.456</v>
      </c>
      <c r="X29" s="225">
        <f t="shared" si="8"/>
        <v>24.604000000000003</v>
      </c>
      <c r="Y29" s="224">
        <f t="shared" si="9"/>
        <v>0.36550855915412833</v>
      </c>
      <c r="Z29" s="309">
        <v>0</v>
      </c>
      <c r="AA29" s="8">
        <v>0</v>
      </c>
      <c r="AB29" s="221">
        <v>0</v>
      </c>
      <c r="AC29" s="191">
        <v>100</v>
      </c>
      <c r="AD29" s="191">
        <v>25</v>
      </c>
      <c r="AE29" s="191">
        <v>73</v>
      </c>
      <c r="AF29" s="191">
        <v>33</v>
      </c>
    </row>
    <row r="30" spans="1:32" x14ac:dyDescent="0.2">
      <c r="A30" s="215">
        <v>25</v>
      </c>
      <c r="B30" s="223">
        <f t="shared" si="1"/>
        <v>37987</v>
      </c>
      <c r="C30" s="224">
        <f>VLOOKUP(B30, 'Power Curves'!$B$9:$I$261, 3)+IF(BasisNumber=1, 0,VLOOKUP(B30,'Power Curves'!$BM$9:$BO$316,2))</f>
        <v>33.06</v>
      </c>
      <c r="D30" s="224">
        <f>VLOOKUP(B30, 'Power Curves'!$B$9:$I$261, 7)+IF(BasisNumber=1, 0,VLOOKUP(B30,'Power Curves'!$BM$9:$BO$316,3))</f>
        <v>20.462</v>
      </c>
      <c r="E30" s="225">
        <f>IF(VLOOKUP(B30,'Power Curves'!$K$9:$AD$232,15)&lt;&gt;0, VLOOKUP(B30,'Power Curves'!$K$9:$AD$232,15), E18)</f>
        <v>0.35</v>
      </c>
      <c r="F30" s="226">
        <f>IF(VLOOKUP(B30,'Power Curves'!$K$9:$AD$232,19)&lt;&gt;0, VLOOKUP(B30,'Power Curves'!$K$9:$AD$232,19), F29)</f>
        <v>0.17630115100000002</v>
      </c>
      <c r="G30" s="225">
        <f>VLOOKUP(B30, 'Power Curves'!$K$9:$R$330, 3)</f>
        <v>31.873000000000001</v>
      </c>
      <c r="H30" s="225">
        <f>VLOOKUP(B30, 'Power Curves'!$K$9:$R$330, 7)</f>
        <v>29.432000000000002</v>
      </c>
      <c r="I30" s="308">
        <f>SQRT( (VLOOKUP(B30, 'Power Curves'!$K$9:$AL$227, 23)^2*16+VLOOKUP(B30, 'Power Curves'!$K$9:$AL$227, 27)^2*8)/24)</f>
        <v>0.39218541941489332</v>
      </c>
      <c r="K30" s="218">
        <f t="shared" si="2"/>
        <v>37987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235">
        <f t="shared" si="3"/>
        <v>33.06</v>
      </c>
      <c r="T30" s="229">
        <f t="shared" si="4"/>
        <v>20.462</v>
      </c>
      <c r="U30" s="224">
        <f t="shared" si="5"/>
        <v>0.35</v>
      </c>
      <c r="V30" s="226">
        <f t="shared" si="6"/>
        <v>0.17630115100000002</v>
      </c>
      <c r="W30" s="225">
        <f t="shared" si="7"/>
        <v>31.873000000000001</v>
      </c>
      <c r="X30" s="225">
        <f t="shared" si="8"/>
        <v>29.432000000000002</v>
      </c>
      <c r="Y30" s="224">
        <f t="shared" si="9"/>
        <v>0.39218541941489332</v>
      </c>
      <c r="Z30" s="309">
        <v>0</v>
      </c>
      <c r="AA30" s="8">
        <v>0</v>
      </c>
      <c r="AB30" s="221">
        <v>0</v>
      </c>
      <c r="AC30" s="191">
        <v>100</v>
      </c>
      <c r="AD30" s="191">
        <v>25</v>
      </c>
      <c r="AE30" s="191">
        <v>74</v>
      </c>
      <c r="AF30" s="191">
        <v>34</v>
      </c>
    </row>
    <row r="31" spans="1:32" x14ac:dyDescent="0.2">
      <c r="A31" s="215">
        <v>26</v>
      </c>
      <c r="B31" s="223">
        <f t="shared" si="1"/>
        <v>38018</v>
      </c>
      <c r="C31" s="224">
        <f>VLOOKUP(B31, 'Power Curves'!$B$9:$I$261, 3)+IF(BasisNumber=1, 0,VLOOKUP(B31,'Power Curves'!$BM$9:$BO$316,2))</f>
        <v>32.31</v>
      </c>
      <c r="D31" s="224">
        <f>VLOOKUP(B31, 'Power Curves'!$B$9:$I$261, 7)+IF(BasisNumber=1, 0,VLOOKUP(B31,'Power Curves'!$BM$9:$BO$316,3))</f>
        <v>21.412000000000003</v>
      </c>
      <c r="E31" s="225">
        <f>IF(VLOOKUP(B31,'Power Curves'!$K$9:$AD$232,15)&lt;&gt;0, VLOOKUP(B31,'Power Curves'!$K$9:$AD$232,15), E19)</f>
        <v>0.35</v>
      </c>
      <c r="F31" s="226">
        <f>IF(VLOOKUP(B31,'Power Curves'!$K$9:$AD$232,19)&lt;&gt;0, VLOOKUP(B31,'Power Curves'!$K$9:$AD$232,19), F30)</f>
        <v>0.17588862699999999</v>
      </c>
      <c r="G31" s="225">
        <f>VLOOKUP(B31, 'Power Curves'!$K$9:$R$330, 3)</f>
        <v>30.623000000000001</v>
      </c>
      <c r="H31" s="225">
        <f>VLOOKUP(B31, 'Power Curves'!$K$9:$R$330, 7)</f>
        <v>28.682000000000002</v>
      </c>
      <c r="I31" s="308">
        <f>SQRT( (VLOOKUP(B31, 'Power Curves'!$K$9:$AL$227, 23)^2*16+VLOOKUP(B31, 'Power Curves'!$K$9:$AL$227, 27)^2*8)/24)</f>
        <v>0.39204246223313105</v>
      </c>
      <c r="K31" s="218">
        <f t="shared" si="2"/>
        <v>38018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235">
        <f t="shared" si="3"/>
        <v>32.31</v>
      </c>
      <c r="T31" s="229">
        <f t="shared" si="4"/>
        <v>21.412000000000003</v>
      </c>
      <c r="U31" s="224">
        <f t="shared" si="5"/>
        <v>0.35</v>
      </c>
      <c r="V31" s="226">
        <f t="shared" si="6"/>
        <v>0.17588862699999999</v>
      </c>
      <c r="W31" s="225">
        <f t="shared" si="7"/>
        <v>30.623000000000001</v>
      </c>
      <c r="X31" s="225">
        <f t="shared" si="8"/>
        <v>28.682000000000002</v>
      </c>
      <c r="Y31" s="224">
        <f t="shared" si="9"/>
        <v>0.39204246223313105</v>
      </c>
      <c r="Z31" s="309">
        <v>0</v>
      </c>
      <c r="AA31" s="8">
        <v>0</v>
      </c>
      <c r="AB31" s="221">
        <v>0</v>
      </c>
      <c r="AC31" s="191">
        <v>100</v>
      </c>
      <c r="AD31" s="191">
        <v>25</v>
      </c>
      <c r="AE31" s="191">
        <v>75</v>
      </c>
      <c r="AF31" s="191">
        <v>35</v>
      </c>
    </row>
    <row r="32" spans="1:32" x14ac:dyDescent="0.2">
      <c r="A32" s="215">
        <v>27</v>
      </c>
      <c r="B32" s="223">
        <f t="shared" si="1"/>
        <v>38047</v>
      </c>
      <c r="C32" s="224">
        <f>VLOOKUP(B32, 'Power Curves'!$B$9:$I$261, 3)+IF(BasisNumber=1, 0,VLOOKUP(B32,'Power Curves'!$BM$9:$BO$316,2))</f>
        <v>30.746000000000002</v>
      </c>
      <c r="D32" s="224">
        <f>VLOOKUP(B32, 'Power Curves'!$B$9:$I$261, 7)+IF(BasisNumber=1, 0,VLOOKUP(B32,'Power Curves'!$BM$9:$BO$316,3))</f>
        <v>20.362000000000002</v>
      </c>
      <c r="E32" s="225">
        <f>IF(VLOOKUP(B32,'Power Curves'!$K$9:$AD$232,15)&lt;&gt;0, VLOOKUP(B32,'Power Curves'!$K$9:$AD$232,15), E20)</f>
        <v>0.28999999999999998</v>
      </c>
      <c r="F32" s="226">
        <f>IF(VLOOKUP(B32,'Power Curves'!$K$9:$AD$232,19)&lt;&gt;0, VLOOKUP(B32,'Power Curves'!$K$9:$AD$232,19), F31)</f>
        <v>0.145229626</v>
      </c>
      <c r="G32" s="225">
        <f>VLOOKUP(B32, 'Power Curves'!$K$9:$R$330, 3)</f>
        <v>29.2</v>
      </c>
      <c r="H32" s="225">
        <f>VLOOKUP(B32, 'Power Curves'!$K$9:$R$330, 7)</f>
        <v>27.84</v>
      </c>
      <c r="I32" s="308">
        <f>SQRT( (VLOOKUP(B32, 'Power Curves'!$K$9:$AL$227, 23)^2*16+VLOOKUP(B32, 'Power Curves'!$K$9:$AL$227, 27)^2*8)/24)</f>
        <v>0.3366231372726653</v>
      </c>
      <c r="K32" s="218">
        <f t="shared" si="2"/>
        <v>38047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235">
        <f t="shared" si="3"/>
        <v>30.746000000000002</v>
      </c>
      <c r="T32" s="229">
        <f t="shared" si="4"/>
        <v>20.362000000000002</v>
      </c>
      <c r="U32" s="224">
        <f t="shared" si="5"/>
        <v>0.28999999999999998</v>
      </c>
      <c r="V32" s="226">
        <f t="shared" si="6"/>
        <v>0.145229626</v>
      </c>
      <c r="W32" s="225">
        <f t="shared" si="7"/>
        <v>29.2</v>
      </c>
      <c r="X32" s="225">
        <f t="shared" si="8"/>
        <v>27.84</v>
      </c>
      <c r="Y32" s="224">
        <f t="shared" si="9"/>
        <v>0.3366231372726653</v>
      </c>
      <c r="Z32" s="309">
        <v>0</v>
      </c>
      <c r="AA32" s="8">
        <v>0</v>
      </c>
      <c r="AB32" s="221">
        <v>0</v>
      </c>
      <c r="AC32" s="191">
        <v>100</v>
      </c>
      <c r="AD32" s="191">
        <v>25</v>
      </c>
      <c r="AE32" s="191">
        <v>76</v>
      </c>
      <c r="AF32" s="191">
        <v>36</v>
      </c>
    </row>
    <row r="33" spans="1:32" x14ac:dyDescent="0.2">
      <c r="A33" s="215">
        <v>28</v>
      </c>
      <c r="B33" s="223">
        <f t="shared" si="1"/>
        <v>38078</v>
      </c>
      <c r="C33" s="224">
        <f>VLOOKUP(B33, 'Power Curves'!$B$9:$I$261, 3)+IF(BasisNumber=1, 0,VLOOKUP(B33,'Power Curves'!$BM$9:$BO$316,2))</f>
        <v>31.53</v>
      </c>
      <c r="D33" s="224">
        <f>VLOOKUP(B33, 'Power Curves'!$B$9:$I$261, 7)+IF(BasisNumber=1, 0,VLOOKUP(B33,'Power Curves'!$BM$9:$BO$316,3))</f>
        <v>20.062000000000001</v>
      </c>
      <c r="E33" s="225">
        <f>IF(VLOOKUP(B33,'Power Curves'!$K$9:$AD$232,15)&lt;&gt;0, VLOOKUP(B33,'Power Curves'!$K$9:$AD$232,15), E21)</f>
        <v>0.28999999999999998</v>
      </c>
      <c r="F33" s="226">
        <f>IF(VLOOKUP(B33,'Power Curves'!$K$9:$AD$232,19)&lt;&gt;0, VLOOKUP(B33,'Power Curves'!$K$9:$AD$232,19), F32)</f>
        <v>0.14464711</v>
      </c>
      <c r="G33" s="225">
        <f>VLOOKUP(B33, 'Power Curves'!$K$9:$R$330, 3)</f>
        <v>28.469000000000001</v>
      </c>
      <c r="H33" s="225">
        <f>VLOOKUP(B33, 'Power Curves'!$K$9:$R$330, 7)</f>
        <v>26.827000000000002</v>
      </c>
      <c r="I33" s="308">
        <f>SQRT( (VLOOKUP(B33, 'Power Curves'!$K$9:$AL$227, 23)^2*16+VLOOKUP(B33, 'Power Curves'!$K$9:$AL$227, 27)^2*8)/24)</f>
        <v>0.33637168573365606</v>
      </c>
      <c r="K33" s="218">
        <f t="shared" si="2"/>
        <v>38078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235">
        <f t="shared" si="3"/>
        <v>31.53</v>
      </c>
      <c r="T33" s="229">
        <f t="shared" si="4"/>
        <v>20.062000000000001</v>
      </c>
      <c r="U33" s="224">
        <f t="shared" si="5"/>
        <v>0.28999999999999998</v>
      </c>
      <c r="V33" s="226">
        <f t="shared" si="6"/>
        <v>0.14464711</v>
      </c>
      <c r="W33" s="225">
        <f t="shared" si="7"/>
        <v>28.469000000000001</v>
      </c>
      <c r="X33" s="225">
        <f t="shared" si="8"/>
        <v>26.827000000000002</v>
      </c>
      <c r="Y33" s="224">
        <f t="shared" si="9"/>
        <v>0.33637168573365606</v>
      </c>
      <c r="Z33" s="309">
        <v>0</v>
      </c>
      <c r="AA33" s="8">
        <v>0</v>
      </c>
      <c r="AB33" s="221">
        <v>0</v>
      </c>
      <c r="AC33" s="191">
        <v>100</v>
      </c>
      <c r="AD33" s="191">
        <v>25</v>
      </c>
      <c r="AE33" s="191">
        <v>77</v>
      </c>
      <c r="AF33" s="191">
        <v>37</v>
      </c>
    </row>
    <row r="34" spans="1:32" x14ac:dyDescent="0.2">
      <c r="A34" s="215">
        <v>29</v>
      </c>
      <c r="B34" s="223">
        <f t="shared" si="1"/>
        <v>38108</v>
      </c>
      <c r="C34" s="224">
        <f>VLOOKUP(B34, 'Power Curves'!$B$9:$I$261, 3)+IF(BasisNumber=1, 0,VLOOKUP(B34,'Power Curves'!$BM$9:$BO$316,2))</f>
        <v>33.49</v>
      </c>
      <c r="D34" s="224">
        <f>VLOOKUP(B34, 'Power Curves'!$B$9:$I$261, 7)+IF(BasisNumber=1, 0,VLOOKUP(B34,'Power Curves'!$BM$9:$BO$316,3))</f>
        <v>19.662000000000003</v>
      </c>
      <c r="E34" s="225">
        <f>IF(VLOOKUP(B34,'Power Curves'!$K$9:$AD$232,15)&lt;&gt;0, VLOOKUP(B34,'Power Curves'!$K$9:$AD$232,15), E22)</f>
        <v>0.34</v>
      </c>
      <c r="F34" s="226">
        <f>IF(VLOOKUP(B34,'Power Curves'!$K$9:$AD$232,19)&lt;&gt;0, VLOOKUP(B34,'Power Curves'!$K$9:$AD$232,19), F33)</f>
        <v>0.16960936500000001</v>
      </c>
      <c r="G34" s="225">
        <f>VLOOKUP(B34, 'Power Curves'!$K$9:$R$330, 3)</f>
        <v>29.643000000000001</v>
      </c>
      <c r="H34" s="225">
        <f>VLOOKUP(B34, 'Power Curves'!$K$9:$R$330, 7)</f>
        <v>29.123000000000001</v>
      </c>
      <c r="I34" s="308">
        <f>SQRT( (VLOOKUP(B34, 'Power Curves'!$K$9:$AL$227, 23)^2*16+VLOOKUP(B34, 'Power Curves'!$K$9:$AL$227, 27)^2*8)/24)</f>
        <v>0.41069110085005939</v>
      </c>
      <c r="K34" s="218">
        <f t="shared" si="2"/>
        <v>38108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235">
        <f t="shared" si="3"/>
        <v>33.49</v>
      </c>
      <c r="T34" s="229">
        <f t="shared" si="4"/>
        <v>19.662000000000003</v>
      </c>
      <c r="U34" s="224">
        <f t="shared" si="5"/>
        <v>0.34</v>
      </c>
      <c r="V34" s="226">
        <f t="shared" si="6"/>
        <v>0.16960936500000001</v>
      </c>
      <c r="W34" s="225">
        <f t="shared" si="7"/>
        <v>29.643000000000001</v>
      </c>
      <c r="X34" s="225">
        <f t="shared" si="8"/>
        <v>29.123000000000001</v>
      </c>
      <c r="Y34" s="224">
        <f t="shared" si="9"/>
        <v>0.41069110085005939</v>
      </c>
      <c r="Z34" s="309">
        <v>0</v>
      </c>
      <c r="AA34" s="8">
        <v>0</v>
      </c>
      <c r="AB34" s="221">
        <v>0</v>
      </c>
      <c r="AC34" s="191">
        <v>100</v>
      </c>
      <c r="AD34" s="191">
        <v>25</v>
      </c>
      <c r="AE34" s="191">
        <v>78</v>
      </c>
      <c r="AF34" s="191">
        <v>38</v>
      </c>
    </row>
    <row r="35" spans="1:32" x14ac:dyDescent="0.2">
      <c r="A35" s="215">
        <v>30</v>
      </c>
      <c r="B35" s="223">
        <f t="shared" si="1"/>
        <v>38139</v>
      </c>
      <c r="C35" s="224">
        <f>VLOOKUP(B35, 'Power Curves'!$B$9:$I$261, 3)+IF(BasisNumber=1, 0,VLOOKUP(B35,'Power Curves'!$BM$9:$BO$316,2))</f>
        <v>37.54</v>
      </c>
      <c r="D35" s="224">
        <f>VLOOKUP(B35, 'Power Curves'!$B$9:$I$261, 7)+IF(BasisNumber=1, 0,VLOOKUP(B35,'Power Curves'!$BM$9:$BO$316,3))</f>
        <v>20.262</v>
      </c>
      <c r="E35" s="225">
        <f>IF(VLOOKUP(B35,'Power Curves'!$K$9:$AD$232,15)&lt;&gt;0, VLOOKUP(B35,'Power Curves'!$K$9:$AD$232,15), E23)</f>
        <v>0.35</v>
      </c>
      <c r="F35" s="226">
        <f>IF(VLOOKUP(B35,'Power Curves'!$K$9:$AD$232,19)&lt;&gt;0, VLOOKUP(B35,'Power Curves'!$K$9:$AD$232,19), F34)</f>
        <v>0.174350111</v>
      </c>
      <c r="G35" s="225">
        <f>VLOOKUP(B35, 'Power Curves'!$K$9:$R$330, 3)</f>
        <v>32.409999999999997</v>
      </c>
      <c r="H35" s="225">
        <f>VLOOKUP(B35, 'Power Curves'!$K$9:$R$330, 7)</f>
        <v>32.593000000000004</v>
      </c>
      <c r="I35" s="308">
        <f>SQRT( (VLOOKUP(B35, 'Power Curves'!$K$9:$AL$227, 23)^2*16+VLOOKUP(B35, 'Power Curves'!$K$9:$AL$227, 27)^2*8)/24)</f>
        <v>0.41833906076693017</v>
      </c>
      <c r="K35" s="218">
        <f t="shared" si="2"/>
        <v>38139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235">
        <f t="shared" si="3"/>
        <v>37.54</v>
      </c>
      <c r="T35" s="229">
        <f t="shared" si="4"/>
        <v>20.262</v>
      </c>
      <c r="U35" s="224">
        <f t="shared" si="5"/>
        <v>0.35</v>
      </c>
      <c r="V35" s="226">
        <f t="shared" si="6"/>
        <v>0.174350111</v>
      </c>
      <c r="W35" s="225">
        <f t="shared" si="7"/>
        <v>32.409999999999997</v>
      </c>
      <c r="X35" s="225">
        <f t="shared" si="8"/>
        <v>32.593000000000004</v>
      </c>
      <c r="Y35" s="224">
        <f t="shared" si="9"/>
        <v>0.41833906076693017</v>
      </c>
      <c r="Z35" s="309">
        <v>0</v>
      </c>
      <c r="AA35" s="8">
        <v>0</v>
      </c>
      <c r="AB35" s="221">
        <v>0</v>
      </c>
      <c r="AC35" s="191">
        <v>100</v>
      </c>
      <c r="AD35" s="191">
        <v>25</v>
      </c>
      <c r="AE35" s="191">
        <v>79</v>
      </c>
      <c r="AF35" s="191">
        <v>39</v>
      </c>
    </row>
    <row r="36" spans="1:32" x14ac:dyDescent="0.2">
      <c r="A36" s="215">
        <v>31</v>
      </c>
      <c r="B36" s="223">
        <f t="shared" si="1"/>
        <v>38169</v>
      </c>
      <c r="C36" s="224">
        <f>VLOOKUP(B36, 'Power Curves'!$B$9:$I$261, 3)+IF(BasisNumber=1, 0,VLOOKUP(B36,'Power Curves'!$BM$9:$BO$316,2))</f>
        <v>47.09</v>
      </c>
      <c r="D36" s="224">
        <f>VLOOKUP(B36, 'Power Curves'!$B$9:$I$261, 7)+IF(BasisNumber=1, 0,VLOOKUP(B36,'Power Curves'!$BM$9:$BO$316,3))</f>
        <v>21.762</v>
      </c>
      <c r="E36" s="225">
        <f>IF(VLOOKUP(B36,'Power Curves'!$K$9:$AD$232,15)&lt;&gt;0, VLOOKUP(B36,'Power Curves'!$K$9:$AD$232,15), E24)</f>
        <v>0.37</v>
      </c>
      <c r="F36" s="226">
        <f>IF(VLOOKUP(B36,'Power Curves'!$K$9:$AD$232,19)&lt;&gt;0, VLOOKUP(B36,'Power Curves'!$K$9:$AD$232,19), F35)</f>
        <v>0.18434832300000001</v>
      </c>
      <c r="G36" s="225">
        <f>VLOOKUP(B36, 'Power Curves'!$K$9:$R$330, 3)</f>
        <v>39.08</v>
      </c>
      <c r="H36" s="225">
        <f>VLOOKUP(B36, 'Power Curves'!$K$9:$R$330, 7)</f>
        <v>40.01</v>
      </c>
      <c r="I36" s="308">
        <f>SQRT( (VLOOKUP(B36, 'Power Curves'!$K$9:$AL$227, 23)^2*16+VLOOKUP(B36, 'Power Curves'!$K$9:$AL$227, 27)^2*8)/24)</f>
        <v>0.46234304103519008</v>
      </c>
      <c r="K36" s="218">
        <f t="shared" si="2"/>
        <v>38169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235">
        <f t="shared" si="3"/>
        <v>47.09</v>
      </c>
      <c r="T36" s="229">
        <f t="shared" si="4"/>
        <v>21.762</v>
      </c>
      <c r="U36" s="224">
        <f t="shared" si="5"/>
        <v>0.37</v>
      </c>
      <c r="V36" s="226">
        <f t="shared" si="6"/>
        <v>0.18434832300000001</v>
      </c>
      <c r="W36" s="225">
        <f t="shared" si="7"/>
        <v>39.08</v>
      </c>
      <c r="X36" s="225">
        <f t="shared" si="8"/>
        <v>40.01</v>
      </c>
      <c r="Y36" s="224">
        <f t="shared" si="9"/>
        <v>0.46234304103519008</v>
      </c>
      <c r="Z36" s="309">
        <v>0</v>
      </c>
      <c r="AA36" s="8">
        <v>0</v>
      </c>
      <c r="AB36" s="221">
        <v>0</v>
      </c>
      <c r="AC36" s="191">
        <v>100</v>
      </c>
      <c r="AD36" s="191">
        <v>25</v>
      </c>
      <c r="AE36" s="191">
        <v>80</v>
      </c>
      <c r="AF36" s="191">
        <v>40</v>
      </c>
    </row>
    <row r="37" spans="1:32" x14ac:dyDescent="0.2">
      <c r="A37" s="215">
        <v>32</v>
      </c>
      <c r="B37" s="223">
        <f t="shared" si="1"/>
        <v>38200</v>
      </c>
      <c r="C37" s="224">
        <f>VLOOKUP(B37, 'Power Curves'!$B$9:$I$261, 3)+IF(BasisNumber=1, 0,VLOOKUP(B37,'Power Curves'!$BM$9:$BO$316,2))</f>
        <v>46.69</v>
      </c>
      <c r="D37" s="224">
        <f>VLOOKUP(B37, 'Power Curves'!$B$9:$I$261, 7)+IF(BasisNumber=1, 0,VLOOKUP(B37,'Power Curves'!$BM$9:$BO$316,3))</f>
        <v>21.812000000000001</v>
      </c>
      <c r="E37" s="225">
        <f>IF(VLOOKUP(B37,'Power Curves'!$K$9:$AD$232,15)&lt;&gt;0, VLOOKUP(B37,'Power Curves'!$K$9:$AD$232,15), E25)</f>
        <v>0.37</v>
      </c>
      <c r="F37" s="226">
        <f>IF(VLOOKUP(B37,'Power Curves'!$K$9:$AD$232,19)&lt;&gt;0, VLOOKUP(B37,'Power Curves'!$K$9:$AD$232,19), F36)</f>
        <v>0.18407873999999999</v>
      </c>
      <c r="G37" s="225">
        <f>VLOOKUP(B37, 'Power Curves'!$K$9:$R$330, 3)</f>
        <v>35.93</v>
      </c>
      <c r="H37" s="225">
        <f>VLOOKUP(B37, 'Power Curves'!$K$9:$R$330, 7)</f>
        <v>37.36</v>
      </c>
      <c r="I37" s="308">
        <f>SQRT( (VLOOKUP(B37, 'Power Curves'!$K$9:$AL$227, 23)^2*16+VLOOKUP(B37, 'Power Curves'!$K$9:$AL$227, 27)^2*8)/24)</f>
        <v>0.45782124528842971</v>
      </c>
      <c r="K37" s="218">
        <f t="shared" si="2"/>
        <v>38200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235">
        <f t="shared" si="3"/>
        <v>46.69</v>
      </c>
      <c r="T37" s="229">
        <f t="shared" si="4"/>
        <v>21.812000000000001</v>
      </c>
      <c r="U37" s="224">
        <f t="shared" si="5"/>
        <v>0.37</v>
      </c>
      <c r="V37" s="226">
        <f t="shared" si="6"/>
        <v>0.18407873999999999</v>
      </c>
      <c r="W37" s="225">
        <f t="shared" si="7"/>
        <v>35.93</v>
      </c>
      <c r="X37" s="225">
        <f t="shared" si="8"/>
        <v>37.36</v>
      </c>
      <c r="Y37" s="224">
        <f t="shared" si="9"/>
        <v>0.45782124528842971</v>
      </c>
      <c r="Z37" s="309">
        <v>0</v>
      </c>
      <c r="AA37" s="8">
        <v>0</v>
      </c>
      <c r="AB37" s="221">
        <v>0</v>
      </c>
      <c r="AC37" s="191">
        <v>100</v>
      </c>
      <c r="AD37" s="191">
        <v>25</v>
      </c>
      <c r="AE37" s="191">
        <v>81</v>
      </c>
      <c r="AF37" s="191">
        <v>41</v>
      </c>
    </row>
    <row r="38" spans="1:32" x14ac:dyDescent="0.2">
      <c r="A38" s="215">
        <v>33</v>
      </c>
      <c r="B38" s="223">
        <f t="shared" si="1"/>
        <v>38231</v>
      </c>
      <c r="C38" s="224">
        <f>VLOOKUP(B38, 'Power Curves'!$B$9:$I$261, 3)+IF(BasisNumber=1, 0,VLOOKUP(B38,'Power Curves'!$BM$9:$BO$316,2))</f>
        <v>34.44</v>
      </c>
      <c r="D38" s="224">
        <f>VLOOKUP(B38, 'Power Curves'!$B$9:$I$261, 7)+IF(BasisNumber=1, 0,VLOOKUP(B38,'Power Curves'!$BM$9:$BO$316,3))</f>
        <v>18.763000000000002</v>
      </c>
      <c r="E38" s="225">
        <f>IF(VLOOKUP(B38,'Power Curves'!$K$9:$AD$232,15)&lt;&gt;0, VLOOKUP(B38,'Power Curves'!$K$9:$AD$232,15), E26)</f>
        <v>0.34</v>
      </c>
      <c r="F38" s="226">
        <f>IF(VLOOKUP(B38,'Power Curves'!$K$9:$AD$232,19)&lt;&gt;0, VLOOKUP(B38,'Power Curves'!$K$9:$AD$232,19), F37)</f>
        <v>0.16807835300000001</v>
      </c>
      <c r="G38" s="225">
        <f>VLOOKUP(B38, 'Power Curves'!$K$9:$R$330, 3)</f>
        <v>27.229000000000003</v>
      </c>
      <c r="H38" s="225">
        <f>VLOOKUP(B38, 'Power Curves'!$K$9:$R$330, 7)</f>
        <v>27.906000000000002</v>
      </c>
      <c r="I38" s="308">
        <f>SQRT( (VLOOKUP(B38, 'Power Curves'!$K$9:$AL$227, 23)^2*16+VLOOKUP(B38, 'Power Curves'!$K$9:$AL$227, 27)^2*8)/24)</f>
        <v>0.40024382515478935</v>
      </c>
      <c r="K38" s="218">
        <f t="shared" si="2"/>
        <v>38231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235">
        <f t="shared" si="3"/>
        <v>34.44</v>
      </c>
      <c r="T38" s="229">
        <f t="shared" si="4"/>
        <v>18.763000000000002</v>
      </c>
      <c r="U38" s="224">
        <f t="shared" si="5"/>
        <v>0.34</v>
      </c>
      <c r="V38" s="226">
        <f t="shared" si="6"/>
        <v>0.16807835300000001</v>
      </c>
      <c r="W38" s="225">
        <f t="shared" si="7"/>
        <v>27.229000000000003</v>
      </c>
      <c r="X38" s="225">
        <f t="shared" si="8"/>
        <v>27.906000000000002</v>
      </c>
      <c r="Y38" s="224">
        <f t="shared" si="9"/>
        <v>0.40024382515478935</v>
      </c>
      <c r="Z38" s="309">
        <v>0</v>
      </c>
      <c r="AA38" s="8">
        <v>0</v>
      </c>
      <c r="AB38" s="221">
        <v>0</v>
      </c>
      <c r="AC38" s="191">
        <v>100</v>
      </c>
      <c r="AD38" s="191">
        <v>25</v>
      </c>
      <c r="AE38" s="191">
        <v>82</v>
      </c>
      <c r="AF38" s="191">
        <v>42</v>
      </c>
    </row>
    <row r="39" spans="1:32" x14ac:dyDescent="0.2">
      <c r="A39" s="215">
        <v>34</v>
      </c>
      <c r="B39" s="223">
        <f t="shared" si="1"/>
        <v>38261</v>
      </c>
      <c r="C39" s="224">
        <f>VLOOKUP(B39, 'Power Curves'!$B$9:$I$261, 3)+IF(BasisNumber=1, 0,VLOOKUP(B39,'Power Curves'!$BM$9:$BO$316,2))</f>
        <v>32.659999999999997</v>
      </c>
      <c r="D39" s="224">
        <f>VLOOKUP(B39, 'Power Curves'!$B$9:$I$261, 7)+IF(BasisNumber=1, 0,VLOOKUP(B39,'Power Curves'!$BM$9:$BO$316,3))</f>
        <v>18.395</v>
      </c>
      <c r="E39" s="225">
        <f>IF(VLOOKUP(B39,'Power Curves'!$K$9:$AD$232,15)&lt;&gt;0, VLOOKUP(B39,'Power Curves'!$K$9:$AD$232,15), E27)</f>
        <v>0.3</v>
      </c>
      <c r="F39" s="226">
        <f>IF(VLOOKUP(B39,'Power Curves'!$K$9:$AD$232,19)&lt;&gt;0, VLOOKUP(B39,'Power Curves'!$K$9:$AD$232,19), F38)</f>
        <v>0.15186687300000001</v>
      </c>
      <c r="G39" s="225">
        <f>VLOOKUP(B39, 'Power Curves'!$K$9:$R$330, 3)</f>
        <v>26.021000000000001</v>
      </c>
      <c r="H39" s="225">
        <f>VLOOKUP(B39, 'Power Curves'!$K$9:$R$330, 7)</f>
        <v>25.524000000000001</v>
      </c>
      <c r="I39" s="308">
        <f>SQRT( (VLOOKUP(B39, 'Power Curves'!$K$9:$AL$227, 23)^2*16+VLOOKUP(B39, 'Power Curves'!$K$9:$AL$227, 27)^2*8)/24)</f>
        <v>0.3454397395180816</v>
      </c>
      <c r="K39" s="218">
        <f t="shared" si="2"/>
        <v>38261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235">
        <f t="shared" si="3"/>
        <v>32.659999999999997</v>
      </c>
      <c r="T39" s="229">
        <f t="shared" si="4"/>
        <v>18.395</v>
      </c>
      <c r="U39" s="224">
        <f t="shared" si="5"/>
        <v>0.3</v>
      </c>
      <c r="V39" s="226">
        <f t="shared" si="6"/>
        <v>0.15186687300000001</v>
      </c>
      <c r="W39" s="225">
        <f t="shared" si="7"/>
        <v>26.021000000000001</v>
      </c>
      <c r="X39" s="225">
        <f t="shared" si="8"/>
        <v>25.524000000000001</v>
      </c>
      <c r="Y39" s="224">
        <f t="shared" si="9"/>
        <v>0.3454397395180816</v>
      </c>
      <c r="Z39" s="309">
        <v>0</v>
      </c>
      <c r="AA39" s="8">
        <v>0</v>
      </c>
      <c r="AB39" s="221">
        <v>0</v>
      </c>
      <c r="AC39" s="191">
        <v>100</v>
      </c>
      <c r="AD39" s="191">
        <v>25</v>
      </c>
      <c r="AE39" s="191">
        <v>83</v>
      </c>
      <c r="AF39" s="191">
        <v>43</v>
      </c>
    </row>
    <row r="40" spans="1:32" x14ac:dyDescent="0.2">
      <c r="A40" s="215">
        <v>35</v>
      </c>
      <c r="B40" s="223">
        <f t="shared" si="1"/>
        <v>38292</v>
      </c>
      <c r="C40" s="224">
        <f>VLOOKUP(B40, 'Power Curves'!$B$9:$I$261, 3)+IF(BasisNumber=1, 0,VLOOKUP(B40,'Power Curves'!$BM$9:$BO$316,2))</f>
        <v>31.66</v>
      </c>
      <c r="D40" s="224">
        <f>VLOOKUP(B40, 'Power Curves'!$B$9:$I$261, 7)+IF(BasisNumber=1, 0,VLOOKUP(B40,'Power Curves'!$BM$9:$BO$316,3))</f>
        <v>18.495000000000001</v>
      </c>
      <c r="E40" s="225">
        <f>IF(VLOOKUP(B40,'Power Curves'!$K$9:$AD$232,15)&lt;&gt;0, VLOOKUP(B40,'Power Curves'!$K$9:$AD$232,15), E28)</f>
        <v>0.28000000000000003</v>
      </c>
      <c r="F40" s="226">
        <f>IF(VLOOKUP(B40,'Power Curves'!$K$9:$AD$232,19)&lt;&gt;0, VLOOKUP(B40,'Power Curves'!$K$9:$AD$232,19), F39)</f>
        <v>0.14076059500000002</v>
      </c>
      <c r="G40" s="225">
        <f>VLOOKUP(B40, 'Power Curves'!$K$9:$R$330, 3)</f>
        <v>26.271000000000001</v>
      </c>
      <c r="H40" s="225">
        <f>VLOOKUP(B40, 'Power Curves'!$K$9:$R$330, 7)</f>
        <v>25.024000000000001</v>
      </c>
      <c r="I40" s="308">
        <f>SQRT( (VLOOKUP(B40, 'Power Curves'!$K$9:$AL$227, 23)^2*16+VLOOKUP(B40, 'Power Curves'!$K$9:$AL$227, 27)^2*8)/24)</f>
        <v>0.34222885483899906</v>
      </c>
      <c r="K40" s="218">
        <f t="shared" si="2"/>
        <v>38292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235">
        <f t="shared" si="3"/>
        <v>31.66</v>
      </c>
      <c r="T40" s="229">
        <f t="shared" si="4"/>
        <v>18.495000000000001</v>
      </c>
      <c r="U40" s="224">
        <f t="shared" si="5"/>
        <v>0.28000000000000003</v>
      </c>
      <c r="V40" s="226">
        <f t="shared" si="6"/>
        <v>0.14076059500000002</v>
      </c>
      <c r="W40" s="225">
        <f t="shared" si="7"/>
        <v>26.271000000000001</v>
      </c>
      <c r="X40" s="225">
        <f t="shared" si="8"/>
        <v>25.024000000000001</v>
      </c>
      <c r="Y40" s="224">
        <f t="shared" si="9"/>
        <v>0.34222885483899906</v>
      </c>
      <c r="Z40" s="309">
        <v>0</v>
      </c>
      <c r="AA40" s="8">
        <v>0</v>
      </c>
      <c r="AB40" s="221">
        <v>0</v>
      </c>
      <c r="AC40" s="191">
        <v>100</v>
      </c>
      <c r="AD40" s="191">
        <v>25</v>
      </c>
      <c r="AE40" s="191">
        <v>84</v>
      </c>
      <c r="AF40" s="191">
        <v>44</v>
      </c>
    </row>
    <row r="41" spans="1:32" x14ac:dyDescent="0.2">
      <c r="A41" s="215">
        <v>36</v>
      </c>
      <c r="B41" s="223">
        <f t="shared" si="1"/>
        <v>38322</v>
      </c>
      <c r="C41" s="224">
        <f>VLOOKUP(B41, 'Power Curves'!$B$9:$I$261, 3)+IF(BasisNumber=1, 0,VLOOKUP(B41,'Power Curves'!$BM$9:$BO$316,2))</f>
        <v>32.56</v>
      </c>
      <c r="D41" s="224">
        <f>VLOOKUP(B41, 'Power Curves'!$B$9:$I$261, 7)+IF(BasisNumber=1, 0,VLOOKUP(B41,'Power Curves'!$BM$9:$BO$316,3))</f>
        <v>20.344999999999999</v>
      </c>
      <c r="E41" s="225">
        <f>IF(VLOOKUP(B41,'Power Curves'!$K$9:$AD$232,15)&lt;&gt;0, VLOOKUP(B41,'Power Curves'!$K$9:$AD$232,15), E29)</f>
        <v>0.28999999999999998</v>
      </c>
      <c r="F41" s="226">
        <f>IF(VLOOKUP(B41,'Power Curves'!$K$9:$AD$232,19)&lt;&gt;0, VLOOKUP(B41,'Power Curves'!$K$9:$AD$232,19), F40)</f>
        <v>0.145602748</v>
      </c>
      <c r="G41" s="225">
        <f>VLOOKUP(B41, 'Power Curves'!$K$9:$R$330, 3)</f>
        <v>26.336000000000002</v>
      </c>
      <c r="H41" s="225">
        <f>VLOOKUP(B41, 'Power Curves'!$K$9:$R$330, 7)</f>
        <v>25.734000000000002</v>
      </c>
      <c r="I41" s="308">
        <f>SQRT( (VLOOKUP(B41, 'Power Curves'!$K$9:$AL$227, 23)^2*16+VLOOKUP(B41, 'Power Curves'!$K$9:$AL$227, 27)^2*8)/24)</f>
        <v>0.34358864297953767</v>
      </c>
      <c r="K41" s="218">
        <f t="shared" si="2"/>
        <v>38322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235">
        <f t="shared" si="3"/>
        <v>32.56</v>
      </c>
      <c r="T41" s="229">
        <f t="shared" si="4"/>
        <v>20.344999999999999</v>
      </c>
      <c r="U41" s="224">
        <f t="shared" si="5"/>
        <v>0.28999999999999998</v>
      </c>
      <c r="V41" s="226">
        <f t="shared" si="6"/>
        <v>0.145602748</v>
      </c>
      <c r="W41" s="225">
        <f t="shared" si="7"/>
        <v>26.336000000000002</v>
      </c>
      <c r="X41" s="225">
        <f t="shared" si="8"/>
        <v>25.734000000000002</v>
      </c>
      <c r="Y41" s="224">
        <f t="shared" si="9"/>
        <v>0.34358864297953767</v>
      </c>
      <c r="Z41" s="309">
        <v>0</v>
      </c>
      <c r="AA41" s="8">
        <v>0</v>
      </c>
      <c r="AB41" s="221">
        <v>0</v>
      </c>
      <c r="AC41" s="191">
        <v>100</v>
      </c>
      <c r="AD41" s="191">
        <v>25</v>
      </c>
      <c r="AE41" s="191">
        <v>85</v>
      </c>
      <c r="AF41" s="191">
        <v>45</v>
      </c>
    </row>
    <row r="42" spans="1:32" x14ac:dyDescent="0.2">
      <c r="A42" s="215">
        <v>37</v>
      </c>
      <c r="B42" s="223">
        <f t="shared" si="1"/>
        <v>38353</v>
      </c>
      <c r="C42" s="224">
        <f>VLOOKUP(B42, 'Power Curves'!$B$9:$I$261, 3)+IF(BasisNumber=1, 0,VLOOKUP(B42,'Power Curves'!$BM$9:$BO$316,2))</f>
        <v>33.880000000000003</v>
      </c>
      <c r="D42" s="224">
        <f>VLOOKUP(B42, 'Power Curves'!$B$9:$I$261, 7)+IF(BasisNumber=1, 0,VLOOKUP(B42,'Power Curves'!$BM$9:$BO$316,3))</f>
        <v>21.182000000000002</v>
      </c>
      <c r="E42" s="225">
        <f>IF(VLOOKUP(B42,'Power Curves'!$K$9:$AD$232,15)&lt;&gt;0, VLOOKUP(B42,'Power Curves'!$K$9:$AD$232,15), E30)</f>
        <v>0.32</v>
      </c>
      <c r="F42" s="226">
        <f>IF(VLOOKUP(B42,'Power Curves'!$K$9:$AD$232,19)&lt;&gt;0, VLOOKUP(B42,'Power Curves'!$K$9:$AD$232,19), F41)</f>
        <v>0.15801527700000001</v>
      </c>
      <c r="G42" s="225">
        <f>VLOOKUP(B42, 'Power Curves'!$K$9:$R$330, 3)</f>
        <v>32.493000000000002</v>
      </c>
      <c r="H42" s="225">
        <f>VLOOKUP(B42, 'Power Curves'!$K$9:$R$330, 7)</f>
        <v>30.302000000000003</v>
      </c>
      <c r="I42" s="308">
        <f>SQRT( (VLOOKUP(B42, 'Power Curves'!$K$9:$AL$227, 23)^2*16+VLOOKUP(B42, 'Power Curves'!$K$9:$AL$227, 27)^2*8)/24)</f>
        <v>0.34793299477792178</v>
      </c>
      <c r="K42" s="218">
        <f t="shared" si="2"/>
        <v>38353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235">
        <f t="shared" si="3"/>
        <v>33.880000000000003</v>
      </c>
      <c r="T42" s="229">
        <f t="shared" si="4"/>
        <v>21.182000000000002</v>
      </c>
      <c r="U42" s="224">
        <f t="shared" si="5"/>
        <v>0.32</v>
      </c>
      <c r="V42" s="226">
        <f t="shared" si="6"/>
        <v>0.15801527700000001</v>
      </c>
      <c r="W42" s="225">
        <f t="shared" si="7"/>
        <v>32.493000000000002</v>
      </c>
      <c r="X42" s="225">
        <f t="shared" si="8"/>
        <v>30.302000000000003</v>
      </c>
      <c r="Y42" s="224">
        <f t="shared" si="9"/>
        <v>0.34793299477792178</v>
      </c>
      <c r="Z42" s="309">
        <v>0</v>
      </c>
      <c r="AA42" s="8">
        <v>0</v>
      </c>
      <c r="AB42" s="221">
        <v>0</v>
      </c>
      <c r="AC42" s="191">
        <v>100</v>
      </c>
      <c r="AD42" s="191">
        <v>25</v>
      </c>
      <c r="AE42" s="191">
        <v>86</v>
      </c>
      <c r="AF42" s="191">
        <v>46</v>
      </c>
    </row>
    <row r="43" spans="1:32" x14ac:dyDescent="0.2">
      <c r="A43" s="215">
        <v>38</v>
      </c>
      <c r="B43" s="223">
        <f t="shared" si="1"/>
        <v>38384</v>
      </c>
      <c r="C43" s="224">
        <f>VLOOKUP(B43, 'Power Curves'!$B$9:$I$261, 3)+IF(BasisNumber=1, 0,VLOOKUP(B43,'Power Curves'!$BM$9:$BO$316,2))</f>
        <v>33.130000000000003</v>
      </c>
      <c r="D43" s="224">
        <f>VLOOKUP(B43, 'Power Curves'!$B$9:$I$261, 7)+IF(BasisNumber=1, 0,VLOOKUP(B43,'Power Curves'!$BM$9:$BO$316,3))</f>
        <v>22.132000000000001</v>
      </c>
      <c r="E43" s="225">
        <f>IF(VLOOKUP(B43,'Power Curves'!$K$9:$AD$232,15)&lt;&gt;0, VLOOKUP(B43,'Power Curves'!$K$9:$AD$232,15), E31)</f>
        <v>0.32</v>
      </c>
      <c r="F43" s="226">
        <f>IF(VLOOKUP(B43,'Power Curves'!$K$9:$AD$232,19)&lt;&gt;0, VLOOKUP(B43,'Power Curves'!$K$9:$AD$232,19), F42)</f>
        <v>0.15754310400000002</v>
      </c>
      <c r="G43" s="225">
        <f>VLOOKUP(B43, 'Power Curves'!$K$9:$R$330, 3)</f>
        <v>31.243000000000002</v>
      </c>
      <c r="H43" s="225">
        <f>VLOOKUP(B43, 'Power Curves'!$K$9:$R$330, 7)</f>
        <v>29.552000000000003</v>
      </c>
      <c r="I43" s="308">
        <f>SQRT( (VLOOKUP(B43, 'Power Curves'!$K$9:$AL$227, 23)^2*16+VLOOKUP(B43, 'Power Curves'!$K$9:$AL$227, 27)^2*8)/24)</f>
        <v>0.34777852975472945</v>
      </c>
      <c r="K43" s="218">
        <f t="shared" si="2"/>
        <v>38384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235">
        <f t="shared" si="3"/>
        <v>33.130000000000003</v>
      </c>
      <c r="T43" s="229">
        <f t="shared" si="4"/>
        <v>22.132000000000001</v>
      </c>
      <c r="U43" s="224">
        <f t="shared" si="5"/>
        <v>0.32</v>
      </c>
      <c r="V43" s="226">
        <f t="shared" si="6"/>
        <v>0.15754310400000002</v>
      </c>
      <c r="W43" s="225">
        <f t="shared" si="7"/>
        <v>31.243000000000002</v>
      </c>
      <c r="X43" s="225">
        <f t="shared" si="8"/>
        <v>29.552000000000003</v>
      </c>
      <c r="Y43" s="224">
        <f t="shared" si="9"/>
        <v>0.34777852975472945</v>
      </c>
      <c r="Z43" s="309">
        <v>0</v>
      </c>
      <c r="AA43" s="8">
        <v>0</v>
      </c>
      <c r="AB43" s="221">
        <v>0</v>
      </c>
      <c r="AC43" s="191">
        <v>100</v>
      </c>
      <c r="AD43" s="191">
        <v>25</v>
      </c>
      <c r="AE43" s="191">
        <v>87</v>
      </c>
      <c r="AF43" s="191">
        <v>47</v>
      </c>
    </row>
    <row r="44" spans="1:32" x14ac:dyDescent="0.2">
      <c r="A44" s="215">
        <v>39</v>
      </c>
      <c r="B44" s="223">
        <f t="shared" si="1"/>
        <v>38412</v>
      </c>
      <c r="C44" s="224">
        <f>VLOOKUP(B44, 'Power Curves'!$B$9:$I$261, 3)+IF(BasisNumber=1, 0,VLOOKUP(B44,'Power Curves'!$BM$9:$BO$316,2))</f>
        <v>31.566000000000003</v>
      </c>
      <c r="D44" s="224">
        <f>VLOOKUP(B44, 'Power Curves'!$B$9:$I$261, 7)+IF(BasisNumber=1, 0,VLOOKUP(B44,'Power Curves'!$BM$9:$BO$316,3))</f>
        <v>21.082000000000001</v>
      </c>
      <c r="E44" s="225">
        <f>IF(VLOOKUP(B44,'Power Curves'!$K$9:$AD$232,15)&lt;&gt;0, VLOOKUP(B44,'Power Curves'!$K$9:$AD$232,15), E32)</f>
        <v>0.28000000000000003</v>
      </c>
      <c r="F44" s="226">
        <f>IF(VLOOKUP(B44,'Power Curves'!$K$9:$AD$232,19)&lt;&gt;0, VLOOKUP(B44,'Power Curves'!$K$9:$AD$232,19), F43)</f>
        <v>0.137851901</v>
      </c>
      <c r="G44" s="225">
        <f>VLOOKUP(B44, 'Power Curves'!$K$9:$R$330, 3)</f>
        <v>29.82</v>
      </c>
      <c r="H44" s="225">
        <f>VLOOKUP(B44, 'Power Curves'!$K$9:$R$330, 7)</f>
        <v>28.71</v>
      </c>
      <c r="I44" s="308">
        <f>SQRT( (VLOOKUP(B44, 'Power Curves'!$K$9:$AL$227, 23)^2*16+VLOOKUP(B44, 'Power Curves'!$K$9:$AL$227, 27)^2*8)/24)</f>
        <v>0.31122754147990622</v>
      </c>
      <c r="K44" s="218">
        <f t="shared" si="2"/>
        <v>38412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235">
        <f t="shared" si="3"/>
        <v>31.566000000000003</v>
      </c>
      <c r="T44" s="229">
        <f t="shared" si="4"/>
        <v>21.082000000000001</v>
      </c>
      <c r="U44" s="224">
        <f t="shared" si="5"/>
        <v>0.28000000000000003</v>
      </c>
      <c r="V44" s="226">
        <f t="shared" si="6"/>
        <v>0.137851901</v>
      </c>
      <c r="W44" s="225">
        <f t="shared" si="7"/>
        <v>29.82</v>
      </c>
      <c r="X44" s="225">
        <f t="shared" si="8"/>
        <v>28.71</v>
      </c>
      <c r="Y44" s="224">
        <f t="shared" si="9"/>
        <v>0.31122754147990622</v>
      </c>
      <c r="Z44" s="309">
        <v>0</v>
      </c>
      <c r="AA44" s="8">
        <v>0</v>
      </c>
      <c r="AB44" s="221">
        <v>0</v>
      </c>
      <c r="AC44" s="191">
        <v>100</v>
      </c>
      <c r="AD44" s="191">
        <v>25</v>
      </c>
      <c r="AE44" s="191">
        <v>88</v>
      </c>
      <c r="AF44" s="191">
        <v>48</v>
      </c>
    </row>
    <row r="45" spans="1:32" x14ac:dyDescent="0.2">
      <c r="A45" s="215">
        <v>40</v>
      </c>
      <c r="B45" s="223">
        <f t="shared" si="1"/>
        <v>38443</v>
      </c>
      <c r="C45" s="224">
        <f>VLOOKUP(B45, 'Power Curves'!$B$9:$I$261, 3)+IF(BasisNumber=1, 0,VLOOKUP(B45,'Power Curves'!$BM$9:$BO$316,2))</f>
        <v>32.35</v>
      </c>
      <c r="D45" s="224">
        <f>VLOOKUP(B45, 'Power Curves'!$B$9:$I$261, 7)+IF(BasisNumber=1, 0,VLOOKUP(B45,'Power Curves'!$BM$9:$BO$316,3))</f>
        <v>20.782</v>
      </c>
      <c r="E45" s="225">
        <f>IF(VLOOKUP(B45,'Power Curves'!$K$9:$AD$232,15)&lt;&gt;0, VLOOKUP(B45,'Power Curves'!$K$9:$AD$232,15), E33)</f>
        <v>0.27</v>
      </c>
      <c r="F45" s="226">
        <f>IF(VLOOKUP(B45,'Power Curves'!$K$9:$AD$232,19)&lt;&gt;0, VLOOKUP(B45,'Power Curves'!$K$9:$AD$232,19), F44)</f>
        <v>0.13725790800000001</v>
      </c>
      <c r="G45" s="225">
        <f>VLOOKUP(B45, 'Power Curves'!$K$9:$R$330, 3)</f>
        <v>29.089000000000002</v>
      </c>
      <c r="H45" s="225">
        <f>VLOOKUP(B45, 'Power Curves'!$K$9:$R$330, 7)</f>
        <v>27.697000000000003</v>
      </c>
      <c r="I45" s="308">
        <f>SQRT( (VLOOKUP(B45, 'Power Curves'!$K$9:$AL$227, 23)^2*16+VLOOKUP(B45, 'Power Curves'!$K$9:$AL$227, 27)^2*8)/24)</f>
        <v>0.31099278622375831</v>
      </c>
      <c r="K45" s="218">
        <f t="shared" si="2"/>
        <v>38443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235">
        <f t="shared" si="3"/>
        <v>32.35</v>
      </c>
      <c r="T45" s="229">
        <f t="shared" si="4"/>
        <v>20.782</v>
      </c>
      <c r="U45" s="224">
        <f t="shared" si="5"/>
        <v>0.27</v>
      </c>
      <c r="V45" s="226">
        <f t="shared" si="6"/>
        <v>0.13725790800000001</v>
      </c>
      <c r="W45" s="225">
        <f t="shared" si="7"/>
        <v>29.089000000000002</v>
      </c>
      <c r="X45" s="225">
        <f t="shared" si="8"/>
        <v>27.697000000000003</v>
      </c>
      <c r="Y45" s="224">
        <f t="shared" si="9"/>
        <v>0.31099278622375831</v>
      </c>
      <c r="Z45" s="309">
        <v>0</v>
      </c>
      <c r="AA45" s="8">
        <v>0</v>
      </c>
      <c r="AB45" s="221">
        <v>0</v>
      </c>
      <c r="AC45" s="191">
        <v>100</v>
      </c>
      <c r="AD45" s="191">
        <v>25</v>
      </c>
      <c r="AE45" s="191">
        <v>89</v>
      </c>
      <c r="AF45" s="191">
        <v>49</v>
      </c>
    </row>
    <row r="46" spans="1:32" x14ac:dyDescent="0.2">
      <c r="A46" s="215">
        <v>41</v>
      </c>
      <c r="B46" s="223">
        <f t="shared" si="1"/>
        <v>38473</v>
      </c>
      <c r="C46" s="224">
        <f>VLOOKUP(B46, 'Power Curves'!$B$9:$I$261, 3)+IF(BasisNumber=1, 0,VLOOKUP(B46,'Power Curves'!$BM$9:$BO$316,2))</f>
        <v>34.31</v>
      </c>
      <c r="D46" s="224">
        <f>VLOOKUP(B46, 'Power Curves'!$B$9:$I$261, 7)+IF(BasisNumber=1, 0,VLOOKUP(B46,'Power Curves'!$BM$9:$BO$316,3))</f>
        <v>20.382000000000001</v>
      </c>
      <c r="E46" s="225">
        <f>IF(VLOOKUP(B46,'Power Curves'!$K$9:$AD$232,15)&lt;&gt;0, VLOOKUP(B46,'Power Curves'!$K$9:$AD$232,15), E34)</f>
        <v>0.31</v>
      </c>
      <c r="F46" s="226">
        <f>IF(VLOOKUP(B46,'Power Curves'!$K$9:$AD$232,19)&lt;&gt;0, VLOOKUP(B46,'Power Curves'!$K$9:$AD$232,19), F45)</f>
        <v>0.15292297500000002</v>
      </c>
      <c r="G46" s="225">
        <f>VLOOKUP(B46, 'Power Curves'!$K$9:$R$330, 3)</f>
        <v>30.263000000000002</v>
      </c>
      <c r="H46" s="225">
        <f>VLOOKUP(B46, 'Power Curves'!$K$9:$R$330, 7)</f>
        <v>29.993000000000002</v>
      </c>
      <c r="I46" s="308">
        <f>SQRT( (VLOOKUP(B46, 'Power Curves'!$K$9:$AL$227, 23)^2*16+VLOOKUP(B46, 'Power Curves'!$K$9:$AL$227, 27)^2*8)/24)</f>
        <v>0.35745011161945894</v>
      </c>
      <c r="K46" s="218">
        <f t="shared" si="2"/>
        <v>38473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235">
        <f t="shared" si="3"/>
        <v>34.31</v>
      </c>
      <c r="T46" s="229">
        <f t="shared" si="4"/>
        <v>20.382000000000001</v>
      </c>
      <c r="U46" s="224">
        <f t="shared" si="5"/>
        <v>0.31</v>
      </c>
      <c r="V46" s="226">
        <f t="shared" si="6"/>
        <v>0.15292297500000002</v>
      </c>
      <c r="W46" s="225">
        <f t="shared" si="7"/>
        <v>30.263000000000002</v>
      </c>
      <c r="X46" s="225">
        <f t="shared" si="8"/>
        <v>29.993000000000002</v>
      </c>
      <c r="Y46" s="224">
        <f t="shared" si="9"/>
        <v>0.35745011161945894</v>
      </c>
      <c r="Z46" s="309">
        <v>0</v>
      </c>
      <c r="AA46" s="8">
        <v>0</v>
      </c>
      <c r="AB46" s="221">
        <v>0</v>
      </c>
      <c r="AC46" s="191">
        <v>100</v>
      </c>
      <c r="AD46" s="191">
        <v>25</v>
      </c>
      <c r="AE46" s="191">
        <v>90</v>
      </c>
      <c r="AF46" s="191">
        <v>50</v>
      </c>
    </row>
    <row r="47" spans="1:32" x14ac:dyDescent="0.2">
      <c r="A47" s="215">
        <v>42</v>
      </c>
      <c r="B47" s="223">
        <f t="shared" si="1"/>
        <v>38504</v>
      </c>
      <c r="C47" s="224">
        <f>VLOOKUP(B47, 'Power Curves'!$B$9:$I$261, 3)+IF(BasisNumber=1, 0,VLOOKUP(B47,'Power Curves'!$BM$9:$BO$316,2))</f>
        <v>38.36</v>
      </c>
      <c r="D47" s="224">
        <f>VLOOKUP(B47, 'Power Curves'!$B$9:$I$261, 7)+IF(BasisNumber=1, 0,VLOOKUP(B47,'Power Curves'!$BM$9:$BO$316,3))</f>
        <v>20.981999999999999</v>
      </c>
      <c r="E47" s="225">
        <f>IF(VLOOKUP(B47,'Power Curves'!$K$9:$AD$232,15)&lt;&gt;0, VLOOKUP(B47,'Power Curves'!$K$9:$AD$232,15), E35)</f>
        <v>0.31</v>
      </c>
      <c r="F47" s="226">
        <f>IF(VLOOKUP(B47,'Power Curves'!$K$9:$AD$232,19)&lt;&gt;0, VLOOKUP(B47,'Power Curves'!$K$9:$AD$232,19), F46)</f>
        <v>0.15573437200000001</v>
      </c>
      <c r="G47" s="225">
        <f>VLOOKUP(B47, 'Power Curves'!$K$9:$R$330, 3)</f>
        <v>33.03</v>
      </c>
      <c r="H47" s="225">
        <f>VLOOKUP(B47, 'Power Curves'!$K$9:$R$330, 7)</f>
        <v>33.463000000000001</v>
      </c>
      <c r="I47" s="308">
        <f>SQRT( (VLOOKUP(B47, 'Power Curves'!$K$9:$AL$227, 23)^2*16+VLOOKUP(B47, 'Power Curves'!$K$9:$AL$227, 27)^2*8)/24)</f>
        <v>0.36224352072091098</v>
      </c>
      <c r="K47" s="218">
        <f t="shared" si="2"/>
        <v>38504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235">
        <f t="shared" si="3"/>
        <v>38.36</v>
      </c>
      <c r="T47" s="229">
        <f t="shared" si="4"/>
        <v>20.981999999999999</v>
      </c>
      <c r="U47" s="224">
        <f t="shared" si="5"/>
        <v>0.31</v>
      </c>
      <c r="V47" s="226">
        <f t="shared" si="6"/>
        <v>0.15573437200000001</v>
      </c>
      <c r="W47" s="225">
        <f t="shared" si="7"/>
        <v>33.03</v>
      </c>
      <c r="X47" s="225">
        <f t="shared" si="8"/>
        <v>33.463000000000001</v>
      </c>
      <c r="Y47" s="224">
        <f t="shared" si="9"/>
        <v>0.36224352072091098</v>
      </c>
      <c r="Z47" s="309">
        <v>0</v>
      </c>
      <c r="AA47" s="8">
        <v>0</v>
      </c>
      <c r="AB47" s="221">
        <v>0</v>
      </c>
      <c r="AC47" s="191">
        <v>100</v>
      </c>
      <c r="AD47" s="191">
        <v>25</v>
      </c>
      <c r="AE47" s="191">
        <v>91</v>
      </c>
      <c r="AF47" s="191">
        <v>51</v>
      </c>
    </row>
    <row r="48" spans="1:32" x14ac:dyDescent="0.2">
      <c r="A48" s="215">
        <v>43</v>
      </c>
      <c r="B48" s="223">
        <f t="shared" si="1"/>
        <v>38534</v>
      </c>
      <c r="C48" s="224">
        <f>VLOOKUP(B48, 'Power Curves'!$B$9:$I$261, 3)+IF(BasisNumber=1, 0,VLOOKUP(B48,'Power Curves'!$BM$9:$BO$316,2))</f>
        <v>47.91</v>
      </c>
      <c r="D48" s="224">
        <f>VLOOKUP(B48, 'Power Curves'!$B$9:$I$261, 7)+IF(BasisNumber=1, 0,VLOOKUP(B48,'Power Curves'!$BM$9:$BO$316,3))</f>
        <v>22.481999999999999</v>
      </c>
      <c r="E48" s="225">
        <f>IF(VLOOKUP(B48,'Power Curves'!$K$9:$AD$232,15)&lt;&gt;0, VLOOKUP(B48,'Power Curves'!$K$9:$AD$232,15), E36)</f>
        <v>0.32</v>
      </c>
      <c r="F48" s="226">
        <f>IF(VLOOKUP(B48,'Power Curves'!$K$9:$AD$232,19)&lt;&gt;0, VLOOKUP(B48,'Power Curves'!$K$9:$AD$232,19), F47)</f>
        <v>0.16190400900000002</v>
      </c>
      <c r="G48" s="225">
        <f>VLOOKUP(B48, 'Power Curves'!$K$9:$R$330, 3)</f>
        <v>39.700000000000003</v>
      </c>
      <c r="H48" s="225">
        <f>VLOOKUP(B48, 'Power Curves'!$K$9:$R$330, 7)</f>
        <v>40.880000000000003</v>
      </c>
      <c r="I48" s="308">
        <f>SQRT( (VLOOKUP(B48, 'Power Curves'!$K$9:$AL$227, 23)^2*16+VLOOKUP(B48, 'Power Curves'!$K$9:$AL$227, 27)^2*8)/24)</f>
        <v>0.38884787795818021</v>
      </c>
      <c r="K48" s="218">
        <f t="shared" si="2"/>
        <v>38534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235">
        <f t="shared" si="3"/>
        <v>47.91</v>
      </c>
      <c r="T48" s="229">
        <f t="shared" si="4"/>
        <v>22.481999999999999</v>
      </c>
      <c r="U48" s="224">
        <f t="shared" si="5"/>
        <v>0.32</v>
      </c>
      <c r="V48" s="226">
        <f t="shared" si="6"/>
        <v>0.16190400900000002</v>
      </c>
      <c r="W48" s="225">
        <f t="shared" si="7"/>
        <v>39.700000000000003</v>
      </c>
      <c r="X48" s="225">
        <f t="shared" si="8"/>
        <v>40.880000000000003</v>
      </c>
      <c r="Y48" s="224">
        <f t="shared" si="9"/>
        <v>0.38884787795818021</v>
      </c>
      <c r="Z48" s="309">
        <v>0</v>
      </c>
      <c r="AA48" s="8">
        <v>0</v>
      </c>
      <c r="AB48" s="221">
        <v>0</v>
      </c>
      <c r="AC48" s="191">
        <v>100</v>
      </c>
      <c r="AD48" s="191">
        <v>25</v>
      </c>
      <c r="AE48" s="191">
        <v>92</v>
      </c>
      <c r="AF48" s="191">
        <v>52</v>
      </c>
    </row>
    <row r="49" spans="1:32" x14ac:dyDescent="0.2">
      <c r="A49" s="215">
        <v>44</v>
      </c>
      <c r="B49" s="223">
        <f t="shared" si="1"/>
        <v>38565</v>
      </c>
      <c r="C49" s="224">
        <f>VLOOKUP(B49, 'Power Curves'!$B$9:$I$261, 3)+IF(BasisNumber=1, 0,VLOOKUP(B49,'Power Curves'!$BM$9:$BO$316,2))</f>
        <v>47.51</v>
      </c>
      <c r="D49" s="224">
        <f>VLOOKUP(B49, 'Power Curves'!$B$9:$I$261, 7)+IF(BasisNumber=1, 0,VLOOKUP(B49,'Power Curves'!$BM$9:$BO$316,3))</f>
        <v>22.532</v>
      </c>
      <c r="E49" s="225">
        <f>IF(VLOOKUP(B49,'Power Curves'!$K$9:$AD$232,15)&lt;&gt;0, VLOOKUP(B49,'Power Curves'!$K$9:$AD$232,15), E37)</f>
        <v>0.32</v>
      </c>
      <c r="F49" s="226">
        <f>IF(VLOOKUP(B49,'Power Curves'!$K$9:$AD$232,19)&lt;&gt;0, VLOOKUP(B49,'Power Curves'!$K$9:$AD$232,19), F48)</f>
        <v>0.16153427100000001</v>
      </c>
      <c r="G49" s="225">
        <f>VLOOKUP(B49, 'Power Curves'!$K$9:$R$330, 3)</f>
        <v>36.549999999999997</v>
      </c>
      <c r="H49" s="225">
        <f>VLOOKUP(B49, 'Power Curves'!$K$9:$R$330, 7)</f>
        <v>38.229999999999997</v>
      </c>
      <c r="I49" s="308">
        <f>SQRT( (VLOOKUP(B49, 'Power Curves'!$K$9:$AL$227, 23)^2*16+VLOOKUP(B49, 'Power Curves'!$K$9:$AL$227, 27)^2*8)/24)</f>
        <v>0.38592821547393169</v>
      </c>
      <c r="K49" s="218">
        <f t="shared" si="2"/>
        <v>38565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235">
        <f t="shared" si="3"/>
        <v>47.51</v>
      </c>
      <c r="T49" s="229">
        <f t="shared" si="4"/>
        <v>22.532</v>
      </c>
      <c r="U49" s="224">
        <f t="shared" si="5"/>
        <v>0.32</v>
      </c>
      <c r="V49" s="226">
        <f t="shared" si="6"/>
        <v>0.16153427100000001</v>
      </c>
      <c r="W49" s="225">
        <f t="shared" si="7"/>
        <v>36.549999999999997</v>
      </c>
      <c r="X49" s="225">
        <f t="shared" si="8"/>
        <v>38.229999999999997</v>
      </c>
      <c r="Y49" s="224">
        <f t="shared" si="9"/>
        <v>0.38592821547393169</v>
      </c>
      <c r="Z49" s="309">
        <v>0</v>
      </c>
      <c r="AA49" s="8">
        <v>0</v>
      </c>
      <c r="AB49" s="221">
        <v>0</v>
      </c>
      <c r="AC49" s="191">
        <v>100</v>
      </c>
      <c r="AD49" s="191">
        <v>25</v>
      </c>
      <c r="AE49" s="191">
        <v>93</v>
      </c>
      <c r="AF49" s="191">
        <v>53</v>
      </c>
    </row>
    <row r="50" spans="1:32" x14ac:dyDescent="0.2">
      <c r="A50" s="215">
        <v>45</v>
      </c>
      <c r="B50" s="223">
        <f t="shared" si="1"/>
        <v>38596</v>
      </c>
      <c r="C50" s="224">
        <f>VLOOKUP(B50, 'Power Curves'!$B$9:$I$261, 3)+IF(BasisNumber=1, 0,VLOOKUP(B50,'Power Curves'!$BM$9:$BO$316,2))</f>
        <v>35.26</v>
      </c>
      <c r="D50" s="224">
        <f>VLOOKUP(B50, 'Power Curves'!$B$9:$I$261, 7)+IF(BasisNumber=1, 0,VLOOKUP(B50,'Power Curves'!$BM$9:$BO$316,3))</f>
        <v>19.483000000000001</v>
      </c>
      <c r="E50" s="225">
        <f>IF(VLOOKUP(B50,'Power Curves'!$K$9:$AD$232,15)&lt;&gt;0, VLOOKUP(B50,'Power Curves'!$K$9:$AD$232,15), E38)</f>
        <v>0.3</v>
      </c>
      <c r="F50" s="226">
        <f>IF(VLOOKUP(B50,'Power Curves'!$K$9:$AD$232,19)&lt;&gt;0, VLOOKUP(B50,'Power Curves'!$K$9:$AD$232,19), F49)</f>
        <v>0.15111962100000001</v>
      </c>
      <c r="G50" s="225">
        <f>VLOOKUP(B50, 'Power Curves'!$K$9:$R$330, 3)</f>
        <v>27.849</v>
      </c>
      <c r="H50" s="225">
        <f>VLOOKUP(B50, 'Power Curves'!$K$9:$R$330, 7)</f>
        <v>28.776</v>
      </c>
      <c r="I50" s="308">
        <f>SQRT( (VLOOKUP(B50, 'Power Curves'!$K$9:$AL$227, 23)^2*16+VLOOKUP(B50, 'Power Curves'!$K$9:$AL$227, 27)^2*8)/24)</f>
        <v>0.34793853934259278</v>
      </c>
      <c r="K50" s="218">
        <f t="shared" si="2"/>
        <v>38596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235">
        <f t="shared" si="3"/>
        <v>35.26</v>
      </c>
      <c r="T50" s="229">
        <f t="shared" si="4"/>
        <v>19.483000000000001</v>
      </c>
      <c r="U50" s="224">
        <f t="shared" si="5"/>
        <v>0.3</v>
      </c>
      <c r="V50" s="226">
        <f t="shared" si="6"/>
        <v>0.15111962100000001</v>
      </c>
      <c r="W50" s="225">
        <f t="shared" si="7"/>
        <v>27.849</v>
      </c>
      <c r="X50" s="225">
        <f t="shared" si="8"/>
        <v>28.776</v>
      </c>
      <c r="Y50" s="224">
        <f t="shared" si="9"/>
        <v>0.34793853934259278</v>
      </c>
      <c r="Z50" s="309">
        <v>0</v>
      </c>
      <c r="AA50" s="8">
        <v>0</v>
      </c>
      <c r="AB50" s="221">
        <v>0</v>
      </c>
      <c r="AC50" s="191">
        <v>100</v>
      </c>
      <c r="AD50" s="191">
        <v>25</v>
      </c>
      <c r="AE50" s="191">
        <v>94</v>
      </c>
      <c r="AF50" s="191">
        <v>54</v>
      </c>
    </row>
    <row r="51" spans="1:32" x14ac:dyDescent="0.2">
      <c r="A51" s="215">
        <v>46</v>
      </c>
      <c r="B51" s="223">
        <f t="shared" si="1"/>
        <v>38626</v>
      </c>
      <c r="C51" s="224">
        <f>VLOOKUP(B51, 'Power Curves'!$B$9:$I$261, 3)+IF(BasisNumber=1, 0,VLOOKUP(B51,'Power Curves'!$BM$9:$BO$316,2))</f>
        <v>33.479999999999997</v>
      </c>
      <c r="D51" s="224">
        <f>VLOOKUP(B51, 'Power Curves'!$B$9:$I$261, 7)+IF(BasisNumber=1, 0,VLOOKUP(B51,'Power Curves'!$BM$9:$BO$316,3))</f>
        <v>19.114999999999998</v>
      </c>
      <c r="E51" s="225">
        <f>IF(VLOOKUP(B51,'Power Curves'!$K$9:$AD$232,15)&lt;&gt;0, VLOOKUP(B51,'Power Curves'!$K$9:$AD$232,15), E39)</f>
        <v>0.28000000000000003</v>
      </c>
      <c r="F51" s="226">
        <f>IF(VLOOKUP(B51,'Power Curves'!$K$9:$AD$232,19)&lt;&gt;0, VLOOKUP(B51,'Power Curves'!$K$9:$AD$232,19), F50)</f>
        <v>0.14055369700000001</v>
      </c>
      <c r="G51" s="225">
        <f>VLOOKUP(B51, 'Power Curves'!$K$9:$R$330, 3)</f>
        <v>26.641000000000002</v>
      </c>
      <c r="H51" s="225">
        <f>VLOOKUP(B51, 'Power Curves'!$K$9:$R$330, 7)</f>
        <v>26.394000000000002</v>
      </c>
      <c r="I51" s="308">
        <f>SQRT( (VLOOKUP(B51, 'Power Curves'!$K$9:$AL$227, 23)^2*16+VLOOKUP(B51, 'Power Curves'!$K$9:$AL$227, 27)^2*8)/24)</f>
        <v>0.31170992817804805</v>
      </c>
      <c r="K51" s="218">
        <f t="shared" si="2"/>
        <v>38626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235">
        <f t="shared" si="3"/>
        <v>33.479999999999997</v>
      </c>
      <c r="T51" s="229">
        <f t="shared" si="4"/>
        <v>19.114999999999998</v>
      </c>
      <c r="U51" s="224">
        <f t="shared" si="5"/>
        <v>0.28000000000000003</v>
      </c>
      <c r="V51" s="226">
        <f t="shared" si="6"/>
        <v>0.14055369700000001</v>
      </c>
      <c r="W51" s="225">
        <f t="shared" si="7"/>
        <v>26.641000000000002</v>
      </c>
      <c r="X51" s="225">
        <f t="shared" si="8"/>
        <v>26.394000000000002</v>
      </c>
      <c r="Y51" s="224">
        <f t="shared" si="9"/>
        <v>0.31170992817804805</v>
      </c>
      <c r="Z51" s="309">
        <v>0</v>
      </c>
      <c r="AA51" s="8">
        <v>0</v>
      </c>
      <c r="AB51" s="221">
        <v>0</v>
      </c>
      <c r="AC51" s="191">
        <v>100</v>
      </c>
      <c r="AD51" s="191">
        <v>25</v>
      </c>
      <c r="AE51" s="191">
        <v>95</v>
      </c>
      <c r="AF51" s="191">
        <v>55</v>
      </c>
    </row>
    <row r="52" spans="1:32" x14ac:dyDescent="0.2">
      <c r="A52" s="215">
        <v>47</v>
      </c>
      <c r="B52" s="223">
        <f t="shared" si="1"/>
        <v>38657</v>
      </c>
      <c r="C52" s="224">
        <f>VLOOKUP(B52, 'Power Curves'!$B$9:$I$261, 3)+IF(BasisNumber=1, 0,VLOOKUP(B52,'Power Curves'!$BM$9:$BO$316,2))</f>
        <v>32.479999999999997</v>
      </c>
      <c r="D52" s="224">
        <f>VLOOKUP(B52, 'Power Curves'!$B$9:$I$261, 7)+IF(BasisNumber=1, 0,VLOOKUP(B52,'Power Curves'!$BM$9:$BO$316,3))</f>
        <v>19.215</v>
      </c>
      <c r="E52" s="225">
        <f>IF(VLOOKUP(B52,'Power Curves'!$K$9:$AD$232,15)&lt;&gt;0, VLOOKUP(B52,'Power Curves'!$K$9:$AD$232,15), E40)</f>
        <v>0.27</v>
      </c>
      <c r="F52" s="226">
        <f>IF(VLOOKUP(B52,'Power Curves'!$K$9:$AD$232,19)&lt;&gt;0, VLOOKUP(B52,'Power Curves'!$K$9:$AD$232,19), F51)</f>
        <v>0.13323689699999999</v>
      </c>
      <c r="G52" s="225">
        <f>VLOOKUP(B52, 'Power Curves'!$K$9:$R$330, 3)</f>
        <v>26.891000000000002</v>
      </c>
      <c r="H52" s="225">
        <f>VLOOKUP(B52, 'Power Curves'!$K$9:$R$330, 7)</f>
        <v>25.894000000000002</v>
      </c>
      <c r="I52" s="308">
        <f>SQRT( (VLOOKUP(B52, 'Power Curves'!$K$9:$AL$227, 23)^2*16+VLOOKUP(B52, 'Power Curves'!$K$9:$AL$227, 27)^2*8)/24)</f>
        <v>0.30952325345100207</v>
      </c>
      <c r="K52" s="218">
        <f t="shared" si="2"/>
        <v>38657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235">
        <f t="shared" si="3"/>
        <v>32.479999999999997</v>
      </c>
      <c r="T52" s="229">
        <f t="shared" si="4"/>
        <v>19.215</v>
      </c>
      <c r="U52" s="224">
        <f t="shared" si="5"/>
        <v>0.27</v>
      </c>
      <c r="V52" s="226">
        <f t="shared" si="6"/>
        <v>0.13323689699999999</v>
      </c>
      <c r="W52" s="225">
        <f t="shared" si="7"/>
        <v>26.891000000000002</v>
      </c>
      <c r="X52" s="225">
        <f t="shared" si="8"/>
        <v>25.894000000000002</v>
      </c>
      <c r="Y52" s="224">
        <f t="shared" si="9"/>
        <v>0.30952325345100207</v>
      </c>
      <c r="Z52" s="309">
        <v>0</v>
      </c>
      <c r="AA52" s="8">
        <v>0</v>
      </c>
      <c r="AB52" s="221">
        <v>0</v>
      </c>
      <c r="AC52" s="191">
        <v>100</v>
      </c>
      <c r="AD52" s="191">
        <v>25</v>
      </c>
      <c r="AE52" s="191">
        <v>96</v>
      </c>
      <c r="AF52" s="191">
        <v>56</v>
      </c>
    </row>
    <row r="53" spans="1:32" x14ac:dyDescent="0.2">
      <c r="A53" s="215">
        <v>48</v>
      </c>
      <c r="B53" s="223">
        <f t="shared" si="1"/>
        <v>38687</v>
      </c>
      <c r="C53" s="224">
        <f>VLOOKUP(B53, 'Power Curves'!$B$9:$I$261, 3)+IF(BasisNumber=1, 0,VLOOKUP(B53,'Power Curves'!$BM$9:$BO$316,2))</f>
        <v>33.380000000000003</v>
      </c>
      <c r="D53" s="224">
        <f>VLOOKUP(B53, 'Power Curves'!$B$9:$I$261, 7)+IF(BasisNumber=1, 0,VLOOKUP(B53,'Power Curves'!$BM$9:$BO$316,3))</f>
        <v>21.065000000000001</v>
      </c>
      <c r="E53" s="225">
        <f>IF(VLOOKUP(B53,'Power Curves'!$K$9:$AD$232,15)&lt;&gt;0, VLOOKUP(B53,'Power Curves'!$K$9:$AD$232,15), E41)</f>
        <v>0.27</v>
      </c>
      <c r="F53" s="226">
        <f>IF(VLOOKUP(B53,'Power Curves'!$K$9:$AD$232,19)&lt;&gt;0, VLOOKUP(B53,'Power Curves'!$K$9:$AD$232,19), F52)</f>
        <v>0.13612096500000001</v>
      </c>
      <c r="G53" s="225">
        <f>VLOOKUP(B53, 'Power Curves'!$K$9:$R$330, 3)</f>
        <v>26.956</v>
      </c>
      <c r="H53" s="225">
        <f>VLOOKUP(B53, 'Power Curves'!$K$9:$R$330, 7)</f>
        <v>26.604000000000003</v>
      </c>
      <c r="I53" s="308">
        <f>SQRT( (VLOOKUP(B53, 'Power Curves'!$K$9:$AL$227, 23)^2*16+VLOOKUP(B53, 'Power Curves'!$K$9:$AL$227, 27)^2*8)/24)</f>
        <v>0.31036308065519325</v>
      </c>
      <c r="K53" s="218">
        <f t="shared" si="2"/>
        <v>38687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235">
        <f t="shared" si="3"/>
        <v>33.380000000000003</v>
      </c>
      <c r="T53" s="229">
        <f t="shared" si="4"/>
        <v>21.065000000000001</v>
      </c>
      <c r="U53" s="224">
        <f t="shared" si="5"/>
        <v>0.27</v>
      </c>
      <c r="V53" s="226">
        <f t="shared" si="6"/>
        <v>0.13612096500000001</v>
      </c>
      <c r="W53" s="225">
        <f t="shared" si="7"/>
        <v>26.956</v>
      </c>
      <c r="X53" s="225">
        <f t="shared" si="8"/>
        <v>26.604000000000003</v>
      </c>
      <c r="Y53" s="224">
        <f t="shared" si="9"/>
        <v>0.31036308065519325</v>
      </c>
      <c r="Z53" s="309">
        <v>0</v>
      </c>
      <c r="AA53" s="8">
        <v>0</v>
      </c>
      <c r="AB53" s="221">
        <v>0</v>
      </c>
      <c r="AC53" s="191">
        <v>100</v>
      </c>
      <c r="AD53" s="191">
        <v>25</v>
      </c>
      <c r="AE53" s="191">
        <v>97</v>
      </c>
      <c r="AF53" s="191">
        <v>57</v>
      </c>
    </row>
    <row r="54" spans="1:32" x14ac:dyDescent="0.2">
      <c r="A54" s="215">
        <v>49</v>
      </c>
      <c r="B54" s="223">
        <f t="shared" si="1"/>
        <v>38718</v>
      </c>
      <c r="C54" s="224">
        <f>VLOOKUP(B54, 'Power Curves'!$B$9:$I$261, 3)+IF(BasisNumber=1, 0,VLOOKUP(B54,'Power Curves'!$BM$9:$BO$316,2))</f>
        <v>35.32</v>
      </c>
      <c r="D54" s="224">
        <f>VLOOKUP(B54, 'Power Curves'!$B$9:$I$261, 7)+IF(BasisNumber=1, 0,VLOOKUP(B54,'Power Curves'!$BM$9:$BO$316,3))</f>
        <v>21.882000000000001</v>
      </c>
      <c r="E54" s="225">
        <f>IF(VLOOKUP(B54,'Power Curves'!$K$9:$AD$232,15)&lt;&gt;0, VLOOKUP(B54,'Power Curves'!$K$9:$AD$232,15), E42)</f>
        <v>0.28999999999999998</v>
      </c>
      <c r="F54" s="226">
        <f>IF(VLOOKUP(B54,'Power Curves'!$K$9:$AD$232,19)&lt;&gt;0, VLOOKUP(B54,'Power Curves'!$K$9:$AD$232,19), F53)</f>
        <v>0.144231304</v>
      </c>
      <c r="G54" s="225">
        <f>VLOOKUP(B54, 'Power Curves'!$K$9:$R$330, 3)</f>
        <v>32.993000000000002</v>
      </c>
      <c r="H54" s="225">
        <f>VLOOKUP(B54, 'Power Curves'!$K$9:$R$330, 7)</f>
        <v>30.802000000000003</v>
      </c>
      <c r="I54" s="308">
        <f>SQRT( (VLOOKUP(B54, 'Power Curves'!$K$9:$AL$227, 23)^2*16+VLOOKUP(B54, 'Power Curves'!$K$9:$AL$227, 27)^2*8)/24)</f>
        <v>0.31300808781978373</v>
      </c>
      <c r="K54" s="218">
        <f t="shared" si="2"/>
        <v>38718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235">
        <f t="shared" si="3"/>
        <v>35.32</v>
      </c>
      <c r="T54" s="229">
        <f t="shared" si="4"/>
        <v>21.882000000000001</v>
      </c>
      <c r="U54" s="224">
        <f t="shared" si="5"/>
        <v>0.28999999999999998</v>
      </c>
      <c r="V54" s="226">
        <f t="shared" si="6"/>
        <v>0.144231304</v>
      </c>
      <c r="W54" s="225">
        <f t="shared" si="7"/>
        <v>32.993000000000002</v>
      </c>
      <c r="X54" s="225">
        <f t="shared" si="8"/>
        <v>30.802000000000003</v>
      </c>
      <c r="Y54" s="224">
        <f t="shared" si="9"/>
        <v>0.31300808781978373</v>
      </c>
      <c r="Z54" s="309">
        <v>0</v>
      </c>
      <c r="AA54" s="8">
        <v>0</v>
      </c>
      <c r="AB54" s="221">
        <v>0</v>
      </c>
      <c r="AC54" s="191">
        <v>100</v>
      </c>
      <c r="AD54" s="191">
        <v>25</v>
      </c>
      <c r="AE54" s="191">
        <v>98</v>
      </c>
      <c r="AF54" s="191">
        <v>58</v>
      </c>
    </row>
    <row r="55" spans="1:32" x14ac:dyDescent="0.2">
      <c r="A55" s="215">
        <v>50</v>
      </c>
      <c r="B55" s="223">
        <f t="shared" si="1"/>
        <v>38749</v>
      </c>
      <c r="C55" s="224">
        <f>VLOOKUP(B55, 'Power Curves'!$B$9:$I$261, 3)+IF(BasisNumber=1, 0,VLOOKUP(B55,'Power Curves'!$BM$9:$BO$316,2))</f>
        <v>34.57</v>
      </c>
      <c r="D55" s="224">
        <f>VLOOKUP(B55, 'Power Curves'!$B$9:$I$261, 7)+IF(BasisNumber=1, 0,VLOOKUP(B55,'Power Curves'!$BM$9:$BO$316,3))</f>
        <v>22.832000000000001</v>
      </c>
      <c r="E55" s="225">
        <f>IF(VLOOKUP(B55,'Power Curves'!$K$9:$AD$232,15)&lt;&gt;0, VLOOKUP(B55,'Power Curves'!$K$9:$AD$232,15), E43)</f>
        <v>0.28999999999999998</v>
      </c>
      <c r="F55" s="226">
        <f>IF(VLOOKUP(B55,'Power Curves'!$K$9:$AD$232,19)&lt;&gt;0, VLOOKUP(B55,'Power Curves'!$K$9:$AD$232,19), F54)</f>
        <v>0.14365322899999999</v>
      </c>
      <c r="G55" s="225">
        <f>VLOOKUP(B55, 'Power Curves'!$K$9:$R$330, 3)</f>
        <v>31.743000000000002</v>
      </c>
      <c r="H55" s="225">
        <f>VLOOKUP(B55, 'Power Curves'!$K$9:$R$330, 7)</f>
        <v>30.052000000000003</v>
      </c>
      <c r="I55" s="308">
        <f>SQRT( (VLOOKUP(B55, 'Power Curves'!$K$9:$AL$227, 23)^2*16+VLOOKUP(B55, 'Power Curves'!$K$9:$AL$227, 27)^2*8)/24)</f>
        <v>0.31288161548980198</v>
      </c>
      <c r="K55" s="218">
        <f t="shared" si="2"/>
        <v>38749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235">
        <f t="shared" si="3"/>
        <v>34.57</v>
      </c>
      <c r="T55" s="229">
        <f t="shared" si="4"/>
        <v>22.832000000000001</v>
      </c>
      <c r="U55" s="224">
        <f t="shared" si="5"/>
        <v>0.28999999999999998</v>
      </c>
      <c r="V55" s="226">
        <f t="shared" si="6"/>
        <v>0.14365322899999999</v>
      </c>
      <c r="W55" s="225">
        <f t="shared" si="7"/>
        <v>31.743000000000002</v>
      </c>
      <c r="X55" s="225">
        <f t="shared" si="8"/>
        <v>30.052000000000003</v>
      </c>
      <c r="Y55" s="224">
        <f t="shared" si="9"/>
        <v>0.31288161548980198</v>
      </c>
      <c r="Z55" s="309">
        <v>0</v>
      </c>
      <c r="AA55" s="8">
        <v>0</v>
      </c>
      <c r="AB55" s="221">
        <v>0</v>
      </c>
      <c r="AC55" s="191">
        <v>100</v>
      </c>
      <c r="AD55" s="191">
        <v>25</v>
      </c>
      <c r="AE55" s="191">
        <v>99</v>
      </c>
      <c r="AF55" s="191">
        <v>59</v>
      </c>
    </row>
    <row r="56" spans="1:32" x14ac:dyDescent="0.2">
      <c r="A56" s="215">
        <v>51</v>
      </c>
      <c r="B56" s="223">
        <f t="shared" si="1"/>
        <v>38777</v>
      </c>
      <c r="C56" s="224">
        <f>VLOOKUP(B56, 'Power Curves'!$B$9:$I$261, 3)+IF(BasisNumber=1, 0,VLOOKUP(B56,'Power Curves'!$BM$9:$BO$316,2))</f>
        <v>33.006</v>
      </c>
      <c r="D56" s="224">
        <f>VLOOKUP(B56, 'Power Curves'!$B$9:$I$261, 7)+IF(BasisNumber=1, 0,VLOOKUP(B56,'Power Curves'!$BM$9:$BO$316,3))</f>
        <v>21.782</v>
      </c>
      <c r="E56" s="225">
        <f>IF(VLOOKUP(B56,'Power Curves'!$K$9:$AD$232,15)&lt;&gt;0, VLOOKUP(B56,'Power Curves'!$K$9:$AD$232,15), E44)</f>
        <v>0.26</v>
      </c>
      <c r="F56" s="226">
        <f>IF(VLOOKUP(B56,'Power Curves'!$K$9:$AD$232,19)&lt;&gt;0, VLOOKUP(B56,'Power Curves'!$K$9:$AD$232,19), F55)</f>
        <v>0.13069809700000001</v>
      </c>
      <c r="G56" s="225">
        <f>VLOOKUP(B56, 'Power Curves'!$K$9:$R$330, 3)</f>
        <v>30.32</v>
      </c>
      <c r="H56" s="225">
        <f>VLOOKUP(B56, 'Power Curves'!$K$9:$R$330, 7)</f>
        <v>29.21</v>
      </c>
      <c r="I56" s="308">
        <f>SQRT( (VLOOKUP(B56, 'Power Curves'!$K$9:$AL$227, 23)^2*16+VLOOKUP(B56, 'Power Curves'!$K$9:$AL$227, 27)^2*8)/24)</f>
        <v>0.29352266264861215</v>
      </c>
      <c r="K56" s="218">
        <f t="shared" si="2"/>
        <v>38777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235">
        <f t="shared" si="3"/>
        <v>33.006</v>
      </c>
      <c r="T56" s="229">
        <f t="shared" si="4"/>
        <v>21.782</v>
      </c>
      <c r="U56" s="224">
        <f t="shared" si="5"/>
        <v>0.26</v>
      </c>
      <c r="V56" s="226">
        <f t="shared" si="6"/>
        <v>0.13069809700000001</v>
      </c>
      <c r="W56" s="225">
        <f t="shared" si="7"/>
        <v>30.32</v>
      </c>
      <c r="X56" s="225">
        <f t="shared" si="8"/>
        <v>29.21</v>
      </c>
      <c r="Y56" s="224">
        <f t="shared" si="9"/>
        <v>0.29352266264861215</v>
      </c>
      <c r="Z56" s="309">
        <v>0</v>
      </c>
      <c r="AA56" s="8">
        <v>0</v>
      </c>
      <c r="AB56" s="221">
        <v>0</v>
      </c>
      <c r="AC56" s="191">
        <v>100</v>
      </c>
      <c r="AD56" s="191">
        <v>25</v>
      </c>
      <c r="AE56" s="191">
        <v>100</v>
      </c>
      <c r="AF56" s="191">
        <v>60</v>
      </c>
    </row>
    <row r="57" spans="1:32" x14ac:dyDescent="0.2">
      <c r="A57" s="215">
        <v>52</v>
      </c>
      <c r="B57" s="223">
        <f t="shared" si="1"/>
        <v>38808</v>
      </c>
      <c r="C57" s="224">
        <f>VLOOKUP(B57, 'Power Curves'!$B$9:$I$261, 3)+IF(BasisNumber=1, 0,VLOOKUP(B57,'Power Curves'!$BM$9:$BO$316,2))</f>
        <v>33.79</v>
      </c>
      <c r="D57" s="224">
        <f>VLOOKUP(B57, 'Power Curves'!$B$9:$I$261, 7)+IF(BasisNumber=1, 0,VLOOKUP(B57,'Power Curves'!$BM$9:$BO$316,3))</f>
        <v>21.481999999999999</v>
      </c>
      <c r="E57" s="225">
        <f>IF(VLOOKUP(B57,'Power Curves'!$K$9:$AD$232,15)&lt;&gt;0, VLOOKUP(B57,'Power Curves'!$K$9:$AD$232,15), E45)</f>
        <v>0.26</v>
      </c>
      <c r="F57" s="226">
        <f>IF(VLOOKUP(B57,'Power Curves'!$K$9:$AD$232,19)&lt;&gt;0, VLOOKUP(B57,'Power Curves'!$K$9:$AD$232,19), F56)</f>
        <v>0.130041569</v>
      </c>
      <c r="G57" s="225">
        <f>VLOOKUP(B57, 'Power Curves'!$K$9:$R$330, 3)</f>
        <v>29.589000000000002</v>
      </c>
      <c r="H57" s="225">
        <f>VLOOKUP(B57, 'Power Curves'!$K$9:$R$330, 7)</f>
        <v>28.197000000000003</v>
      </c>
      <c r="I57" s="308">
        <f>SQRT( (VLOOKUP(B57, 'Power Curves'!$K$9:$AL$227, 23)^2*16+VLOOKUP(B57, 'Power Curves'!$K$9:$AL$227, 27)^2*8)/24)</f>
        <v>0.29333951813986142</v>
      </c>
      <c r="K57" s="218">
        <f t="shared" si="2"/>
        <v>38808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235">
        <f t="shared" si="3"/>
        <v>33.79</v>
      </c>
      <c r="T57" s="229">
        <f t="shared" si="4"/>
        <v>21.481999999999999</v>
      </c>
      <c r="U57" s="224">
        <f t="shared" si="5"/>
        <v>0.26</v>
      </c>
      <c r="V57" s="226">
        <f t="shared" si="6"/>
        <v>0.130041569</v>
      </c>
      <c r="W57" s="225">
        <f t="shared" si="7"/>
        <v>29.589000000000002</v>
      </c>
      <c r="X57" s="225">
        <f t="shared" si="8"/>
        <v>28.197000000000003</v>
      </c>
      <c r="Y57" s="224">
        <f t="shared" si="9"/>
        <v>0.29333951813986142</v>
      </c>
      <c r="Z57" s="309">
        <v>0</v>
      </c>
      <c r="AA57" s="8">
        <v>0</v>
      </c>
      <c r="AB57" s="221">
        <v>0</v>
      </c>
      <c r="AC57" s="191">
        <v>100</v>
      </c>
      <c r="AD57" s="191">
        <v>25</v>
      </c>
      <c r="AE57" s="191">
        <v>101</v>
      </c>
      <c r="AF57" s="191">
        <v>61</v>
      </c>
    </row>
    <row r="58" spans="1:32" x14ac:dyDescent="0.2">
      <c r="A58" s="215">
        <v>53</v>
      </c>
      <c r="B58" s="223">
        <f t="shared" si="1"/>
        <v>38838</v>
      </c>
      <c r="C58" s="224">
        <f>VLOOKUP(B58, 'Power Curves'!$B$9:$I$261, 3)+IF(BasisNumber=1, 0,VLOOKUP(B58,'Power Curves'!$BM$9:$BO$316,2))</f>
        <v>35.75</v>
      </c>
      <c r="D58" s="224">
        <f>VLOOKUP(B58, 'Power Curves'!$B$9:$I$261, 7)+IF(BasisNumber=1, 0,VLOOKUP(B58,'Power Curves'!$BM$9:$BO$316,3))</f>
        <v>21.082000000000001</v>
      </c>
      <c r="E58" s="225">
        <f>IF(VLOOKUP(B58,'Power Curves'!$K$9:$AD$232,15)&lt;&gt;0, VLOOKUP(B58,'Power Curves'!$K$9:$AD$232,15), E46)</f>
        <v>0.28000000000000003</v>
      </c>
      <c r="F58" s="226">
        <f>IF(VLOOKUP(B58,'Power Curves'!$K$9:$AD$232,19)&lt;&gt;0, VLOOKUP(B58,'Power Curves'!$K$9:$AD$232,19), F57)</f>
        <v>0.13985587599999999</v>
      </c>
      <c r="G58" s="225">
        <f>VLOOKUP(B58, 'Power Curves'!$K$9:$R$330, 3)</f>
        <v>30.763000000000002</v>
      </c>
      <c r="H58" s="225">
        <f>VLOOKUP(B58, 'Power Curves'!$K$9:$R$330, 7)</f>
        <v>30.493000000000002</v>
      </c>
      <c r="I58" s="308">
        <f>SQRT( (VLOOKUP(B58, 'Power Curves'!$K$9:$AL$227, 23)^2*16+VLOOKUP(B58, 'Power Curves'!$K$9:$AL$227, 27)^2*8)/24)</f>
        <v>0.32162221535602326</v>
      </c>
      <c r="K58" s="218">
        <f t="shared" si="2"/>
        <v>38838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235">
        <f t="shared" si="3"/>
        <v>35.75</v>
      </c>
      <c r="T58" s="229">
        <f t="shared" si="4"/>
        <v>21.082000000000001</v>
      </c>
      <c r="U58" s="224">
        <f t="shared" si="5"/>
        <v>0.28000000000000003</v>
      </c>
      <c r="V58" s="226">
        <f t="shared" si="6"/>
        <v>0.13985587599999999</v>
      </c>
      <c r="W58" s="225">
        <f t="shared" si="7"/>
        <v>30.763000000000002</v>
      </c>
      <c r="X58" s="225">
        <f t="shared" si="8"/>
        <v>30.493000000000002</v>
      </c>
      <c r="Y58" s="224">
        <f t="shared" si="9"/>
        <v>0.32162221535602326</v>
      </c>
      <c r="Z58" s="309">
        <v>0</v>
      </c>
      <c r="AA58" s="8">
        <v>0</v>
      </c>
      <c r="AB58" s="221">
        <v>0</v>
      </c>
      <c r="AC58" s="191">
        <v>100</v>
      </c>
      <c r="AD58" s="191">
        <v>25</v>
      </c>
      <c r="AE58" s="191">
        <v>102</v>
      </c>
      <c r="AF58" s="191">
        <v>62</v>
      </c>
    </row>
    <row r="59" spans="1:32" x14ac:dyDescent="0.2">
      <c r="A59" s="215">
        <v>54</v>
      </c>
      <c r="B59" s="223">
        <f t="shared" si="1"/>
        <v>38869</v>
      </c>
      <c r="C59" s="224">
        <f>VLOOKUP(B59, 'Power Curves'!$B$9:$I$261, 3)+IF(BasisNumber=1, 0,VLOOKUP(B59,'Power Curves'!$BM$9:$BO$316,2))</f>
        <v>39.799999999999997</v>
      </c>
      <c r="D59" s="224">
        <f>VLOOKUP(B59, 'Power Curves'!$B$9:$I$261, 7)+IF(BasisNumber=1, 0,VLOOKUP(B59,'Power Curves'!$BM$9:$BO$316,3))</f>
        <v>21.682000000000002</v>
      </c>
      <c r="E59" s="225">
        <f>IF(VLOOKUP(B59,'Power Curves'!$K$9:$AD$232,15)&lt;&gt;0, VLOOKUP(B59,'Power Curves'!$K$9:$AD$232,15), E47)</f>
        <v>0.28000000000000003</v>
      </c>
      <c r="F59" s="226">
        <f>IF(VLOOKUP(B59,'Power Curves'!$K$9:$AD$232,19)&lt;&gt;0, VLOOKUP(B59,'Power Curves'!$K$9:$AD$232,19), F58)</f>
        <v>0.14139241899999999</v>
      </c>
      <c r="G59" s="225">
        <f>VLOOKUP(B59, 'Power Curves'!$K$9:$R$330, 3)</f>
        <v>33.53</v>
      </c>
      <c r="H59" s="225">
        <f>VLOOKUP(B59, 'Power Curves'!$K$9:$R$330, 7)</f>
        <v>33.963000000000001</v>
      </c>
      <c r="I59" s="308">
        <f>SQRT( (VLOOKUP(B59, 'Power Curves'!$K$9:$AL$227, 23)^2*16+VLOOKUP(B59, 'Power Curves'!$K$9:$AL$227, 27)^2*8)/24)</f>
        <v>0.32469793514207113</v>
      </c>
      <c r="K59" s="218">
        <f t="shared" si="2"/>
        <v>38869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235">
        <f t="shared" si="3"/>
        <v>39.799999999999997</v>
      </c>
      <c r="T59" s="229">
        <f t="shared" si="4"/>
        <v>21.682000000000002</v>
      </c>
      <c r="U59" s="224">
        <f t="shared" si="5"/>
        <v>0.28000000000000003</v>
      </c>
      <c r="V59" s="226">
        <f t="shared" si="6"/>
        <v>0.14139241899999999</v>
      </c>
      <c r="W59" s="225">
        <f t="shared" si="7"/>
        <v>33.53</v>
      </c>
      <c r="X59" s="225">
        <f t="shared" si="8"/>
        <v>33.963000000000001</v>
      </c>
      <c r="Y59" s="224">
        <f t="shared" si="9"/>
        <v>0.32469793514207113</v>
      </c>
      <c r="Z59" s="309">
        <v>0</v>
      </c>
      <c r="AA59" s="8">
        <v>0</v>
      </c>
      <c r="AB59" s="221">
        <v>0</v>
      </c>
      <c r="AC59" s="191">
        <v>100</v>
      </c>
      <c r="AD59" s="191">
        <v>25</v>
      </c>
      <c r="AE59" s="191">
        <v>103</v>
      </c>
      <c r="AF59" s="191">
        <v>63</v>
      </c>
    </row>
    <row r="60" spans="1:32" x14ac:dyDescent="0.2">
      <c r="A60" s="215">
        <v>55</v>
      </c>
      <c r="B60" s="223">
        <f t="shared" si="1"/>
        <v>38899</v>
      </c>
      <c r="C60" s="224">
        <f>VLOOKUP(B60, 'Power Curves'!$B$9:$I$261, 3)+IF(BasisNumber=1, 0,VLOOKUP(B60,'Power Curves'!$BM$9:$BO$316,2))</f>
        <v>49.35</v>
      </c>
      <c r="D60" s="224">
        <f>VLOOKUP(B60, 'Power Curves'!$B$9:$I$261, 7)+IF(BasisNumber=1, 0,VLOOKUP(B60,'Power Curves'!$BM$9:$BO$316,3))</f>
        <v>23.182000000000002</v>
      </c>
      <c r="E60" s="225">
        <f>IF(VLOOKUP(B60,'Power Curves'!$K$9:$AD$232,15)&lt;&gt;0, VLOOKUP(B60,'Power Curves'!$K$9:$AD$232,15), E48)</f>
        <v>0.28999999999999998</v>
      </c>
      <c r="F60" s="226">
        <f>IF(VLOOKUP(B60,'Power Curves'!$K$9:$AD$232,19)&lt;&gt;0, VLOOKUP(B60,'Power Curves'!$K$9:$AD$232,19), F59)</f>
        <v>0.14509166800000001</v>
      </c>
      <c r="G60" s="225">
        <f>VLOOKUP(B60, 'Power Curves'!$K$9:$R$330, 3)</f>
        <v>40.200000000000003</v>
      </c>
      <c r="H60" s="225">
        <f>VLOOKUP(B60, 'Power Curves'!$K$9:$R$330, 7)</f>
        <v>41.38</v>
      </c>
      <c r="I60" s="308">
        <f>SQRT( (VLOOKUP(B60, 'Power Curves'!$K$9:$AL$227, 23)^2*16+VLOOKUP(B60, 'Power Curves'!$K$9:$AL$227, 27)^2*8)/24)</f>
        <v>0.3423151508577843</v>
      </c>
      <c r="K60" s="218">
        <f t="shared" si="2"/>
        <v>38899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235">
        <f t="shared" si="3"/>
        <v>49.35</v>
      </c>
      <c r="T60" s="229">
        <f t="shared" si="4"/>
        <v>23.182000000000002</v>
      </c>
      <c r="U60" s="224">
        <f t="shared" si="5"/>
        <v>0.28999999999999998</v>
      </c>
      <c r="V60" s="226">
        <f t="shared" si="6"/>
        <v>0.14509166800000001</v>
      </c>
      <c r="W60" s="225">
        <f t="shared" si="7"/>
        <v>40.200000000000003</v>
      </c>
      <c r="X60" s="225">
        <f t="shared" si="8"/>
        <v>41.38</v>
      </c>
      <c r="Y60" s="224">
        <f t="shared" si="9"/>
        <v>0.3423151508577843</v>
      </c>
      <c r="Z60" s="309">
        <v>0</v>
      </c>
      <c r="AA60" s="8">
        <v>0</v>
      </c>
      <c r="AB60" s="221">
        <v>0</v>
      </c>
      <c r="AC60" s="191">
        <v>100</v>
      </c>
      <c r="AD60" s="191">
        <v>25</v>
      </c>
      <c r="AE60" s="191">
        <v>104</v>
      </c>
      <c r="AF60" s="191">
        <v>64</v>
      </c>
    </row>
    <row r="61" spans="1:32" x14ac:dyDescent="0.2">
      <c r="A61" s="215">
        <v>56</v>
      </c>
      <c r="B61" s="223">
        <f t="shared" si="1"/>
        <v>38930</v>
      </c>
      <c r="C61" s="224">
        <f>VLOOKUP(B61, 'Power Curves'!$B$9:$I$261, 3)+IF(BasisNumber=1, 0,VLOOKUP(B61,'Power Curves'!$BM$9:$BO$316,2))</f>
        <v>48.95</v>
      </c>
      <c r="D61" s="224">
        <f>VLOOKUP(B61, 'Power Curves'!$B$9:$I$261, 7)+IF(BasisNumber=1, 0,VLOOKUP(B61,'Power Curves'!$BM$9:$BO$316,3))</f>
        <v>23.232000000000003</v>
      </c>
      <c r="E61" s="225">
        <f>IF(VLOOKUP(B61,'Power Curves'!$K$9:$AD$232,15)&lt;&gt;0, VLOOKUP(B61,'Power Curves'!$K$9:$AD$232,15), E49)</f>
        <v>0.28999999999999998</v>
      </c>
      <c r="F61" s="226">
        <f>IF(VLOOKUP(B61,'Power Curves'!$K$9:$AD$232,19)&lt;&gt;0, VLOOKUP(B61,'Power Curves'!$K$9:$AD$232,19), F60)</f>
        <v>0.14457956</v>
      </c>
      <c r="G61" s="225">
        <f>VLOOKUP(B61, 'Power Curves'!$K$9:$R$330, 3)</f>
        <v>37.049999999999997</v>
      </c>
      <c r="H61" s="225">
        <f>VLOOKUP(B61, 'Power Curves'!$K$9:$R$330, 7)</f>
        <v>38.729999999999997</v>
      </c>
      <c r="I61" s="308">
        <f>SQRT( (VLOOKUP(B61, 'Power Curves'!$K$9:$AL$227, 23)^2*16+VLOOKUP(B61, 'Power Curves'!$K$9:$AL$227, 27)^2*8)/24)</f>
        <v>0.34041999427567549</v>
      </c>
      <c r="K61" s="218">
        <f t="shared" si="2"/>
        <v>38930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235">
        <f t="shared" si="3"/>
        <v>48.95</v>
      </c>
      <c r="T61" s="229">
        <f t="shared" si="4"/>
        <v>23.232000000000003</v>
      </c>
      <c r="U61" s="224">
        <f t="shared" si="5"/>
        <v>0.28999999999999998</v>
      </c>
      <c r="V61" s="226">
        <f t="shared" si="6"/>
        <v>0.14457956</v>
      </c>
      <c r="W61" s="225">
        <f t="shared" si="7"/>
        <v>37.049999999999997</v>
      </c>
      <c r="X61" s="225">
        <f t="shared" si="8"/>
        <v>38.729999999999997</v>
      </c>
      <c r="Y61" s="224">
        <f t="shared" si="9"/>
        <v>0.34041999427567549</v>
      </c>
      <c r="Z61" s="309">
        <v>0</v>
      </c>
      <c r="AA61" s="8">
        <v>0</v>
      </c>
      <c r="AB61" s="221">
        <v>0</v>
      </c>
      <c r="AC61" s="191">
        <v>100</v>
      </c>
      <c r="AD61" s="191">
        <v>25</v>
      </c>
      <c r="AE61" s="191">
        <v>105</v>
      </c>
      <c r="AF61" s="191">
        <v>65</v>
      </c>
    </row>
    <row r="62" spans="1:32" x14ac:dyDescent="0.2">
      <c r="A62" s="215">
        <v>57</v>
      </c>
      <c r="B62" s="223">
        <f t="shared" si="1"/>
        <v>38961</v>
      </c>
      <c r="C62" s="224">
        <f>VLOOKUP(B62, 'Power Curves'!$B$9:$I$261, 3)+IF(BasisNumber=1, 0,VLOOKUP(B62,'Power Curves'!$BM$9:$BO$316,2))</f>
        <v>36.700000000000003</v>
      </c>
      <c r="D62" s="224">
        <f>VLOOKUP(B62, 'Power Curves'!$B$9:$I$261, 7)+IF(BasisNumber=1, 0,VLOOKUP(B62,'Power Curves'!$BM$9:$BO$316,3))</f>
        <v>20.183</v>
      </c>
      <c r="E62" s="225">
        <f>IF(VLOOKUP(B62,'Power Curves'!$K$9:$AD$232,15)&lt;&gt;0, VLOOKUP(B62,'Power Curves'!$K$9:$AD$232,15), E50)</f>
        <v>0.28000000000000003</v>
      </c>
      <c r="F62" s="226">
        <f>IF(VLOOKUP(B62,'Power Curves'!$K$9:$AD$232,19)&lt;&gt;0, VLOOKUP(B62,'Power Curves'!$K$9:$AD$232,19), F61)</f>
        <v>0.13759853</v>
      </c>
      <c r="G62" s="225">
        <f>VLOOKUP(B62, 'Power Curves'!$K$9:$R$330, 3)</f>
        <v>28.349</v>
      </c>
      <c r="H62" s="225">
        <f>VLOOKUP(B62, 'Power Curves'!$K$9:$R$330, 7)</f>
        <v>29.276</v>
      </c>
      <c r="I62" s="308">
        <f>SQRT( (VLOOKUP(B62, 'Power Curves'!$K$9:$AL$227, 23)^2*16+VLOOKUP(B62, 'Power Curves'!$K$9:$AL$227, 27)^2*8)/24)</f>
        <v>0.31283521725314861</v>
      </c>
      <c r="K62" s="218">
        <f t="shared" si="2"/>
        <v>38961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235">
        <f t="shared" si="3"/>
        <v>36.700000000000003</v>
      </c>
      <c r="T62" s="229">
        <f t="shared" si="4"/>
        <v>20.183</v>
      </c>
      <c r="U62" s="224">
        <f t="shared" si="5"/>
        <v>0.28000000000000003</v>
      </c>
      <c r="V62" s="226">
        <f t="shared" si="6"/>
        <v>0.13759853</v>
      </c>
      <c r="W62" s="225">
        <f t="shared" si="7"/>
        <v>28.349</v>
      </c>
      <c r="X62" s="225">
        <f t="shared" si="8"/>
        <v>29.276</v>
      </c>
      <c r="Y62" s="224">
        <f t="shared" si="9"/>
        <v>0.31283521725314861</v>
      </c>
      <c r="Z62" s="309">
        <v>0</v>
      </c>
      <c r="AA62" s="8">
        <v>0</v>
      </c>
      <c r="AB62" s="221">
        <v>0</v>
      </c>
      <c r="AC62" s="191">
        <v>100</v>
      </c>
      <c r="AD62" s="191">
        <v>25</v>
      </c>
      <c r="AE62" s="191">
        <v>106</v>
      </c>
      <c r="AF62" s="191">
        <v>66</v>
      </c>
    </row>
    <row r="63" spans="1:32" x14ac:dyDescent="0.2">
      <c r="A63" s="215">
        <v>58</v>
      </c>
      <c r="B63" s="223">
        <f t="shared" si="1"/>
        <v>38991</v>
      </c>
      <c r="C63" s="224">
        <f>VLOOKUP(B63, 'Power Curves'!$B$9:$I$261, 3)+IF(BasisNumber=1, 0,VLOOKUP(B63,'Power Curves'!$BM$9:$BO$316,2))</f>
        <v>34.92</v>
      </c>
      <c r="D63" s="224">
        <f>VLOOKUP(B63, 'Power Curves'!$B$9:$I$261, 7)+IF(BasisNumber=1, 0,VLOOKUP(B63,'Power Curves'!$BM$9:$BO$316,3))</f>
        <v>19.815000000000001</v>
      </c>
      <c r="E63" s="225">
        <f>IF(VLOOKUP(B63,'Power Curves'!$K$9:$AD$232,15)&lt;&gt;0, VLOOKUP(B63,'Power Curves'!$K$9:$AD$232,15), E51)</f>
        <v>0.26</v>
      </c>
      <c r="F63" s="226">
        <f>IF(VLOOKUP(B63,'Power Curves'!$K$9:$AD$232,19)&lt;&gt;0, VLOOKUP(B63,'Power Curves'!$K$9:$AD$232,19), F62)</f>
        <v>0.13052007800000001</v>
      </c>
      <c r="G63" s="225">
        <f>VLOOKUP(B63, 'Power Curves'!$K$9:$R$330, 3)</f>
        <v>27.141000000000002</v>
      </c>
      <c r="H63" s="225">
        <f>VLOOKUP(B63, 'Power Curves'!$K$9:$R$330, 7)</f>
        <v>26.894000000000002</v>
      </c>
      <c r="I63" s="308">
        <f>SQRT( (VLOOKUP(B63, 'Power Curves'!$K$9:$AL$227, 23)^2*16+VLOOKUP(B63, 'Power Curves'!$K$9:$AL$227, 27)^2*8)/24)</f>
        <v>0.29363743826080579</v>
      </c>
      <c r="K63" s="218">
        <f t="shared" si="2"/>
        <v>38991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235">
        <f t="shared" si="3"/>
        <v>34.92</v>
      </c>
      <c r="T63" s="229">
        <f t="shared" si="4"/>
        <v>19.815000000000001</v>
      </c>
      <c r="U63" s="224">
        <f t="shared" si="5"/>
        <v>0.26</v>
      </c>
      <c r="V63" s="226">
        <f t="shared" si="6"/>
        <v>0.13052007800000001</v>
      </c>
      <c r="W63" s="225">
        <f t="shared" si="7"/>
        <v>27.141000000000002</v>
      </c>
      <c r="X63" s="225">
        <f t="shared" si="8"/>
        <v>26.894000000000002</v>
      </c>
      <c r="Y63" s="224">
        <f t="shared" si="9"/>
        <v>0.29363743826080579</v>
      </c>
      <c r="Z63" s="309">
        <v>0</v>
      </c>
      <c r="AA63" s="8">
        <v>0</v>
      </c>
      <c r="AB63" s="221">
        <v>0</v>
      </c>
      <c r="AC63" s="191">
        <v>100</v>
      </c>
      <c r="AD63" s="191">
        <v>25</v>
      </c>
      <c r="AE63" s="191">
        <v>107</v>
      </c>
      <c r="AF63" s="191">
        <v>67</v>
      </c>
    </row>
    <row r="64" spans="1:32" x14ac:dyDescent="0.2">
      <c r="A64" s="215">
        <v>59</v>
      </c>
      <c r="B64" s="223">
        <f t="shared" si="1"/>
        <v>39022</v>
      </c>
      <c r="C64" s="224">
        <f>VLOOKUP(B64, 'Power Curves'!$B$9:$I$261, 3)+IF(BasisNumber=1, 0,VLOOKUP(B64,'Power Curves'!$BM$9:$BO$316,2))</f>
        <v>33.92</v>
      </c>
      <c r="D64" s="224">
        <f>VLOOKUP(B64, 'Power Curves'!$B$9:$I$261, 7)+IF(BasisNumber=1, 0,VLOOKUP(B64,'Power Curves'!$BM$9:$BO$316,3))</f>
        <v>19.914999999999999</v>
      </c>
      <c r="E64" s="225">
        <f>IF(VLOOKUP(B64,'Power Curves'!$K$9:$AD$232,15)&lt;&gt;0, VLOOKUP(B64,'Power Curves'!$K$9:$AD$232,15), E52)</f>
        <v>0.25</v>
      </c>
      <c r="F64" s="226">
        <f>IF(VLOOKUP(B64,'Power Curves'!$K$9:$AD$232,19)&lt;&gt;0, VLOOKUP(B64,'Power Curves'!$K$9:$AD$232,19), F63)</f>
        <v>0.125534062</v>
      </c>
      <c r="G64" s="225">
        <f>VLOOKUP(B64, 'Power Curves'!$K$9:$R$330, 3)</f>
        <v>27.391000000000002</v>
      </c>
      <c r="H64" s="225">
        <f>VLOOKUP(B64, 'Power Curves'!$K$9:$R$330, 7)</f>
        <v>26.394000000000002</v>
      </c>
      <c r="I64" s="308">
        <f>SQRT( (VLOOKUP(B64, 'Power Curves'!$K$9:$AL$227, 23)^2*16+VLOOKUP(B64, 'Power Curves'!$K$9:$AL$227, 27)^2*8)/24)</f>
        <v>0.29218222250210513</v>
      </c>
      <c r="K64" s="218">
        <f t="shared" si="2"/>
        <v>39022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235">
        <f t="shared" si="3"/>
        <v>33.92</v>
      </c>
      <c r="T64" s="229">
        <f t="shared" si="4"/>
        <v>19.914999999999999</v>
      </c>
      <c r="U64" s="224">
        <f t="shared" si="5"/>
        <v>0.25</v>
      </c>
      <c r="V64" s="226">
        <f t="shared" si="6"/>
        <v>0.125534062</v>
      </c>
      <c r="W64" s="225">
        <f t="shared" si="7"/>
        <v>27.391000000000002</v>
      </c>
      <c r="X64" s="225">
        <f t="shared" si="8"/>
        <v>26.394000000000002</v>
      </c>
      <c r="Y64" s="224">
        <f t="shared" si="9"/>
        <v>0.29218222250210513</v>
      </c>
      <c r="Z64" s="309">
        <v>0</v>
      </c>
      <c r="AA64" s="8">
        <v>0</v>
      </c>
      <c r="AB64" s="221">
        <v>0</v>
      </c>
      <c r="AC64" s="191">
        <v>100</v>
      </c>
      <c r="AD64" s="191">
        <v>25</v>
      </c>
      <c r="AE64" s="191">
        <v>108</v>
      </c>
      <c r="AF64" s="191">
        <v>68</v>
      </c>
    </row>
    <row r="65" spans="1:32" x14ac:dyDescent="0.2">
      <c r="A65" s="215">
        <v>60</v>
      </c>
      <c r="B65" s="223">
        <f t="shared" si="1"/>
        <v>39052</v>
      </c>
      <c r="C65" s="224">
        <f>VLOOKUP(B65, 'Power Curves'!$B$9:$I$261, 3)+IF(BasisNumber=1, 0,VLOOKUP(B65,'Power Curves'!$BM$9:$BO$316,2))</f>
        <v>34.82</v>
      </c>
      <c r="D65" s="224">
        <f>VLOOKUP(B65, 'Power Curves'!$B$9:$I$261, 7)+IF(BasisNumber=1, 0,VLOOKUP(B65,'Power Curves'!$BM$9:$BO$316,3))</f>
        <v>21.765000000000001</v>
      </c>
      <c r="E65" s="225">
        <f>IF(VLOOKUP(B65,'Power Curves'!$K$9:$AD$232,15)&lt;&gt;0, VLOOKUP(B65,'Power Curves'!$K$9:$AD$232,15), E53)</f>
        <v>0.25</v>
      </c>
      <c r="F65" s="226">
        <f>IF(VLOOKUP(B65,'Power Curves'!$K$9:$AD$232,19)&lt;&gt;0, VLOOKUP(B65,'Power Curves'!$K$9:$AD$232,19), F64)</f>
        <v>0.12711740500000002</v>
      </c>
      <c r="G65" s="225">
        <f>VLOOKUP(B65, 'Power Curves'!$K$9:$R$330, 3)</f>
        <v>27.456000000000003</v>
      </c>
      <c r="H65" s="225">
        <f>VLOOKUP(B65, 'Power Curves'!$K$9:$R$330, 7)</f>
        <v>27.104000000000003</v>
      </c>
      <c r="I65" s="308">
        <f>SQRT( (VLOOKUP(B65, 'Power Curves'!$K$9:$AL$227, 23)^2*16+VLOOKUP(B65, 'Power Curves'!$K$9:$AL$227, 27)^2*8)/24)</f>
        <v>0.29270891886319944</v>
      </c>
      <c r="K65" s="218">
        <f t="shared" si="2"/>
        <v>39052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235">
        <f t="shared" si="3"/>
        <v>34.82</v>
      </c>
      <c r="T65" s="229">
        <f t="shared" si="4"/>
        <v>21.765000000000001</v>
      </c>
      <c r="U65" s="224">
        <f t="shared" si="5"/>
        <v>0.25</v>
      </c>
      <c r="V65" s="226">
        <f t="shared" si="6"/>
        <v>0.12711740500000002</v>
      </c>
      <c r="W65" s="225">
        <f t="shared" si="7"/>
        <v>27.456000000000003</v>
      </c>
      <c r="X65" s="225">
        <f t="shared" si="8"/>
        <v>27.104000000000003</v>
      </c>
      <c r="Y65" s="224">
        <f t="shared" si="9"/>
        <v>0.29270891886319944</v>
      </c>
      <c r="Z65" s="309">
        <v>0</v>
      </c>
      <c r="AA65" s="8">
        <v>0</v>
      </c>
      <c r="AB65" s="221">
        <v>0</v>
      </c>
      <c r="AC65" s="191">
        <v>100</v>
      </c>
      <c r="AD65" s="191">
        <v>25</v>
      </c>
      <c r="AE65" s="191">
        <v>109</v>
      </c>
      <c r="AF65" s="191">
        <v>69</v>
      </c>
    </row>
    <row r="66" spans="1:32" x14ac:dyDescent="0.2">
      <c r="A66" s="215">
        <v>61</v>
      </c>
      <c r="B66" s="223">
        <f t="shared" si="1"/>
        <v>39083</v>
      </c>
      <c r="C66" s="224">
        <f>VLOOKUP(B66, 'Power Curves'!$B$9:$I$261, 3)+IF(BasisNumber=1, 0,VLOOKUP(B66,'Power Curves'!$BM$9:$BO$316,2))</f>
        <v>36.22</v>
      </c>
      <c r="D66" s="224">
        <f>VLOOKUP(B66, 'Power Curves'!$B$9:$I$261, 7)+IF(BasisNumber=1, 0,VLOOKUP(B66,'Power Curves'!$BM$9:$BO$316,3))</f>
        <v>22.582000000000001</v>
      </c>
      <c r="E66" s="225">
        <f>IF(VLOOKUP(B66,'Power Curves'!$K$9:$AD$232,15)&lt;&gt;0, VLOOKUP(B66,'Power Curves'!$K$9:$AD$232,15), E54)</f>
        <v>0.26</v>
      </c>
      <c r="F66" s="226">
        <f>IF(VLOOKUP(B66,'Power Curves'!$K$9:$AD$232,19)&lt;&gt;0, VLOOKUP(B66,'Power Curves'!$K$9:$AD$232,19), F65)</f>
        <v>0.131956869</v>
      </c>
      <c r="G66" s="225">
        <f>VLOOKUP(B66, 'Power Curves'!$K$9:$R$330, 3)</f>
        <v>33.243000000000002</v>
      </c>
      <c r="H66" s="225">
        <f>VLOOKUP(B66, 'Power Curves'!$K$9:$R$330, 7)</f>
        <v>31.302000000000003</v>
      </c>
      <c r="I66" s="308">
        <f>SQRT( (VLOOKUP(B66, 'Power Curves'!$K$9:$AL$227, 23)^2*16+VLOOKUP(B66, 'Power Curves'!$K$9:$AL$227, 27)^2*8)/24)</f>
        <v>0.29453677824036528</v>
      </c>
      <c r="K66" s="218">
        <f t="shared" si="2"/>
        <v>39083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235">
        <f t="shared" si="3"/>
        <v>36.22</v>
      </c>
      <c r="T66" s="229">
        <f t="shared" si="4"/>
        <v>22.582000000000001</v>
      </c>
      <c r="U66" s="224">
        <f t="shared" si="5"/>
        <v>0.26</v>
      </c>
      <c r="V66" s="226">
        <f t="shared" si="6"/>
        <v>0.131956869</v>
      </c>
      <c r="W66" s="225">
        <f t="shared" si="7"/>
        <v>33.243000000000002</v>
      </c>
      <c r="X66" s="225">
        <f t="shared" si="8"/>
        <v>31.302000000000003</v>
      </c>
      <c r="Y66" s="224">
        <f t="shared" si="9"/>
        <v>0.29453677824036528</v>
      </c>
      <c r="Z66" s="309">
        <v>0</v>
      </c>
      <c r="AA66" s="8">
        <v>0</v>
      </c>
      <c r="AB66" s="221">
        <v>0</v>
      </c>
      <c r="AC66" s="191">
        <v>100</v>
      </c>
      <c r="AD66" s="191">
        <v>25</v>
      </c>
      <c r="AE66" s="191">
        <v>110</v>
      </c>
      <c r="AF66" s="191">
        <v>70</v>
      </c>
    </row>
    <row r="67" spans="1:32" x14ac:dyDescent="0.2">
      <c r="A67" s="215">
        <v>62</v>
      </c>
      <c r="B67" s="223">
        <f t="shared" si="1"/>
        <v>39114</v>
      </c>
      <c r="C67" s="224">
        <f>VLOOKUP(B67, 'Power Curves'!$B$9:$I$261, 3)+IF(BasisNumber=1, 0,VLOOKUP(B67,'Power Curves'!$BM$9:$BO$316,2))</f>
        <v>35.47</v>
      </c>
      <c r="D67" s="224">
        <f>VLOOKUP(B67, 'Power Curves'!$B$9:$I$261, 7)+IF(BasisNumber=1, 0,VLOOKUP(B67,'Power Curves'!$BM$9:$BO$316,3))</f>
        <v>23.532</v>
      </c>
      <c r="E67" s="225">
        <f>IF(VLOOKUP(B67,'Power Curves'!$K$9:$AD$232,15)&lt;&gt;0, VLOOKUP(B67,'Power Curves'!$K$9:$AD$232,15), E55)</f>
        <v>0.26</v>
      </c>
      <c r="F67" s="226">
        <f>IF(VLOOKUP(B67,'Power Curves'!$K$9:$AD$232,19)&lt;&gt;0, VLOOKUP(B67,'Power Curves'!$K$9:$AD$232,19), F66)</f>
        <v>0.13133251100000001</v>
      </c>
      <c r="G67" s="225">
        <f>VLOOKUP(B67, 'Power Curves'!$K$9:$R$330, 3)</f>
        <v>31.993000000000002</v>
      </c>
      <c r="H67" s="225">
        <f>VLOOKUP(B67, 'Power Curves'!$K$9:$R$330, 7)</f>
        <v>30.552000000000003</v>
      </c>
      <c r="I67" s="308">
        <f>SQRT( (VLOOKUP(B67, 'Power Curves'!$K$9:$AL$227, 23)^2*16+VLOOKUP(B67, 'Power Curves'!$K$9:$AL$227, 27)^2*8)/24)</f>
        <v>0.29441130219490164</v>
      </c>
      <c r="K67" s="218">
        <f t="shared" si="2"/>
        <v>39114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235">
        <f t="shared" si="3"/>
        <v>35.47</v>
      </c>
      <c r="T67" s="229">
        <f t="shared" si="4"/>
        <v>23.532</v>
      </c>
      <c r="U67" s="224">
        <f t="shared" si="5"/>
        <v>0.26</v>
      </c>
      <c r="V67" s="226">
        <f t="shared" si="6"/>
        <v>0.13133251100000001</v>
      </c>
      <c r="W67" s="225">
        <f t="shared" si="7"/>
        <v>31.993000000000002</v>
      </c>
      <c r="X67" s="225">
        <f t="shared" si="8"/>
        <v>30.552000000000003</v>
      </c>
      <c r="Y67" s="224">
        <f t="shared" si="9"/>
        <v>0.29441130219490164</v>
      </c>
      <c r="Z67" s="309">
        <v>0</v>
      </c>
      <c r="AA67" s="8">
        <v>0</v>
      </c>
      <c r="AB67" s="221">
        <v>0</v>
      </c>
      <c r="AC67" s="191">
        <v>100</v>
      </c>
      <c r="AD67" s="191">
        <v>25</v>
      </c>
      <c r="AE67" s="191">
        <v>111</v>
      </c>
      <c r="AF67" s="191">
        <v>71</v>
      </c>
    </row>
    <row r="68" spans="1:32" x14ac:dyDescent="0.2">
      <c r="A68" s="215">
        <v>63</v>
      </c>
      <c r="B68" s="223">
        <f t="shared" si="1"/>
        <v>39142</v>
      </c>
      <c r="C68" s="224">
        <f>VLOOKUP(B68, 'Power Curves'!$B$9:$I$261, 3)+IF(BasisNumber=1, 0,VLOOKUP(B68,'Power Curves'!$BM$9:$BO$316,2))</f>
        <v>33.905999999999999</v>
      </c>
      <c r="D68" s="224">
        <f>VLOOKUP(B68, 'Power Curves'!$B$9:$I$261, 7)+IF(BasisNumber=1, 0,VLOOKUP(B68,'Power Curves'!$BM$9:$BO$316,3))</f>
        <v>22.481999999999999</v>
      </c>
      <c r="E68" s="225">
        <f>IF(VLOOKUP(B68,'Power Curves'!$K$9:$AD$232,15)&lt;&gt;0, VLOOKUP(B68,'Power Curves'!$K$9:$AD$232,15), E56)</f>
        <v>0.25</v>
      </c>
      <c r="F68" s="226">
        <f>IF(VLOOKUP(B68,'Power Curves'!$K$9:$AD$232,19)&lt;&gt;0, VLOOKUP(B68,'Power Curves'!$K$9:$AD$232,19), F67)</f>
        <v>0.12273733000000001</v>
      </c>
      <c r="G68" s="225">
        <f>VLOOKUP(B68, 'Power Curves'!$K$9:$R$330, 3)</f>
        <v>30.57</v>
      </c>
      <c r="H68" s="225">
        <f>VLOOKUP(B68, 'Power Curves'!$K$9:$R$330, 7)</f>
        <v>29.71</v>
      </c>
      <c r="I68" s="308">
        <f>SQRT( (VLOOKUP(B68, 'Power Curves'!$K$9:$AL$227, 23)^2*16+VLOOKUP(B68, 'Power Curves'!$K$9:$AL$227, 27)^2*8)/24)</f>
        <v>0.27668208618550777</v>
      </c>
      <c r="K68" s="218">
        <f t="shared" si="2"/>
        <v>39142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235">
        <f t="shared" si="3"/>
        <v>33.905999999999999</v>
      </c>
      <c r="T68" s="229">
        <f t="shared" si="4"/>
        <v>22.481999999999999</v>
      </c>
      <c r="U68" s="224">
        <f t="shared" si="5"/>
        <v>0.25</v>
      </c>
      <c r="V68" s="226">
        <f t="shared" si="6"/>
        <v>0.12273733000000001</v>
      </c>
      <c r="W68" s="225">
        <f t="shared" si="7"/>
        <v>30.57</v>
      </c>
      <c r="X68" s="225">
        <f t="shared" si="8"/>
        <v>29.71</v>
      </c>
      <c r="Y68" s="224">
        <f t="shared" si="9"/>
        <v>0.27668208618550777</v>
      </c>
      <c r="Z68" s="309">
        <v>0</v>
      </c>
      <c r="AA68" s="8">
        <v>0</v>
      </c>
      <c r="AB68" s="221">
        <v>0</v>
      </c>
      <c r="AC68" s="191">
        <v>100</v>
      </c>
      <c r="AD68" s="191">
        <v>25</v>
      </c>
      <c r="AE68" s="191">
        <v>112</v>
      </c>
      <c r="AF68" s="191">
        <v>72</v>
      </c>
    </row>
    <row r="69" spans="1:32" x14ac:dyDescent="0.2">
      <c r="A69" s="215">
        <v>64</v>
      </c>
      <c r="B69" s="223">
        <f t="shared" si="1"/>
        <v>39173</v>
      </c>
      <c r="C69" s="224">
        <f>VLOOKUP(B69, 'Power Curves'!$B$9:$I$261, 3)+IF(BasisNumber=1, 0,VLOOKUP(B69,'Power Curves'!$BM$9:$BO$316,2))</f>
        <v>34.69</v>
      </c>
      <c r="D69" s="224">
        <f>VLOOKUP(B69, 'Power Curves'!$B$9:$I$261, 7)+IF(BasisNumber=1, 0,VLOOKUP(B69,'Power Curves'!$BM$9:$BO$316,3))</f>
        <v>22.182000000000002</v>
      </c>
      <c r="E69" s="225">
        <f>IF(VLOOKUP(B69,'Power Curves'!$K$9:$AD$232,15)&lt;&gt;0, VLOOKUP(B69,'Power Curves'!$K$9:$AD$232,15), E57)</f>
        <v>0.24</v>
      </c>
      <c r="F69" s="226">
        <f>IF(VLOOKUP(B69,'Power Curves'!$K$9:$AD$232,19)&lt;&gt;0, VLOOKUP(B69,'Power Curves'!$K$9:$AD$232,19), F68)</f>
        <v>0.122062449</v>
      </c>
      <c r="G69" s="225">
        <f>VLOOKUP(B69, 'Power Curves'!$K$9:$R$330, 3)</f>
        <v>29.839000000000002</v>
      </c>
      <c r="H69" s="225">
        <f>VLOOKUP(B69, 'Power Curves'!$K$9:$R$330, 7)</f>
        <v>28.697000000000003</v>
      </c>
      <c r="I69" s="308">
        <f>SQRT( (VLOOKUP(B69, 'Power Curves'!$K$9:$AL$227, 23)^2*16+VLOOKUP(B69, 'Power Curves'!$K$9:$AL$227, 27)^2*8)/24)</f>
        <v>0.27651441083258721</v>
      </c>
      <c r="K69" s="218">
        <f t="shared" si="2"/>
        <v>39173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235">
        <f t="shared" si="3"/>
        <v>34.69</v>
      </c>
      <c r="T69" s="229">
        <f t="shared" si="4"/>
        <v>22.182000000000002</v>
      </c>
      <c r="U69" s="224">
        <f t="shared" si="5"/>
        <v>0.24</v>
      </c>
      <c r="V69" s="226">
        <f t="shared" si="6"/>
        <v>0.122062449</v>
      </c>
      <c r="W69" s="225">
        <f t="shared" si="7"/>
        <v>29.839000000000002</v>
      </c>
      <c r="X69" s="225">
        <f t="shared" si="8"/>
        <v>28.697000000000003</v>
      </c>
      <c r="Y69" s="224">
        <f t="shared" si="9"/>
        <v>0.27651441083258721</v>
      </c>
      <c r="Z69" s="309">
        <v>0</v>
      </c>
      <c r="AA69" s="8">
        <v>0</v>
      </c>
      <c r="AB69" s="221">
        <v>0</v>
      </c>
      <c r="AC69" s="191">
        <v>100</v>
      </c>
      <c r="AD69" s="191">
        <v>25</v>
      </c>
      <c r="AE69" s="191">
        <v>113</v>
      </c>
      <c r="AF69" s="191">
        <v>73</v>
      </c>
    </row>
    <row r="70" spans="1:32" x14ac:dyDescent="0.2">
      <c r="A70" s="215">
        <v>65</v>
      </c>
      <c r="B70" s="223">
        <f t="shared" si="1"/>
        <v>39203</v>
      </c>
      <c r="C70" s="224">
        <f>VLOOKUP(B70, 'Power Curves'!$B$9:$I$261, 3)+IF(BasisNumber=1, 0,VLOOKUP(B70,'Power Curves'!$BM$9:$BO$316,2))</f>
        <v>36.65</v>
      </c>
      <c r="D70" s="224">
        <f>VLOOKUP(B70, 'Power Curves'!$B$9:$I$261, 7)+IF(BasisNumber=1, 0,VLOOKUP(B70,'Power Curves'!$BM$9:$BO$316,3))</f>
        <v>21.782</v>
      </c>
      <c r="E70" s="225">
        <f>IF(VLOOKUP(B70,'Power Curves'!$K$9:$AD$232,15)&lt;&gt;0, VLOOKUP(B70,'Power Curves'!$K$9:$AD$232,15), E58)</f>
        <v>0.26</v>
      </c>
      <c r="F70" s="226">
        <f>IF(VLOOKUP(B70,'Power Curves'!$K$9:$AD$232,19)&lt;&gt;0, VLOOKUP(B70,'Power Curves'!$K$9:$AD$232,19), F69)</f>
        <v>0.128130786</v>
      </c>
      <c r="G70" s="225">
        <f>VLOOKUP(B70, 'Power Curves'!$K$9:$R$330, 3)</f>
        <v>31.013000000000002</v>
      </c>
      <c r="H70" s="225">
        <f>VLOOKUP(B70, 'Power Curves'!$K$9:$R$330, 7)</f>
        <v>31.243000000000002</v>
      </c>
      <c r="I70" s="308">
        <f>SQRT( (VLOOKUP(B70, 'Power Curves'!$K$9:$AL$227, 23)^2*16+VLOOKUP(B70, 'Power Curves'!$K$9:$AL$227, 27)^2*8)/24)</f>
        <v>0.29527211317207736</v>
      </c>
      <c r="K70" s="218">
        <f t="shared" si="2"/>
        <v>39203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235">
        <f t="shared" si="3"/>
        <v>36.65</v>
      </c>
      <c r="T70" s="229">
        <f t="shared" si="4"/>
        <v>21.782</v>
      </c>
      <c r="U70" s="224">
        <f t="shared" si="5"/>
        <v>0.26</v>
      </c>
      <c r="V70" s="226">
        <f t="shared" si="6"/>
        <v>0.128130786</v>
      </c>
      <c r="W70" s="225">
        <f t="shared" si="7"/>
        <v>31.013000000000002</v>
      </c>
      <c r="X70" s="225">
        <f t="shared" si="8"/>
        <v>31.243000000000002</v>
      </c>
      <c r="Y70" s="224">
        <f t="shared" si="9"/>
        <v>0.29527211317207736</v>
      </c>
      <c r="Z70" s="309">
        <v>0</v>
      </c>
      <c r="AA70" s="8">
        <v>0</v>
      </c>
      <c r="AB70" s="221">
        <v>0</v>
      </c>
      <c r="AC70" s="191">
        <v>100</v>
      </c>
      <c r="AD70" s="191">
        <v>25</v>
      </c>
      <c r="AE70" s="191">
        <v>114</v>
      </c>
      <c r="AF70" s="191">
        <v>74</v>
      </c>
    </row>
    <row r="71" spans="1:32" x14ac:dyDescent="0.2">
      <c r="A71" s="215">
        <v>66</v>
      </c>
      <c r="B71" s="223">
        <f t="shared" ref="B71:B134" si="10">EOMONTH(B70,0)+1</f>
        <v>39234</v>
      </c>
      <c r="C71" s="224">
        <f>VLOOKUP(B71, 'Power Curves'!$B$9:$I$261, 3)+IF(BasisNumber=1, 0,VLOOKUP(B71,'Power Curves'!$BM$9:$BO$316,2))</f>
        <v>40.700000000000003</v>
      </c>
      <c r="D71" s="224">
        <f>VLOOKUP(B71, 'Power Curves'!$B$9:$I$261, 7)+IF(BasisNumber=1, 0,VLOOKUP(B71,'Power Curves'!$BM$9:$BO$316,3))</f>
        <v>22.382000000000001</v>
      </c>
      <c r="E71" s="225">
        <f>IF(VLOOKUP(B71,'Power Curves'!$K$9:$AD$232,15)&lt;&gt;0, VLOOKUP(B71,'Power Curves'!$K$9:$AD$232,15), E59)</f>
        <v>0.26</v>
      </c>
      <c r="F71" s="226">
        <f>IF(VLOOKUP(B71,'Power Curves'!$K$9:$AD$232,19)&lt;&gt;0, VLOOKUP(B71,'Power Curves'!$K$9:$AD$232,19), F70)</f>
        <v>0.12886824299999999</v>
      </c>
      <c r="G71" s="225">
        <f>VLOOKUP(B71, 'Power Curves'!$K$9:$R$330, 3)</f>
        <v>33.78</v>
      </c>
      <c r="H71" s="225">
        <f>VLOOKUP(B71, 'Power Curves'!$K$9:$R$330, 7)</f>
        <v>35.463000000000001</v>
      </c>
      <c r="I71" s="308">
        <f>SQRT( (VLOOKUP(B71, 'Power Curves'!$K$9:$AL$227, 23)^2*16+VLOOKUP(B71, 'Power Curves'!$K$9:$AL$227, 27)^2*8)/24)</f>
        <v>0.29727459461303807</v>
      </c>
      <c r="K71" s="218">
        <f t="shared" ref="K71:K134" si="11">B71</f>
        <v>39234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235">
        <f t="shared" ref="S71:S134" si="12">C71+L71</f>
        <v>40.700000000000003</v>
      </c>
      <c r="T71" s="229">
        <f t="shared" ref="T71:T134" si="13">D71+M71</f>
        <v>22.382000000000001</v>
      </c>
      <c r="U71" s="224">
        <f t="shared" ref="U71:U134" si="14">E71+N71</f>
        <v>0.26</v>
      </c>
      <c r="V71" s="226">
        <f t="shared" ref="V71:V134" si="15">F71+O71</f>
        <v>0.12886824299999999</v>
      </c>
      <c r="W71" s="225">
        <f t="shared" ref="W71:W134" si="16">G71+P71</f>
        <v>33.78</v>
      </c>
      <c r="X71" s="225">
        <f t="shared" ref="X71:X134" si="17">H71+Q71</f>
        <v>35.463000000000001</v>
      </c>
      <c r="Y71" s="224">
        <f t="shared" ref="Y71:Y134" si="18">I71+R71</f>
        <v>0.29727459461303807</v>
      </c>
      <c r="Z71" s="309">
        <v>0</v>
      </c>
      <c r="AA71" s="8">
        <v>0</v>
      </c>
      <c r="AB71" s="221">
        <v>0</v>
      </c>
      <c r="AC71" s="191">
        <v>100</v>
      </c>
      <c r="AD71" s="191">
        <v>25</v>
      </c>
      <c r="AE71" s="191">
        <v>115</v>
      </c>
      <c r="AF71" s="191">
        <v>75</v>
      </c>
    </row>
    <row r="72" spans="1:32" x14ac:dyDescent="0.2">
      <c r="A72" s="215">
        <v>67</v>
      </c>
      <c r="B72" s="223">
        <f t="shared" si="10"/>
        <v>39264</v>
      </c>
      <c r="C72" s="224">
        <f>VLOOKUP(B72, 'Power Curves'!$B$9:$I$261, 3)+IF(BasisNumber=1, 0,VLOOKUP(B72,'Power Curves'!$BM$9:$BO$316,2))</f>
        <v>50.25</v>
      </c>
      <c r="D72" s="224">
        <f>VLOOKUP(B72, 'Power Curves'!$B$9:$I$261, 7)+IF(BasisNumber=1, 0,VLOOKUP(B72,'Power Curves'!$BM$9:$BO$316,3))</f>
        <v>23.882000000000001</v>
      </c>
      <c r="E72" s="225">
        <f>IF(VLOOKUP(B72,'Power Curves'!$K$9:$AD$232,15)&lt;&gt;0, VLOOKUP(B72,'Power Curves'!$K$9:$AD$232,15), E60)</f>
        <v>0.26</v>
      </c>
      <c r="F72" s="226">
        <f>IF(VLOOKUP(B72,'Power Curves'!$K$9:$AD$232,19)&lt;&gt;0, VLOOKUP(B72,'Power Curves'!$K$9:$AD$232,19), F71)</f>
        <v>0.130998482</v>
      </c>
      <c r="G72" s="225">
        <f>VLOOKUP(B72, 'Power Curves'!$K$9:$R$330, 3)</f>
        <v>40.450000000000003</v>
      </c>
      <c r="H72" s="225">
        <f>VLOOKUP(B72, 'Power Curves'!$K$9:$R$330, 7)</f>
        <v>42.13</v>
      </c>
      <c r="I72" s="308">
        <f>SQRT( (VLOOKUP(B72, 'Power Curves'!$K$9:$AL$227, 23)^2*16+VLOOKUP(B72, 'Power Curves'!$K$9:$AL$227, 27)^2*8)/24)</f>
        <v>0.3065552259949747</v>
      </c>
      <c r="K72" s="218">
        <f t="shared" si="11"/>
        <v>39264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235">
        <f t="shared" si="12"/>
        <v>50.25</v>
      </c>
      <c r="T72" s="229">
        <f t="shared" si="13"/>
        <v>23.882000000000001</v>
      </c>
      <c r="U72" s="224">
        <f t="shared" si="14"/>
        <v>0.26</v>
      </c>
      <c r="V72" s="226">
        <f t="shared" si="15"/>
        <v>0.130998482</v>
      </c>
      <c r="W72" s="225">
        <f t="shared" si="16"/>
        <v>40.450000000000003</v>
      </c>
      <c r="X72" s="225">
        <f t="shared" si="17"/>
        <v>42.13</v>
      </c>
      <c r="Y72" s="224">
        <f t="shared" si="18"/>
        <v>0.3065552259949747</v>
      </c>
      <c r="Z72" s="309">
        <v>0</v>
      </c>
      <c r="AA72" s="8">
        <v>0</v>
      </c>
      <c r="AB72" s="221">
        <v>0</v>
      </c>
      <c r="AC72" s="191">
        <v>100</v>
      </c>
      <c r="AD72" s="191">
        <v>25</v>
      </c>
      <c r="AE72" s="191">
        <v>116</v>
      </c>
      <c r="AF72" s="191">
        <v>76</v>
      </c>
    </row>
    <row r="73" spans="1:32" x14ac:dyDescent="0.2">
      <c r="A73" s="215">
        <v>68</v>
      </c>
      <c r="B73" s="223">
        <f t="shared" si="10"/>
        <v>39295</v>
      </c>
      <c r="C73" s="224">
        <f>VLOOKUP(B73, 'Power Curves'!$B$9:$I$261, 3)+IF(BasisNumber=1, 0,VLOOKUP(B73,'Power Curves'!$BM$9:$BO$316,2))</f>
        <v>49.85</v>
      </c>
      <c r="D73" s="224">
        <f>VLOOKUP(B73, 'Power Curves'!$B$9:$I$261, 7)+IF(BasisNumber=1, 0,VLOOKUP(B73,'Power Curves'!$BM$9:$BO$316,3))</f>
        <v>23.932000000000002</v>
      </c>
      <c r="E73" s="225">
        <f>IF(VLOOKUP(B73,'Power Curves'!$K$9:$AD$232,15)&lt;&gt;0, VLOOKUP(B73,'Power Curves'!$K$9:$AD$232,15), E61)</f>
        <v>0.26</v>
      </c>
      <c r="F73" s="226">
        <f>IF(VLOOKUP(B73,'Power Curves'!$K$9:$AD$232,19)&lt;&gt;0, VLOOKUP(B73,'Power Curves'!$K$9:$AD$232,19), F72)</f>
        <v>0.13041660799999999</v>
      </c>
      <c r="G73" s="225">
        <f>VLOOKUP(B73, 'Power Curves'!$K$9:$R$330, 3)</f>
        <v>37.299999999999997</v>
      </c>
      <c r="H73" s="225">
        <f>VLOOKUP(B73, 'Power Curves'!$K$9:$R$330, 7)</f>
        <v>39.479999999999997</v>
      </c>
      <c r="I73" s="308">
        <f>SQRT( (VLOOKUP(B73, 'Power Curves'!$K$9:$AL$227, 23)^2*16+VLOOKUP(B73, 'Power Curves'!$K$9:$AL$227, 27)^2*8)/24)</f>
        <v>0.31247869859108651</v>
      </c>
      <c r="K73" s="218">
        <f t="shared" si="11"/>
        <v>39295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235">
        <f t="shared" si="12"/>
        <v>49.85</v>
      </c>
      <c r="T73" s="229">
        <f t="shared" si="13"/>
        <v>23.932000000000002</v>
      </c>
      <c r="U73" s="224">
        <f t="shared" si="14"/>
        <v>0.26</v>
      </c>
      <c r="V73" s="226">
        <f t="shared" si="15"/>
        <v>0.13041660799999999</v>
      </c>
      <c r="W73" s="225">
        <f t="shared" si="16"/>
        <v>37.299999999999997</v>
      </c>
      <c r="X73" s="225">
        <f t="shared" si="17"/>
        <v>39.479999999999997</v>
      </c>
      <c r="Y73" s="224">
        <f t="shared" si="18"/>
        <v>0.31247869859108651</v>
      </c>
      <c r="Z73" s="309">
        <v>0</v>
      </c>
      <c r="AA73" s="8">
        <v>0</v>
      </c>
      <c r="AB73" s="221">
        <v>0</v>
      </c>
      <c r="AC73" s="191">
        <v>100</v>
      </c>
      <c r="AD73" s="191">
        <v>25</v>
      </c>
      <c r="AE73" s="191">
        <v>117</v>
      </c>
      <c r="AF73" s="191">
        <v>77</v>
      </c>
    </row>
    <row r="74" spans="1:32" x14ac:dyDescent="0.2">
      <c r="A74" s="215">
        <v>69</v>
      </c>
      <c r="B74" s="223">
        <f t="shared" si="10"/>
        <v>39326</v>
      </c>
      <c r="C74" s="224">
        <f>VLOOKUP(B74, 'Power Curves'!$B$9:$I$261, 3)+IF(BasisNumber=1, 0,VLOOKUP(B74,'Power Curves'!$BM$9:$BO$316,2))</f>
        <v>37.6</v>
      </c>
      <c r="D74" s="224">
        <f>VLOOKUP(B74, 'Power Curves'!$B$9:$I$261, 7)+IF(BasisNumber=1, 0,VLOOKUP(B74,'Power Curves'!$BM$9:$BO$316,3))</f>
        <v>20.883000000000003</v>
      </c>
      <c r="E74" s="225">
        <f>IF(VLOOKUP(B74,'Power Curves'!$K$9:$AD$232,15)&lt;&gt;0, VLOOKUP(B74,'Power Curves'!$K$9:$AD$232,15), E62)</f>
        <v>0.25</v>
      </c>
      <c r="F74" s="226">
        <f>IF(VLOOKUP(B74,'Power Curves'!$K$9:$AD$232,19)&lt;&gt;0, VLOOKUP(B74,'Power Curves'!$K$9:$AD$232,19), F73)</f>
        <v>0.125668747</v>
      </c>
      <c r="G74" s="225">
        <f>VLOOKUP(B74, 'Power Curves'!$K$9:$R$330, 3)</f>
        <v>28.599</v>
      </c>
      <c r="H74" s="225">
        <f>VLOOKUP(B74, 'Power Curves'!$K$9:$R$330, 7)</f>
        <v>30.026</v>
      </c>
      <c r="I74" s="308">
        <f>SQRT( (VLOOKUP(B74, 'Power Curves'!$K$9:$AL$227, 23)^2*16+VLOOKUP(B74, 'Power Curves'!$K$9:$AL$227, 27)^2*8)/24)</f>
        <v>0.29409288216948715</v>
      </c>
      <c r="K74" s="218">
        <f t="shared" si="11"/>
        <v>39326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235">
        <f t="shared" si="12"/>
        <v>37.6</v>
      </c>
      <c r="T74" s="229">
        <f t="shared" si="13"/>
        <v>20.883000000000003</v>
      </c>
      <c r="U74" s="224">
        <f t="shared" si="14"/>
        <v>0.25</v>
      </c>
      <c r="V74" s="226">
        <f t="shared" si="15"/>
        <v>0.125668747</v>
      </c>
      <c r="W74" s="225">
        <f t="shared" si="16"/>
        <v>28.599</v>
      </c>
      <c r="X74" s="225">
        <f t="shared" si="17"/>
        <v>30.026</v>
      </c>
      <c r="Y74" s="224">
        <f t="shared" si="18"/>
        <v>0.29409288216948715</v>
      </c>
      <c r="Z74" s="309">
        <v>0</v>
      </c>
      <c r="AA74" s="8">
        <v>0</v>
      </c>
      <c r="AB74" s="221">
        <v>0</v>
      </c>
      <c r="AC74" s="191">
        <v>100</v>
      </c>
      <c r="AD74" s="191">
        <v>25</v>
      </c>
      <c r="AE74" s="191">
        <v>118</v>
      </c>
      <c r="AF74" s="191">
        <v>78</v>
      </c>
    </row>
    <row r="75" spans="1:32" x14ac:dyDescent="0.2">
      <c r="A75" s="215">
        <v>70</v>
      </c>
      <c r="B75" s="223">
        <f t="shared" si="10"/>
        <v>39356</v>
      </c>
      <c r="C75" s="224">
        <f>VLOOKUP(B75, 'Power Curves'!$B$9:$I$261, 3)+IF(BasisNumber=1, 0,VLOOKUP(B75,'Power Curves'!$BM$9:$BO$316,2))</f>
        <v>35.82</v>
      </c>
      <c r="D75" s="224">
        <f>VLOOKUP(B75, 'Power Curves'!$B$9:$I$261, 7)+IF(BasisNumber=1, 0,VLOOKUP(B75,'Power Curves'!$BM$9:$BO$316,3))</f>
        <v>20.515000000000001</v>
      </c>
      <c r="E75" s="225">
        <f>IF(VLOOKUP(B75,'Power Curves'!$K$9:$AD$232,15)&lt;&gt;0, VLOOKUP(B75,'Power Curves'!$K$9:$AD$232,15), E63)</f>
        <v>0.24</v>
      </c>
      <c r="F75" s="226">
        <f>IF(VLOOKUP(B75,'Power Curves'!$K$9:$AD$232,19)&lt;&gt;0, VLOOKUP(B75,'Power Curves'!$K$9:$AD$232,19), F74)</f>
        <v>0.120858148</v>
      </c>
      <c r="G75" s="225">
        <f>VLOOKUP(B75, 'Power Curves'!$K$9:$R$330, 3)</f>
        <v>27.391000000000002</v>
      </c>
      <c r="H75" s="225">
        <f>VLOOKUP(B75, 'Power Curves'!$K$9:$R$330, 7)</f>
        <v>27.644000000000002</v>
      </c>
      <c r="I75" s="308">
        <f>SQRT( (VLOOKUP(B75, 'Power Curves'!$K$9:$AL$227, 23)^2*16+VLOOKUP(B75, 'Power Curves'!$K$9:$AL$227, 27)^2*8)/24)</f>
        <v>0.27645226551073093</v>
      </c>
      <c r="K75" s="218">
        <f t="shared" si="11"/>
        <v>39356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235">
        <f t="shared" si="12"/>
        <v>35.82</v>
      </c>
      <c r="T75" s="229">
        <f t="shared" si="13"/>
        <v>20.515000000000001</v>
      </c>
      <c r="U75" s="224">
        <f t="shared" si="14"/>
        <v>0.24</v>
      </c>
      <c r="V75" s="226">
        <f t="shared" si="15"/>
        <v>0.120858148</v>
      </c>
      <c r="W75" s="225">
        <f t="shared" si="16"/>
        <v>27.391000000000002</v>
      </c>
      <c r="X75" s="225">
        <f t="shared" si="17"/>
        <v>27.644000000000002</v>
      </c>
      <c r="Y75" s="224">
        <f t="shared" si="18"/>
        <v>0.27645226551073093</v>
      </c>
      <c r="Z75" s="309">
        <v>0</v>
      </c>
      <c r="AA75" s="8">
        <v>0</v>
      </c>
      <c r="AB75" s="221">
        <v>0</v>
      </c>
      <c r="AC75" s="191">
        <v>100</v>
      </c>
      <c r="AD75" s="191">
        <v>25</v>
      </c>
      <c r="AE75" s="191">
        <v>119</v>
      </c>
      <c r="AF75" s="191">
        <v>79</v>
      </c>
    </row>
    <row r="76" spans="1:32" x14ac:dyDescent="0.2">
      <c r="A76" s="215">
        <v>71</v>
      </c>
      <c r="B76" s="223">
        <f t="shared" si="10"/>
        <v>39387</v>
      </c>
      <c r="C76" s="224">
        <f>VLOOKUP(B76, 'Power Curves'!$B$9:$I$261, 3)+IF(BasisNumber=1, 0,VLOOKUP(B76,'Power Curves'!$BM$9:$BO$316,2))</f>
        <v>34.82</v>
      </c>
      <c r="D76" s="224">
        <f>VLOOKUP(B76, 'Power Curves'!$B$9:$I$261, 7)+IF(BasisNumber=1, 0,VLOOKUP(B76,'Power Curves'!$BM$9:$BO$316,3))</f>
        <v>20.614999999999998</v>
      </c>
      <c r="E76" s="225">
        <f>IF(VLOOKUP(B76,'Power Curves'!$K$9:$AD$232,15)&lt;&gt;0, VLOOKUP(B76,'Power Curves'!$K$9:$AD$232,15), E64)</f>
        <v>0.23</v>
      </c>
      <c r="F76" s="226">
        <f>IF(VLOOKUP(B76,'Power Curves'!$K$9:$AD$232,19)&lt;&gt;0, VLOOKUP(B76,'Power Curves'!$K$9:$AD$232,19), F75)</f>
        <v>0.117395076</v>
      </c>
      <c r="G76" s="225">
        <f>VLOOKUP(B76, 'Power Curves'!$K$9:$R$330, 3)</f>
        <v>27.641000000000002</v>
      </c>
      <c r="H76" s="225">
        <f>VLOOKUP(B76, 'Power Curves'!$K$9:$R$330, 7)</f>
        <v>27.144000000000002</v>
      </c>
      <c r="I76" s="308">
        <f>SQRT( (VLOOKUP(B76, 'Power Curves'!$K$9:$AL$227, 23)^2*16+VLOOKUP(B76, 'Power Curves'!$K$9:$AL$227, 27)^2*8)/24)</f>
        <v>0.27543063023014547</v>
      </c>
      <c r="K76" s="218">
        <f t="shared" si="11"/>
        <v>39387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235">
        <f t="shared" si="12"/>
        <v>34.82</v>
      </c>
      <c r="T76" s="229">
        <f t="shared" si="13"/>
        <v>20.614999999999998</v>
      </c>
      <c r="U76" s="224">
        <f t="shared" si="14"/>
        <v>0.23</v>
      </c>
      <c r="V76" s="226">
        <f t="shared" si="15"/>
        <v>0.117395076</v>
      </c>
      <c r="W76" s="225">
        <f t="shared" si="16"/>
        <v>27.641000000000002</v>
      </c>
      <c r="X76" s="225">
        <f t="shared" si="17"/>
        <v>27.144000000000002</v>
      </c>
      <c r="Y76" s="224">
        <f t="shared" si="18"/>
        <v>0.27543063023014547</v>
      </c>
      <c r="Z76" s="309">
        <v>0</v>
      </c>
      <c r="AA76" s="8">
        <v>0</v>
      </c>
      <c r="AB76" s="221">
        <v>0</v>
      </c>
      <c r="AC76" s="191">
        <v>100</v>
      </c>
      <c r="AD76" s="191">
        <v>25</v>
      </c>
      <c r="AE76" s="191">
        <v>120</v>
      </c>
      <c r="AF76" s="191">
        <v>80</v>
      </c>
    </row>
    <row r="77" spans="1:32" x14ac:dyDescent="0.2">
      <c r="A77" s="215">
        <v>72</v>
      </c>
      <c r="B77" s="223">
        <f t="shared" si="10"/>
        <v>39417</v>
      </c>
      <c r="C77" s="224">
        <f>VLOOKUP(B77, 'Power Curves'!$B$9:$I$261, 3)+IF(BasisNumber=1, 0,VLOOKUP(B77,'Power Curves'!$BM$9:$BO$316,2))</f>
        <v>35.72</v>
      </c>
      <c r="D77" s="224">
        <f>VLOOKUP(B77, 'Power Curves'!$B$9:$I$261, 7)+IF(BasisNumber=1, 0,VLOOKUP(B77,'Power Curves'!$BM$9:$BO$316,3))</f>
        <v>22.465</v>
      </c>
      <c r="E77" s="225">
        <f>IF(VLOOKUP(B77,'Power Curves'!$K$9:$AD$232,15)&lt;&gt;0, VLOOKUP(B77,'Power Curves'!$K$9:$AD$232,15), E65)</f>
        <v>0.24</v>
      </c>
      <c r="F77" s="226">
        <f>IF(VLOOKUP(B77,'Power Curves'!$K$9:$AD$232,19)&lt;&gt;0, VLOOKUP(B77,'Power Curves'!$K$9:$AD$232,19), F76)</f>
        <v>0.118162673</v>
      </c>
      <c r="G77" s="225">
        <f>VLOOKUP(B77, 'Power Curves'!$K$9:$R$330, 3)</f>
        <v>27.706000000000003</v>
      </c>
      <c r="H77" s="225">
        <f>VLOOKUP(B77, 'Power Curves'!$K$9:$R$330, 7)</f>
        <v>27.854000000000003</v>
      </c>
      <c r="I77" s="308">
        <f>SQRT( (VLOOKUP(B77, 'Power Curves'!$K$9:$AL$227, 23)^2*16+VLOOKUP(B77, 'Power Curves'!$K$9:$AL$227, 27)^2*8)/24)</f>
        <v>0.27574367146606477</v>
      </c>
      <c r="K77" s="218">
        <f t="shared" si="11"/>
        <v>39417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235">
        <f t="shared" si="12"/>
        <v>35.72</v>
      </c>
      <c r="T77" s="229">
        <f t="shared" si="13"/>
        <v>22.465</v>
      </c>
      <c r="U77" s="224">
        <f t="shared" si="14"/>
        <v>0.24</v>
      </c>
      <c r="V77" s="226">
        <f t="shared" si="15"/>
        <v>0.118162673</v>
      </c>
      <c r="W77" s="225">
        <f t="shared" si="16"/>
        <v>27.706000000000003</v>
      </c>
      <c r="X77" s="225">
        <f t="shared" si="17"/>
        <v>27.854000000000003</v>
      </c>
      <c r="Y77" s="224">
        <f t="shared" si="18"/>
        <v>0.27574367146606477</v>
      </c>
      <c r="Z77" s="309">
        <v>0</v>
      </c>
      <c r="AA77" s="8">
        <v>0</v>
      </c>
      <c r="AB77" s="221">
        <v>0</v>
      </c>
      <c r="AC77" s="191">
        <v>100</v>
      </c>
      <c r="AD77" s="191">
        <v>25</v>
      </c>
      <c r="AE77" s="191">
        <v>121</v>
      </c>
      <c r="AF77" s="191">
        <v>81</v>
      </c>
    </row>
    <row r="78" spans="1:32" x14ac:dyDescent="0.2">
      <c r="A78" s="215">
        <v>73</v>
      </c>
      <c r="B78" s="223">
        <f t="shared" si="10"/>
        <v>39448</v>
      </c>
      <c r="C78" s="224">
        <f>VLOOKUP(B78, 'Power Curves'!$B$9:$I$261, 3)+IF(BasisNumber=1, 0,VLOOKUP(B78,'Power Curves'!$BM$9:$BO$316,2))</f>
        <v>37.119999999999997</v>
      </c>
      <c r="D78" s="224">
        <f>VLOOKUP(B78, 'Power Curves'!$B$9:$I$261, 7)+IF(BasisNumber=1, 0,VLOOKUP(B78,'Power Curves'!$BM$9:$BO$316,3))</f>
        <v>23.282</v>
      </c>
      <c r="E78" s="225">
        <f>IF(VLOOKUP(B78,'Power Curves'!$K$9:$AD$232,15)&lt;&gt;0, VLOOKUP(B78,'Power Curves'!$K$9:$AD$232,15), E66)</f>
        <v>0.24</v>
      </c>
      <c r="F78" s="226">
        <f>IF(VLOOKUP(B78,'Power Curves'!$K$9:$AD$232,19)&lt;&gt;0, VLOOKUP(B78,'Power Curves'!$K$9:$AD$232,19), F77)</f>
        <v>0.11897595400000001</v>
      </c>
      <c r="G78" s="225">
        <f>VLOOKUP(B78, 'Power Curves'!$K$9:$R$330, 3)</f>
        <v>33.493000000000002</v>
      </c>
      <c r="H78" s="225">
        <f>VLOOKUP(B78, 'Power Curves'!$K$9:$R$330, 7)</f>
        <v>31.802000000000003</v>
      </c>
      <c r="I78" s="308">
        <f>SQRT( (VLOOKUP(B78, 'Power Curves'!$K$9:$AL$227, 23)^2*16+VLOOKUP(B78, 'Power Curves'!$K$9:$AL$227, 27)^2*8)/24)</f>
        <v>0.27710152352715206</v>
      </c>
      <c r="K78" s="218">
        <f t="shared" si="11"/>
        <v>39448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235">
        <f t="shared" si="12"/>
        <v>37.119999999999997</v>
      </c>
      <c r="T78" s="229">
        <f t="shared" si="13"/>
        <v>23.282</v>
      </c>
      <c r="U78" s="224">
        <f t="shared" si="14"/>
        <v>0.24</v>
      </c>
      <c r="V78" s="226">
        <f t="shared" si="15"/>
        <v>0.11897595400000001</v>
      </c>
      <c r="W78" s="225">
        <f t="shared" si="16"/>
        <v>33.493000000000002</v>
      </c>
      <c r="X78" s="225">
        <f t="shared" si="17"/>
        <v>31.802000000000003</v>
      </c>
      <c r="Y78" s="224">
        <f t="shared" si="18"/>
        <v>0.27710152352715206</v>
      </c>
      <c r="Z78" s="309">
        <v>0</v>
      </c>
      <c r="AA78" s="8">
        <v>0</v>
      </c>
      <c r="AB78" s="221">
        <v>0</v>
      </c>
      <c r="AC78" s="191">
        <v>100</v>
      </c>
      <c r="AD78" s="191">
        <v>25</v>
      </c>
      <c r="AE78" s="191">
        <v>122</v>
      </c>
      <c r="AF78" s="191">
        <v>82</v>
      </c>
    </row>
    <row r="79" spans="1:32" x14ac:dyDescent="0.2">
      <c r="A79" s="215">
        <v>74</v>
      </c>
      <c r="B79" s="223">
        <f t="shared" si="10"/>
        <v>39479</v>
      </c>
      <c r="C79" s="224">
        <f>VLOOKUP(B79, 'Power Curves'!$B$9:$I$261, 3)+IF(BasisNumber=1, 0,VLOOKUP(B79,'Power Curves'!$BM$9:$BO$316,2))</f>
        <v>36.369999999999997</v>
      </c>
      <c r="D79" s="224">
        <f>VLOOKUP(B79, 'Power Curves'!$B$9:$I$261, 7)+IF(BasisNumber=1, 0,VLOOKUP(B79,'Power Curves'!$BM$9:$BO$316,3))</f>
        <v>24.232000000000003</v>
      </c>
      <c r="E79" s="225">
        <f>IF(VLOOKUP(B79,'Power Curves'!$K$9:$AD$232,15)&lt;&gt;0, VLOOKUP(B79,'Power Curves'!$K$9:$AD$232,15), E67)</f>
        <v>0.24</v>
      </c>
      <c r="F79" s="226">
        <f>IF(VLOOKUP(B79,'Power Curves'!$K$9:$AD$232,19)&lt;&gt;0, VLOOKUP(B79,'Power Curves'!$K$9:$AD$232,19), F78)</f>
        <v>0.118730144</v>
      </c>
      <c r="G79" s="225">
        <f>VLOOKUP(B79, 'Power Curves'!$K$9:$R$330, 3)</f>
        <v>32.243000000000002</v>
      </c>
      <c r="H79" s="225">
        <f>VLOOKUP(B79, 'Power Curves'!$K$9:$R$330, 7)</f>
        <v>31.052000000000003</v>
      </c>
      <c r="I79" s="308">
        <f>SQRT( (VLOOKUP(B79, 'Power Curves'!$K$9:$AL$227, 23)^2*16+VLOOKUP(B79, 'Power Curves'!$K$9:$AL$227, 27)^2*8)/24)</f>
        <v>0.27694240453111302</v>
      </c>
      <c r="K79" s="218">
        <f t="shared" si="11"/>
        <v>39479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235">
        <f t="shared" si="12"/>
        <v>36.369999999999997</v>
      </c>
      <c r="T79" s="229">
        <f t="shared" si="13"/>
        <v>24.232000000000003</v>
      </c>
      <c r="U79" s="224">
        <f t="shared" si="14"/>
        <v>0.24</v>
      </c>
      <c r="V79" s="226">
        <f t="shared" si="15"/>
        <v>0.118730144</v>
      </c>
      <c r="W79" s="225">
        <f t="shared" si="16"/>
        <v>32.243000000000002</v>
      </c>
      <c r="X79" s="225">
        <f t="shared" si="17"/>
        <v>31.052000000000003</v>
      </c>
      <c r="Y79" s="224">
        <f t="shared" si="18"/>
        <v>0.27694240453111302</v>
      </c>
      <c r="Z79" s="309">
        <v>0</v>
      </c>
      <c r="AA79" s="8">
        <v>0</v>
      </c>
      <c r="AB79" s="221">
        <v>0</v>
      </c>
      <c r="AC79" s="191">
        <v>100</v>
      </c>
      <c r="AD79" s="191">
        <v>25</v>
      </c>
      <c r="AE79" s="191">
        <v>123</v>
      </c>
      <c r="AF79" s="191">
        <v>83</v>
      </c>
    </row>
    <row r="80" spans="1:32" x14ac:dyDescent="0.2">
      <c r="A80" s="215">
        <v>75</v>
      </c>
      <c r="B80" s="223">
        <f t="shared" si="10"/>
        <v>39508</v>
      </c>
      <c r="C80" s="224">
        <f>VLOOKUP(B80, 'Power Curves'!$B$9:$I$261, 3)+IF(BasisNumber=1, 0,VLOOKUP(B80,'Power Curves'!$BM$9:$BO$316,2))</f>
        <v>34.806000000000004</v>
      </c>
      <c r="D80" s="224">
        <f>VLOOKUP(B80, 'Power Curves'!$B$9:$I$261, 7)+IF(BasisNumber=1, 0,VLOOKUP(B80,'Power Curves'!$BM$9:$BO$316,3))</f>
        <v>23.182000000000002</v>
      </c>
      <c r="E80" s="225">
        <f>IF(VLOOKUP(B80,'Power Curves'!$K$9:$AD$232,15)&lt;&gt;0, VLOOKUP(B80,'Power Curves'!$K$9:$AD$232,15), E68)</f>
        <v>0.23</v>
      </c>
      <c r="F80" s="226">
        <f>IF(VLOOKUP(B80,'Power Curves'!$K$9:$AD$232,19)&lt;&gt;0, VLOOKUP(B80,'Power Curves'!$K$9:$AD$232,19), F79)</f>
        <v>0.113402379</v>
      </c>
      <c r="G80" s="225">
        <f>VLOOKUP(B80, 'Power Curves'!$K$9:$R$330, 3)</f>
        <v>30.82</v>
      </c>
      <c r="H80" s="225">
        <f>VLOOKUP(B80, 'Power Curves'!$K$9:$R$330, 7)</f>
        <v>30.21</v>
      </c>
      <c r="I80" s="308">
        <f>SQRT( (VLOOKUP(B80, 'Power Curves'!$K$9:$AL$227, 23)^2*16+VLOOKUP(B80, 'Power Curves'!$K$9:$AL$227, 27)^2*8)/24)</f>
        <v>0.26746526746493188</v>
      </c>
      <c r="K80" s="218">
        <f t="shared" si="11"/>
        <v>39508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235">
        <f t="shared" si="12"/>
        <v>34.806000000000004</v>
      </c>
      <c r="T80" s="229">
        <f t="shared" si="13"/>
        <v>23.182000000000002</v>
      </c>
      <c r="U80" s="224">
        <f t="shared" si="14"/>
        <v>0.23</v>
      </c>
      <c r="V80" s="226">
        <f t="shared" si="15"/>
        <v>0.113402379</v>
      </c>
      <c r="W80" s="225">
        <f t="shared" si="16"/>
        <v>30.82</v>
      </c>
      <c r="X80" s="225">
        <f t="shared" si="17"/>
        <v>30.21</v>
      </c>
      <c r="Y80" s="224">
        <f t="shared" si="18"/>
        <v>0.26746526746493188</v>
      </c>
      <c r="Z80" s="309">
        <v>0</v>
      </c>
      <c r="AA80" s="8">
        <v>0</v>
      </c>
      <c r="AB80" s="221">
        <v>0</v>
      </c>
      <c r="AC80" s="191">
        <v>100</v>
      </c>
      <c r="AD80" s="191">
        <v>25</v>
      </c>
      <c r="AE80" s="191">
        <v>124</v>
      </c>
      <c r="AF80" s="191">
        <v>84</v>
      </c>
    </row>
    <row r="81" spans="1:32" x14ac:dyDescent="0.2">
      <c r="A81" s="215">
        <v>76</v>
      </c>
      <c r="B81" s="223">
        <f t="shared" si="10"/>
        <v>39539</v>
      </c>
      <c r="C81" s="224">
        <f>VLOOKUP(B81, 'Power Curves'!$B$9:$I$261, 3)+IF(BasisNumber=1, 0,VLOOKUP(B81,'Power Curves'!$BM$9:$BO$316,2))</f>
        <v>35.590000000000003</v>
      </c>
      <c r="D81" s="224">
        <f>VLOOKUP(B81, 'Power Curves'!$B$9:$I$261, 7)+IF(BasisNumber=1, 0,VLOOKUP(B81,'Power Curves'!$BM$9:$BO$316,3))</f>
        <v>22.882000000000001</v>
      </c>
      <c r="E81" s="225">
        <f>IF(VLOOKUP(B81,'Power Curves'!$K$9:$AD$232,15)&lt;&gt;0, VLOOKUP(B81,'Power Curves'!$K$9:$AD$232,15), E69)</f>
        <v>0.23</v>
      </c>
      <c r="F81" s="226">
        <f>IF(VLOOKUP(B81,'Power Curves'!$K$9:$AD$232,19)&lt;&gt;0, VLOOKUP(B81,'Power Curves'!$K$9:$AD$232,19), F80)</f>
        <v>0.11310957100000001</v>
      </c>
      <c r="G81" s="225">
        <f>VLOOKUP(B81, 'Power Curves'!$K$9:$R$330, 3)</f>
        <v>30.089000000000002</v>
      </c>
      <c r="H81" s="225">
        <f>VLOOKUP(B81, 'Power Curves'!$K$9:$R$330, 7)</f>
        <v>29.197000000000003</v>
      </c>
      <c r="I81" s="308">
        <f>SQRT( (VLOOKUP(B81, 'Power Curves'!$K$9:$AL$227, 23)^2*16+VLOOKUP(B81, 'Power Curves'!$K$9:$AL$227, 27)^2*8)/24)</f>
        <v>0.26727956528818569</v>
      </c>
      <c r="K81" s="218">
        <f t="shared" si="11"/>
        <v>39539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235">
        <f t="shared" si="12"/>
        <v>35.590000000000003</v>
      </c>
      <c r="T81" s="229">
        <f t="shared" si="13"/>
        <v>22.882000000000001</v>
      </c>
      <c r="U81" s="224">
        <f t="shared" si="14"/>
        <v>0.23</v>
      </c>
      <c r="V81" s="226">
        <f t="shared" si="15"/>
        <v>0.11310957100000001</v>
      </c>
      <c r="W81" s="225">
        <f t="shared" si="16"/>
        <v>30.089000000000002</v>
      </c>
      <c r="X81" s="225">
        <f t="shared" si="17"/>
        <v>29.197000000000003</v>
      </c>
      <c r="Y81" s="224">
        <f t="shared" si="18"/>
        <v>0.26727956528818569</v>
      </c>
      <c r="Z81" s="309">
        <v>0</v>
      </c>
      <c r="AA81" s="8">
        <v>0</v>
      </c>
      <c r="AB81" s="221">
        <v>0</v>
      </c>
      <c r="AC81" s="191">
        <v>100</v>
      </c>
      <c r="AD81" s="191">
        <v>25</v>
      </c>
      <c r="AE81" s="191">
        <v>125</v>
      </c>
      <c r="AF81" s="191">
        <v>85</v>
      </c>
    </row>
    <row r="82" spans="1:32" x14ac:dyDescent="0.2">
      <c r="A82" s="215">
        <v>77</v>
      </c>
      <c r="B82" s="223">
        <f t="shared" si="10"/>
        <v>39569</v>
      </c>
      <c r="C82" s="224">
        <f>VLOOKUP(B82, 'Power Curves'!$B$9:$I$261, 3)+IF(BasisNumber=1, 0,VLOOKUP(B82,'Power Curves'!$BM$9:$BO$316,2))</f>
        <v>37.549999999999997</v>
      </c>
      <c r="D82" s="224">
        <f>VLOOKUP(B82, 'Power Curves'!$B$9:$I$261, 7)+IF(BasisNumber=1, 0,VLOOKUP(B82,'Power Curves'!$BM$9:$BO$316,3))</f>
        <v>22.481999999999999</v>
      </c>
      <c r="E82" s="225">
        <f>IF(VLOOKUP(B82,'Power Curves'!$K$9:$AD$232,15)&lt;&gt;0, VLOOKUP(B82,'Power Curves'!$K$9:$AD$232,15), E70)</f>
        <v>0.23</v>
      </c>
      <c r="F82" s="226">
        <f>IF(VLOOKUP(B82,'Power Curves'!$K$9:$AD$232,19)&lt;&gt;0, VLOOKUP(B82,'Power Curves'!$K$9:$AD$232,19), F81)</f>
        <v>0.117145551</v>
      </c>
      <c r="G82" s="225">
        <f>VLOOKUP(B82, 'Power Curves'!$K$9:$R$330, 3)</f>
        <v>31.263000000000002</v>
      </c>
      <c r="H82" s="225">
        <f>VLOOKUP(B82, 'Power Curves'!$K$9:$R$330, 7)</f>
        <v>31.993000000000002</v>
      </c>
      <c r="I82" s="308">
        <f>SQRT( (VLOOKUP(B82, 'Power Curves'!$K$9:$AL$227, 23)^2*16+VLOOKUP(B82, 'Power Curves'!$K$9:$AL$227, 27)^2*8)/24)</f>
        <v>0.28453424319559051</v>
      </c>
      <c r="K82" s="218">
        <f t="shared" si="11"/>
        <v>39569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235">
        <f t="shared" si="12"/>
        <v>37.549999999999997</v>
      </c>
      <c r="T82" s="229">
        <f t="shared" si="13"/>
        <v>22.481999999999999</v>
      </c>
      <c r="U82" s="224">
        <f t="shared" si="14"/>
        <v>0.23</v>
      </c>
      <c r="V82" s="226">
        <f t="shared" si="15"/>
        <v>0.117145551</v>
      </c>
      <c r="W82" s="225">
        <f t="shared" si="16"/>
        <v>31.263000000000002</v>
      </c>
      <c r="X82" s="225">
        <f t="shared" si="17"/>
        <v>31.993000000000002</v>
      </c>
      <c r="Y82" s="224">
        <f t="shared" si="18"/>
        <v>0.28453424319559051</v>
      </c>
      <c r="Z82" s="309">
        <v>0</v>
      </c>
      <c r="AA82" s="8">
        <v>0</v>
      </c>
      <c r="AB82" s="221">
        <v>0</v>
      </c>
      <c r="AC82" s="191">
        <v>100</v>
      </c>
      <c r="AD82" s="191">
        <v>25</v>
      </c>
      <c r="AE82" s="191">
        <v>126</v>
      </c>
      <c r="AF82" s="191">
        <v>86</v>
      </c>
    </row>
    <row r="83" spans="1:32" x14ac:dyDescent="0.2">
      <c r="A83" s="215">
        <v>78</v>
      </c>
      <c r="B83" s="223">
        <f t="shared" si="10"/>
        <v>39600</v>
      </c>
      <c r="C83" s="224">
        <f>VLOOKUP(B83, 'Power Curves'!$B$9:$I$261, 3)+IF(BasisNumber=1, 0,VLOOKUP(B83,'Power Curves'!$BM$9:$BO$316,2))</f>
        <v>41.6</v>
      </c>
      <c r="D83" s="224">
        <f>VLOOKUP(B83, 'Power Curves'!$B$9:$I$261, 7)+IF(BasisNumber=1, 0,VLOOKUP(B83,'Power Curves'!$BM$9:$BO$316,3))</f>
        <v>23.082000000000001</v>
      </c>
      <c r="E83" s="225">
        <f>IF(VLOOKUP(B83,'Power Curves'!$K$9:$AD$232,15)&lt;&gt;0, VLOOKUP(B83,'Power Curves'!$K$9:$AD$232,15), E71)</f>
        <v>0.24</v>
      </c>
      <c r="F83" s="226">
        <f>IF(VLOOKUP(B83,'Power Curves'!$K$9:$AD$232,19)&lt;&gt;0, VLOOKUP(B83,'Power Curves'!$K$9:$AD$232,19), F82)</f>
        <v>0.117777751</v>
      </c>
      <c r="G83" s="225">
        <f>VLOOKUP(B83, 'Power Curves'!$K$9:$R$330, 3)</f>
        <v>34.03</v>
      </c>
      <c r="H83" s="225">
        <f>VLOOKUP(B83, 'Power Curves'!$K$9:$R$330, 7)</f>
        <v>36.963000000000001</v>
      </c>
      <c r="I83" s="308">
        <f>SQRT( (VLOOKUP(B83, 'Power Curves'!$K$9:$AL$227, 23)^2*16+VLOOKUP(B83, 'Power Curves'!$K$9:$AL$227, 27)^2*8)/24)</f>
        <v>0.28576141922897397</v>
      </c>
      <c r="K83" s="218">
        <f t="shared" si="11"/>
        <v>39600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235">
        <f t="shared" si="12"/>
        <v>41.6</v>
      </c>
      <c r="T83" s="229">
        <f t="shared" si="13"/>
        <v>23.082000000000001</v>
      </c>
      <c r="U83" s="224">
        <f t="shared" si="14"/>
        <v>0.24</v>
      </c>
      <c r="V83" s="226">
        <f t="shared" si="15"/>
        <v>0.117777751</v>
      </c>
      <c r="W83" s="225">
        <f t="shared" si="16"/>
        <v>34.03</v>
      </c>
      <c r="X83" s="225">
        <f t="shared" si="17"/>
        <v>36.963000000000001</v>
      </c>
      <c r="Y83" s="224">
        <f t="shared" si="18"/>
        <v>0.28576141922897397</v>
      </c>
      <c r="Z83" s="309">
        <v>0</v>
      </c>
      <c r="AA83" s="8">
        <v>0</v>
      </c>
      <c r="AB83" s="221">
        <v>0</v>
      </c>
      <c r="AC83" s="191">
        <v>100</v>
      </c>
      <c r="AD83" s="191">
        <v>25</v>
      </c>
      <c r="AE83" s="191">
        <v>127</v>
      </c>
      <c r="AF83" s="191">
        <v>87</v>
      </c>
    </row>
    <row r="84" spans="1:32" x14ac:dyDescent="0.2">
      <c r="A84" s="215">
        <v>79</v>
      </c>
      <c r="B84" s="223">
        <f t="shared" si="10"/>
        <v>39630</v>
      </c>
      <c r="C84" s="224">
        <f>VLOOKUP(B84, 'Power Curves'!$B$9:$I$261, 3)+IF(BasisNumber=1, 0,VLOOKUP(B84,'Power Curves'!$BM$9:$BO$316,2))</f>
        <v>51.15</v>
      </c>
      <c r="D84" s="224">
        <f>VLOOKUP(B84, 'Power Curves'!$B$9:$I$261, 7)+IF(BasisNumber=1, 0,VLOOKUP(B84,'Power Curves'!$BM$9:$BO$316,3))</f>
        <v>24.582000000000001</v>
      </c>
      <c r="E84" s="225">
        <f>IF(VLOOKUP(B84,'Power Curves'!$K$9:$AD$232,15)&lt;&gt;0, VLOOKUP(B84,'Power Curves'!$K$9:$AD$232,15), E72)</f>
        <v>0.24</v>
      </c>
      <c r="F84" s="226">
        <f>IF(VLOOKUP(B84,'Power Curves'!$K$9:$AD$232,19)&lt;&gt;0, VLOOKUP(B84,'Power Curves'!$K$9:$AD$232,19), F83)</f>
        <v>0.119316767</v>
      </c>
      <c r="G84" s="225">
        <f>VLOOKUP(B84, 'Power Curves'!$K$9:$R$330, 3)</f>
        <v>40.700000000000003</v>
      </c>
      <c r="H84" s="225">
        <f>VLOOKUP(B84, 'Power Curves'!$K$9:$R$330, 7)</f>
        <v>42.88</v>
      </c>
      <c r="I84" s="308">
        <f>SQRT( (VLOOKUP(B84, 'Power Curves'!$K$9:$AL$227, 23)^2*16+VLOOKUP(B84, 'Power Curves'!$K$9:$AL$227, 27)^2*8)/24)</f>
        <v>0.29428417588411288</v>
      </c>
      <c r="K84" s="218">
        <f t="shared" si="11"/>
        <v>39630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235">
        <f t="shared" si="12"/>
        <v>51.15</v>
      </c>
      <c r="T84" s="229">
        <f t="shared" si="13"/>
        <v>24.582000000000001</v>
      </c>
      <c r="U84" s="224">
        <f t="shared" si="14"/>
        <v>0.24</v>
      </c>
      <c r="V84" s="226">
        <f t="shared" si="15"/>
        <v>0.119316767</v>
      </c>
      <c r="W84" s="225">
        <f t="shared" si="16"/>
        <v>40.700000000000003</v>
      </c>
      <c r="X84" s="225">
        <f t="shared" si="17"/>
        <v>42.88</v>
      </c>
      <c r="Y84" s="224">
        <f t="shared" si="18"/>
        <v>0.29428417588411288</v>
      </c>
      <c r="Z84" s="309">
        <v>0</v>
      </c>
      <c r="AA84" s="8">
        <v>0</v>
      </c>
      <c r="AB84" s="221">
        <v>0</v>
      </c>
      <c r="AC84" s="191">
        <v>100</v>
      </c>
      <c r="AD84" s="191">
        <v>25</v>
      </c>
      <c r="AE84" s="191">
        <v>128</v>
      </c>
      <c r="AF84" s="191">
        <v>88</v>
      </c>
    </row>
    <row r="85" spans="1:32" x14ac:dyDescent="0.2">
      <c r="A85" s="215">
        <v>80</v>
      </c>
      <c r="B85" s="223">
        <f t="shared" si="10"/>
        <v>39661</v>
      </c>
      <c r="C85" s="224">
        <f>VLOOKUP(B85, 'Power Curves'!$B$9:$I$261, 3)+IF(BasisNumber=1, 0,VLOOKUP(B85,'Power Curves'!$BM$9:$BO$316,2))</f>
        <v>50.75</v>
      </c>
      <c r="D85" s="224">
        <f>VLOOKUP(B85, 'Power Curves'!$B$9:$I$261, 7)+IF(BasisNumber=1, 0,VLOOKUP(B85,'Power Curves'!$BM$9:$BO$316,3))</f>
        <v>24.632000000000001</v>
      </c>
      <c r="E85" s="225">
        <f>IF(VLOOKUP(B85,'Power Curves'!$K$9:$AD$232,15)&lt;&gt;0, VLOOKUP(B85,'Power Curves'!$K$9:$AD$232,15), E73)</f>
        <v>0.24</v>
      </c>
      <c r="F85" s="226">
        <f>IF(VLOOKUP(B85,'Power Curves'!$K$9:$AD$232,19)&lt;&gt;0, VLOOKUP(B85,'Power Curves'!$K$9:$AD$232,19), F84)</f>
        <v>0.11911047600000001</v>
      </c>
      <c r="G85" s="225">
        <f>VLOOKUP(B85, 'Power Curves'!$K$9:$R$330, 3)</f>
        <v>37.549999999999997</v>
      </c>
      <c r="H85" s="225">
        <f>VLOOKUP(B85, 'Power Curves'!$K$9:$R$330, 7)</f>
        <v>40.229999999999997</v>
      </c>
      <c r="I85" s="308">
        <f>SQRT( (VLOOKUP(B85, 'Power Curves'!$K$9:$AL$227, 23)^2*16+VLOOKUP(B85, 'Power Curves'!$K$9:$AL$227, 27)^2*8)/24)</f>
        <v>0.29337104238048684</v>
      </c>
      <c r="K85" s="218">
        <f t="shared" si="11"/>
        <v>39661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235">
        <f t="shared" si="12"/>
        <v>50.75</v>
      </c>
      <c r="T85" s="229">
        <f t="shared" si="13"/>
        <v>24.632000000000001</v>
      </c>
      <c r="U85" s="224">
        <f t="shared" si="14"/>
        <v>0.24</v>
      </c>
      <c r="V85" s="226">
        <f t="shared" si="15"/>
        <v>0.11911047600000001</v>
      </c>
      <c r="W85" s="225">
        <f t="shared" si="16"/>
        <v>37.549999999999997</v>
      </c>
      <c r="X85" s="225">
        <f t="shared" si="17"/>
        <v>40.229999999999997</v>
      </c>
      <c r="Y85" s="224">
        <f t="shared" si="18"/>
        <v>0.29337104238048684</v>
      </c>
      <c r="Z85" s="309">
        <v>0</v>
      </c>
      <c r="AA85" s="8">
        <v>0</v>
      </c>
      <c r="AB85" s="221">
        <v>0</v>
      </c>
      <c r="AC85" s="191">
        <v>100</v>
      </c>
      <c r="AD85" s="191">
        <v>25</v>
      </c>
      <c r="AE85" s="191">
        <v>129</v>
      </c>
      <c r="AF85" s="191">
        <v>89</v>
      </c>
    </row>
    <row r="86" spans="1:32" x14ac:dyDescent="0.2">
      <c r="A86" s="215">
        <v>81</v>
      </c>
      <c r="B86" s="223">
        <f t="shared" si="10"/>
        <v>39692</v>
      </c>
      <c r="C86" s="224">
        <f>VLOOKUP(B86, 'Power Curves'!$B$9:$I$261, 3)+IF(BasisNumber=1, 0,VLOOKUP(B86,'Power Curves'!$BM$9:$BO$316,2))</f>
        <v>38.5</v>
      </c>
      <c r="D86" s="224">
        <f>VLOOKUP(B86, 'Power Curves'!$B$9:$I$261, 7)+IF(BasisNumber=1, 0,VLOOKUP(B86,'Power Curves'!$BM$9:$BO$316,3))</f>
        <v>21.583000000000002</v>
      </c>
      <c r="E86" s="225">
        <f>IF(VLOOKUP(B86,'Power Curves'!$K$9:$AD$232,15)&lt;&gt;0, VLOOKUP(B86,'Power Curves'!$K$9:$AD$232,15), E74)</f>
        <v>0.23</v>
      </c>
      <c r="F86" s="226">
        <f>IF(VLOOKUP(B86,'Power Curves'!$K$9:$AD$232,19)&lt;&gt;0, VLOOKUP(B86,'Power Curves'!$K$9:$AD$232,19), F85)</f>
        <v>0.11619523300000001</v>
      </c>
      <c r="G86" s="225">
        <f>VLOOKUP(B86, 'Power Curves'!$K$9:$R$330, 3)</f>
        <v>28.849</v>
      </c>
      <c r="H86" s="225">
        <f>VLOOKUP(B86, 'Power Curves'!$K$9:$R$330, 7)</f>
        <v>30.776</v>
      </c>
      <c r="I86" s="308">
        <f>SQRT( (VLOOKUP(B86, 'Power Curves'!$K$9:$AL$227, 23)^2*16+VLOOKUP(B86, 'Power Curves'!$K$9:$AL$227, 27)^2*8)/24)</f>
        <v>0.28347529735555033</v>
      </c>
      <c r="K86" s="218">
        <f t="shared" si="11"/>
        <v>39692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235">
        <f t="shared" si="12"/>
        <v>38.5</v>
      </c>
      <c r="T86" s="229">
        <f t="shared" si="13"/>
        <v>21.583000000000002</v>
      </c>
      <c r="U86" s="224">
        <f t="shared" si="14"/>
        <v>0.23</v>
      </c>
      <c r="V86" s="226">
        <f t="shared" si="15"/>
        <v>0.11619523300000001</v>
      </c>
      <c r="W86" s="225">
        <f t="shared" si="16"/>
        <v>28.849</v>
      </c>
      <c r="X86" s="225">
        <f t="shared" si="17"/>
        <v>30.776</v>
      </c>
      <c r="Y86" s="224">
        <f t="shared" si="18"/>
        <v>0.28347529735555033</v>
      </c>
      <c r="Z86" s="309">
        <v>0</v>
      </c>
      <c r="AA86" s="8">
        <v>0</v>
      </c>
      <c r="AB86" s="221">
        <v>0</v>
      </c>
      <c r="AC86" s="191">
        <v>100</v>
      </c>
      <c r="AD86" s="191">
        <v>25</v>
      </c>
      <c r="AE86" s="191">
        <v>130</v>
      </c>
      <c r="AF86" s="191">
        <v>90</v>
      </c>
    </row>
    <row r="87" spans="1:32" x14ac:dyDescent="0.2">
      <c r="A87" s="215">
        <v>82</v>
      </c>
      <c r="B87" s="223">
        <f t="shared" si="10"/>
        <v>39722</v>
      </c>
      <c r="C87" s="224">
        <f>VLOOKUP(B87, 'Power Curves'!$B$9:$I$261, 3)+IF(BasisNumber=1, 0,VLOOKUP(B87,'Power Curves'!$BM$9:$BO$316,2))</f>
        <v>36.72</v>
      </c>
      <c r="D87" s="224">
        <f>VLOOKUP(B87, 'Power Curves'!$B$9:$I$261, 7)+IF(BasisNumber=1, 0,VLOOKUP(B87,'Power Curves'!$BM$9:$BO$316,3))</f>
        <v>21.215</v>
      </c>
      <c r="E87" s="225">
        <f>IF(VLOOKUP(B87,'Power Curves'!$K$9:$AD$232,15)&lt;&gt;0, VLOOKUP(B87,'Power Curves'!$K$9:$AD$232,15), E75)</f>
        <v>0.23</v>
      </c>
      <c r="F87" s="226">
        <f>IF(VLOOKUP(B87,'Power Curves'!$K$9:$AD$232,19)&lt;&gt;0, VLOOKUP(B87,'Power Curves'!$K$9:$AD$232,19), F86)</f>
        <v>0.113221629</v>
      </c>
      <c r="G87" s="225">
        <f>VLOOKUP(B87, 'Power Curves'!$K$9:$R$330, 3)</f>
        <v>27.641000000000002</v>
      </c>
      <c r="H87" s="225">
        <f>VLOOKUP(B87, 'Power Curves'!$K$9:$R$330, 7)</f>
        <v>28.394000000000002</v>
      </c>
      <c r="I87" s="308">
        <f>SQRT( (VLOOKUP(B87, 'Power Curves'!$K$9:$AL$227, 23)^2*16+VLOOKUP(B87, 'Power Curves'!$K$9:$AL$227, 27)^2*8)/24)</f>
        <v>0.27406749884229098</v>
      </c>
      <c r="K87" s="218">
        <f t="shared" si="11"/>
        <v>39722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235">
        <f t="shared" si="12"/>
        <v>36.72</v>
      </c>
      <c r="T87" s="229">
        <f t="shared" si="13"/>
        <v>21.215</v>
      </c>
      <c r="U87" s="224">
        <f t="shared" si="14"/>
        <v>0.23</v>
      </c>
      <c r="V87" s="226">
        <f t="shared" si="15"/>
        <v>0.113221629</v>
      </c>
      <c r="W87" s="225">
        <f t="shared" si="16"/>
        <v>27.641000000000002</v>
      </c>
      <c r="X87" s="225">
        <f t="shared" si="17"/>
        <v>28.394000000000002</v>
      </c>
      <c r="Y87" s="224">
        <f t="shared" si="18"/>
        <v>0.27406749884229098</v>
      </c>
      <c r="Z87" s="309">
        <v>0</v>
      </c>
      <c r="AA87" s="8">
        <v>0</v>
      </c>
      <c r="AB87" s="221">
        <v>0</v>
      </c>
      <c r="AC87" s="191">
        <v>100</v>
      </c>
      <c r="AD87" s="191">
        <v>25</v>
      </c>
      <c r="AE87" s="191">
        <v>131</v>
      </c>
      <c r="AF87" s="191">
        <v>91</v>
      </c>
    </row>
    <row r="88" spans="1:32" x14ac:dyDescent="0.2">
      <c r="A88" s="215">
        <v>83</v>
      </c>
      <c r="B88" s="223">
        <f t="shared" si="10"/>
        <v>39753</v>
      </c>
      <c r="C88" s="224">
        <f>VLOOKUP(B88, 'Power Curves'!$B$9:$I$261, 3)+IF(BasisNumber=1, 0,VLOOKUP(B88,'Power Curves'!$BM$9:$BO$316,2))</f>
        <v>35.72</v>
      </c>
      <c r="D88" s="224">
        <f>VLOOKUP(B88, 'Power Curves'!$B$9:$I$261, 7)+IF(BasisNumber=1, 0,VLOOKUP(B88,'Power Curves'!$BM$9:$BO$316,3))</f>
        <v>21.315000000000001</v>
      </c>
      <c r="E88" s="225">
        <f>IF(VLOOKUP(B88,'Power Curves'!$K$9:$AD$232,15)&lt;&gt;0, VLOOKUP(B88,'Power Curves'!$K$9:$AD$232,15), E76)</f>
        <v>0.22</v>
      </c>
      <c r="F88" s="226">
        <f>IF(VLOOKUP(B88,'Power Curves'!$K$9:$AD$232,19)&lt;&gt;0, VLOOKUP(B88,'Power Curves'!$K$9:$AD$232,19), F87)</f>
        <v>0.111112745</v>
      </c>
      <c r="G88" s="225">
        <f>VLOOKUP(B88, 'Power Curves'!$K$9:$R$330, 3)</f>
        <v>27.891000000000002</v>
      </c>
      <c r="H88" s="225">
        <f>VLOOKUP(B88, 'Power Curves'!$K$9:$R$330, 7)</f>
        <v>27.894000000000002</v>
      </c>
      <c r="I88" s="308">
        <f>SQRT( (VLOOKUP(B88, 'Power Curves'!$K$9:$AL$227, 23)^2*16+VLOOKUP(B88, 'Power Curves'!$K$9:$AL$227, 27)^2*8)/24)</f>
        <v>0.27333788270793435</v>
      </c>
      <c r="K88" s="218">
        <f t="shared" si="11"/>
        <v>39753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235">
        <f t="shared" si="12"/>
        <v>35.72</v>
      </c>
      <c r="T88" s="229">
        <f t="shared" si="13"/>
        <v>21.315000000000001</v>
      </c>
      <c r="U88" s="224">
        <f t="shared" si="14"/>
        <v>0.22</v>
      </c>
      <c r="V88" s="226">
        <f t="shared" si="15"/>
        <v>0.111112745</v>
      </c>
      <c r="W88" s="225">
        <f t="shared" si="16"/>
        <v>27.891000000000002</v>
      </c>
      <c r="X88" s="225">
        <f t="shared" si="17"/>
        <v>27.894000000000002</v>
      </c>
      <c r="Y88" s="224">
        <f t="shared" si="18"/>
        <v>0.27333788270793435</v>
      </c>
      <c r="Z88" s="309">
        <v>0</v>
      </c>
      <c r="AA88" s="8">
        <v>0</v>
      </c>
      <c r="AB88" s="221">
        <v>0</v>
      </c>
      <c r="AC88" s="191">
        <v>100</v>
      </c>
      <c r="AD88" s="191">
        <v>25</v>
      </c>
      <c r="AE88" s="191">
        <v>132</v>
      </c>
      <c r="AF88" s="191">
        <v>92</v>
      </c>
    </row>
    <row r="89" spans="1:32" x14ac:dyDescent="0.2">
      <c r="A89" s="215">
        <v>84</v>
      </c>
      <c r="B89" s="223">
        <f t="shared" si="10"/>
        <v>39783</v>
      </c>
      <c r="C89" s="224">
        <f>VLOOKUP(B89, 'Power Curves'!$B$9:$I$261, 3)+IF(BasisNumber=1, 0,VLOOKUP(B89,'Power Curves'!$BM$9:$BO$316,2))</f>
        <v>36.619999999999997</v>
      </c>
      <c r="D89" s="224">
        <f>VLOOKUP(B89, 'Power Curves'!$B$9:$I$261, 7)+IF(BasisNumber=1, 0,VLOOKUP(B89,'Power Curves'!$BM$9:$BO$316,3))</f>
        <v>23.164999999999999</v>
      </c>
      <c r="E89" s="225">
        <f>IF(VLOOKUP(B89,'Power Curves'!$K$9:$AD$232,15)&lt;&gt;0, VLOOKUP(B89,'Power Curves'!$K$9:$AD$232,15), E77)</f>
        <v>0.22</v>
      </c>
      <c r="F89" s="226">
        <f>IF(VLOOKUP(B89,'Power Curves'!$K$9:$AD$232,19)&lt;&gt;0, VLOOKUP(B89,'Power Curves'!$K$9:$AD$232,19), F88)</f>
        <v>0.11177298100000001</v>
      </c>
      <c r="G89" s="225">
        <f>VLOOKUP(B89, 'Power Curves'!$K$9:$R$330, 3)</f>
        <v>27.956000000000003</v>
      </c>
      <c r="H89" s="225">
        <f>VLOOKUP(B89, 'Power Curves'!$K$9:$R$330, 7)</f>
        <v>28.604000000000003</v>
      </c>
      <c r="I89" s="308">
        <f>SQRT( (VLOOKUP(B89, 'Power Curves'!$K$9:$AL$227, 23)^2*16+VLOOKUP(B89, 'Power Curves'!$K$9:$AL$227, 27)^2*8)/24)</f>
        <v>0.27346870545447655</v>
      </c>
      <c r="K89" s="218">
        <f t="shared" si="11"/>
        <v>39783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235">
        <f t="shared" si="12"/>
        <v>36.619999999999997</v>
      </c>
      <c r="T89" s="229">
        <f t="shared" si="13"/>
        <v>23.164999999999999</v>
      </c>
      <c r="U89" s="224">
        <f t="shared" si="14"/>
        <v>0.22</v>
      </c>
      <c r="V89" s="226">
        <f t="shared" si="15"/>
        <v>0.11177298100000001</v>
      </c>
      <c r="W89" s="225">
        <f t="shared" si="16"/>
        <v>27.956000000000003</v>
      </c>
      <c r="X89" s="225">
        <f t="shared" si="17"/>
        <v>28.604000000000003</v>
      </c>
      <c r="Y89" s="224">
        <f t="shared" si="18"/>
        <v>0.27346870545447655</v>
      </c>
      <c r="Z89" s="309">
        <v>0</v>
      </c>
      <c r="AA89" s="8">
        <v>0</v>
      </c>
      <c r="AB89" s="221">
        <v>0</v>
      </c>
      <c r="AC89" s="191">
        <v>100</v>
      </c>
      <c r="AD89" s="191">
        <v>25</v>
      </c>
      <c r="AE89" s="191">
        <v>133</v>
      </c>
      <c r="AF89" s="191">
        <v>93</v>
      </c>
    </row>
    <row r="90" spans="1:32" x14ac:dyDescent="0.2">
      <c r="A90" s="215">
        <v>85</v>
      </c>
      <c r="B90" s="223">
        <f t="shared" si="10"/>
        <v>39814</v>
      </c>
      <c r="C90" s="224">
        <f>VLOOKUP(B90, 'Power Curves'!$B$9:$I$261, 3)+IF(BasisNumber=1, 0,VLOOKUP(B90,'Power Curves'!$BM$9:$BO$316,2))</f>
        <v>38.020000000000003</v>
      </c>
      <c r="D90" s="224">
        <f>VLOOKUP(B90, 'Power Curves'!$B$9:$I$261, 7)+IF(BasisNumber=1, 0,VLOOKUP(B90,'Power Curves'!$BM$9:$BO$316,3))</f>
        <v>23.982000000000003</v>
      </c>
      <c r="E90" s="225">
        <f>IF(VLOOKUP(B90,'Power Curves'!$K$9:$AD$232,15)&lt;&gt;0, VLOOKUP(B90,'Power Curves'!$K$9:$AD$232,15), E78)</f>
        <v>0.23</v>
      </c>
      <c r="F90" s="226">
        <f>IF(VLOOKUP(B90,'Power Curves'!$K$9:$AD$232,19)&lt;&gt;0, VLOOKUP(B90,'Power Curves'!$K$9:$AD$232,19), F89)</f>
        <v>0.113903565</v>
      </c>
      <c r="G90" s="225">
        <f>VLOOKUP(B90, 'Power Curves'!$K$9:$R$330, 3)</f>
        <v>34.243000000000002</v>
      </c>
      <c r="H90" s="225">
        <f>VLOOKUP(B90, 'Power Curves'!$K$9:$R$330, 7)</f>
        <v>32.302</v>
      </c>
      <c r="I90" s="308">
        <f>SQRT( (VLOOKUP(B90, 'Power Curves'!$K$9:$AL$227, 23)^2*16+VLOOKUP(B90, 'Power Curves'!$K$9:$AL$227, 27)^2*8)/24)</f>
        <v>0.27425079754888293</v>
      </c>
      <c r="K90" s="218">
        <f t="shared" si="11"/>
        <v>39814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235">
        <f t="shared" si="12"/>
        <v>38.020000000000003</v>
      </c>
      <c r="T90" s="229">
        <f t="shared" si="13"/>
        <v>23.982000000000003</v>
      </c>
      <c r="U90" s="224">
        <f t="shared" si="14"/>
        <v>0.23</v>
      </c>
      <c r="V90" s="226">
        <f t="shared" si="15"/>
        <v>0.113903565</v>
      </c>
      <c r="W90" s="225">
        <f t="shared" si="16"/>
        <v>34.243000000000002</v>
      </c>
      <c r="X90" s="225">
        <f t="shared" si="17"/>
        <v>32.302</v>
      </c>
      <c r="Y90" s="224">
        <f t="shared" si="18"/>
        <v>0.27425079754888293</v>
      </c>
      <c r="Z90" s="309">
        <v>0</v>
      </c>
      <c r="AA90" s="8">
        <v>0</v>
      </c>
      <c r="AB90" s="221">
        <v>0</v>
      </c>
      <c r="AC90" s="191">
        <v>100</v>
      </c>
      <c r="AD90" s="191">
        <v>25</v>
      </c>
      <c r="AE90" s="191">
        <v>134</v>
      </c>
      <c r="AF90" s="191">
        <v>94</v>
      </c>
    </row>
    <row r="91" spans="1:32" x14ac:dyDescent="0.2">
      <c r="A91" s="215">
        <v>86</v>
      </c>
      <c r="B91" s="223">
        <f t="shared" si="10"/>
        <v>39845</v>
      </c>
      <c r="C91" s="224">
        <f>VLOOKUP(B91, 'Power Curves'!$B$9:$I$261, 3)+IF(BasisNumber=1, 0,VLOOKUP(B91,'Power Curves'!$BM$9:$BO$316,2))</f>
        <v>37.270000000000003</v>
      </c>
      <c r="D91" s="224">
        <f>VLOOKUP(B91, 'Power Curves'!$B$9:$I$261, 7)+IF(BasisNumber=1, 0,VLOOKUP(B91,'Power Curves'!$BM$9:$BO$316,3))</f>
        <v>24.932000000000002</v>
      </c>
      <c r="E91" s="225">
        <f>IF(VLOOKUP(B91,'Power Curves'!$K$9:$AD$232,15)&lt;&gt;0, VLOOKUP(B91,'Power Curves'!$K$9:$AD$232,15), E79)</f>
        <v>0.23</v>
      </c>
      <c r="F91" s="226">
        <f>IF(VLOOKUP(B91,'Power Curves'!$K$9:$AD$232,19)&lt;&gt;0, VLOOKUP(B91,'Power Curves'!$K$9:$AD$232,19), F90)</f>
        <v>0.113627064</v>
      </c>
      <c r="G91" s="225">
        <f>VLOOKUP(B91, 'Power Curves'!$K$9:$R$330, 3)</f>
        <v>32.993000000000002</v>
      </c>
      <c r="H91" s="225">
        <f>VLOOKUP(B91, 'Power Curves'!$K$9:$R$330, 7)</f>
        <v>31.552000000000003</v>
      </c>
      <c r="I91" s="308">
        <f>SQRT( (VLOOKUP(B91, 'Power Curves'!$K$9:$AL$227, 23)^2*16+VLOOKUP(B91, 'Power Curves'!$K$9:$AL$227, 27)^2*8)/24)</f>
        <v>0.27408085182539615</v>
      </c>
      <c r="K91" s="218">
        <f t="shared" si="11"/>
        <v>39845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235">
        <f t="shared" si="12"/>
        <v>37.270000000000003</v>
      </c>
      <c r="T91" s="229">
        <f t="shared" si="13"/>
        <v>24.932000000000002</v>
      </c>
      <c r="U91" s="224">
        <f t="shared" si="14"/>
        <v>0.23</v>
      </c>
      <c r="V91" s="226">
        <f t="shared" si="15"/>
        <v>0.113627064</v>
      </c>
      <c r="W91" s="225">
        <f t="shared" si="16"/>
        <v>32.993000000000002</v>
      </c>
      <c r="X91" s="225">
        <f t="shared" si="17"/>
        <v>31.552000000000003</v>
      </c>
      <c r="Y91" s="224">
        <f t="shared" si="18"/>
        <v>0.27408085182539615</v>
      </c>
      <c r="Z91" s="309">
        <v>0</v>
      </c>
      <c r="AA91" s="8">
        <v>0</v>
      </c>
      <c r="AB91" s="221">
        <v>0</v>
      </c>
      <c r="AC91" s="191">
        <v>100</v>
      </c>
      <c r="AD91" s="191">
        <v>25</v>
      </c>
      <c r="AE91" s="191">
        <v>135</v>
      </c>
      <c r="AF91" s="191">
        <v>95</v>
      </c>
    </row>
    <row r="92" spans="1:32" x14ac:dyDescent="0.2">
      <c r="A92" s="215">
        <v>87</v>
      </c>
      <c r="B92" s="223">
        <f t="shared" si="10"/>
        <v>39873</v>
      </c>
      <c r="C92" s="224">
        <f>VLOOKUP(B92, 'Power Curves'!$B$9:$I$261, 3)+IF(BasisNumber=1, 0,VLOOKUP(B92,'Power Curves'!$BM$9:$BO$316,2))</f>
        <v>35.706000000000003</v>
      </c>
      <c r="D92" s="224">
        <f>VLOOKUP(B92, 'Power Curves'!$B$9:$I$261, 7)+IF(BasisNumber=1, 0,VLOOKUP(B92,'Power Curves'!$BM$9:$BO$316,3))</f>
        <v>23.882000000000001</v>
      </c>
      <c r="E92" s="225">
        <f>IF(VLOOKUP(B92,'Power Curves'!$K$9:$AD$232,15)&lt;&gt;0, VLOOKUP(B92,'Power Curves'!$K$9:$AD$232,15), E80)</f>
        <v>0.22</v>
      </c>
      <c r="F92" s="226">
        <f>IF(VLOOKUP(B92,'Power Curves'!$K$9:$AD$232,19)&lt;&gt;0, VLOOKUP(B92,'Power Curves'!$K$9:$AD$232,19), F91)</f>
        <v>0.109935489</v>
      </c>
      <c r="G92" s="225">
        <f>VLOOKUP(B92, 'Power Curves'!$K$9:$R$330, 3)</f>
        <v>31.57</v>
      </c>
      <c r="H92" s="225">
        <f>VLOOKUP(B92, 'Power Curves'!$K$9:$R$330, 7)</f>
        <v>30.71</v>
      </c>
      <c r="I92" s="308">
        <f>SQRT( (VLOOKUP(B92, 'Power Curves'!$K$9:$AL$227, 23)^2*16+VLOOKUP(B92, 'Power Curves'!$K$9:$AL$227, 27)^2*8)/24)</f>
        <v>0.26527400408835783</v>
      </c>
      <c r="K92" s="218">
        <f t="shared" si="11"/>
        <v>39873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235">
        <f t="shared" si="12"/>
        <v>35.706000000000003</v>
      </c>
      <c r="T92" s="229">
        <f t="shared" si="13"/>
        <v>23.882000000000001</v>
      </c>
      <c r="U92" s="224">
        <f t="shared" si="14"/>
        <v>0.22</v>
      </c>
      <c r="V92" s="226">
        <f t="shared" si="15"/>
        <v>0.109935489</v>
      </c>
      <c r="W92" s="225">
        <f t="shared" si="16"/>
        <v>31.57</v>
      </c>
      <c r="X92" s="225">
        <f t="shared" si="17"/>
        <v>30.71</v>
      </c>
      <c r="Y92" s="224">
        <f t="shared" si="18"/>
        <v>0.26527400408835783</v>
      </c>
      <c r="Z92" s="309">
        <v>0</v>
      </c>
      <c r="AA92" s="8">
        <v>0</v>
      </c>
      <c r="AB92" s="221">
        <v>0</v>
      </c>
      <c r="AC92" s="191">
        <v>100</v>
      </c>
      <c r="AD92" s="191">
        <v>25</v>
      </c>
      <c r="AE92" s="191">
        <v>136</v>
      </c>
      <c r="AF92" s="191">
        <v>96</v>
      </c>
    </row>
    <row r="93" spans="1:32" x14ac:dyDescent="0.2">
      <c r="A93" s="215">
        <v>88</v>
      </c>
      <c r="B93" s="223">
        <f t="shared" si="10"/>
        <v>39904</v>
      </c>
      <c r="C93" s="224">
        <f>VLOOKUP(B93, 'Power Curves'!$B$9:$I$261, 3)+IF(BasisNumber=1, 0,VLOOKUP(B93,'Power Curves'!$BM$9:$BO$316,2))</f>
        <v>36.49</v>
      </c>
      <c r="D93" s="224">
        <f>VLOOKUP(B93, 'Power Curves'!$B$9:$I$261, 7)+IF(BasisNumber=1, 0,VLOOKUP(B93,'Power Curves'!$BM$9:$BO$316,3))</f>
        <v>23.582000000000001</v>
      </c>
      <c r="E93" s="225">
        <f>IF(VLOOKUP(B93,'Power Curves'!$K$9:$AD$232,15)&lt;&gt;0, VLOOKUP(B93,'Power Curves'!$K$9:$AD$232,15), E81)</f>
        <v>0.22</v>
      </c>
      <c r="F93" s="226">
        <f>IF(VLOOKUP(B93,'Power Curves'!$K$9:$AD$232,19)&lt;&gt;0, VLOOKUP(B93,'Power Curves'!$K$9:$AD$232,19), F92)</f>
        <v>0.109627405</v>
      </c>
      <c r="G93" s="225">
        <f>VLOOKUP(B93, 'Power Curves'!$K$9:$R$330, 3)</f>
        <v>30.839000000000002</v>
      </c>
      <c r="H93" s="225">
        <f>VLOOKUP(B93, 'Power Curves'!$K$9:$R$330, 7)</f>
        <v>29.697000000000003</v>
      </c>
      <c r="I93" s="308">
        <f>SQRT( (VLOOKUP(B93, 'Power Curves'!$K$9:$AL$227, 23)^2*16+VLOOKUP(B93, 'Power Curves'!$K$9:$AL$227, 27)^2*8)/24)</f>
        <v>0.26508596173077414</v>
      </c>
      <c r="K93" s="218">
        <f t="shared" si="11"/>
        <v>39904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235">
        <f t="shared" si="12"/>
        <v>36.49</v>
      </c>
      <c r="T93" s="229">
        <f t="shared" si="13"/>
        <v>23.582000000000001</v>
      </c>
      <c r="U93" s="224">
        <f t="shared" si="14"/>
        <v>0.22</v>
      </c>
      <c r="V93" s="226">
        <f t="shared" si="15"/>
        <v>0.109627405</v>
      </c>
      <c r="W93" s="225">
        <f t="shared" si="16"/>
        <v>30.839000000000002</v>
      </c>
      <c r="X93" s="225">
        <f t="shared" si="17"/>
        <v>29.697000000000003</v>
      </c>
      <c r="Y93" s="224">
        <f t="shared" si="18"/>
        <v>0.26508596173077414</v>
      </c>
      <c r="Z93" s="309">
        <v>0</v>
      </c>
      <c r="AA93" s="8">
        <v>0</v>
      </c>
      <c r="AB93" s="221">
        <v>0</v>
      </c>
      <c r="AC93" s="191">
        <v>100</v>
      </c>
      <c r="AD93" s="191">
        <v>25</v>
      </c>
      <c r="AE93" s="191">
        <v>137</v>
      </c>
      <c r="AF93" s="191">
        <v>97</v>
      </c>
    </row>
    <row r="94" spans="1:32" x14ac:dyDescent="0.2">
      <c r="A94" s="215">
        <v>89</v>
      </c>
      <c r="B94" s="223">
        <f t="shared" si="10"/>
        <v>39934</v>
      </c>
      <c r="C94" s="224">
        <f>VLOOKUP(B94, 'Power Curves'!$B$9:$I$261, 3)+IF(BasisNumber=1, 0,VLOOKUP(B94,'Power Curves'!$BM$9:$BO$316,2))</f>
        <v>38.450000000000003</v>
      </c>
      <c r="D94" s="224">
        <f>VLOOKUP(B94, 'Power Curves'!$B$9:$I$261, 7)+IF(BasisNumber=1, 0,VLOOKUP(B94,'Power Curves'!$BM$9:$BO$316,3))</f>
        <v>23.182000000000002</v>
      </c>
      <c r="E94" s="225">
        <f>IF(VLOOKUP(B94,'Power Curves'!$K$9:$AD$232,15)&lt;&gt;0, VLOOKUP(B94,'Power Curves'!$K$9:$AD$232,15), E82)</f>
        <v>0.22</v>
      </c>
      <c r="F94" s="226">
        <f>IF(VLOOKUP(B94,'Power Curves'!$K$9:$AD$232,19)&lt;&gt;0, VLOOKUP(B94,'Power Curves'!$K$9:$AD$232,19), F93)</f>
        <v>0.11222826600000001</v>
      </c>
      <c r="G94" s="225">
        <f>VLOOKUP(B94, 'Power Curves'!$K$9:$R$330, 3)</f>
        <v>32.012999999999998</v>
      </c>
      <c r="H94" s="225">
        <f>VLOOKUP(B94, 'Power Curves'!$K$9:$R$330, 7)</f>
        <v>32.743000000000002</v>
      </c>
      <c r="I94" s="308">
        <f>SQRT( (VLOOKUP(B94, 'Power Curves'!$K$9:$AL$227, 23)^2*16+VLOOKUP(B94, 'Power Curves'!$K$9:$AL$227, 27)^2*8)/24)</f>
        <v>0.27410214485918649</v>
      </c>
      <c r="K94" s="218">
        <f t="shared" si="11"/>
        <v>39934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235">
        <f t="shared" si="12"/>
        <v>38.450000000000003</v>
      </c>
      <c r="T94" s="229">
        <f t="shared" si="13"/>
        <v>23.182000000000002</v>
      </c>
      <c r="U94" s="224">
        <f t="shared" si="14"/>
        <v>0.22</v>
      </c>
      <c r="V94" s="226">
        <f t="shared" si="15"/>
        <v>0.11222826600000001</v>
      </c>
      <c r="W94" s="225">
        <f t="shared" si="16"/>
        <v>32.012999999999998</v>
      </c>
      <c r="X94" s="225">
        <f t="shared" si="17"/>
        <v>32.743000000000002</v>
      </c>
      <c r="Y94" s="224">
        <f t="shared" si="18"/>
        <v>0.27410214485918649</v>
      </c>
      <c r="Z94" s="309">
        <v>0</v>
      </c>
      <c r="AA94" s="8">
        <v>0</v>
      </c>
      <c r="AB94" s="221">
        <v>0</v>
      </c>
      <c r="AC94" s="191">
        <v>100</v>
      </c>
      <c r="AD94" s="191">
        <v>25</v>
      </c>
      <c r="AE94" s="191">
        <v>138</v>
      </c>
      <c r="AF94" s="191">
        <v>98</v>
      </c>
    </row>
    <row r="95" spans="1:32" x14ac:dyDescent="0.2">
      <c r="A95" s="215">
        <v>90</v>
      </c>
      <c r="B95" s="223">
        <f t="shared" si="10"/>
        <v>39965</v>
      </c>
      <c r="C95" s="224">
        <f>VLOOKUP(B95, 'Power Curves'!$B$9:$I$261, 3)+IF(BasisNumber=1, 0,VLOOKUP(B95,'Power Curves'!$BM$9:$BO$316,2))</f>
        <v>42.5</v>
      </c>
      <c r="D95" s="224">
        <f>VLOOKUP(B95, 'Power Curves'!$B$9:$I$261, 7)+IF(BasisNumber=1, 0,VLOOKUP(B95,'Power Curves'!$BM$9:$BO$316,3))</f>
        <v>23.782</v>
      </c>
      <c r="E95" s="225">
        <f>IF(VLOOKUP(B95,'Power Curves'!$K$9:$AD$232,15)&lt;&gt;0, VLOOKUP(B95,'Power Curves'!$K$9:$AD$232,15), E83)</f>
        <v>0.23</v>
      </c>
      <c r="F95" s="226">
        <f>IF(VLOOKUP(B95,'Power Curves'!$K$9:$AD$232,19)&lt;&gt;0, VLOOKUP(B95,'Power Curves'!$K$9:$AD$232,19), F94)</f>
        <v>0.112541787</v>
      </c>
      <c r="G95" s="225">
        <f>VLOOKUP(B95, 'Power Curves'!$K$9:$R$330, 3)</f>
        <v>35.03</v>
      </c>
      <c r="H95" s="225">
        <f>VLOOKUP(B95, 'Power Curves'!$K$9:$R$330, 7)</f>
        <v>38.463000000000001</v>
      </c>
      <c r="I95" s="308">
        <f>SQRT( (VLOOKUP(B95, 'Power Curves'!$K$9:$AL$227, 23)^2*16+VLOOKUP(B95, 'Power Curves'!$K$9:$AL$227, 27)^2*8)/24)</f>
        <v>0.27483317716675887</v>
      </c>
      <c r="K95" s="218">
        <f t="shared" si="11"/>
        <v>39965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235">
        <f t="shared" si="12"/>
        <v>42.5</v>
      </c>
      <c r="T95" s="229">
        <f t="shared" si="13"/>
        <v>23.782</v>
      </c>
      <c r="U95" s="224">
        <f t="shared" si="14"/>
        <v>0.23</v>
      </c>
      <c r="V95" s="226">
        <f t="shared" si="15"/>
        <v>0.112541787</v>
      </c>
      <c r="W95" s="225">
        <f t="shared" si="16"/>
        <v>35.03</v>
      </c>
      <c r="X95" s="225">
        <f t="shared" si="17"/>
        <v>38.463000000000001</v>
      </c>
      <c r="Y95" s="224">
        <f t="shared" si="18"/>
        <v>0.27483317716675887</v>
      </c>
      <c r="Z95" s="309">
        <v>0</v>
      </c>
      <c r="AA95" s="8">
        <v>0</v>
      </c>
      <c r="AB95" s="221">
        <v>0</v>
      </c>
      <c r="AC95" s="191">
        <v>100</v>
      </c>
      <c r="AD95" s="191">
        <v>25</v>
      </c>
      <c r="AE95" s="191">
        <v>139</v>
      </c>
      <c r="AF95" s="191">
        <v>99</v>
      </c>
    </row>
    <row r="96" spans="1:32" x14ac:dyDescent="0.2">
      <c r="A96" s="215">
        <v>91</v>
      </c>
      <c r="B96" s="223">
        <f t="shared" si="10"/>
        <v>39995</v>
      </c>
      <c r="C96" s="224">
        <f>VLOOKUP(B96, 'Power Curves'!$B$9:$I$261, 3)+IF(BasisNumber=1, 0,VLOOKUP(B96,'Power Curves'!$BM$9:$BO$316,2))</f>
        <v>52.05</v>
      </c>
      <c r="D96" s="224">
        <f>VLOOKUP(B96, 'Power Curves'!$B$9:$I$261, 7)+IF(BasisNumber=1, 0,VLOOKUP(B96,'Power Curves'!$BM$9:$BO$316,3))</f>
        <v>25.282</v>
      </c>
      <c r="E96" s="225">
        <f>IF(VLOOKUP(B96,'Power Curves'!$K$9:$AD$232,15)&lt;&gt;0, VLOOKUP(B96,'Power Curves'!$K$9:$AD$232,15), E84)</f>
        <v>0.23</v>
      </c>
      <c r="F96" s="226">
        <f>IF(VLOOKUP(B96,'Power Curves'!$K$9:$AD$232,19)&lt;&gt;0, VLOOKUP(B96,'Power Curves'!$K$9:$AD$232,19), F95)</f>
        <v>0.11346468900000001</v>
      </c>
      <c r="G96" s="225">
        <f>VLOOKUP(B96, 'Power Curves'!$K$9:$R$330, 3)</f>
        <v>41.7</v>
      </c>
      <c r="H96" s="225">
        <f>VLOOKUP(B96, 'Power Curves'!$K$9:$R$330, 7)</f>
        <v>43.63</v>
      </c>
      <c r="I96" s="308">
        <f>SQRT( (VLOOKUP(B96, 'Power Curves'!$K$9:$AL$227, 23)^2*16+VLOOKUP(B96, 'Power Curves'!$K$9:$AL$227, 27)^2*8)/24)</f>
        <v>0.28288655826447434</v>
      </c>
      <c r="K96" s="218">
        <f t="shared" si="11"/>
        <v>39995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235">
        <f t="shared" si="12"/>
        <v>52.05</v>
      </c>
      <c r="T96" s="229">
        <f t="shared" si="13"/>
        <v>25.282</v>
      </c>
      <c r="U96" s="224">
        <f t="shared" si="14"/>
        <v>0.23</v>
      </c>
      <c r="V96" s="226">
        <f t="shared" si="15"/>
        <v>0.11346468900000001</v>
      </c>
      <c r="W96" s="225">
        <f t="shared" si="16"/>
        <v>41.7</v>
      </c>
      <c r="X96" s="225">
        <f t="shared" si="17"/>
        <v>43.63</v>
      </c>
      <c r="Y96" s="224">
        <f t="shared" si="18"/>
        <v>0.28288655826447434</v>
      </c>
      <c r="Z96" s="309">
        <v>0</v>
      </c>
      <c r="AA96" s="8">
        <v>0</v>
      </c>
      <c r="AB96" s="221">
        <v>0</v>
      </c>
      <c r="AC96" s="191">
        <v>100</v>
      </c>
      <c r="AD96" s="191">
        <v>25</v>
      </c>
      <c r="AE96" s="191">
        <v>140</v>
      </c>
      <c r="AF96" s="191">
        <v>100</v>
      </c>
    </row>
    <row r="97" spans="1:32" x14ac:dyDescent="0.2">
      <c r="A97" s="215">
        <v>92</v>
      </c>
      <c r="B97" s="223">
        <f t="shared" si="10"/>
        <v>40026</v>
      </c>
      <c r="C97" s="224">
        <f>VLOOKUP(B97, 'Power Curves'!$B$9:$I$261, 3)+IF(BasisNumber=1, 0,VLOOKUP(B97,'Power Curves'!$BM$9:$BO$316,2))</f>
        <v>51.65</v>
      </c>
      <c r="D97" s="224">
        <f>VLOOKUP(B97, 'Power Curves'!$B$9:$I$261, 7)+IF(BasisNumber=1, 0,VLOOKUP(B97,'Power Curves'!$BM$9:$BO$316,3))</f>
        <v>25.332000000000001</v>
      </c>
      <c r="E97" s="225">
        <f>IF(VLOOKUP(B97,'Power Curves'!$K$9:$AD$232,15)&lt;&gt;0, VLOOKUP(B97,'Power Curves'!$K$9:$AD$232,15), E85)</f>
        <v>0.23</v>
      </c>
      <c r="F97" s="226">
        <f>IF(VLOOKUP(B97,'Power Curves'!$K$9:$AD$232,19)&lt;&gt;0, VLOOKUP(B97,'Power Curves'!$K$9:$AD$232,19), F96)</f>
        <v>0.11321474400000001</v>
      </c>
      <c r="G97" s="225">
        <f>VLOOKUP(B97, 'Power Curves'!$K$9:$R$330, 3)</f>
        <v>38.549999999999997</v>
      </c>
      <c r="H97" s="225">
        <f>VLOOKUP(B97, 'Power Curves'!$K$9:$R$330, 7)</f>
        <v>40.98</v>
      </c>
      <c r="I97" s="308">
        <f>SQRT( (VLOOKUP(B97, 'Power Curves'!$K$9:$AL$227, 23)^2*16+VLOOKUP(B97, 'Power Curves'!$K$9:$AL$227, 27)^2*8)/24)</f>
        <v>0.28222911712741455</v>
      </c>
      <c r="K97" s="218">
        <f t="shared" si="11"/>
        <v>40026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235">
        <f t="shared" si="12"/>
        <v>51.65</v>
      </c>
      <c r="T97" s="229">
        <f t="shared" si="13"/>
        <v>25.332000000000001</v>
      </c>
      <c r="U97" s="224">
        <f t="shared" si="14"/>
        <v>0.23</v>
      </c>
      <c r="V97" s="226">
        <f t="shared" si="15"/>
        <v>0.11321474400000001</v>
      </c>
      <c r="W97" s="225">
        <f t="shared" si="16"/>
        <v>38.549999999999997</v>
      </c>
      <c r="X97" s="225">
        <f t="shared" si="17"/>
        <v>40.98</v>
      </c>
      <c r="Y97" s="224">
        <f t="shared" si="18"/>
        <v>0.28222911712741455</v>
      </c>
      <c r="Z97" s="309">
        <v>0</v>
      </c>
      <c r="AA97" s="8">
        <v>0</v>
      </c>
      <c r="AB97" s="221">
        <v>0</v>
      </c>
      <c r="AC97" s="191">
        <v>100</v>
      </c>
      <c r="AD97" s="191">
        <v>25</v>
      </c>
      <c r="AE97" s="191">
        <v>141</v>
      </c>
      <c r="AF97" s="191">
        <v>101</v>
      </c>
    </row>
    <row r="98" spans="1:32" x14ac:dyDescent="0.2">
      <c r="A98" s="215">
        <v>93</v>
      </c>
      <c r="B98" s="223">
        <f t="shared" si="10"/>
        <v>40057</v>
      </c>
      <c r="C98" s="224">
        <f>VLOOKUP(B98, 'Power Curves'!$B$9:$I$261, 3)+IF(BasisNumber=1, 0,VLOOKUP(B98,'Power Curves'!$BM$9:$BO$316,2))</f>
        <v>39.4</v>
      </c>
      <c r="D98" s="224">
        <f>VLOOKUP(B98, 'Power Curves'!$B$9:$I$261, 7)+IF(BasisNumber=1, 0,VLOOKUP(B98,'Power Curves'!$BM$9:$BO$316,3))</f>
        <v>22.283000000000001</v>
      </c>
      <c r="E98" s="225">
        <f>IF(VLOOKUP(B98,'Power Curves'!$K$9:$AD$232,15)&lt;&gt;0, VLOOKUP(B98,'Power Curves'!$K$9:$AD$232,15), E86)</f>
        <v>0.22</v>
      </c>
      <c r="F98" s="226">
        <f>IF(VLOOKUP(B98,'Power Curves'!$K$9:$AD$232,19)&lt;&gt;0, VLOOKUP(B98,'Power Curves'!$K$9:$AD$232,19), F97)</f>
        <v>0.111144384</v>
      </c>
      <c r="G98" s="225">
        <f>VLOOKUP(B98, 'Power Curves'!$K$9:$R$330, 3)</f>
        <v>29.849</v>
      </c>
      <c r="H98" s="225">
        <f>VLOOKUP(B98, 'Power Curves'!$K$9:$R$330, 7)</f>
        <v>31.526</v>
      </c>
      <c r="I98" s="308">
        <f>SQRT( (VLOOKUP(B98, 'Power Curves'!$K$9:$AL$227, 23)^2*16+VLOOKUP(B98, 'Power Curves'!$K$9:$AL$227, 27)^2*8)/24)</f>
        <v>0.27313967297603436</v>
      </c>
      <c r="K98" s="218">
        <f t="shared" si="11"/>
        <v>40057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235">
        <f t="shared" si="12"/>
        <v>39.4</v>
      </c>
      <c r="T98" s="229">
        <f t="shared" si="13"/>
        <v>22.283000000000001</v>
      </c>
      <c r="U98" s="224">
        <f t="shared" si="14"/>
        <v>0.22</v>
      </c>
      <c r="V98" s="226">
        <f t="shared" si="15"/>
        <v>0.111144384</v>
      </c>
      <c r="W98" s="225">
        <f t="shared" si="16"/>
        <v>29.849</v>
      </c>
      <c r="X98" s="225">
        <f t="shared" si="17"/>
        <v>31.526</v>
      </c>
      <c r="Y98" s="224">
        <f t="shared" si="18"/>
        <v>0.27313967297603436</v>
      </c>
      <c r="Z98" s="309">
        <v>0</v>
      </c>
      <c r="AA98" s="8">
        <v>0</v>
      </c>
      <c r="AB98" s="221">
        <v>0</v>
      </c>
      <c r="AC98" s="191">
        <v>100</v>
      </c>
      <c r="AD98" s="191">
        <v>25</v>
      </c>
      <c r="AE98" s="191">
        <v>142</v>
      </c>
      <c r="AF98" s="191">
        <v>102</v>
      </c>
    </row>
    <row r="99" spans="1:32" x14ac:dyDescent="0.2">
      <c r="A99" s="215">
        <v>94</v>
      </c>
      <c r="B99" s="223">
        <f t="shared" si="10"/>
        <v>40087</v>
      </c>
      <c r="C99" s="224">
        <f>VLOOKUP(B99, 'Power Curves'!$B$9:$I$261, 3)+IF(BasisNumber=1, 0,VLOOKUP(B99,'Power Curves'!$BM$9:$BO$316,2))</f>
        <v>37.619999999999997</v>
      </c>
      <c r="D99" s="224">
        <f>VLOOKUP(B99, 'Power Curves'!$B$9:$I$261, 7)+IF(BasisNumber=1, 0,VLOOKUP(B99,'Power Curves'!$BM$9:$BO$316,3))</f>
        <v>21.914999999999999</v>
      </c>
      <c r="E99" s="225">
        <f>IF(VLOOKUP(B99,'Power Curves'!$K$9:$AD$232,15)&lt;&gt;0, VLOOKUP(B99,'Power Curves'!$K$9:$AD$232,15), E87)</f>
        <v>0.22</v>
      </c>
      <c r="F99" s="226">
        <f>IF(VLOOKUP(B99,'Power Curves'!$K$9:$AD$232,19)&lt;&gt;0, VLOOKUP(B99,'Power Curves'!$K$9:$AD$232,19), F98)</f>
        <v>0.109034805</v>
      </c>
      <c r="G99" s="225">
        <f>VLOOKUP(B99, 'Power Curves'!$K$9:$R$330, 3)</f>
        <v>28.641000000000002</v>
      </c>
      <c r="H99" s="225">
        <f>VLOOKUP(B99, 'Power Curves'!$K$9:$R$330, 7)</f>
        <v>29.144000000000002</v>
      </c>
      <c r="I99" s="308">
        <f>SQRT( (VLOOKUP(B99, 'Power Curves'!$K$9:$AL$227, 23)^2*16+VLOOKUP(B99, 'Power Curves'!$K$9:$AL$227, 27)^2*8)/24)</f>
        <v>0.2643671669995899</v>
      </c>
      <c r="K99" s="218">
        <f t="shared" si="11"/>
        <v>40087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235">
        <f t="shared" si="12"/>
        <v>37.619999999999997</v>
      </c>
      <c r="T99" s="229">
        <f t="shared" si="13"/>
        <v>21.914999999999999</v>
      </c>
      <c r="U99" s="224">
        <f t="shared" si="14"/>
        <v>0.22</v>
      </c>
      <c r="V99" s="226">
        <f t="shared" si="15"/>
        <v>0.109034805</v>
      </c>
      <c r="W99" s="225">
        <f t="shared" si="16"/>
        <v>28.641000000000002</v>
      </c>
      <c r="X99" s="225">
        <f t="shared" si="17"/>
        <v>29.144000000000002</v>
      </c>
      <c r="Y99" s="224">
        <f t="shared" si="18"/>
        <v>0.2643671669995899</v>
      </c>
      <c r="Z99" s="309">
        <v>0</v>
      </c>
      <c r="AA99" s="8">
        <v>0</v>
      </c>
      <c r="AB99" s="221">
        <v>0</v>
      </c>
      <c r="AC99" s="191">
        <v>100</v>
      </c>
      <c r="AD99" s="191">
        <v>25</v>
      </c>
      <c r="AE99" s="191">
        <v>143</v>
      </c>
      <c r="AF99" s="191">
        <v>103</v>
      </c>
    </row>
    <row r="100" spans="1:32" x14ac:dyDescent="0.2">
      <c r="A100" s="215">
        <v>95</v>
      </c>
      <c r="B100" s="223">
        <f t="shared" si="10"/>
        <v>40118</v>
      </c>
      <c r="C100" s="224">
        <f>VLOOKUP(B100, 'Power Curves'!$B$9:$I$261, 3)+IF(BasisNumber=1, 0,VLOOKUP(B100,'Power Curves'!$BM$9:$BO$316,2))</f>
        <v>36.619999999999997</v>
      </c>
      <c r="D100" s="224">
        <f>VLOOKUP(B100, 'Power Curves'!$B$9:$I$261, 7)+IF(BasisNumber=1, 0,VLOOKUP(B100,'Power Curves'!$BM$9:$BO$316,3))</f>
        <v>22.015000000000001</v>
      </c>
      <c r="E100" s="225">
        <f>IF(VLOOKUP(B100,'Power Curves'!$K$9:$AD$232,15)&lt;&gt;0, VLOOKUP(B100,'Power Curves'!$K$9:$AD$232,15), E88)</f>
        <v>0.22</v>
      </c>
      <c r="F100" s="226">
        <f>IF(VLOOKUP(B100,'Power Curves'!$K$9:$AD$232,19)&lt;&gt;0, VLOOKUP(B100,'Power Curves'!$K$9:$AD$232,19), F99)</f>
        <v>0.107506318</v>
      </c>
      <c r="G100" s="225">
        <f>VLOOKUP(B100, 'Power Curves'!$K$9:$R$330, 3)</f>
        <v>28.891000000000002</v>
      </c>
      <c r="H100" s="225">
        <f>VLOOKUP(B100, 'Power Curves'!$K$9:$R$330, 7)</f>
        <v>28.644000000000002</v>
      </c>
      <c r="I100" s="308">
        <f>SQRT( (VLOOKUP(B100, 'Power Curves'!$K$9:$AL$227, 23)^2*16+VLOOKUP(B100, 'Power Curves'!$K$9:$AL$227, 27)^2*8)/24)</f>
        <v>0.2638183646402294</v>
      </c>
      <c r="K100" s="218">
        <f t="shared" si="11"/>
        <v>40118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235">
        <f t="shared" si="12"/>
        <v>36.619999999999997</v>
      </c>
      <c r="T100" s="229">
        <f t="shared" si="13"/>
        <v>22.015000000000001</v>
      </c>
      <c r="U100" s="224">
        <f t="shared" si="14"/>
        <v>0.22</v>
      </c>
      <c r="V100" s="226">
        <f t="shared" si="15"/>
        <v>0.107506318</v>
      </c>
      <c r="W100" s="225">
        <f t="shared" si="16"/>
        <v>28.891000000000002</v>
      </c>
      <c r="X100" s="225">
        <f t="shared" si="17"/>
        <v>28.644000000000002</v>
      </c>
      <c r="Y100" s="224">
        <f t="shared" si="18"/>
        <v>0.2638183646402294</v>
      </c>
      <c r="Z100" s="309">
        <v>0</v>
      </c>
      <c r="AA100" s="8">
        <v>0</v>
      </c>
      <c r="AB100" s="221">
        <v>0</v>
      </c>
      <c r="AC100" s="191">
        <v>100</v>
      </c>
      <c r="AD100" s="191">
        <v>25</v>
      </c>
      <c r="AE100" s="191">
        <v>144</v>
      </c>
      <c r="AF100" s="191">
        <v>104</v>
      </c>
    </row>
    <row r="101" spans="1:32" x14ac:dyDescent="0.2">
      <c r="A101" s="215">
        <v>96</v>
      </c>
      <c r="B101" s="223">
        <f t="shared" si="10"/>
        <v>40148</v>
      </c>
      <c r="C101" s="224">
        <f>VLOOKUP(B101, 'Power Curves'!$B$9:$I$261, 3)+IF(BasisNumber=1, 0,VLOOKUP(B101,'Power Curves'!$BM$9:$BO$316,2))</f>
        <v>37.520000000000003</v>
      </c>
      <c r="D101" s="224">
        <f>VLOOKUP(B101, 'Power Curves'!$B$9:$I$261, 7)+IF(BasisNumber=1, 0,VLOOKUP(B101,'Power Curves'!$BM$9:$BO$316,3))</f>
        <v>23.864999999999998</v>
      </c>
      <c r="E101" s="225">
        <f>IF(VLOOKUP(B101,'Power Curves'!$K$9:$AD$232,15)&lt;&gt;0, VLOOKUP(B101,'Power Curves'!$K$9:$AD$232,15), E89)</f>
        <v>0.22</v>
      </c>
      <c r="F101" s="226">
        <f>IF(VLOOKUP(B101,'Power Curves'!$K$9:$AD$232,19)&lt;&gt;0, VLOOKUP(B101,'Power Curves'!$K$9:$AD$232,19), F100)</f>
        <v>0.10783867900000001</v>
      </c>
      <c r="G101" s="225">
        <f>VLOOKUP(B101, 'Power Curves'!$K$9:$R$330, 3)</f>
        <v>28.956000000000003</v>
      </c>
      <c r="H101" s="225">
        <f>VLOOKUP(B101, 'Power Curves'!$K$9:$R$330, 7)</f>
        <v>29.354000000000003</v>
      </c>
      <c r="I101" s="308">
        <f>SQRT( (VLOOKUP(B101, 'Power Curves'!$K$9:$AL$227, 23)^2*16+VLOOKUP(B101, 'Power Curves'!$K$9:$AL$227, 27)^2*8)/24)</f>
        <v>0.26383779907343985</v>
      </c>
      <c r="K101" s="218">
        <f t="shared" si="11"/>
        <v>40148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235">
        <f t="shared" si="12"/>
        <v>37.520000000000003</v>
      </c>
      <c r="T101" s="229">
        <f t="shared" si="13"/>
        <v>23.864999999999998</v>
      </c>
      <c r="U101" s="224">
        <f t="shared" si="14"/>
        <v>0.22</v>
      </c>
      <c r="V101" s="226">
        <f t="shared" si="15"/>
        <v>0.10783867900000001</v>
      </c>
      <c r="W101" s="225">
        <f t="shared" si="16"/>
        <v>28.956000000000003</v>
      </c>
      <c r="X101" s="225">
        <f t="shared" si="17"/>
        <v>29.354000000000003</v>
      </c>
      <c r="Y101" s="224">
        <f t="shared" si="18"/>
        <v>0.26383779907343985</v>
      </c>
      <c r="Z101" s="309">
        <v>0</v>
      </c>
      <c r="AA101" s="8">
        <v>0</v>
      </c>
      <c r="AB101" s="221">
        <v>0</v>
      </c>
      <c r="AC101" s="191">
        <v>100</v>
      </c>
      <c r="AD101" s="191">
        <v>25</v>
      </c>
      <c r="AE101" s="191">
        <v>145</v>
      </c>
      <c r="AF101" s="191">
        <v>105</v>
      </c>
    </row>
    <row r="102" spans="1:32" x14ac:dyDescent="0.2">
      <c r="A102" s="215">
        <v>97</v>
      </c>
      <c r="B102" s="223">
        <f t="shared" si="10"/>
        <v>40179</v>
      </c>
      <c r="C102" s="224">
        <f>VLOOKUP(B102, 'Power Curves'!$B$9:$I$261, 3)+IF(BasisNumber=1, 0,VLOOKUP(B102,'Power Curves'!$BM$9:$BO$316,2))</f>
        <v>38.92</v>
      </c>
      <c r="D102" s="224">
        <f>VLOOKUP(B102, 'Power Curves'!$B$9:$I$261, 7)+IF(BasisNumber=1, 0,VLOOKUP(B102,'Power Curves'!$BM$9:$BO$316,3))</f>
        <v>24.732000000000003</v>
      </c>
      <c r="E102" s="225">
        <f>IF(VLOOKUP(B102,'Power Curves'!$K$9:$AD$232,15)&lt;&gt;0, VLOOKUP(B102,'Power Curves'!$K$9:$AD$232,15), E90)</f>
        <v>0.22</v>
      </c>
      <c r="F102" s="226">
        <f>IF(VLOOKUP(B102,'Power Curves'!$K$9:$AD$232,19)&lt;&gt;0, VLOOKUP(B102,'Power Curves'!$K$9:$AD$232,19), F101)</f>
        <v>0.108689569</v>
      </c>
      <c r="G102" s="225">
        <f>VLOOKUP(B102, 'Power Curves'!$K$9:$R$330, 3)</f>
        <v>34.993000000000002</v>
      </c>
      <c r="H102" s="225">
        <f>VLOOKUP(B102, 'Power Curves'!$K$9:$R$330, 7)</f>
        <v>33.052</v>
      </c>
      <c r="I102" s="308">
        <f>SQRT( (VLOOKUP(B102, 'Power Curves'!$K$9:$AL$227, 23)^2*16+VLOOKUP(B102, 'Power Curves'!$K$9:$AL$227, 27)^2*8)/24)</f>
        <v>0.26405620340512709</v>
      </c>
      <c r="K102" s="218">
        <f t="shared" si="11"/>
        <v>40179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235">
        <f t="shared" si="12"/>
        <v>38.92</v>
      </c>
      <c r="T102" s="229">
        <f t="shared" si="13"/>
        <v>24.732000000000003</v>
      </c>
      <c r="U102" s="224">
        <f t="shared" si="14"/>
        <v>0.22</v>
      </c>
      <c r="V102" s="226">
        <f t="shared" si="15"/>
        <v>0.108689569</v>
      </c>
      <c r="W102" s="225">
        <f t="shared" si="16"/>
        <v>34.993000000000002</v>
      </c>
      <c r="X102" s="225">
        <f t="shared" si="17"/>
        <v>33.052</v>
      </c>
      <c r="Y102" s="224">
        <f t="shared" si="18"/>
        <v>0.26405620340512709</v>
      </c>
      <c r="Z102" s="309">
        <v>0</v>
      </c>
      <c r="AA102" s="8">
        <v>0</v>
      </c>
      <c r="AB102" s="221">
        <v>0</v>
      </c>
      <c r="AC102" s="191">
        <v>100</v>
      </c>
      <c r="AD102" s="191">
        <v>25</v>
      </c>
      <c r="AE102" s="191">
        <v>146</v>
      </c>
      <c r="AF102" s="191">
        <v>106</v>
      </c>
    </row>
    <row r="103" spans="1:32" x14ac:dyDescent="0.2">
      <c r="A103" s="215">
        <v>98</v>
      </c>
      <c r="B103" s="223">
        <f t="shared" si="10"/>
        <v>40210</v>
      </c>
      <c r="C103" s="224">
        <f>VLOOKUP(B103, 'Power Curves'!$B$9:$I$261, 3)+IF(BasisNumber=1, 0,VLOOKUP(B103,'Power Curves'!$BM$9:$BO$316,2))</f>
        <v>38.17</v>
      </c>
      <c r="D103" s="224">
        <f>VLOOKUP(B103, 'Power Curves'!$B$9:$I$261, 7)+IF(BasisNumber=1, 0,VLOOKUP(B103,'Power Curves'!$BM$9:$BO$316,3))</f>
        <v>25.682000000000002</v>
      </c>
      <c r="E103" s="225">
        <f>IF(VLOOKUP(B103,'Power Curves'!$K$9:$AD$232,15)&lt;&gt;0, VLOOKUP(B103,'Power Curves'!$K$9:$AD$232,15), E91)</f>
        <v>0.22</v>
      </c>
      <c r="F103" s="226">
        <f>IF(VLOOKUP(B103,'Power Curves'!$K$9:$AD$232,19)&lt;&gt;0, VLOOKUP(B103,'Power Curves'!$K$9:$AD$232,19), F102)</f>
        <v>0.108486138</v>
      </c>
      <c r="G103" s="225">
        <f>VLOOKUP(B103, 'Power Curves'!$K$9:$R$330, 3)</f>
        <v>33.743000000000002</v>
      </c>
      <c r="H103" s="225">
        <f>VLOOKUP(B103, 'Power Curves'!$K$9:$R$330, 7)</f>
        <v>32.302</v>
      </c>
      <c r="I103" s="308">
        <f>SQRT( (VLOOKUP(B103, 'Power Curves'!$K$9:$AL$227, 23)^2*16+VLOOKUP(B103, 'Power Curves'!$K$9:$AL$227, 27)^2*8)/24)</f>
        <v>0.26392344371816073</v>
      </c>
      <c r="K103" s="218">
        <f t="shared" si="11"/>
        <v>40210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235">
        <f t="shared" si="12"/>
        <v>38.17</v>
      </c>
      <c r="T103" s="229">
        <f t="shared" si="13"/>
        <v>25.682000000000002</v>
      </c>
      <c r="U103" s="224">
        <f t="shared" si="14"/>
        <v>0.22</v>
      </c>
      <c r="V103" s="226">
        <f t="shared" si="15"/>
        <v>0.108486138</v>
      </c>
      <c r="W103" s="225">
        <f t="shared" si="16"/>
        <v>33.743000000000002</v>
      </c>
      <c r="X103" s="225">
        <f t="shared" si="17"/>
        <v>32.302</v>
      </c>
      <c r="Y103" s="224">
        <f t="shared" si="18"/>
        <v>0.26392344371816073</v>
      </c>
      <c r="Z103" s="309">
        <v>0</v>
      </c>
      <c r="AA103" s="8">
        <v>0</v>
      </c>
      <c r="AB103" s="221">
        <v>0</v>
      </c>
      <c r="AC103" s="191">
        <v>100</v>
      </c>
      <c r="AD103" s="191">
        <v>25</v>
      </c>
      <c r="AE103" s="191">
        <v>147</v>
      </c>
      <c r="AF103" s="191">
        <v>107</v>
      </c>
    </row>
    <row r="104" spans="1:32" x14ac:dyDescent="0.2">
      <c r="A104" s="215">
        <v>99</v>
      </c>
      <c r="B104" s="223">
        <f t="shared" si="10"/>
        <v>40238</v>
      </c>
      <c r="C104" s="224">
        <f>VLOOKUP(B104, 'Power Curves'!$B$9:$I$261, 3)+IF(BasisNumber=1, 0,VLOOKUP(B104,'Power Curves'!$BM$9:$BO$316,2))</f>
        <v>36.606000000000002</v>
      </c>
      <c r="D104" s="224">
        <f>VLOOKUP(B104, 'Power Curves'!$B$9:$I$261, 7)+IF(BasisNumber=1, 0,VLOOKUP(B104,'Power Curves'!$BM$9:$BO$316,3))</f>
        <v>24.632000000000001</v>
      </c>
      <c r="E104" s="225">
        <f>IF(VLOOKUP(B104,'Power Curves'!$K$9:$AD$232,15)&lt;&gt;0, VLOOKUP(B104,'Power Curves'!$K$9:$AD$232,15), E92)</f>
        <v>0.21</v>
      </c>
      <c r="F104" s="226">
        <f>IF(VLOOKUP(B104,'Power Curves'!$K$9:$AD$232,19)&lt;&gt;0, VLOOKUP(B104,'Power Curves'!$K$9:$AD$232,19), F103)</f>
        <v>0.105993564</v>
      </c>
      <c r="G104" s="225">
        <f>VLOOKUP(B104, 'Power Curves'!$K$9:$R$330, 3)</f>
        <v>32.32</v>
      </c>
      <c r="H104" s="225">
        <f>VLOOKUP(B104, 'Power Curves'!$K$9:$R$330, 7)</f>
        <v>31.46</v>
      </c>
      <c r="I104" s="308">
        <f>SQRT( (VLOOKUP(B104, 'Power Curves'!$K$9:$AL$227, 23)^2*16+VLOOKUP(B104, 'Power Curves'!$K$9:$AL$227, 27)^2*8)/24)</f>
        <v>0.26292321831778653</v>
      </c>
      <c r="K104" s="218">
        <f t="shared" si="11"/>
        <v>40238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235">
        <f t="shared" si="12"/>
        <v>36.606000000000002</v>
      </c>
      <c r="T104" s="229">
        <f t="shared" si="13"/>
        <v>24.632000000000001</v>
      </c>
      <c r="U104" s="224">
        <f t="shared" si="14"/>
        <v>0.21</v>
      </c>
      <c r="V104" s="226">
        <f t="shared" si="15"/>
        <v>0.105993564</v>
      </c>
      <c r="W104" s="225">
        <f t="shared" si="16"/>
        <v>32.32</v>
      </c>
      <c r="X104" s="225">
        <f t="shared" si="17"/>
        <v>31.46</v>
      </c>
      <c r="Y104" s="224">
        <f t="shared" si="18"/>
        <v>0.26292321831778653</v>
      </c>
      <c r="Z104" s="309">
        <v>0</v>
      </c>
      <c r="AA104" s="8">
        <v>0</v>
      </c>
      <c r="AB104" s="221">
        <v>0</v>
      </c>
      <c r="AC104" s="191">
        <v>100</v>
      </c>
      <c r="AD104" s="191">
        <v>25</v>
      </c>
      <c r="AE104" s="191">
        <v>148</v>
      </c>
      <c r="AF104" s="191">
        <v>108</v>
      </c>
    </row>
    <row r="105" spans="1:32" x14ac:dyDescent="0.2">
      <c r="A105" s="215">
        <v>100</v>
      </c>
      <c r="B105" s="223">
        <f t="shared" si="10"/>
        <v>40269</v>
      </c>
      <c r="C105" s="224">
        <f>VLOOKUP(B105, 'Power Curves'!$B$9:$I$261, 3)+IF(BasisNumber=1, 0,VLOOKUP(B105,'Power Curves'!$BM$9:$BO$316,2))</f>
        <v>37.39</v>
      </c>
      <c r="D105" s="224">
        <f>VLOOKUP(B105, 'Power Curves'!$B$9:$I$261, 7)+IF(BasisNumber=1, 0,VLOOKUP(B105,'Power Curves'!$BM$9:$BO$316,3))</f>
        <v>24.332000000000001</v>
      </c>
      <c r="E105" s="225">
        <f>IF(VLOOKUP(B105,'Power Curves'!$K$9:$AD$232,15)&lt;&gt;0, VLOOKUP(B105,'Power Curves'!$K$9:$AD$232,15), E93)</f>
        <v>0.21</v>
      </c>
      <c r="F105" s="226">
        <f>IF(VLOOKUP(B105,'Power Curves'!$K$9:$AD$232,19)&lt;&gt;0, VLOOKUP(B105,'Power Curves'!$K$9:$AD$232,19), F104)</f>
        <v>0.10576727600000001</v>
      </c>
      <c r="G105" s="225">
        <f>VLOOKUP(B105, 'Power Curves'!$K$9:$R$330, 3)</f>
        <v>31.589000000000002</v>
      </c>
      <c r="H105" s="225">
        <f>VLOOKUP(B105, 'Power Curves'!$K$9:$R$330, 7)</f>
        <v>30.447000000000003</v>
      </c>
      <c r="I105" s="308">
        <f>SQRT( (VLOOKUP(B105, 'Power Curves'!$K$9:$AL$227, 23)^2*16+VLOOKUP(B105, 'Power Curves'!$K$9:$AL$227, 27)^2*8)/24)</f>
        <v>0.26278092510970241</v>
      </c>
      <c r="K105" s="218">
        <f t="shared" si="11"/>
        <v>40269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235">
        <f t="shared" si="12"/>
        <v>37.39</v>
      </c>
      <c r="T105" s="229">
        <f t="shared" si="13"/>
        <v>24.332000000000001</v>
      </c>
      <c r="U105" s="224">
        <f t="shared" si="14"/>
        <v>0.21</v>
      </c>
      <c r="V105" s="226">
        <f t="shared" si="15"/>
        <v>0.10576727600000001</v>
      </c>
      <c r="W105" s="225">
        <f t="shared" si="16"/>
        <v>31.589000000000002</v>
      </c>
      <c r="X105" s="225">
        <f t="shared" si="17"/>
        <v>30.447000000000003</v>
      </c>
      <c r="Y105" s="224">
        <f t="shared" si="18"/>
        <v>0.26278092510970241</v>
      </c>
      <c r="Z105" s="309">
        <v>0</v>
      </c>
      <c r="AA105" s="8">
        <v>0</v>
      </c>
      <c r="AB105" s="221">
        <v>0</v>
      </c>
      <c r="AC105" s="191">
        <v>100</v>
      </c>
      <c r="AD105" s="191">
        <v>25</v>
      </c>
      <c r="AE105" s="191">
        <v>149</v>
      </c>
      <c r="AF105" s="191">
        <v>109</v>
      </c>
    </row>
    <row r="106" spans="1:32" x14ac:dyDescent="0.2">
      <c r="A106" s="215">
        <v>101</v>
      </c>
      <c r="B106" s="223">
        <f t="shared" si="10"/>
        <v>40299</v>
      </c>
      <c r="C106" s="224">
        <f>VLOOKUP(B106, 'Power Curves'!$B$9:$I$261, 3)+IF(BasisNumber=1, 0,VLOOKUP(B106,'Power Curves'!$BM$9:$BO$316,2))</f>
        <v>39.35</v>
      </c>
      <c r="D106" s="224">
        <f>VLOOKUP(B106, 'Power Curves'!$B$9:$I$261, 7)+IF(BasisNumber=1, 0,VLOOKUP(B106,'Power Curves'!$BM$9:$BO$316,3))</f>
        <v>23.932000000000002</v>
      </c>
      <c r="E106" s="225">
        <f>IF(VLOOKUP(B106,'Power Curves'!$K$9:$AD$232,15)&lt;&gt;0, VLOOKUP(B106,'Power Curves'!$K$9:$AD$232,15), E94)</f>
        <v>0.21</v>
      </c>
      <c r="F106" s="226">
        <f>IF(VLOOKUP(B106,'Power Curves'!$K$9:$AD$232,19)&lt;&gt;0, VLOOKUP(B106,'Power Curves'!$K$9:$AD$232,19), F105)</f>
        <v>0.10749423700000001</v>
      </c>
      <c r="G106" s="225">
        <f>VLOOKUP(B106, 'Power Curves'!$K$9:$R$330, 3)</f>
        <v>32.762999999999998</v>
      </c>
      <c r="H106" s="225">
        <f>VLOOKUP(B106, 'Power Curves'!$K$9:$R$330, 7)</f>
        <v>33.493000000000002</v>
      </c>
      <c r="I106" s="308">
        <f>SQRT( (VLOOKUP(B106, 'Power Curves'!$K$9:$AL$227, 23)^2*16+VLOOKUP(B106, 'Power Curves'!$K$9:$AL$227, 27)^2*8)/24)</f>
        <v>0.27122367883836646</v>
      </c>
      <c r="K106" s="218">
        <f t="shared" si="11"/>
        <v>40299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235">
        <f t="shared" si="12"/>
        <v>39.35</v>
      </c>
      <c r="T106" s="229">
        <f t="shared" si="13"/>
        <v>23.932000000000002</v>
      </c>
      <c r="U106" s="224">
        <f t="shared" si="14"/>
        <v>0.21</v>
      </c>
      <c r="V106" s="226">
        <f t="shared" si="15"/>
        <v>0.10749423700000001</v>
      </c>
      <c r="W106" s="225">
        <f t="shared" si="16"/>
        <v>32.762999999999998</v>
      </c>
      <c r="X106" s="225">
        <f t="shared" si="17"/>
        <v>33.493000000000002</v>
      </c>
      <c r="Y106" s="224">
        <f t="shared" si="18"/>
        <v>0.27122367883836646</v>
      </c>
      <c r="Z106" s="309">
        <v>0</v>
      </c>
      <c r="AA106" s="8">
        <v>0</v>
      </c>
      <c r="AB106" s="221">
        <v>0</v>
      </c>
      <c r="AC106" s="191">
        <v>100</v>
      </c>
      <c r="AD106" s="191">
        <v>25</v>
      </c>
      <c r="AE106" s="191">
        <v>150</v>
      </c>
      <c r="AF106" s="191">
        <v>110</v>
      </c>
    </row>
    <row r="107" spans="1:32" x14ac:dyDescent="0.2">
      <c r="A107" s="215">
        <v>102</v>
      </c>
      <c r="B107" s="223">
        <f t="shared" si="10"/>
        <v>40330</v>
      </c>
      <c r="C107" s="224">
        <f>VLOOKUP(B107, 'Power Curves'!$B$9:$I$261, 3)+IF(BasisNumber=1, 0,VLOOKUP(B107,'Power Curves'!$BM$9:$BO$316,2))</f>
        <v>43.4</v>
      </c>
      <c r="D107" s="224">
        <f>VLOOKUP(B107, 'Power Curves'!$B$9:$I$261, 7)+IF(BasisNumber=1, 0,VLOOKUP(B107,'Power Curves'!$BM$9:$BO$316,3))</f>
        <v>24.532</v>
      </c>
      <c r="E107" s="225">
        <f>IF(VLOOKUP(B107,'Power Curves'!$K$9:$AD$232,15)&lt;&gt;0, VLOOKUP(B107,'Power Curves'!$K$9:$AD$232,15), E95)</f>
        <v>0.22</v>
      </c>
      <c r="F107" s="226">
        <f>IF(VLOOKUP(B107,'Power Curves'!$K$9:$AD$232,19)&lt;&gt;0, VLOOKUP(B107,'Power Curves'!$K$9:$AD$232,19), F106)</f>
        <v>0.10768741400000001</v>
      </c>
      <c r="G107" s="225">
        <f>VLOOKUP(B107, 'Power Curves'!$K$9:$R$330, 3)</f>
        <v>36.53</v>
      </c>
      <c r="H107" s="225">
        <f>VLOOKUP(B107, 'Power Curves'!$K$9:$R$330, 7)</f>
        <v>39.963000000000001</v>
      </c>
      <c r="I107" s="308">
        <f>SQRT( (VLOOKUP(B107, 'Power Curves'!$K$9:$AL$227, 23)^2*16+VLOOKUP(B107, 'Power Curves'!$K$9:$AL$227, 27)^2*8)/24)</f>
        <v>0.27166757838190453</v>
      </c>
      <c r="K107" s="218">
        <f t="shared" si="11"/>
        <v>40330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235">
        <f t="shared" si="12"/>
        <v>43.4</v>
      </c>
      <c r="T107" s="229">
        <f t="shared" si="13"/>
        <v>24.532</v>
      </c>
      <c r="U107" s="224">
        <f t="shared" si="14"/>
        <v>0.22</v>
      </c>
      <c r="V107" s="226">
        <f t="shared" si="15"/>
        <v>0.10768741400000001</v>
      </c>
      <c r="W107" s="225">
        <f t="shared" si="16"/>
        <v>36.53</v>
      </c>
      <c r="X107" s="225">
        <f t="shared" si="17"/>
        <v>39.963000000000001</v>
      </c>
      <c r="Y107" s="224">
        <f t="shared" si="18"/>
        <v>0.27166757838190453</v>
      </c>
      <c r="Z107" s="309">
        <v>0</v>
      </c>
      <c r="AA107" s="8">
        <v>0</v>
      </c>
      <c r="AB107" s="221">
        <v>0</v>
      </c>
      <c r="AC107" s="191">
        <v>100</v>
      </c>
      <c r="AD107" s="191">
        <v>25</v>
      </c>
      <c r="AE107" s="191">
        <v>151</v>
      </c>
      <c r="AF107" s="191">
        <v>111</v>
      </c>
    </row>
    <row r="108" spans="1:32" x14ac:dyDescent="0.2">
      <c r="A108" s="215">
        <v>103</v>
      </c>
      <c r="B108" s="223">
        <f t="shared" si="10"/>
        <v>40360</v>
      </c>
      <c r="C108" s="224">
        <f>VLOOKUP(B108, 'Power Curves'!$B$9:$I$261, 3)+IF(BasisNumber=1, 0,VLOOKUP(B108,'Power Curves'!$BM$9:$BO$316,2))</f>
        <v>52.95</v>
      </c>
      <c r="D108" s="224">
        <f>VLOOKUP(B108, 'Power Curves'!$B$9:$I$261, 7)+IF(BasisNumber=1, 0,VLOOKUP(B108,'Power Curves'!$BM$9:$BO$316,3))</f>
        <v>26.032</v>
      </c>
      <c r="E108" s="225">
        <f>IF(VLOOKUP(B108,'Power Curves'!$K$9:$AD$232,15)&lt;&gt;0, VLOOKUP(B108,'Power Curves'!$K$9:$AD$232,15), E96)</f>
        <v>0.22</v>
      </c>
      <c r="F108" s="226">
        <f>IF(VLOOKUP(B108,'Power Curves'!$K$9:$AD$232,19)&lt;&gt;0, VLOOKUP(B108,'Power Curves'!$K$9:$AD$232,19), F107)</f>
        <v>0.108291209</v>
      </c>
      <c r="G108" s="225">
        <f>VLOOKUP(B108, 'Power Curves'!$K$9:$R$330, 3)</f>
        <v>42.2</v>
      </c>
      <c r="H108" s="225">
        <f>VLOOKUP(B108, 'Power Curves'!$K$9:$R$330, 7)</f>
        <v>44.38</v>
      </c>
      <c r="I108" s="308">
        <f>SQRT( (VLOOKUP(B108, 'Power Curves'!$K$9:$AL$227, 23)^2*16+VLOOKUP(B108, 'Power Curves'!$K$9:$AL$227, 27)^2*8)/24)</f>
        <v>0.27213671783399679</v>
      </c>
      <c r="K108" s="218">
        <f t="shared" si="11"/>
        <v>40360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235">
        <f t="shared" si="12"/>
        <v>52.95</v>
      </c>
      <c r="T108" s="229">
        <f t="shared" si="13"/>
        <v>26.032</v>
      </c>
      <c r="U108" s="224">
        <f t="shared" si="14"/>
        <v>0.22</v>
      </c>
      <c r="V108" s="226">
        <f t="shared" si="15"/>
        <v>0.108291209</v>
      </c>
      <c r="W108" s="225">
        <f t="shared" si="16"/>
        <v>42.2</v>
      </c>
      <c r="X108" s="225">
        <f t="shared" si="17"/>
        <v>44.38</v>
      </c>
      <c r="Y108" s="224">
        <f t="shared" si="18"/>
        <v>0.27213671783399679</v>
      </c>
      <c r="Z108" s="309">
        <v>0</v>
      </c>
      <c r="AA108" s="8">
        <v>0</v>
      </c>
      <c r="AB108" s="221">
        <v>0</v>
      </c>
      <c r="AC108" s="191">
        <v>100</v>
      </c>
      <c r="AD108" s="191">
        <v>25</v>
      </c>
      <c r="AE108" s="191">
        <v>152</v>
      </c>
      <c r="AF108" s="191">
        <v>112</v>
      </c>
    </row>
    <row r="109" spans="1:32" x14ac:dyDescent="0.2">
      <c r="A109" s="215">
        <v>104</v>
      </c>
      <c r="B109" s="223">
        <f t="shared" si="10"/>
        <v>40391</v>
      </c>
      <c r="C109" s="224">
        <f>VLOOKUP(B109, 'Power Curves'!$B$9:$I$261, 3)+IF(BasisNumber=1, 0,VLOOKUP(B109,'Power Curves'!$BM$9:$BO$316,2))</f>
        <v>52.55</v>
      </c>
      <c r="D109" s="224">
        <f>VLOOKUP(B109, 'Power Curves'!$B$9:$I$261, 7)+IF(BasisNumber=1, 0,VLOOKUP(B109,'Power Curves'!$BM$9:$BO$316,3))</f>
        <v>26.082000000000001</v>
      </c>
      <c r="E109" s="225">
        <f>IF(VLOOKUP(B109,'Power Curves'!$K$9:$AD$232,15)&lt;&gt;0, VLOOKUP(B109,'Power Curves'!$K$9:$AD$232,15), E97)</f>
        <v>0.22</v>
      </c>
      <c r="F109" s="226">
        <f>IF(VLOOKUP(B109,'Power Curves'!$K$9:$AD$232,19)&lt;&gt;0, VLOOKUP(B109,'Power Curves'!$K$9:$AD$232,19), F108)</f>
        <v>0.108106996</v>
      </c>
      <c r="G109" s="225">
        <f>VLOOKUP(B109, 'Power Curves'!$K$9:$R$330, 3)</f>
        <v>39.049999999999997</v>
      </c>
      <c r="H109" s="225">
        <f>VLOOKUP(B109, 'Power Curves'!$K$9:$R$330, 7)</f>
        <v>41.73</v>
      </c>
      <c r="I109" s="308">
        <f>SQRT( (VLOOKUP(B109, 'Power Curves'!$K$9:$AL$227, 23)^2*16+VLOOKUP(B109, 'Power Curves'!$K$9:$AL$227, 27)^2*8)/24)</f>
        <v>0.27168963121182488</v>
      </c>
      <c r="K109" s="218">
        <f t="shared" si="11"/>
        <v>40391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235">
        <f t="shared" si="12"/>
        <v>52.55</v>
      </c>
      <c r="T109" s="229">
        <f t="shared" si="13"/>
        <v>26.082000000000001</v>
      </c>
      <c r="U109" s="224">
        <f t="shared" si="14"/>
        <v>0.22</v>
      </c>
      <c r="V109" s="226">
        <f t="shared" si="15"/>
        <v>0.108106996</v>
      </c>
      <c r="W109" s="225">
        <f t="shared" si="16"/>
        <v>39.049999999999997</v>
      </c>
      <c r="X109" s="225">
        <f t="shared" si="17"/>
        <v>41.73</v>
      </c>
      <c r="Y109" s="224">
        <f t="shared" si="18"/>
        <v>0.27168963121182488</v>
      </c>
      <c r="Z109" s="309">
        <v>0</v>
      </c>
      <c r="AA109" s="8">
        <v>0</v>
      </c>
      <c r="AB109" s="221">
        <v>0</v>
      </c>
      <c r="AC109" s="191">
        <v>100</v>
      </c>
      <c r="AD109" s="191">
        <v>25</v>
      </c>
      <c r="AE109" s="191">
        <v>153</v>
      </c>
      <c r="AF109" s="191">
        <v>113</v>
      </c>
    </row>
    <row r="110" spans="1:32" x14ac:dyDescent="0.2">
      <c r="A110" s="215">
        <v>105</v>
      </c>
      <c r="B110" s="223">
        <f t="shared" si="10"/>
        <v>40422</v>
      </c>
      <c r="C110" s="224">
        <f>VLOOKUP(B110, 'Power Curves'!$B$9:$I$261, 3)+IF(BasisNumber=1, 0,VLOOKUP(B110,'Power Curves'!$BM$9:$BO$316,2))</f>
        <v>40.299999999999997</v>
      </c>
      <c r="D110" s="224">
        <f>VLOOKUP(B110, 'Power Curves'!$B$9:$I$261, 7)+IF(BasisNumber=1, 0,VLOOKUP(B110,'Power Curves'!$BM$9:$BO$316,3))</f>
        <v>23.033000000000001</v>
      </c>
      <c r="E110" s="225">
        <f>IF(VLOOKUP(B110,'Power Curves'!$K$9:$AD$232,15)&lt;&gt;0, VLOOKUP(B110,'Power Curves'!$K$9:$AD$232,15), E98)</f>
        <v>0.21</v>
      </c>
      <c r="F110" s="226">
        <f>IF(VLOOKUP(B110,'Power Curves'!$K$9:$AD$232,19)&lt;&gt;0, VLOOKUP(B110,'Power Curves'!$K$9:$AD$232,19), F109)</f>
        <v>0.106696523</v>
      </c>
      <c r="G110" s="225">
        <f>VLOOKUP(B110, 'Power Curves'!$K$9:$R$330, 3)</f>
        <v>30.599</v>
      </c>
      <c r="H110" s="225">
        <f>VLOOKUP(B110, 'Power Curves'!$K$9:$R$330, 7)</f>
        <v>32.276000000000003</v>
      </c>
      <c r="I110" s="308">
        <f>SQRT( (VLOOKUP(B110, 'Power Curves'!$K$9:$AL$227, 23)^2*16+VLOOKUP(B110, 'Power Curves'!$K$9:$AL$227, 27)^2*8)/24)</f>
        <v>0.27052934437892062</v>
      </c>
      <c r="K110" s="218">
        <f t="shared" si="11"/>
        <v>40422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235">
        <f t="shared" si="12"/>
        <v>40.299999999999997</v>
      </c>
      <c r="T110" s="229">
        <f t="shared" si="13"/>
        <v>23.033000000000001</v>
      </c>
      <c r="U110" s="224">
        <f t="shared" si="14"/>
        <v>0.21</v>
      </c>
      <c r="V110" s="226">
        <f t="shared" si="15"/>
        <v>0.106696523</v>
      </c>
      <c r="W110" s="225">
        <f t="shared" si="16"/>
        <v>30.599</v>
      </c>
      <c r="X110" s="225">
        <f t="shared" si="17"/>
        <v>32.276000000000003</v>
      </c>
      <c r="Y110" s="224">
        <f t="shared" si="18"/>
        <v>0.27052934437892062</v>
      </c>
      <c r="Z110" s="309">
        <v>0</v>
      </c>
      <c r="AA110" s="8">
        <v>0</v>
      </c>
      <c r="AB110" s="221">
        <v>0</v>
      </c>
      <c r="AC110" s="191">
        <v>100</v>
      </c>
      <c r="AD110" s="191">
        <v>25</v>
      </c>
      <c r="AE110" s="191">
        <v>154</v>
      </c>
      <c r="AF110" s="191">
        <v>114</v>
      </c>
    </row>
    <row r="111" spans="1:32" x14ac:dyDescent="0.2">
      <c r="A111" s="215">
        <v>106</v>
      </c>
      <c r="B111" s="223">
        <f t="shared" si="10"/>
        <v>40452</v>
      </c>
      <c r="C111" s="224">
        <f>VLOOKUP(B111, 'Power Curves'!$B$9:$I$261, 3)+IF(BasisNumber=1, 0,VLOOKUP(B111,'Power Curves'!$BM$9:$BO$316,2))</f>
        <v>38.520000000000003</v>
      </c>
      <c r="D111" s="224">
        <f>VLOOKUP(B111, 'Power Curves'!$B$9:$I$261, 7)+IF(BasisNumber=1, 0,VLOOKUP(B111,'Power Curves'!$BM$9:$BO$316,3))</f>
        <v>22.664999999999999</v>
      </c>
      <c r="E111" s="225">
        <f>IF(VLOOKUP(B111,'Power Curves'!$K$9:$AD$232,15)&lt;&gt;0, VLOOKUP(B111,'Power Curves'!$K$9:$AD$232,15), E99)</f>
        <v>0.21</v>
      </c>
      <c r="F111" s="226">
        <f>IF(VLOOKUP(B111,'Power Curves'!$K$9:$AD$232,19)&lt;&gt;0, VLOOKUP(B111,'Power Curves'!$K$9:$AD$232,19), F110)</f>
        <v>0.105257667</v>
      </c>
      <c r="G111" s="225">
        <f>VLOOKUP(B111, 'Power Curves'!$K$9:$R$330, 3)</f>
        <v>29.391000000000002</v>
      </c>
      <c r="H111" s="225">
        <f>VLOOKUP(B111, 'Power Curves'!$K$9:$R$330, 7)</f>
        <v>29.894000000000002</v>
      </c>
      <c r="I111" s="308">
        <f>SQRT( (VLOOKUP(B111, 'Power Curves'!$K$9:$AL$227, 23)^2*16+VLOOKUP(B111, 'Power Curves'!$K$9:$AL$227, 27)^2*8)/24)</f>
        <v>0.26219182374914413</v>
      </c>
      <c r="K111" s="218">
        <f t="shared" si="11"/>
        <v>40452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235">
        <f t="shared" si="12"/>
        <v>38.520000000000003</v>
      </c>
      <c r="T111" s="229">
        <f t="shared" si="13"/>
        <v>22.664999999999999</v>
      </c>
      <c r="U111" s="224">
        <f t="shared" si="14"/>
        <v>0.21</v>
      </c>
      <c r="V111" s="226">
        <f t="shared" si="15"/>
        <v>0.105257667</v>
      </c>
      <c r="W111" s="225">
        <f t="shared" si="16"/>
        <v>29.391000000000002</v>
      </c>
      <c r="X111" s="225">
        <f t="shared" si="17"/>
        <v>29.894000000000002</v>
      </c>
      <c r="Y111" s="224">
        <f t="shared" si="18"/>
        <v>0.26219182374914413</v>
      </c>
      <c r="Z111" s="309">
        <v>0</v>
      </c>
      <c r="AA111" s="8">
        <v>0</v>
      </c>
      <c r="AB111" s="221">
        <v>0</v>
      </c>
      <c r="AC111" s="191">
        <v>100</v>
      </c>
      <c r="AD111" s="191">
        <v>25</v>
      </c>
      <c r="AE111" s="191">
        <v>155</v>
      </c>
      <c r="AF111" s="191">
        <v>115</v>
      </c>
    </row>
    <row r="112" spans="1:32" x14ac:dyDescent="0.2">
      <c r="A112" s="215">
        <v>107</v>
      </c>
      <c r="B112" s="223">
        <f t="shared" si="10"/>
        <v>40483</v>
      </c>
      <c r="C112" s="224">
        <f>VLOOKUP(B112, 'Power Curves'!$B$9:$I$261, 3)+IF(BasisNumber=1, 0,VLOOKUP(B112,'Power Curves'!$BM$9:$BO$316,2))</f>
        <v>37.520000000000003</v>
      </c>
      <c r="D112" s="224">
        <f>VLOOKUP(B112, 'Power Curves'!$B$9:$I$261, 7)+IF(BasisNumber=1, 0,VLOOKUP(B112,'Power Curves'!$BM$9:$BO$316,3))</f>
        <v>22.765000000000001</v>
      </c>
      <c r="E112" s="225">
        <f>IF(VLOOKUP(B112,'Power Curves'!$K$9:$AD$232,15)&lt;&gt;0, VLOOKUP(B112,'Power Curves'!$K$9:$AD$232,15), E100)</f>
        <v>0.21</v>
      </c>
      <c r="F112" s="226">
        <f>IF(VLOOKUP(B112,'Power Curves'!$K$9:$AD$232,19)&lt;&gt;0, VLOOKUP(B112,'Power Curves'!$K$9:$AD$232,19), F111)</f>
        <v>0.104208957</v>
      </c>
      <c r="G112" s="225">
        <f>VLOOKUP(B112, 'Power Curves'!$K$9:$R$330, 3)</f>
        <v>29.641000000000002</v>
      </c>
      <c r="H112" s="225">
        <f>VLOOKUP(B112, 'Power Curves'!$K$9:$R$330, 7)</f>
        <v>29.394000000000002</v>
      </c>
      <c r="I112" s="308">
        <f>SQRT( (VLOOKUP(B112, 'Power Curves'!$K$9:$AL$227, 23)^2*16+VLOOKUP(B112, 'Power Curves'!$K$9:$AL$227, 27)^2*8)/24)</f>
        <v>0.26181712719799816</v>
      </c>
      <c r="K112" s="218">
        <f t="shared" si="11"/>
        <v>40483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235">
        <f t="shared" si="12"/>
        <v>37.520000000000003</v>
      </c>
      <c r="T112" s="229">
        <f t="shared" si="13"/>
        <v>22.765000000000001</v>
      </c>
      <c r="U112" s="224">
        <f t="shared" si="14"/>
        <v>0.21</v>
      </c>
      <c r="V112" s="226">
        <f t="shared" si="15"/>
        <v>0.104208957</v>
      </c>
      <c r="W112" s="225">
        <f t="shared" si="16"/>
        <v>29.641000000000002</v>
      </c>
      <c r="X112" s="225">
        <f t="shared" si="17"/>
        <v>29.394000000000002</v>
      </c>
      <c r="Y112" s="224">
        <f t="shared" si="18"/>
        <v>0.26181712719799816</v>
      </c>
      <c r="Z112" s="309">
        <v>0</v>
      </c>
      <c r="AA112" s="8">
        <v>0</v>
      </c>
      <c r="AB112" s="221">
        <v>0</v>
      </c>
      <c r="AC112" s="191">
        <v>100</v>
      </c>
      <c r="AD112" s="191">
        <v>25</v>
      </c>
      <c r="AE112" s="191">
        <v>156</v>
      </c>
      <c r="AF112" s="191">
        <v>116</v>
      </c>
    </row>
    <row r="113" spans="1:32" x14ac:dyDescent="0.2">
      <c r="A113" s="215">
        <v>108</v>
      </c>
      <c r="B113" s="223">
        <f t="shared" si="10"/>
        <v>40513</v>
      </c>
      <c r="C113" s="224">
        <f>VLOOKUP(B113, 'Power Curves'!$B$9:$I$261, 3)+IF(BasisNumber=1, 0,VLOOKUP(B113,'Power Curves'!$BM$9:$BO$316,2))</f>
        <v>38.42</v>
      </c>
      <c r="D113" s="224">
        <f>VLOOKUP(B113, 'Power Curves'!$B$9:$I$261, 7)+IF(BasisNumber=1, 0,VLOOKUP(B113,'Power Curves'!$BM$9:$BO$316,3))</f>
        <v>24.614999999999998</v>
      </c>
      <c r="E113" s="225">
        <f>IF(VLOOKUP(B113,'Power Curves'!$K$9:$AD$232,15)&lt;&gt;0, VLOOKUP(B113,'Power Curves'!$K$9:$AD$232,15), E101)</f>
        <v>0.21</v>
      </c>
      <c r="F113" s="226">
        <f>IF(VLOOKUP(B113,'Power Curves'!$K$9:$AD$232,19)&lt;&gt;0, VLOOKUP(B113,'Power Curves'!$K$9:$AD$232,19), F112)</f>
        <v>0.10441576800000001</v>
      </c>
      <c r="G113" s="225">
        <f>VLOOKUP(B113, 'Power Curves'!$K$9:$R$330, 3)</f>
        <v>29.706000000000003</v>
      </c>
      <c r="H113" s="225">
        <f>VLOOKUP(B113, 'Power Curves'!$K$9:$R$330, 7)</f>
        <v>30.104000000000003</v>
      </c>
      <c r="I113" s="308">
        <f>SQRT( (VLOOKUP(B113, 'Power Curves'!$K$9:$AL$227, 23)^2*16+VLOOKUP(B113, 'Power Curves'!$K$9:$AL$227, 27)^2*8)/24)</f>
        <v>0.26180928747017657</v>
      </c>
      <c r="K113" s="218">
        <f t="shared" si="11"/>
        <v>40513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235">
        <f t="shared" si="12"/>
        <v>38.42</v>
      </c>
      <c r="T113" s="229">
        <f t="shared" si="13"/>
        <v>24.614999999999998</v>
      </c>
      <c r="U113" s="224">
        <f t="shared" si="14"/>
        <v>0.21</v>
      </c>
      <c r="V113" s="226">
        <f t="shared" si="15"/>
        <v>0.10441576800000001</v>
      </c>
      <c r="W113" s="225">
        <f t="shared" si="16"/>
        <v>29.706000000000003</v>
      </c>
      <c r="X113" s="225">
        <f t="shared" si="17"/>
        <v>30.104000000000003</v>
      </c>
      <c r="Y113" s="224">
        <f t="shared" si="18"/>
        <v>0.26180928747017657</v>
      </c>
      <c r="Z113" s="309">
        <v>0</v>
      </c>
      <c r="AA113" s="8">
        <v>0</v>
      </c>
      <c r="AB113" s="221">
        <v>0</v>
      </c>
      <c r="AC113" s="191">
        <v>100</v>
      </c>
      <c r="AD113" s="191">
        <v>25</v>
      </c>
      <c r="AE113" s="191">
        <v>157</v>
      </c>
      <c r="AF113" s="191">
        <v>117</v>
      </c>
    </row>
    <row r="114" spans="1:32" x14ac:dyDescent="0.2">
      <c r="A114" s="215">
        <v>109</v>
      </c>
      <c r="B114" s="223">
        <f t="shared" si="10"/>
        <v>40544</v>
      </c>
      <c r="C114" s="224">
        <f>VLOOKUP(B114, 'Power Curves'!$B$9:$I$261, 3)+IF(BasisNumber=1, 0,VLOOKUP(B114,'Power Curves'!$BM$9:$BO$316,2))</f>
        <v>39.92</v>
      </c>
      <c r="D114" s="224">
        <f>VLOOKUP(B114, 'Power Curves'!$B$9:$I$261, 7)+IF(BasisNumber=1, 0,VLOOKUP(B114,'Power Curves'!$BM$9:$BO$316,3))</f>
        <v>25.482000000000003</v>
      </c>
      <c r="E114" s="225">
        <f>IF(VLOOKUP(B114,'Power Curves'!$K$9:$AD$232,15)&lt;&gt;0, VLOOKUP(B114,'Power Curves'!$K$9:$AD$232,15), E102)</f>
        <v>0.21</v>
      </c>
      <c r="F114" s="226">
        <f>IF(VLOOKUP(B114,'Power Curves'!$K$9:$AD$232,19)&lt;&gt;0, VLOOKUP(B114,'Power Curves'!$K$9:$AD$232,19), F113)</f>
        <v>0.104853212</v>
      </c>
      <c r="G114" s="225">
        <f>VLOOKUP(B114, 'Power Curves'!$K$9:$R$330, 3)</f>
        <v>35.743000000000002</v>
      </c>
      <c r="H114" s="225">
        <f>VLOOKUP(B114, 'Power Curves'!$K$9:$R$330, 7)</f>
        <v>33.802</v>
      </c>
      <c r="I114" s="308">
        <f>SQRT( (VLOOKUP(B114, 'Power Curves'!$K$9:$AL$227, 23)^2*16+VLOOKUP(B114, 'Power Curves'!$K$9:$AL$227, 27)^2*8)/24)</f>
        <v>0.26207077373571425</v>
      </c>
      <c r="K114" s="218">
        <f t="shared" si="11"/>
        <v>40544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235">
        <f t="shared" si="12"/>
        <v>39.92</v>
      </c>
      <c r="T114" s="229">
        <f t="shared" si="13"/>
        <v>25.482000000000003</v>
      </c>
      <c r="U114" s="224">
        <f t="shared" si="14"/>
        <v>0.21</v>
      </c>
      <c r="V114" s="226">
        <f t="shared" si="15"/>
        <v>0.104853212</v>
      </c>
      <c r="W114" s="225">
        <f t="shared" si="16"/>
        <v>35.743000000000002</v>
      </c>
      <c r="X114" s="225">
        <f t="shared" si="17"/>
        <v>33.802</v>
      </c>
      <c r="Y114" s="224">
        <f t="shared" si="18"/>
        <v>0.26207077373571425</v>
      </c>
      <c r="Z114" s="309">
        <v>0</v>
      </c>
      <c r="AA114" s="8">
        <v>0</v>
      </c>
      <c r="AB114" s="221">
        <v>0</v>
      </c>
      <c r="AC114" s="191">
        <v>100</v>
      </c>
      <c r="AD114" s="191">
        <v>25</v>
      </c>
      <c r="AE114" s="191">
        <v>158</v>
      </c>
      <c r="AF114" s="191">
        <v>118</v>
      </c>
    </row>
    <row r="115" spans="1:32" x14ac:dyDescent="0.2">
      <c r="A115" s="215">
        <v>110</v>
      </c>
      <c r="B115" s="223">
        <f t="shared" si="10"/>
        <v>40575</v>
      </c>
      <c r="C115" s="224">
        <f>VLOOKUP(B115, 'Power Curves'!$B$9:$I$261, 3)+IF(BasisNumber=1, 0,VLOOKUP(B115,'Power Curves'!$BM$9:$BO$316,2))</f>
        <v>39.17</v>
      </c>
      <c r="D115" s="224">
        <f>VLOOKUP(B115, 'Power Curves'!$B$9:$I$261, 7)+IF(BasisNumber=1, 0,VLOOKUP(B115,'Power Curves'!$BM$9:$BO$316,3))</f>
        <v>26.432000000000002</v>
      </c>
      <c r="E115" s="225">
        <f>IF(VLOOKUP(B115,'Power Curves'!$K$9:$AD$232,15)&lt;&gt;0, VLOOKUP(B115,'Power Curves'!$K$9:$AD$232,15), E103)</f>
        <v>0.21</v>
      </c>
      <c r="F115" s="226">
        <f>IF(VLOOKUP(B115,'Power Curves'!$K$9:$AD$232,19)&lt;&gt;0, VLOOKUP(B115,'Power Curves'!$K$9:$AD$232,19), F114)</f>
        <v>0.10472384800000001</v>
      </c>
      <c r="G115" s="225">
        <f>VLOOKUP(B115, 'Power Curves'!$K$9:$R$330, 3)</f>
        <v>34.493000000000002</v>
      </c>
      <c r="H115" s="225">
        <f>VLOOKUP(B115, 'Power Curves'!$K$9:$R$330, 7)</f>
        <v>33.052</v>
      </c>
      <c r="I115" s="308">
        <f>SQRT( (VLOOKUP(B115, 'Power Curves'!$K$9:$AL$227, 23)^2*16+VLOOKUP(B115, 'Power Curves'!$K$9:$AL$227, 27)^2*8)/24)</f>
        <v>0.26193699190534475</v>
      </c>
      <c r="K115" s="218">
        <f t="shared" si="11"/>
        <v>40575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235">
        <f t="shared" si="12"/>
        <v>39.17</v>
      </c>
      <c r="T115" s="229">
        <f t="shared" si="13"/>
        <v>26.432000000000002</v>
      </c>
      <c r="U115" s="224">
        <f t="shared" si="14"/>
        <v>0.21</v>
      </c>
      <c r="V115" s="226">
        <f t="shared" si="15"/>
        <v>0.10472384800000001</v>
      </c>
      <c r="W115" s="225">
        <f t="shared" si="16"/>
        <v>34.493000000000002</v>
      </c>
      <c r="X115" s="225">
        <f t="shared" si="17"/>
        <v>33.052</v>
      </c>
      <c r="Y115" s="224">
        <f t="shared" si="18"/>
        <v>0.26193699190534475</v>
      </c>
      <c r="Z115" s="309">
        <v>0</v>
      </c>
      <c r="AA115" s="8">
        <v>0</v>
      </c>
      <c r="AB115" s="221">
        <v>0</v>
      </c>
      <c r="AC115" s="191">
        <v>100</v>
      </c>
      <c r="AD115" s="191">
        <v>25</v>
      </c>
      <c r="AE115" s="191">
        <v>159</v>
      </c>
      <c r="AF115" s="191">
        <v>119</v>
      </c>
    </row>
    <row r="116" spans="1:32" x14ac:dyDescent="0.2">
      <c r="A116" s="215">
        <v>111</v>
      </c>
      <c r="B116" s="223">
        <f t="shared" si="10"/>
        <v>40603</v>
      </c>
      <c r="C116" s="224">
        <f>VLOOKUP(B116, 'Power Curves'!$B$9:$I$261, 3)+IF(BasisNumber=1, 0,VLOOKUP(B116,'Power Curves'!$BM$9:$BO$316,2))</f>
        <v>37.606000000000002</v>
      </c>
      <c r="D116" s="224">
        <f>VLOOKUP(B116, 'Power Curves'!$B$9:$I$261, 7)+IF(BasisNumber=1, 0,VLOOKUP(B116,'Power Curves'!$BM$9:$BO$316,3))</f>
        <v>25.382000000000001</v>
      </c>
      <c r="E116" s="225">
        <f>IF(VLOOKUP(B116,'Power Curves'!$K$9:$AD$232,15)&lt;&gt;0, VLOOKUP(B116,'Power Curves'!$K$9:$AD$232,15), E104)</f>
        <v>0.21</v>
      </c>
      <c r="F116" s="226">
        <f>IF(VLOOKUP(B116,'Power Curves'!$K$9:$AD$232,19)&lt;&gt;0, VLOOKUP(B116,'Power Curves'!$K$9:$AD$232,19), F115)</f>
        <v>0.10304408600000001</v>
      </c>
      <c r="G116" s="225">
        <f>VLOOKUP(B116, 'Power Curves'!$K$9:$R$330, 3)</f>
        <v>33.07</v>
      </c>
      <c r="H116" s="225">
        <f>VLOOKUP(B116, 'Power Curves'!$K$9:$R$330, 7)</f>
        <v>32.21</v>
      </c>
      <c r="I116" s="308">
        <f>SQRT( (VLOOKUP(B116, 'Power Curves'!$K$9:$AL$227, 23)^2*16+VLOOKUP(B116, 'Power Curves'!$K$9:$AL$227, 27)^2*8)/24)</f>
        <v>0.26123798426340344</v>
      </c>
      <c r="K116" s="218">
        <f t="shared" si="11"/>
        <v>40603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235">
        <f t="shared" si="12"/>
        <v>37.606000000000002</v>
      </c>
      <c r="T116" s="229">
        <f t="shared" si="13"/>
        <v>25.382000000000001</v>
      </c>
      <c r="U116" s="224">
        <f t="shared" si="14"/>
        <v>0.21</v>
      </c>
      <c r="V116" s="226">
        <f t="shared" si="15"/>
        <v>0.10304408600000001</v>
      </c>
      <c r="W116" s="225">
        <f t="shared" si="16"/>
        <v>33.07</v>
      </c>
      <c r="X116" s="225">
        <f t="shared" si="17"/>
        <v>32.21</v>
      </c>
      <c r="Y116" s="224">
        <f t="shared" si="18"/>
        <v>0.26123798426340344</v>
      </c>
      <c r="Z116" s="309">
        <v>0</v>
      </c>
      <c r="AA116" s="8">
        <v>0</v>
      </c>
      <c r="AB116" s="221">
        <v>0</v>
      </c>
      <c r="AC116" s="191">
        <v>100</v>
      </c>
      <c r="AD116" s="191">
        <v>25</v>
      </c>
      <c r="AE116" s="191">
        <v>160</v>
      </c>
      <c r="AF116" s="191">
        <v>120</v>
      </c>
    </row>
    <row r="117" spans="1:32" x14ac:dyDescent="0.2">
      <c r="A117" s="215">
        <v>112</v>
      </c>
      <c r="B117" s="223">
        <f t="shared" si="10"/>
        <v>40634</v>
      </c>
      <c r="C117" s="224">
        <f>VLOOKUP(B117, 'Power Curves'!$B$9:$I$261, 3)+IF(BasisNumber=1, 0,VLOOKUP(B117,'Power Curves'!$BM$9:$BO$316,2))</f>
        <v>38.39</v>
      </c>
      <c r="D117" s="224">
        <f>VLOOKUP(B117, 'Power Curves'!$B$9:$I$261, 7)+IF(BasisNumber=1, 0,VLOOKUP(B117,'Power Curves'!$BM$9:$BO$316,3))</f>
        <v>25.082000000000001</v>
      </c>
      <c r="E117" s="225">
        <f>IF(VLOOKUP(B117,'Power Curves'!$K$9:$AD$232,15)&lt;&gt;0, VLOOKUP(B117,'Power Curves'!$K$9:$AD$232,15), E105)</f>
        <v>0.21</v>
      </c>
      <c r="F117" s="226">
        <f>IF(VLOOKUP(B117,'Power Curves'!$K$9:$AD$232,19)&lt;&gt;0, VLOOKUP(B117,'Power Curves'!$K$9:$AD$232,19), F116)</f>
        <v>0.102898094</v>
      </c>
      <c r="G117" s="225">
        <f>VLOOKUP(B117, 'Power Curves'!$K$9:$R$330, 3)</f>
        <v>32.338999999999999</v>
      </c>
      <c r="H117" s="225">
        <f>VLOOKUP(B117, 'Power Curves'!$K$9:$R$330, 7)</f>
        <v>31.197000000000003</v>
      </c>
      <c r="I117" s="308">
        <f>SQRT( (VLOOKUP(B117, 'Power Curves'!$K$9:$AL$227, 23)^2*16+VLOOKUP(B117, 'Power Curves'!$K$9:$AL$227, 27)^2*8)/24)</f>
        <v>0.26109834041009411</v>
      </c>
      <c r="K117" s="218">
        <f t="shared" si="11"/>
        <v>40634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235">
        <f t="shared" si="12"/>
        <v>38.39</v>
      </c>
      <c r="T117" s="229">
        <f t="shared" si="13"/>
        <v>25.082000000000001</v>
      </c>
      <c r="U117" s="224">
        <f t="shared" si="14"/>
        <v>0.21</v>
      </c>
      <c r="V117" s="226">
        <f t="shared" si="15"/>
        <v>0.102898094</v>
      </c>
      <c r="W117" s="225">
        <f t="shared" si="16"/>
        <v>32.338999999999999</v>
      </c>
      <c r="X117" s="225">
        <f t="shared" si="17"/>
        <v>31.197000000000003</v>
      </c>
      <c r="Y117" s="224">
        <f t="shared" si="18"/>
        <v>0.26109834041009411</v>
      </c>
      <c r="Z117" s="309">
        <v>0</v>
      </c>
      <c r="AA117" s="8">
        <v>0</v>
      </c>
      <c r="AB117" s="221">
        <v>0</v>
      </c>
      <c r="AC117" s="191">
        <v>100</v>
      </c>
      <c r="AD117" s="191">
        <v>25</v>
      </c>
      <c r="AE117" s="191">
        <v>161</v>
      </c>
      <c r="AF117" s="191">
        <v>121</v>
      </c>
    </row>
    <row r="118" spans="1:32" x14ac:dyDescent="0.2">
      <c r="A118" s="215">
        <v>113</v>
      </c>
      <c r="B118" s="223">
        <f t="shared" si="10"/>
        <v>40664</v>
      </c>
      <c r="C118" s="224">
        <f>VLOOKUP(B118, 'Power Curves'!$B$9:$I$261, 3)+IF(BasisNumber=1, 0,VLOOKUP(B118,'Power Curves'!$BM$9:$BO$316,2))</f>
        <v>40.35</v>
      </c>
      <c r="D118" s="224">
        <f>VLOOKUP(B118, 'Power Curves'!$B$9:$I$261, 7)+IF(BasisNumber=1, 0,VLOOKUP(B118,'Power Curves'!$BM$9:$BO$316,3))</f>
        <v>24.682000000000002</v>
      </c>
      <c r="E118" s="225">
        <f>IF(VLOOKUP(B118,'Power Curves'!$K$9:$AD$232,15)&lt;&gt;0, VLOOKUP(B118,'Power Curves'!$K$9:$AD$232,15), E106)</f>
        <v>0.21</v>
      </c>
      <c r="F118" s="226">
        <f>IF(VLOOKUP(B118,'Power Curves'!$K$9:$AD$232,19)&lt;&gt;0, VLOOKUP(B118,'Power Curves'!$K$9:$AD$232,19), F117)</f>
        <v>0.104077297</v>
      </c>
      <c r="G118" s="225">
        <f>VLOOKUP(B118, 'Power Curves'!$K$9:$R$330, 3)</f>
        <v>33.512999999999998</v>
      </c>
      <c r="H118" s="225">
        <f>VLOOKUP(B118, 'Power Curves'!$K$9:$R$330, 7)</f>
        <v>34.243000000000002</v>
      </c>
      <c r="I118" s="308">
        <f>SQRT( (VLOOKUP(B118, 'Power Curves'!$K$9:$AL$227, 23)^2*16+VLOOKUP(B118, 'Power Curves'!$K$9:$AL$227, 27)^2*8)/24)</f>
        <v>0.26176235666321068</v>
      </c>
      <c r="K118" s="218">
        <f t="shared" si="11"/>
        <v>40664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235">
        <f t="shared" si="12"/>
        <v>40.35</v>
      </c>
      <c r="T118" s="229">
        <f t="shared" si="13"/>
        <v>24.682000000000002</v>
      </c>
      <c r="U118" s="224">
        <f t="shared" si="14"/>
        <v>0.21</v>
      </c>
      <c r="V118" s="226">
        <f t="shared" si="15"/>
        <v>0.104077297</v>
      </c>
      <c r="W118" s="225">
        <f t="shared" si="16"/>
        <v>33.512999999999998</v>
      </c>
      <c r="X118" s="225">
        <f t="shared" si="17"/>
        <v>34.243000000000002</v>
      </c>
      <c r="Y118" s="224">
        <f t="shared" si="18"/>
        <v>0.26176235666321068</v>
      </c>
      <c r="Z118" s="309">
        <v>0</v>
      </c>
      <c r="AA118" s="8">
        <v>0</v>
      </c>
      <c r="AB118" s="221">
        <v>0</v>
      </c>
      <c r="AC118" s="191">
        <v>100</v>
      </c>
      <c r="AD118" s="191">
        <v>25</v>
      </c>
      <c r="AE118" s="191">
        <v>162</v>
      </c>
      <c r="AF118" s="191">
        <v>122</v>
      </c>
    </row>
    <row r="119" spans="1:32" x14ac:dyDescent="0.2">
      <c r="A119" s="215">
        <v>114</v>
      </c>
      <c r="B119" s="223">
        <f t="shared" si="10"/>
        <v>40695</v>
      </c>
      <c r="C119" s="224">
        <f>VLOOKUP(B119, 'Power Curves'!$B$9:$I$261, 3)+IF(BasisNumber=1, 0,VLOOKUP(B119,'Power Curves'!$BM$9:$BO$316,2))</f>
        <v>44.4</v>
      </c>
      <c r="D119" s="224">
        <f>VLOOKUP(B119, 'Power Curves'!$B$9:$I$261, 7)+IF(BasisNumber=1, 0,VLOOKUP(B119,'Power Curves'!$BM$9:$BO$316,3))</f>
        <v>25.282</v>
      </c>
      <c r="E119" s="225">
        <f>IF(VLOOKUP(B119,'Power Curves'!$K$9:$AD$232,15)&lt;&gt;0, VLOOKUP(B119,'Power Curves'!$K$9:$AD$232,15), E107)</f>
        <v>0.21</v>
      </c>
      <c r="F119" s="226">
        <f>IF(VLOOKUP(B119,'Power Curves'!$K$9:$AD$232,19)&lt;&gt;0, VLOOKUP(B119,'Power Curves'!$K$9:$AD$232,19), F118)</f>
        <v>0.10421730700000001</v>
      </c>
      <c r="G119" s="225">
        <f>VLOOKUP(B119, 'Power Curves'!$K$9:$R$330, 3)</f>
        <v>38.03</v>
      </c>
      <c r="H119" s="225">
        <f>VLOOKUP(B119, 'Power Curves'!$K$9:$R$330, 7)</f>
        <v>41.463000000000001</v>
      </c>
      <c r="I119" s="308">
        <f>SQRT( (VLOOKUP(B119, 'Power Curves'!$K$9:$AL$227, 23)^2*16+VLOOKUP(B119, 'Power Curves'!$K$9:$AL$227, 27)^2*8)/24)</f>
        <v>0.2620107826751637</v>
      </c>
      <c r="K119" s="218">
        <f t="shared" si="11"/>
        <v>40695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235">
        <f t="shared" si="12"/>
        <v>44.4</v>
      </c>
      <c r="T119" s="229">
        <f t="shared" si="13"/>
        <v>25.282</v>
      </c>
      <c r="U119" s="224">
        <f t="shared" si="14"/>
        <v>0.21</v>
      </c>
      <c r="V119" s="226">
        <f t="shared" si="15"/>
        <v>0.10421730700000001</v>
      </c>
      <c r="W119" s="225">
        <f t="shared" si="16"/>
        <v>38.03</v>
      </c>
      <c r="X119" s="225">
        <f t="shared" si="17"/>
        <v>41.463000000000001</v>
      </c>
      <c r="Y119" s="224">
        <f t="shared" si="18"/>
        <v>0.2620107826751637</v>
      </c>
      <c r="Z119" s="309">
        <v>0</v>
      </c>
      <c r="AA119" s="8">
        <v>0</v>
      </c>
      <c r="AB119" s="221">
        <v>0</v>
      </c>
      <c r="AC119" s="191">
        <v>100</v>
      </c>
      <c r="AD119" s="191">
        <v>25</v>
      </c>
      <c r="AE119" s="191">
        <v>163</v>
      </c>
      <c r="AF119" s="191">
        <v>123</v>
      </c>
    </row>
    <row r="120" spans="1:32" x14ac:dyDescent="0.2">
      <c r="A120" s="215">
        <v>115</v>
      </c>
      <c r="B120" s="223">
        <f t="shared" si="10"/>
        <v>40725</v>
      </c>
      <c r="C120" s="224">
        <f>VLOOKUP(B120, 'Power Curves'!$B$9:$I$261, 3)+IF(BasisNumber=1, 0,VLOOKUP(B120,'Power Curves'!$BM$9:$BO$316,2))</f>
        <v>53.95</v>
      </c>
      <c r="D120" s="224">
        <f>VLOOKUP(B120, 'Power Curves'!$B$9:$I$261, 7)+IF(BasisNumber=1, 0,VLOOKUP(B120,'Power Curves'!$BM$9:$BO$316,3))</f>
        <v>26.782</v>
      </c>
      <c r="E120" s="225">
        <f>IF(VLOOKUP(B120,'Power Curves'!$K$9:$AD$232,15)&lt;&gt;0, VLOOKUP(B120,'Power Curves'!$K$9:$AD$232,15), E108)</f>
        <v>0.21</v>
      </c>
      <c r="F120" s="226">
        <f>IF(VLOOKUP(B120,'Power Curves'!$K$9:$AD$232,19)&lt;&gt;0, VLOOKUP(B120,'Power Curves'!$K$9:$AD$232,19), F119)</f>
        <v>0.104636883</v>
      </c>
      <c r="G120" s="225">
        <f>VLOOKUP(B120, 'Power Curves'!$K$9:$R$330, 3)</f>
        <v>42.7</v>
      </c>
      <c r="H120" s="225">
        <f>VLOOKUP(B120, 'Power Curves'!$K$9:$R$330, 7)</f>
        <v>45.13</v>
      </c>
      <c r="I120" s="308">
        <f>SQRT( (VLOOKUP(B120, 'Power Curves'!$K$9:$AL$227, 23)^2*16+VLOOKUP(B120, 'Power Curves'!$K$9:$AL$227, 27)^2*8)/24)</f>
        <v>0.26227489829447814</v>
      </c>
      <c r="K120" s="218">
        <f t="shared" si="11"/>
        <v>40725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235">
        <f t="shared" si="12"/>
        <v>53.95</v>
      </c>
      <c r="T120" s="229">
        <f t="shared" si="13"/>
        <v>26.782</v>
      </c>
      <c r="U120" s="224">
        <f t="shared" si="14"/>
        <v>0.21</v>
      </c>
      <c r="V120" s="226">
        <f t="shared" si="15"/>
        <v>0.104636883</v>
      </c>
      <c r="W120" s="225">
        <f t="shared" si="16"/>
        <v>42.7</v>
      </c>
      <c r="X120" s="225">
        <f t="shared" si="17"/>
        <v>45.13</v>
      </c>
      <c r="Y120" s="224">
        <f t="shared" si="18"/>
        <v>0.26227489829447814</v>
      </c>
      <c r="Z120" s="309">
        <v>0</v>
      </c>
      <c r="AA120" s="8">
        <v>0</v>
      </c>
      <c r="AB120" s="221">
        <v>0</v>
      </c>
      <c r="AC120" s="191">
        <v>100</v>
      </c>
      <c r="AD120" s="191">
        <v>25</v>
      </c>
      <c r="AE120" s="191">
        <v>164</v>
      </c>
      <c r="AF120" s="191">
        <v>124</v>
      </c>
    </row>
    <row r="121" spans="1:32" x14ac:dyDescent="0.2">
      <c r="A121" s="215">
        <v>116</v>
      </c>
      <c r="B121" s="223">
        <f t="shared" si="10"/>
        <v>40756</v>
      </c>
      <c r="C121" s="224">
        <f>VLOOKUP(B121, 'Power Curves'!$B$9:$I$261, 3)+IF(BasisNumber=1, 0,VLOOKUP(B121,'Power Curves'!$BM$9:$BO$316,2))</f>
        <v>53.55</v>
      </c>
      <c r="D121" s="224">
        <f>VLOOKUP(B121, 'Power Curves'!$B$9:$I$261, 7)+IF(BasisNumber=1, 0,VLOOKUP(B121,'Power Curves'!$BM$9:$BO$316,3))</f>
        <v>26.832000000000001</v>
      </c>
      <c r="E121" s="225">
        <f>IF(VLOOKUP(B121,'Power Curves'!$K$9:$AD$232,15)&lt;&gt;0, VLOOKUP(B121,'Power Curves'!$K$9:$AD$232,15), E109)</f>
        <v>0.21</v>
      </c>
      <c r="F121" s="226">
        <f>IF(VLOOKUP(B121,'Power Curves'!$K$9:$AD$232,19)&lt;&gt;0, VLOOKUP(B121,'Power Curves'!$K$9:$AD$232,19), F120)</f>
        <v>0.104521501</v>
      </c>
      <c r="G121" s="225">
        <f>VLOOKUP(B121, 'Power Curves'!$K$9:$R$330, 3)</f>
        <v>39.549999999999997</v>
      </c>
      <c r="H121" s="225">
        <f>VLOOKUP(B121, 'Power Curves'!$K$9:$R$330, 7)</f>
        <v>42.48</v>
      </c>
      <c r="I121" s="308">
        <f>SQRT( (VLOOKUP(B121, 'Power Curves'!$K$9:$AL$227, 23)^2*16+VLOOKUP(B121, 'Power Curves'!$K$9:$AL$227, 27)^2*8)/24)</f>
        <v>0.26193068277348891</v>
      </c>
      <c r="K121" s="218">
        <f t="shared" si="11"/>
        <v>40756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235">
        <f t="shared" si="12"/>
        <v>53.55</v>
      </c>
      <c r="T121" s="229">
        <f t="shared" si="13"/>
        <v>26.832000000000001</v>
      </c>
      <c r="U121" s="224">
        <f t="shared" si="14"/>
        <v>0.21</v>
      </c>
      <c r="V121" s="226">
        <f t="shared" si="15"/>
        <v>0.104521501</v>
      </c>
      <c r="W121" s="225">
        <f t="shared" si="16"/>
        <v>39.549999999999997</v>
      </c>
      <c r="X121" s="225">
        <f t="shared" si="17"/>
        <v>42.48</v>
      </c>
      <c r="Y121" s="224">
        <f t="shared" si="18"/>
        <v>0.26193068277348891</v>
      </c>
      <c r="Z121" s="309">
        <v>0</v>
      </c>
      <c r="AA121" s="8">
        <v>0</v>
      </c>
      <c r="AB121" s="221">
        <v>0</v>
      </c>
      <c r="AC121" s="191">
        <v>100</v>
      </c>
      <c r="AD121" s="191">
        <v>25</v>
      </c>
      <c r="AE121" s="191">
        <v>165</v>
      </c>
      <c r="AF121" s="191">
        <v>125</v>
      </c>
    </row>
    <row r="122" spans="1:32" x14ac:dyDescent="0.2">
      <c r="A122" s="215">
        <v>117</v>
      </c>
      <c r="B122" s="223">
        <f t="shared" si="10"/>
        <v>40787</v>
      </c>
      <c r="C122" s="224">
        <f>VLOOKUP(B122, 'Power Curves'!$B$9:$I$261, 3)+IF(BasisNumber=1, 0,VLOOKUP(B122,'Power Curves'!$BM$9:$BO$316,2))</f>
        <v>41.3</v>
      </c>
      <c r="D122" s="224">
        <f>VLOOKUP(B122, 'Power Curves'!$B$9:$I$261, 7)+IF(BasisNumber=1, 0,VLOOKUP(B122,'Power Curves'!$BM$9:$BO$316,3))</f>
        <v>23.783000000000001</v>
      </c>
      <c r="E122" s="225">
        <f>IF(VLOOKUP(B122,'Power Curves'!$K$9:$AD$232,15)&lt;&gt;0, VLOOKUP(B122,'Power Curves'!$K$9:$AD$232,15), E110)</f>
        <v>0.21</v>
      </c>
      <c r="F122" s="226">
        <f>IF(VLOOKUP(B122,'Power Curves'!$K$9:$AD$232,19)&lt;&gt;0, VLOOKUP(B122,'Power Curves'!$K$9:$AD$232,19), F121)</f>
        <v>0.10357149</v>
      </c>
      <c r="G122" s="225">
        <f>VLOOKUP(B122, 'Power Curves'!$K$9:$R$330, 3)</f>
        <v>31.349</v>
      </c>
      <c r="H122" s="225">
        <f>VLOOKUP(B122, 'Power Curves'!$K$9:$R$330, 7)</f>
        <v>33.026000000000003</v>
      </c>
      <c r="I122" s="308">
        <f>SQRT( (VLOOKUP(B122, 'Power Curves'!$K$9:$AL$227, 23)^2*16+VLOOKUP(B122, 'Power Curves'!$K$9:$AL$227, 27)^2*8)/24)</f>
        <v>0.26111128922582738</v>
      </c>
      <c r="K122" s="218">
        <f t="shared" si="11"/>
        <v>40787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235">
        <f t="shared" si="12"/>
        <v>41.3</v>
      </c>
      <c r="T122" s="229">
        <f t="shared" si="13"/>
        <v>23.783000000000001</v>
      </c>
      <c r="U122" s="224">
        <f t="shared" si="14"/>
        <v>0.21</v>
      </c>
      <c r="V122" s="226">
        <f t="shared" si="15"/>
        <v>0.10357149</v>
      </c>
      <c r="W122" s="225">
        <f t="shared" si="16"/>
        <v>31.349</v>
      </c>
      <c r="X122" s="225">
        <f t="shared" si="17"/>
        <v>33.026000000000003</v>
      </c>
      <c r="Y122" s="224">
        <f t="shared" si="18"/>
        <v>0.26111128922582738</v>
      </c>
      <c r="Z122" s="309">
        <v>0</v>
      </c>
      <c r="AA122" s="8">
        <v>0</v>
      </c>
      <c r="AB122" s="221">
        <v>0</v>
      </c>
      <c r="AC122" s="191">
        <v>100</v>
      </c>
      <c r="AD122" s="191">
        <v>25</v>
      </c>
      <c r="AE122" s="191">
        <v>166</v>
      </c>
      <c r="AF122" s="191">
        <v>126</v>
      </c>
    </row>
    <row r="123" spans="1:32" x14ac:dyDescent="0.2">
      <c r="A123" s="215">
        <v>118</v>
      </c>
      <c r="B123" s="223">
        <f t="shared" si="10"/>
        <v>40817</v>
      </c>
      <c r="C123" s="224">
        <f>VLOOKUP(B123, 'Power Curves'!$B$9:$I$261, 3)+IF(BasisNumber=1, 0,VLOOKUP(B123,'Power Curves'!$BM$9:$BO$316,2))</f>
        <v>39.520000000000003</v>
      </c>
      <c r="D123" s="224">
        <f>VLOOKUP(B123, 'Power Curves'!$B$9:$I$261, 7)+IF(BasisNumber=1, 0,VLOOKUP(B123,'Power Curves'!$BM$9:$BO$316,3))</f>
        <v>23.414999999999999</v>
      </c>
      <c r="E123" s="225">
        <f>IF(VLOOKUP(B123,'Power Curves'!$K$9:$AD$232,15)&lt;&gt;0, VLOOKUP(B123,'Power Curves'!$K$9:$AD$232,15), E111)</f>
        <v>0.21</v>
      </c>
      <c r="F123" s="226">
        <f>IF(VLOOKUP(B123,'Power Curves'!$K$9:$AD$232,19)&lt;&gt;0, VLOOKUP(B123,'Power Curves'!$K$9:$AD$232,19), F122)</f>
        <v>0.102600832</v>
      </c>
      <c r="G123" s="225">
        <f>VLOOKUP(B123, 'Power Curves'!$K$9:$R$330, 3)</f>
        <v>30.141000000000002</v>
      </c>
      <c r="H123" s="225">
        <f>VLOOKUP(B123, 'Power Curves'!$K$9:$R$330, 7)</f>
        <v>30.644000000000002</v>
      </c>
      <c r="I123" s="308">
        <f>SQRT( (VLOOKUP(B123, 'Power Curves'!$K$9:$AL$227, 23)^2*16+VLOOKUP(B123, 'Power Curves'!$K$9:$AL$227, 27)^2*8)/24)</f>
        <v>0.26043574249714641</v>
      </c>
      <c r="K123" s="218">
        <f t="shared" si="11"/>
        <v>40817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235">
        <f t="shared" si="12"/>
        <v>39.520000000000003</v>
      </c>
      <c r="T123" s="229">
        <f t="shared" si="13"/>
        <v>23.414999999999999</v>
      </c>
      <c r="U123" s="224">
        <f t="shared" si="14"/>
        <v>0.21</v>
      </c>
      <c r="V123" s="226">
        <f t="shared" si="15"/>
        <v>0.102600832</v>
      </c>
      <c r="W123" s="225">
        <f t="shared" si="16"/>
        <v>30.141000000000002</v>
      </c>
      <c r="X123" s="225">
        <f t="shared" si="17"/>
        <v>30.644000000000002</v>
      </c>
      <c r="Y123" s="224">
        <f t="shared" si="18"/>
        <v>0.26043574249714641</v>
      </c>
      <c r="Z123" s="309">
        <v>0</v>
      </c>
      <c r="AA123" s="8">
        <v>0</v>
      </c>
      <c r="AB123" s="221">
        <v>0</v>
      </c>
      <c r="AC123" s="191">
        <v>100</v>
      </c>
      <c r="AD123" s="191">
        <v>25</v>
      </c>
      <c r="AE123" s="191">
        <v>167</v>
      </c>
      <c r="AF123" s="191">
        <v>127</v>
      </c>
    </row>
    <row r="124" spans="1:32" x14ac:dyDescent="0.2">
      <c r="A124" s="215">
        <v>119</v>
      </c>
      <c r="B124" s="223">
        <f t="shared" si="10"/>
        <v>40848</v>
      </c>
      <c r="C124" s="224">
        <f>VLOOKUP(B124, 'Power Curves'!$B$9:$I$261, 3)+IF(BasisNumber=1, 0,VLOOKUP(B124,'Power Curves'!$BM$9:$BO$316,2))</f>
        <v>38.520000000000003</v>
      </c>
      <c r="D124" s="224">
        <f>VLOOKUP(B124, 'Power Curves'!$B$9:$I$261, 7)+IF(BasisNumber=1, 0,VLOOKUP(B124,'Power Curves'!$BM$9:$BO$316,3))</f>
        <v>23.515000000000001</v>
      </c>
      <c r="E124" s="225">
        <f>IF(VLOOKUP(B124,'Power Curves'!$K$9:$AD$232,15)&lt;&gt;0, VLOOKUP(B124,'Power Curves'!$K$9:$AD$232,15), E112)</f>
        <v>0.2</v>
      </c>
      <c r="F124" s="226">
        <f>IF(VLOOKUP(B124,'Power Curves'!$K$9:$AD$232,19)&lt;&gt;0, VLOOKUP(B124,'Power Curves'!$K$9:$AD$232,19), F123)</f>
        <v>0.101894845</v>
      </c>
      <c r="G124" s="225">
        <f>VLOOKUP(B124, 'Power Curves'!$K$9:$R$330, 3)</f>
        <v>30.391000000000002</v>
      </c>
      <c r="H124" s="225">
        <f>VLOOKUP(B124, 'Power Curves'!$K$9:$R$330, 7)</f>
        <v>30.144000000000002</v>
      </c>
      <c r="I124" s="308">
        <f>SQRT( (VLOOKUP(B124, 'Power Curves'!$K$9:$AL$227, 23)^2*16+VLOOKUP(B124, 'Power Curves'!$K$9:$AL$227, 27)^2*8)/24)</f>
        <v>0.26014548297391876</v>
      </c>
      <c r="K124" s="218">
        <f t="shared" si="11"/>
        <v>40848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235">
        <f t="shared" si="12"/>
        <v>38.520000000000003</v>
      </c>
      <c r="T124" s="229">
        <f t="shared" si="13"/>
        <v>23.515000000000001</v>
      </c>
      <c r="U124" s="224">
        <f t="shared" si="14"/>
        <v>0.2</v>
      </c>
      <c r="V124" s="226">
        <f t="shared" si="15"/>
        <v>0.101894845</v>
      </c>
      <c r="W124" s="225">
        <f t="shared" si="16"/>
        <v>30.391000000000002</v>
      </c>
      <c r="X124" s="225">
        <f t="shared" si="17"/>
        <v>30.144000000000002</v>
      </c>
      <c r="Y124" s="224">
        <f t="shared" si="18"/>
        <v>0.26014548297391876</v>
      </c>
      <c r="Z124" s="309">
        <v>0</v>
      </c>
      <c r="AA124" s="8">
        <v>0</v>
      </c>
      <c r="AB124" s="221">
        <v>0</v>
      </c>
      <c r="AC124" s="191">
        <v>100</v>
      </c>
      <c r="AD124" s="191">
        <v>25</v>
      </c>
      <c r="AE124" s="191">
        <v>168</v>
      </c>
      <c r="AF124" s="191">
        <v>128</v>
      </c>
    </row>
    <row r="125" spans="1:32" x14ac:dyDescent="0.2">
      <c r="A125" s="215">
        <v>120</v>
      </c>
      <c r="B125" s="223">
        <f t="shared" si="10"/>
        <v>40878</v>
      </c>
      <c r="C125" s="224">
        <f>VLOOKUP(B125, 'Power Curves'!$B$9:$I$261, 3)+IF(BasisNumber=1, 0,VLOOKUP(B125,'Power Curves'!$BM$9:$BO$316,2))</f>
        <v>39.42</v>
      </c>
      <c r="D125" s="224">
        <f>VLOOKUP(B125, 'Power Curves'!$B$9:$I$261, 7)+IF(BasisNumber=1, 0,VLOOKUP(B125,'Power Curves'!$BM$9:$BO$316,3))</f>
        <v>25.364999999999998</v>
      </c>
      <c r="E125" s="225">
        <f>IF(VLOOKUP(B125,'Power Curves'!$K$9:$AD$232,15)&lt;&gt;0, VLOOKUP(B125,'Power Curves'!$K$9:$AD$232,15), E113)</f>
        <v>0.2</v>
      </c>
      <c r="F125" s="226">
        <f>IF(VLOOKUP(B125,'Power Curves'!$K$9:$AD$232,19)&lt;&gt;0, VLOOKUP(B125,'Power Curves'!$K$9:$AD$232,19), F124)</f>
        <v>0.102044774</v>
      </c>
      <c r="G125" s="225">
        <f>VLOOKUP(B125, 'Power Curves'!$K$9:$R$330, 3)</f>
        <v>30.456000000000003</v>
      </c>
      <c r="H125" s="225">
        <f>VLOOKUP(B125, 'Power Curves'!$K$9:$R$330, 7)</f>
        <v>30.854000000000003</v>
      </c>
      <c r="I125" s="308">
        <f>SQRT( (VLOOKUP(B125, 'Power Curves'!$K$9:$AL$227, 23)^2*16+VLOOKUP(B125, 'Power Curves'!$K$9:$AL$227, 27)^2*8)/24)</f>
        <v>0.26009452712505804</v>
      </c>
      <c r="K125" s="218">
        <f t="shared" si="11"/>
        <v>40878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235">
        <f t="shared" si="12"/>
        <v>39.42</v>
      </c>
      <c r="T125" s="229">
        <f t="shared" si="13"/>
        <v>25.364999999999998</v>
      </c>
      <c r="U125" s="224">
        <f t="shared" si="14"/>
        <v>0.2</v>
      </c>
      <c r="V125" s="226">
        <f t="shared" si="15"/>
        <v>0.102044774</v>
      </c>
      <c r="W125" s="225">
        <f t="shared" si="16"/>
        <v>30.456000000000003</v>
      </c>
      <c r="X125" s="225">
        <f t="shared" si="17"/>
        <v>30.854000000000003</v>
      </c>
      <c r="Y125" s="224">
        <f t="shared" si="18"/>
        <v>0.26009452712505804</v>
      </c>
      <c r="Z125" s="309">
        <v>0</v>
      </c>
      <c r="AA125" s="8">
        <v>0</v>
      </c>
      <c r="AB125" s="221">
        <v>0</v>
      </c>
      <c r="AC125" s="191">
        <v>100</v>
      </c>
      <c r="AD125" s="191">
        <v>25</v>
      </c>
      <c r="AE125" s="191">
        <v>169</v>
      </c>
      <c r="AF125" s="191">
        <v>129</v>
      </c>
    </row>
    <row r="126" spans="1:32" x14ac:dyDescent="0.2">
      <c r="A126" s="215">
        <v>121</v>
      </c>
      <c r="B126" s="223">
        <f t="shared" si="10"/>
        <v>40909</v>
      </c>
      <c r="C126" s="224">
        <f>VLOOKUP(B126, 'Power Curves'!$B$9:$I$261, 3)+IF(BasisNumber=1, 0,VLOOKUP(B126,'Power Curves'!$BM$9:$BO$316,2))</f>
        <v>40.92</v>
      </c>
      <c r="D126" s="224">
        <f>VLOOKUP(B126, 'Power Curves'!$B$9:$I$261, 7)+IF(BasisNumber=1, 0,VLOOKUP(B126,'Power Curves'!$BM$9:$BO$316,3))</f>
        <v>26.232000000000003</v>
      </c>
      <c r="E126" s="225">
        <f>IF(VLOOKUP(B126,'Power Curves'!$K$9:$AD$232,15)&lt;&gt;0, VLOOKUP(B126,'Power Curves'!$K$9:$AD$232,15), E114)</f>
        <v>0.2</v>
      </c>
      <c r="F126" s="226">
        <f>IF(VLOOKUP(B126,'Power Curves'!$K$9:$AD$232,19)&lt;&gt;0, VLOOKUP(B126,'Power Curves'!$K$9:$AD$232,19), F125)</f>
        <v>0.10223465900000001</v>
      </c>
      <c r="G126" s="225">
        <f>VLOOKUP(B126, 'Power Curves'!$K$9:$R$330, 3)</f>
        <v>36.493000000000002</v>
      </c>
      <c r="H126" s="225">
        <f>VLOOKUP(B126, 'Power Curves'!$K$9:$R$330, 7)</f>
        <v>34.552</v>
      </c>
      <c r="I126" s="308">
        <f>SQRT( (VLOOKUP(B126, 'Power Curves'!$K$9:$AL$227, 23)^2*16+VLOOKUP(B126, 'Power Curves'!$K$9:$AL$227, 27)^2*8)/24)</f>
        <v>0.26020969882878658</v>
      </c>
      <c r="K126" s="218">
        <f t="shared" si="11"/>
        <v>40909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235">
        <f t="shared" si="12"/>
        <v>40.92</v>
      </c>
      <c r="T126" s="229">
        <f t="shared" si="13"/>
        <v>26.232000000000003</v>
      </c>
      <c r="U126" s="224">
        <f t="shared" si="14"/>
        <v>0.2</v>
      </c>
      <c r="V126" s="226">
        <f t="shared" si="15"/>
        <v>0.10223465900000001</v>
      </c>
      <c r="W126" s="225">
        <f t="shared" si="16"/>
        <v>36.493000000000002</v>
      </c>
      <c r="X126" s="225">
        <f t="shared" si="17"/>
        <v>34.552</v>
      </c>
      <c r="Y126" s="224">
        <f t="shared" si="18"/>
        <v>0.26020969882878658</v>
      </c>
      <c r="Z126" s="309">
        <v>0</v>
      </c>
      <c r="AA126" s="8">
        <v>0</v>
      </c>
      <c r="AB126" s="221">
        <v>0</v>
      </c>
      <c r="AC126" s="191">
        <v>100</v>
      </c>
      <c r="AD126" s="191">
        <v>25</v>
      </c>
      <c r="AE126" s="191">
        <v>170</v>
      </c>
      <c r="AF126" s="191">
        <v>130</v>
      </c>
    </row>
    <row r="127" spans="1:32" x14ac:dyDescent="0.2">
      <c r="A127" s="215">
        <v>122</v>
      </c>
      <c r="B127" s="223">
        <f t="shared" si="10"/>
        <v>40940</v>
      </c>
      <c r="C127" s="224">
        <f>VLOOKUP(B127, 'Power Curves'!$B$9:$I$261, 3)+IF(BasisNumber=1, 0,VLOOKUP(B127,'Power Curves'!$BM$9:$BO$316,2))</f>
        <v>40.17</v>
      </c>
      <c r="D127" s="224">
        <f>VLOOKUP(B127, 'Power Curves'!$B$9:$I$261, 7)+IF(BasisNumber=1, 0,VLOOKUP(B127,'Power Curves'!$BM$9:$BO$316,3))</f>
        <v>27.182000000000002</v>
      </c>
      <c r="E127" s="225">
        <f>IF(VLOOKUP(B127,'Power Curves'!$K$9:$AD$232,15)&lt;&gt;0, VLOOKUP(B127,'Power Curves'!$K$9:$AD$232,15), E115)</f>
        <v>0.2</v>
      </c>
      <c r="F127" s="226">
        <f>IF(VLOOKUP(B127,'Power Curves'!$K$9:$AD$232,19)&lt;&gt;0, VLOOKUP(B127,'Power Curves'!$K$9:$AD$232,19), F126)</f>
        <v>0.10217986500000001</v>
      </c>
      <c r="G127" s="225">
        <f>VLOOKUP(B127, 'Power Curves'!$K$9:$R$330, 3)</f>
        <v>35.243000000000002</v>
      </c>
      <c r="H127" s="225">
        <f>VLOOKUP(B127, 'Power Curves'!$K$9:$R$330, 7)</f>
        <v>33.802</v>
      </c>
      <c r="I127" s="308">
        <f>SQRT( (VLOOKUP(B127, 'Power Curves'!$K$9:$AL$227, 23)^2*16+VLOOKUP(B127, 'Power Curves'!$K$9:$AL$227, 27)^2*8)/24)</f>
        <v>0.26007868944734747</v>
      </c>
      <c r="K127" s="218">
        <f t="shared" si="11"/>
        <v>40940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235">
        <f t="shared" si="12"/>
        <v>40.17</v>
      </c>
      <c r="T127" s="229">
        <f t="shared" si="13"/>
        <v>27.182000000000002</v>
      </c>
      <c r="U127" s="224">
        <f t="shared" si="14"/>
        <v>0.2</v>
      </c>
      <c r="V127" s="226">
        <f t="shared" si="15"/>
        <v>0.10217986500000001</v>
      </c>
      <c r="W127" s="225">
        <f t="shared" si="16"/>
        <v>35.243000000000002</v>
      </c>
      <c r="X127" s="225">
        <f t="shared" si="17"/>
        <v>33.802</v>
      </c>
      <c r="Y127" s="224">
        <f t="shared" si="18"/>
        <v>0.26007868944734747</v>
      </c>
      <c r="Z127" s="309">
        <v>0</v>
      </c>
      <c r="AA127" s="8">
        <v>0</v>
      </c>
      <c r="AB127" s="221">
        <v>0</v>
      </c>
      <c r="AC127" s="191">
        <v>100</v>
      </c>
      <c r="AD127" s="191">
        <v>25</v>
      </c>
      <c r="AE127" s="191">
        <v>171</v>
      </c>
      <c r="AF127" s="191">
        <v>131</v>
      </c>
    </row>
    <row r="128" spans="1:32" x14ac:dyDescent="0.2">
      <c r="A128" s="215">
        <v>123</v>
      </c>
      <c r="B128" s="223">
        <f t="shared" si="10"/>
        <v>40969</v>
      </c>
      <c r="C128" s="224">
        <f>VLOOKUP(B128, 'Power Curves'!$B$9:$I$261, 3)+IF(BasisNumber=1, 0,VLOOKUP(B128,'Power Curves'!$BM$9:$BO$316,2))</f>
        <v>38.606000000000002</v>
      </c>
      <c r="D128" s="224">
        <f>VLOOKUP(B128, 'Power Curves'!$B$9:$I$261, 7)+IF(BasisNumber=1, 0,VLOOKUP(B128,'Power Curves'!$BM$9:$BO$316,3))</f>
        <v>26.132000000000001</v>
      </c>
      <c r="E128" s="225">
        <f>IF(VLOOKUP(B128,'Power Curves'!$K$9:$AD$232,15)&lt;&gt;0, VLOOKUP(B128,'Power Curves'!$K$9:$AD$232,15), E116)</f>
        <v>0.2</v>
      </c>
      <c r="F128" s="226">
        <f>IF(VLOOKUP(B128,'Power Curves'!$K$9:$AD$232,19)&lt;&gt;0, VLOOKUP(B128,'Power Curves'!$K$9:$AD$232,19), F127)</f>
        <v>0.101064192</v>
      </c>
      <c r="G128" s="225">
        <f>VLOOKUP(B128, 'Power Curves'!$K$9:$R$330, 3)</f>
        <v>33.82</v>
      </c>
      <c r="H128" s="225">
        <f>VLOOKUP(B128, 'Power Curves'!$K$9:$R$330, 7)</f>
        <v>32.96</v>
      </c>
      <c r="I128" s="308">
        <f>SQRT( (VLOOKUP(B128, 'Power Curves'!$K$9:$AL$227, 23)^2*16+VLOOKUP(B128, 'Power Curves'!$K$9:$AL$227, 27)^2*8)/24)</f>
        <v>0.25957987638557012</v>
      </c>
      <c r="K128" s="218">
        <f t="shared" si="11"/>
        <v>40969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235">
        <f t="shared" si="12"/>
        <v>38.606000000000002</v>
      </c>
      <c r="T128" s="229">
        <f t="shared" si="13"/>
        <v>26.132000000000001</v>
      </c>
      <c r="U128" s="224">
        <f t="shared" si="14"/>
        <v>0.2</v>
      </c>
      <c r="V128" s="226">
        <f t="shared" si="15"/>
        <v>0.101064192</v>
      </c>
      <c r="W128" s="225">
        <f t="shared" si="16"/>
        <v>33.82</v>
      </c>
      <c r="X128" s="225">
        <f t="shared" si="17"/>
        <v>32.96</v>
      </c>
      <c r="Y128" s="224">
        <f t="shared" si="18"/>
        <v>0.25957987638557012</v>
      </c>
      <c r="Z128" s="309">
        <v>0</v>
      </c>
      <c r="AA128" s="8">
        <v>0</v>
      </c>
      <c r="AB128" s="221">
        <v>0</v>
      </c>
      <c r="AC128" s="191">
        <v>100</v>
      </c>
      <c r="AD128" s="191">
        <v>25</v>
      </c>
      <c r="AE128" s="191">
        <v>172</v>
      </c>
      <c r="AF128" s="191">
        <v>132</v>
      </c>
    </row>
    <row r="129" spans="1:32" x14ac:dyDescent="0.2">
      <c r="A129" s="215">
        <v>124</v>
      </c>
      <c r="B129" s="223">
        <f t="shared" si="10"/>
        <v>41000</v>
      </c>
      <c r="C129" s="224">
        <f>VLOOKUP(B129, 'Power Curves'!$B$9:$I$261, 3)+IF(BasisNumber=1, 0,VLOOKUP(B129,'Power Curves'!$BM$9:$BO$316,2))</f>
        <v>39.39</v>
      </c>
      <c r="D129" s="224">
        <f>VLOOKUP(B129, 'Power Curves'!$B$9:$I$261, 7)+IF(BasisNumber=1, 0,VLOOKUP(B129,'Power Curves'!$BM$9:$BO$316,3))</f>
        <v>25.832000000000001</v>
      </c>
      <c r="E129" s="225">
        <f>IF(VLOOKUP(B129,'Power Curves'!$K$9:$AD$232,15)&lt;&gt;0, VLOOKUP(B129,'Power Curves'!$K$9:$AD$232,15), E117)</f>
        <v>0.2</v>
      </c>
      <c r="F129" s="226">
        <f>IF(VLOOKUP(B129,'Power Curves'!$K$9:$AD$232,19)&lt;&gt;0, VLOOKUP(B129,'Power Curves'!$K$9:$AD$232,19), F128)</f>
        <v>0.10099723100000001</v>
      </c>
      <c r="G129" s="225">
        <f>VLOOKUP(B129, 'Power Curves'!$K$9:$R$330, 3)</f>
        <v>33.088999999999999</v>
      </c>
      <c r="H129" s="225">
        <f>VLOOKUP(B129, 'Power Curves'!$K$9:$R$330, 7)</f>
        <v>31.947000000000003</v>
      </c>
      <c r="I129" s="308">
        <f>SQRT( (VLOOKUP(B129, 'Power Curves'!$K$9:$AL$227, 23)^2*16+VLOOKUP(B129, 'Power Curves'!$K$9:$AL$227, 27)^2*8)/24)</f>
        <v>0.2594453421464662</v>
      </c>
      <c r="K129" s="218">
        <f t="shared" si="11"/>
        <v>41000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235">
        <f t="shared" si="12"/>
        <v>39.39</v>
      </c>
      <c r="T129" s="229">
        <f t="shared" si="13"/>
        <v>25.832000000000001</v>
      </c>
      <c r="U129" s="224">
        <f t="shared" si="14"/>
        <v>0.2</v>
      </c>
      <c r="V129" s="226">
        <f t="shared" si="15"/>
        <v>0.10099723100000001</v>
      </c>
      <c r="W129" s="225">
        <f t="shared" si="16"/>
        <v>33.088999999999999</v>
      </c>
      <c r="X129" s="225">
        <f t="shared" si="17"/>
        <v>31.947000000000003</v>
      </c>
      <c r="Y129" s="224">
        <f t="shared" si="18"/>
        <v>0.2594453421464662</v>
      </c>
      <c r="Z129" s="309">
        <v>0</v>
      </c>
      <c r="AA129" s="8">
        <v>0</v>
      </c>
      <c r="AB129" s="221">
        <v>0</v>
      </c>
      <c r="AC129" s="191">
        <v>100</v>
      </c>
      <c r="AD129" s="191">
        <v>25</v>
      </c>
      <c r="AE129" s="191">
        <v>173</v>
      </c>
      <c r="AF129" s="191">
        <v>133</v>
      </c>
    </row>
    <row r="130" spans="1:32" x14ac:dyDescent="0.2">
      <c r="A130" s="215">
        <v>125</v>
      </c>
      <c r="B130" s="223">
        <f t="shared" si="10"/>
        <v>41030</v>
      </c>
      <c r="C130" s="224">
        <f>VLOOKUP(B130, 'Power Curves'!$B$9:$I$261, 3)+IF(BasisNumber=1, 0,VLOOKUP(B130,'Power Curves'!$BM$9:$BO$316,2))</f>
        <v>41.35</v>
      </c>
      <c r="D130" s="224">
        <f>VLOOKUP(B130, 'Power Curves'!$B$9:$I$261, 7)+IF(BasisNumber=1, 0,VLOOKUP(B130,'Power Curves'!$BM$9:$BO$316,3))</f>
        <v>25.432000000000002</v>
      </c>
      <c r="E130" s="225">
        <f>IF(VLOOKUP(B130,'Power Curves'!$K$9:$AD$232,15)&lt;&gt;0, VLOOKUP(B130,'Power Curves'!$K$9:$AD$232,15), E118)</f>
        <v>0.2</v>
      </c>
      <c r="F130" s="226">
        <f>IF(VLOOKUP(B130,'Power Curves'!$K$9:$AD$232,19)&lt;&gt;0, VLOOKUP(B130,'Power Curves'!$K$9:$AD$232,19), F129)</f>
        <v>0.101838626</v>
      </c>
      <c r="G130" s="225">
        <f>VLOOKUP(B130, 'Power Curves'!$K$9:$R$330, 3)</f>
        <v>34.262999999999998</v>
      </c>
      <c r="H130" s="225">
        <f>VLOOKUP(B130, 'Power Curves'!$K$9:$R$330, 7)</f>
        <v>34.993000000000002</v>
      </c>
      <c r="I130" s="308">
        <f>SQRT( (VLOOKUP(B130, 'Power Curves'!$K$9:$AL$227, 23)^2*16+VLOOKUP(B130, 'Power Curves'!$K$9:$AL$227, 27)^2*8)/24)</f>
        <v>0.25983362027315882</v>
      </c>
      <c r="K130" s="218">
        <f t="shared" si="11"/>
        <v>41030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235">
        <f t="shared" si="12"/>
        <v>41.35</v>
      </c>
      <c r="T130" s="229">
        <f t="shared" si="13"/>
        <v>25.432000000000002</v>
      </c>
      <c r="U130" s="224">
        <f t="shared" si="14"/>
        <v>0.2</v>
      </c>
      <c r="V130" s="226">
        <f t="shared" si="15"/>
        <v>0.101838626</v>
      </c>
      <c r="W130" s="225">
        <f t="shared" si="16"/>
        <v>34.262999999999998</v>
      </c>
      <c r="X130" s="225">
        <f t="shared" si="17"/>
        <v>34.993000000000002</v>
      </c>
      <c r="Y130" s="224">
        <f t="shared" si="18"/>
        <v>0.25983362027315882</v>
      </c>
      <c r="Z130" s="309">
        <v>0</v>
      </c>
      <c r="AA130" s="8">
        <v>0</v>
      </c>
      <c r="AB130" s="221">
        <v>0</v>
      </c>
      <c r="AC130" s="191">
        <v>100</v>
      </c>
      <c r="AD130" s="191">
        <v>25</v>
      </c>
      <c r="AE130" s="191">
        <v>174</v>
      </c>
      <c r="AF130" s="191">
        <v>134</v>
      </c>
    </row>
    <row r="131" spans="1:32" x14ac:dyDescent="0.2">
      <c r="A131" s="215">
        <v>126</v>
      </c>
      <c r="B131" s="223">
        <f t="shared" si="10"/>
        <v>41061</v>
      </c>
      <c r="C131" s="224">
        <f>VLOOKUP(B131, 'Power Curves'!$B$9:$I$261, 3)+IF(BasisNumber=1, 0,VLOOKUP(B131,'Power Curves'!$BM$9:$BO$316,2))</f>
        <v>45.4</v>
      </c>
      <c r="D131" s="224">
        <f>VLOOKUP(B131, 'Power Curves'!$B$9:$I$261, 7)+IF(BasisNumber=1, 0,VLOOKUP(B131,'Power Curves'!$BM$9:$BO$316,3))</f>
        <v>26.032</v>
      </c>
      <c r="E131" s="225">
        <f>IF(VLOOKUP(B131,'Power Curves'!$K$9:$AD$232,15)&lt;&gt;0, VLOOKUP(B131,'Power Curves'!$K$9:$AD$232,15), E119)</f>
        <v>0.2</v>
      </c>
      <c r="F131" s="226">
        <f>IF(VLOOKUP(B131,'Power Curves'!$K$9:$AD$232,19)&lt;&gt;0, VLOOKUP(B131,'Power Curves'!$K$9:$AD$232,19), F130)</f>
        <v>0.10196867500000001</v>
      </c>
      <c r="G131" s="225">
        <f>VLOOKUP(B131, 'Power Curves'!$K$9:$R$330, 3)</f>
        <v>39.53</v>
      </c>
      <c r="H131" s="225">
        <f>VLOOKUP(B131, 'Power Curves'!$K$9:$R$330, 7)</f>
        <v>42.963000000000001</v>
      </c>
      <c r="I131" s="308">
        <f>SQRT( (VLOOKUP(B131, 'Power Curves'!$K$9:$AL$227, 23)^2*16+VLOOKUP(B131, 'Power Curves'!$K$9:$AL$227, 27)^2*8)/24)</f>
        <v>0.25995087654567239</v>
      </c>
      <c r="K131" s="218">
        <f t="shared" si="11"/>
        <v>41061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235">
        <f t="shared" si="12"/>
        <v>45.4</v>
      </c>
      <c r="T131" s="229">
        <f t="shared" si="13"/>
        <v>26.032</v>
      </c>
      <c r="U131" s="224">
        <f t="shared" si="14"/>
        <v>0.2</v>
      </c>
      <c r="V131" s="226">
        <f t="shared" si="15"/>
        <v>0.10196867500000001</v>
      </c>
      <c r="W131" s="225">
        <f t="shared" si="16"/>
        <v>39.53</v>
      </c>
      <c r="X131" s="225">
        <f t="shared" si="17"/>
        <v>42.963000000000001</v>
      </c>
      <c r="Y131" s="224">
        <f t="shared" si="18"/>
        <v>0.25995087654567239</v>
      </c>
      <c r="Z131" s="309">
        <v>0</v>
      </c>
      <c r="AA131" s="8">
        <v>0</v>
      </c>
      <c r="AB131" s="221">
        <v>0</v>
      </c>
      <c r="AC131" s="191">
        <v>100</v>
      </c>
      <c r="AD131" s="191">
        <v>25</v>
      </c>
      <c r="AE131" s="191">
        <v>175</v>
      </c>
      <c r="AF131" s="191">
        <v>135</v>
      </c>
    </row>
    <row r="132" spans="1:32" x14ac:dyDescent="0.2">
      <c r="A132" s="215">
        <v>127</v>
      </c>
      <c r="B132" s="223">
        <f t="shared" si="10"/>
        <v>41091</v>
      </c>
      <c r="C132" s="224">
        <f>VLOOKUP(B132, 'Power Curves'!$B$9:$I$261, 3)+IF(BasisNumber=1, 0,VLOOKUP(B132,'Power Curves'!$BM$9:$BO$316,2))</f>
        <v>54.95</v>
      </c>
      <c r="D132" s="224">
        <f>VLOOKUP(B132, 'Power Curves'!$B$9:$I$261, 7)+IF(BasisNumber=1, 0,VLOOKUP(B132,'Power Curves'!$BM$9:$BO$316,3))</f>
        <v>27.532</v>
      </c>
      <c r="E132" s="225">
        <f>IF(VLOOKUP(B132,'Power Curves'!$K$9:$AD$232,15)&lt;&gt;0, VLOOKUP(B132,'Power Curves'!$K$9:$AD$232,15), E120)</f>
        <v>0.2</v>
      </c>
      <c r="F132" s="226">
        <f>IF(VLOOKUP(B132,'Power Curves'!$K$9:$AD$232,19)&lt;&gt;0, VLOOKUP(B132,'Power Curves'!$K$9:$AD$232,19), F131)</f>
        <v>0.10229102400000001</v>
      </c>
      <c r="G132" s="225">
        <f>VLOOKUP(B132, 'Power Curves'!$K$9:$R$330, 3)</f>
        <v>43.45</v>
      </c>
      <c r="H132" s="225">
        <f>VLOOKUP(B132, 'Power Curves'!$K$9:$R$330, 7)</f>
        <v>45.88</v>
      </c>
      <c r="I132" s="308">
        <f>SQRT( (VLOOKUP(B132, 'Power Curves'!$K$9:$AL$227, 23)^2*16+VLOOKUP(B132, 'Power Curves'!$K$9:$AL$227, 27)^2*8)/24)</f>
        <v>0.26007785189190868</v>
      </c>
      <c r="K132" s="218">
        <f t="shared" si="11"/>
        <v>41091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235">
        <f t="shared" si="12"/>
        <v>54.95</v>
      </c>
      <c r="T132" s="229">
        <f t="shared" si="13"/>
        <v>27.532</v>
      </c>
      <c r="U132" s="224">
        <f t="shared" si="14"/>
        <v>0.2</v>
      </c>
      <c r="V132" s="226">
        <f t="shared" si="15"/>
        <v>0.10229102400000001</v>
      </c>
      <c r="W132" s="225">
        <f t="shared" si="16"/>
        <v>43.45</v>
      </c>
      <c r="X132" s="225">
        <f t="shared" si="17"/>
        <v>45.88</v>
      </c>
      <c r="Y132" s="224">
        <f t="shared" si="18"/>
        <v>0.26007785189190868</v>
      </c>
      <c r="Z132" s="309">
        <v>0</v>
      </c>
      <c r="AA132" s="8">
        <v>0</v>
      </c>
      <c r="AB132" s="221">
        <v>0</v>
      </c>
      <c r="AC132" s="191">
        <v>100</v>
      </c>
      <c r="AD132" s="191">
        <v>25</v>
      </c>
      <c r="AE132" s="191">
        <v>176</v>
      </c>
      <c r="AF132" s="191">
        <v>136</v>
      </c>
    </row>
    <row r="133" spans="1:32" x14ac:dyDescent="0.2">
      <c r="A133" s="215">
        <v>128</v>
      </c>
      <c r="B133" s="223">
        <f t="shared" si="10"/>
        <v>41122</v>
      </c>
      <c r="C133" s="224">
        <f>VLOOKUP(B133, 'Power Curves'!$B$9:$I$261, 3)+IF(BasisNumber=1, 0,VLOOKUP(B133,'Power Curves'!$BM$9:$BO$316,2))</f>
        <v>54.55</v>
      </c>
      <c r="D133" s="224">
        <f>VLOOKUP(B133, 'Power Curves'!$B$9:$I$261, 7)+IF(BasisNumber=1, 0,VLOOKUP(B133,'Power Curves'!$BM$9:$BO$316,3))</f>
        <v>27.582000000000001</v>
      </c>
      <c r="E133" s="225">
        <f>IF(VLOOKUP(B133,'Power Curves'!$K$9:$AD$232,15)&lt;&gt;0, VLOOKUP(B133,'Power Curves'!$K$9:$AD$232,15), E121)</f>
        <v>0.2</v>
      </c>
      <c r="F133" s="226">
        <f>IF(VLOOKUP(B133,'Power Curves'!$K$9:$AD$232,19)&lt;&gt;0, VLOOKUP(B133,'Power Curves'!$K$9:$AD$232,19), F132)</f>
        <v>0.102246461</v>
      </c>
      <c r="G133" s="225">
        <f>VLOOKUP(B133, 'Power Curves'!$K$9:$R$330, 3)</f>
        <v>40.299999999999997</v>
      </c>
      <c r="H133" s="225">
        <f>VLOOKUP(B133, 'Power Curves'!$K$9:$R$330, 7)</f>
        <v>43.23</v>
      </c>
      <c r="I133" s="308">
        <f>SQRT( (VLOOKUP(B133, 'Power Curves'!$K$9:$AL$227, 23)^2*16+VLOOKUP(B133, 'Power Curves'!$K$9:$AL$227, 27)^2*8)/24)</f>
        <v>0.25981139655110741</v>
      </c>
      <c r="K133" s="218">
        <f t="shared" si="11"/>
        <v>41122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235">
        <f t="shared" si="12"/>
        <v>54.55</v>
      </c>
      <c r="T133" s="229">
        <f t="shared" si="13"/>
        <v>27.582000000000001</v>
      </c>
      <c r="U133" s="224">
        <f t="shared" si="14"/>
        <v>0.2</v>
      </c>
      <c r="V133" s="226">
        <f t="shared" si="15"/>
        <v>0.102246461</v>
      </c>
      <c r="W133" s="225">
        <f t="shared" si="16"/>
        <v>40.299999999999997</v>
      </c>
      <c r="X133" s="225">
        <f t="shared" si="17"/>
        <v>43.23</v>
      </c>
      <c r="Y133" s="224">
        <f t="shared" si="18"/>
        <v>0.25981139655110741</v>
      </c>
      <c r="Z133" s="309">
        <v>0</v>
      </c>
      <c r="AA133" s="8">
        <v>0</v>
      </c>
      <c r="AB133" s="221">
        <v>0</v>
      </c>
      <c r="AC133" s="191">
        <v>100</v>
      </c>
      <c r="AD133" s="191">
        <v>25</v>
      </c>
      <c r="AE133" s="191">
        <v>177</v>
      </c>
      <c r="AF133" s="191">
        <v>137</v>
      </c>
    </row>
    <row r="134" spans="1:32" x14ac:dyDescent="0.2">
      <c r="A134" s="215">
        <v>129</v>
      </c>
      <c r="B134" s="223">
        <f t="shared" si="10"/>
        <v>41153</v>
      </c>
      <c r="C134" s="224">
        <f>VLOOKUP(B134, 'Power Curves'!$B$9:$I$261, 3)+IF(BasisNumber=1, 0,VLOOKUP(B134,'Power Curves'!$BM$9:$BO$316,2))</f>
        <v>42.3</v>
      </c>
      <c r="D134" s="224">
        <f>VLOOKUP(B134, 'Power Curves'!$B$9:$I$261, 7)+IF(BasisNumber=1, 0,VLOOKUP(B134,'Power Curves'!$BM$9:$BO$316,3))</f>
        <v>24.533000000000001</v>
      </c>
      <c r="E134" s="225">
        <f>IF(VLOOKUP(B134,'Power Curves'!$K$9:$AD$232,15)&lt;&gt;0, VLOOKUP(B134,'Power Curves'!$K$9:$AD$232,15), E122)</f>
        <v>0.2</v>
      </c>
      <c r="F134" s="226">
        <f>IF(VLOOKUP(B134,'Power Curves'!$K$9:$AD$232,19)&lt;&gt;0, VLOOKUP(B134,'Power Curves'!$K$9:$AD$232,19), F133)</f>
        <v>0.101627973</v>
      </c>
      <c r="G134" s="225">
        <f>VLOOKUP(B134, 'Power Curves'!$K$9:$R$330, 3)</f>
        <v>32.099000000000004</v>
      </c>
      <c r="H134" s="225">
        <f>VLOOKUP(B134, 'Power Curves'!$K$9:$R$330, 7)</f>
        <v>34.026000000000003</v>
      </c>
      <c r="I134" s="308">
        <f>SQRT( (VLOOKUP(B134, 'Power Curves'!$K$9:$AL$227, 23)^2*16+VLOOKUP(B134, 'Power Curves'!$K$9:$AL$227, 27)^2*8)/24)</f>
        <v>0.25923693581234375</v>
      </c>
      <c r="K134" s="218">
        <f t="shared" si="11"/>
        <v>41153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235">
        <f t="shared" si="12"/>
        <v>42.3</v>
      </c>
      <c r="T134" s="229">
        <f t="shared" si="13"/>
        <v>24.533000000000001</v>
      </c>
      <c r="U134" s="224">
        <f t="shared" si="14"/>
        <v>0.2</v>
      </c>
      <c r="V134" s="226">
        <f t="shared" si="15"/>
        <v>0.101627973</v>
      </c>
      <c r="W134" s="225">
        <f t="shared" si="16"/>
        <v>32.099000000000004</v>
      </c>
      <c r="X134" s="225">
        <f t="shared" si="17"/>
        <v>34.026000000000003</v>
      </c>
      <c r="Y134" s="224">
        <f t="shared" si="18"/>
        <v>0.25923693581234375</v>
      </c>
      <c r="Z134" s="309">
        <v>0</v>
      </c>
      <c r="AA134" s="8">
        <v>0</v>
      </c>
      <c r="AB134" s="221">
        <v>0</v>
      </c>
      <c r="AC134" s="191">
        <v>100</v>
      </c>
      <c r="AD134" s="191">
        <v>25</v>
      </c>
      <c r="AE134" s="191">
        <v>178</v>
      </c>
      <c r="AF134" s="191">
        <v>138</v>
      </c>
    </row>
    <row r="135" spans="1:32" x14ac:dyDescent="0.2">
      <c r="A135" s="215">
        <v>130</v>
      </c>
      <c r="B135" s="223">
        <f t="shared" ref="B135:B198" si="19">EOMONTH(B134,0)+1</f>
        <v>41183</v>
      </c>
      <c r="C135" s="224">
        <f>VLOOKUP(B135, 'Power Curves'!$B$9:$I$261, 3)+IF(BasisNumber=1, 0,VLOOKUP(B135,'Power Curves'!$BM$9:$BO$316,2))</f>
        <v>40.520000000000003</v>
      </c>
      <c r="D135" s="224">
        <f>VLOOKUP(B135, 'Power Curves'!$B$9:$I$261, 7)+IF(BasisNumber=1, 0,VLOOKUP(B135,'Power Curves'!$BM$9:$BO$316,3))</f>
        <v>24.164999999999999</v>
      </c>
      <c r="E135" s="225">
        <f>IF(VLOOKUP(B135,'Power Curves'!$K$9:$AD$232,15)&lt;&gt;0, VLOOKUP(B135,'Power Curves'!$K$9:$AD$232,15), E123)</f>
        <v>0.2</v>
      </c>
      <c r="F135" s="226">
        <f>IF(VLOOKUP(B135,'Power Curves'!$K$9:$AD$232,19)&lt;&gt;0, VLOOKUP(B135,'Power Curves'!$K$9:$AD$232,19), F134)</f>
        <v>0.100994376</v>
      </c>
      <c r="G135" s="225">
        <f>VLOOKUP(B135, 'Power Curves'!$K$9:$R$330, 3)</f>
        <v>30.891000000000002</v>
      </c>
      <c r="H135" s="225">
        <f>VLOOKUP(B135, 'Power Curves'!$K$9:$R$330, 7)</f>
        <v>31.644000000000002</v>
      </c>
      <c r="I135" s="308">
        <f>SQRT( (VLOOKUP(B135, 'Power Curves'!$K$9:$AL$227, 23)^2*16+VLOOKUP(B135, 'Power Curves'!$K$9:$AL$227, 27)^2*8)/24)</f>
        <v>0.25875482152361767</v>
      </c>
      <c r="K135" s="218">
        <f t="shared" ref="K135:K198" si="20">B135</f>
        <v>41183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235">
        <f t="shared" ref="S135:S198" si="21">C135+L135</f>
        <v>40.520000000000003</v>
      </c>
      <c r="T135" s="229">
        <f t="shared" ref="T135:T198" si="22">D135+M135</f>
        <v>24.164999999999999</v>
      </c>
      <c r="U135" s="224">
        <f t="shared" ref="U135:U198" si="23">E135+N135</f>
        <v>0.2</v>
      </c>
      <c r="V135" s="226">
        <f t="shared" ref="V135:V198" si="24">F135+O135</f>
        <v>0.100994376</v>
      </c>
      <c r="W135" s="225">
        <f t="shared" ref="W135:W198" si="25">G135+P135</f>
        <v>30.891000000000002</v>
      </c>
      <c r="X135" s="225">
        <f t="shared" ref="X135:X198" si="26">H135+Q135</f>
        <v>31.644000000000002</v>
      </c>
      <c r="Y135" s="224">
        <f t="shared" ref="Y135:Y198" si="27">I135+R135</f>
        <v>0.25875482152361767</v>
      </c>
      <c r="Z135" s="309">
        <v>0</v>
      </c>
      <c r="AA135" s="8">
        <v>0</v>
      </c>
      <c r="AB135" s="221">
        <v>0</v>
      </c>
      <c r="AC135" s="191">
        <v>100</v>
      </c>
      <c r="AD135" s="191">
        <v>25</v>
      </c>
      <c r="AE135" s="191">
        <v>179</v>
      </c>
      <c r="AF135" s="191">
        <v>139</v>
      </c>
    </row>
    <row r="136" spans="1:32" x14ac:dyDescent="0.2">
      <c r="A136" s="215">
        <v>131</v>
      </c>
      <c r="B136" s="223">
        <f t="shared" si="19"/>
        <v>41214</v>
      </c>
      <c r="C136" s="224">
        <f>VLOOKUP(B136, 'Power Curves'!$B$9:$I$261, 3)+IF(BasisNumber=1, 0,VLOOKUP(B136,'Power Curves'!$BM$9:$BO$316,2))</f>
        <v>39.520000000000003</v>
      </c>
      <c r="D136" s="224">
        <f>VLOOKUP(B136, 'Power Curves'!$B$9:$I$261, 7)+IF(BasisNumber=1, 0,VLOOKUP(B136,'Power Curves'!$BM$9:$BO$316,3))</f>
        <v>24.265000000000001</v>
      </c>
      <c r="E136" s="225">
        <f>IF(VLOOKUP(B136,'Power Curves'!$K$9:$AD$232,15)&lt;&gt;0, VLOOKUP(B136,'Power Curves'!$K$9:$AD$232,15), E124)</f>
        <v>0.2</v>
      </c>
      <c r="F136" s="226">
        <f>IF(VLOOKUP(B136,'Power Curves'!$K$9:$AD$232,19)&lt;&gt;0, VLOOKUP(B136,'Power Curves'!$K$9:$AD$232,19), F135)</f>
        <v>0.10054218100000001</v>
      </c>
      <c r="G136" s="225">
        <f>VLOOKUP(B136, 'Power Curves'!$K$9:$R$330, 3)</f>
        <v>31.141000000000002</v>
      </c>
      <c r="H136" s="225">
        <f>VLOOKUP(B136, 'Power Curves'!$K$9:$R$330, 7)</f>
        <v>31.144000000000002</v>
      </c>
      <c r="I136" s="308">
        <f>SQRT( (VLOOKUP(B136, 'Power Curves'!$K$9:$AL$227, 23)^2*16+VLOOKUP(B136, 'Power Curves'!$K$9:$AL$227, 27)^2*8)/24)</f>
        <v>0.25852308717733419</v>
      </c>
      <c r="K136" s="218">
        <f t="shared" si="20"/>
        <v>41214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235">
        <f t="shared" si="21"/>
        <v>39.520000000000003</v>
      </c>
      <c r="T136" s="229">
        <f t="shared" si="22"/>
        <v>24.265000000000001</v>
      </c>
      <c r="U136" s="224">
        <f t="shared" si="23"/>
        <v>0.2</v>
      </c>
      <c r="V136" s="226">
        <f t="shared" si="24"/>
        <v>0.10054218100000001</v>
      </c>
      <c r="W136" s="225">
        <f t="shared" si="25"/>
        <v>31.141000000000002</v>
      </c>
      <c r="X136" s="225">
        <f t="shared" si="26"/>
        <v>31.144000000000002</v>
      </c>
      <c r="Y136" s="224">
        <f t="shared" si="27"/>
        <v>0.25852308717733419</v>
      </c>
      <c r="Z136" s="309">
        <v>0</v>
      </c>
      <c r="AA136" s="8">
        <v>0</v>
      </c>
      <c r="AB136" s="221">
        <v>0</v>
      </c>
      <c r="AC136" s="191">
        <v>100</v>
      </c>
      <c r="AD136" s="191">
        <v>25</v>
      </c>
      <c r="AE136" s="191">
        <v>180</v>
      </c>
      <c r="AF136" s="191">
        <v>140</v>
      </c>
    </row>
    <row r="137" spans="1:32" x14ac:dyDescent="0.2">
      <c r="A137" s="215">
        <v>132</v>
      </c>
      <c r="B137" s="223">
        <f t="shared" si="19"/>
        <v>41244</v>
      </c>
      <c r="C137" s="224">
        <f>VLOOKUP(B137, 'Power Curves'!$B$9:$I$261, 3)+IF(BasisNumber=1, 0,VLOOKUP(B137,'Power Curves'!$BM$9:$BO$316,2))</f>
        <v>40.42</v>
      </c>
      <c r="D137" s="224">
        <f>VLOOKUP(B137, 'Power Curves'!$B$9:$I$261, 7)+IF(BasisNumber=1, 0,VLOOKUP(B137,'Power Curves'!$BM$9:$BO$316,3))</f>
        <v>26.114999999999998</v>
      </c>
      <c r="E137" s="225">
        <f>IF(VLOOKUP(B137,'Power Curves'!$K$9:$AD$232,15)&lt;&gt;0, VLOOKUP(B137,'Power Curves'!$K$9:$AD$232,15), E125)</f>
        <v>0.2</v>
      </c>
      <c r="F137" s="226">
        <f>IF(VLOOKUP(B137,'Power Curves'!$K$9:$AD$232,19)&lt;&gt;0, VLOOKUP(B137,'Power Curves'!$K$9:$AD$232,19), F136)</f>
        <v>0.100679488</v>
      </c>
      <c r="G137" s="225">
        <f>VLOOKUP(B137, 'Power Curves'!$K$9:$R$330, 3)</f>
        <v>31.206000000000003</v>
      </c>
      <c r="H137" s="225">
        <f>VLOOKUP(B137, 'Power Curves'!$K$9:$R$330, 7)</f>
        <v>31.854000000000003</v>
      </c>
      <c r="I137" s="308">
        <f>SQRT( (VLOOKUP(B137, 'Power Curves'!$K$9:$AL$227, 23)^2*16+VLOOKUP(B137, 'Power Curves'!$K$9:$AL$227, 27)^2*8)/24)</f>
        <v>0.25844727287796515</v>
      </c>
      <c r="K137" s="218">
        <f t="shared" si="20"/>
        <v>41244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235">
        <f t="shared" si="21"/>
        <v>40.42</v>
      </c>
      <c r="T137" s="229">
        <f t="shared" si="22"/>
        <v>26.114999999999998</v>
      </c>
      <c r="U137" s="224">
        <f t="shared" si="23"/>
        <v>0.2</v>
      </c>
      <c r="V137" s="226">
        <f t="shared" si="24"/>
        <v>0.100679488</v>
      </c>
      <c r="W137" s="225">
        <f t="shared" si="25"/>
        <v>31.206000000000003</v>
      </c>
      <c r="X137" s="225">
        <f t="shared" si="26"/>
        <v>31.854000000000003</v>
      </c>
      <c r="Y137" s="224">
        <f t="shared" si="27"/>
        <v>0.25844727287796515</v>
      </c>
      <c r="Z137" s="309">
        <v>0</v>
      </c>
      <c r="AA137" s="8">
        <v>0</v>
      </c>
      <c r="AB137" s="221">
        <v>0</v>
      </c>
      <c r="AC137" s="191">
        <v>100</v>
      </c>
      <c r="AD137" s="191">
        <v>25</v>
      </c>
      <c r="AE137" s="191">
        <v>181</v>
      </c>
      <c r="AF137" s="191">
        <v>141</v>
      </c>
    </row>
    <row r="138" spans="1:32" x14ac:dyDescent="0.2">
      <c r="A138" s="215">
        <v>133</v>
      </c>
      <c r="B138" s="223">
        <f t="shared" si="19"/>
        <v>41275</v>
      </c>
      <c r="C138" s="224">
        <f>VLOOKUP(B138, 'Power Curves'!$B$9:$I$261, 3)+IF(BasisNumber=1, 0,VLOOKUP(B138,'Power Curves'!$BM$9:$BO$316,2))</f>
        <v>41.92</v>
      </c>
      <c r="D138" s="224">
        <f>VLOOKUP(B138, 'Power Curves'!$B$9:$I$261, 7)+IF(BasisNumber=1, 0,VLOOKUP(B138,'Power Curves'!$BM$9:$BO$316,3))</f>
        <v>26.982000000000003</v>
      </c>
      <c r="E138" s="225">
        <f>IF(VLOOKUP(B138,'Power Curves'!$K$9:$AD$232,15)&lt;&gt;0, VLOOKUP(B138,'Power Curves'!$K$9:$AD$232,15), E126)</f>
        <v>0.2</v>
      </c>
      <c r="F138" s="226">
        <f>IF(VLOOKUP(B138,'Power Curves'!$K$9:$AD$232,19)&lt;&gt;0, VLOOKUP(B138,'Power Curves'!$K$9:$AD$232,19), F137)</f>
        <v>0.101145176</v>
      </c>
      <c r="G138" s="225">
        <f>VLOOKUP(B138, 'Power Curves'!$K$9:$R$330, 3)</f>
        <v>37.243000000000002</v>
      </c>
      <c r="H138" s="225">
        <f>VLOOKUP(B138, 'Power Curves'!$K$9:$R$330, 7)</f>
        <v>35.302</v>
      </c>
      <c r="I138" s="308">
        <f>SQRT( (VLOOKUP(B138, 'Power Curves'!$K$9:$AL$227, 23)^2*16+VLOOKUP(B138, 'Power Curves'!$K$9:$AL$227, 27)^2*8)/24)</f>
        <v>0.25830102056519516</v>
      </c>
      <c r="K138" s="218">
        <f t="shared" si="20"/>
        <v>41275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235">
        <f t="shared" si="21"/>
        <v>41.92</v>
      </c>
      <c r="T138" s="229">
        <f t="shared" si="22"/>
        <v>26.982000000000003</v>
      </c>
      <c r="U138" s="224">
        <f t="shared" si="23"/>
        <v>0.2</v>
      </c>
      <c r="V138" s="226">
        <f t="shared" si="24"/>
        <v>0.101145176</v>
      </c>
      <c r="W138" s="225">
        <f t="shared" si="25"/>
        <v>37.243000000000002</v>
      </c>
      <c r="X138" s="225">
        <f t="shared" si="26"/>
        <v>35.302</v>
      </c>
      <c r="Y138" s="224">
        <f t="shared" si="27"/>
        <v>0.25830102056519516</v>
      </c>
      <c r="Z138" s="309">
        <v>0</v>
      </c>
      <c r="AA138" s="8">
        <v>0</v>
      </c>
      <c r="AB138" s="221">
        <v>0</v>
      </c>
      <c r="AC138" s="191">
        <v>100</v>
      </c>
      <c r="AD138" s="191">
        <v>25</v>
      </c>
      <c r="AE138" s="191">
        <v>182</v>
      </c>
      <c r="AF138" s="191">
        <v>142</v>
      </c>
    </row>
    <row r="139" spans="1:32" x14ac:dyDescent="0.2">
      <c r="A139" s="215">
        <v>134</v>
      </c>
      <c r="B139" s="223">
        <f t="shared" si="19"/>
        <v>41306</v>
      </c>
      <c r="C139" s="224">
        <f>VLOOKUP(B139, 'Power Curves'!$B$9:$I$261, 3)+IF(BasisNumber=1, 0,VLOOKUP(B139,'Power Curves'!$BM$9:$BO$316,2))</f>
        <v>41.17</v>
      </c>
      <c r="D139" s="224">
        <f>VLOOKUP(B139, 'Power Curves'!$B$9:$I$261, 7)+IF(BasisNumber=1, 0,VLOOKUP(B139,'Power Curves'!$BM$9:$BO$316,3))</f>
        <v>27.932000000000002</v>
      </c>
      <c r="E139" s="225">
        <f>IF(VLOOKUP(B139,'Power Curves'!$K$9:$AD$232,15)&lt;&gt;0, VLOOKUP(B139,'Power Curves'!$K$9:$AD$232,15), E127)</f>
        <v>0.2</v>
      </c>
      <c r="F139" s="226">
        <f>IF(VLOOKUP(B139,'Power Curves'!$K$9:$AD$232,19)&lt;&gt;0, VLOOKUP(B139,'Power Curves'!$K$9:$AD$232,19), F138)</f>
        <v>0.101082062</v>
      </c>
      <c r="G139" s="225">
        <f>VLOOKUP(B139, 'Power Curves'!$K$9:$R$330, 3)</f>
        <v>35.993000000000002</v>
      </c>
      <c r="H139" s="225">
        <f>VLOOKUP(B139, 'Power Curves'!$K$9:$R$330, 7)</f>
        <v>34.552</v>
      </c>
      <c r="I139" s="308">
        <f>SQRT( (VLOOKUP(B139, 'Power Curves'!$K$9:$AL$227, 23)^2*16+VLOOKUP(B139, 'Power Curves'!$K$9:$AL$227, 27)^2*8)/24)</f>
        <v>0.25820929736816184</v>
      </c>
      <c r="K139" s="218">
        <f t="shared" si="20"/>
        <v>41306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235">
        <f t="shared" si="21"/>
        <v>41.17</v>
      </c>
      <c r="T139" s="229">
        <f t="shared" si="22"/>
        <v>27.932000000000002</v>
      </c>
      <c r="U139" s="224">
        <f t="shared" si="23"/>
        <v>0.2</v>
      </c>
      <c r="V139" s="226">
        <f t="shared" si="24"/>
        <v>0.101082062</v>
      </c>
      <c r="W139" s="225">
        <f t="shared" si="25"/>
        <v>35.993000000000002</v>
      </c>
      <c r="X139" s="225">
        <f t="shared" si="26"/>
        <v>34.552</v>
      </c>
      <c r="Y139" s="224">
        <f t="shared" si="27"/>
        <v>0.25820929736816184</v>
      </c>
      <c r="Z139" s="309">
        <v>0</v>
      </c>
      <c r="AA139" s="8">
        <v>0</v>
      </c>
      <c r="AB139" s="221">
        <v>0</v>
      </c>
      <c r="AC139" s="191">
        <v>100</v>
      </c>
      <c r="AD139" s="191">
        <v>25</v>
      </c>
      <c r="AE139" s="191">
        <v>183</v>
      </c>
      <c r="AF139" s="191">
        <v>143</v>
      </c>
    </row>
    <row r="140" spans="1:32" x14ac:dyDescent="0.2">
      <c r="A140" s="215">
        <v>135</v>
      </c>
      <c r="B140" s="223">
        <f t="shared" si="19"/>
        <v>41334</v>
      </c>
      <c r="C140" s="224">
        <f>VLOOKUP(B140, 'Power Curves'!$B$9:$I$261, 3)+IF(BasisNumber=1, 0,VLOOKUP(B140,'Power Curves'!$BM$9:$BO$316,2))</f>
        <v>39.606000000000002</v>
      </c>
      <c r="D140" s="224">
        <f>VLOOKUP(B140, 'Power Curves'!$B$9:$I$261, 7)+IF(BasisNumber=1, 0,VLOOKUP(B140,'Power Curves'!$BM$9:$BO$316,3))</f>
        <v>26.882000000000001</v>
      </c>
      <c r="E140" s="225">
        <f>IF(VLOOKUP(B140,'Power Curves'!$K$9:$AD$232,15)&lt;&gt;0, VLOOKUP(B140,'Power Curves'!$K$9:$AD$232,15), E128)</f>
        <v>0.2</v>
      </c>
      <c r="F140" s="226">
        <f>IF(VLOOKUP(B140,'Power Curves'!$K$9:$AD$232,19)&lt;&gt;0, VLOOKUP(B140,'Power Curves'!$K$9:$AD$232,19), F139)</f>
        <v>0.100283758</v>
      </c>
      <c r="G140" s="225">
        <f>VLOOKUP(B140, 'Power Curves'!$K$9:$R$330, 3)</f>
        <v>34.57</v>
      </c>
      <c r="H140" s="225">
        <f>VLOOKUP(B140, 'Power Curves'!$K$9:$R$330, 7)</f>
        <v>33.71</v>
      </c>
      <c r="I140" s="308">
        <f>SQRT( (VLOOKUP(B140, 'Power Curves'!$K$9:$AL$227, 23)^2*16+VLOOKUP(B140, 'Power Curves'!$K$9:$AL$227, 27)^2*8)/24)</f>
        <v>0.25040331247727626</v>
      </c>
      <c r="K140" s="218">
        <f t="shared" si="20"/>
        <v>41334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235">
        <f t="shared" si="21"/>
        <v>39.606000000000002</v>
      </c>
      <c r="T140" s="229">
        <f t="shared" si="22"/>
        <v>26.882000000000001</v>
      </c>
      <c r="U140" s="224">
        <f t="shared" si="23"/>
        <v>0.2</v>
      </c>
      <c r="V140" s="226">
        <f t="shared" si="24"/>
        <v>0.100283758</v>
      </c>
      <c r="W140" s="225">
        <f t="shared" si="25"/>
        <v>34.57</v>
      </c>
      <c r="X140" s="225">
        <f t="shared" si="26"/>
        <v>33.71</v>
      </c>
      <c r="Y140" s="224">
        <f t="shared" si="27"/>
        <v>0.25040331247727626</v>
      </c>
      <c r="Z140" s="309">
        <v>0</v>
      </c>
      <c r="AA140" s="8">
        <v>0</v>
      </c>
      <c r="AB140" s="221">
        <v>0</v>
      </c>
      <c r="AC140" s="191">
        <v>100</v>
      </c>
      <c r="AD140" s="191">
        <v>25</v>
      </c>
      <c r="AE140" s="191">
        <v>184</v>
      </c>
      <c r="AF140" s="191">
        <v>144</v>
      </c>
    </row>
    <row r="141" spans="1:32" x14ac:dyDescent="0.2">
      <c r="A141" s="215">
        <v>136</v>
      </c>
      <c r="B141" s="223">
        <f t="shared" si="19"/>
        <v>41365</v>
      </c>
      <c r="C141" s="224">
        <f>VLOOKUP(B141, 'Power Curves'!$B$9:$I$261, 3)+IF(BasisNumber=1, 0,VLOOKUP(B141,'Power Curves'!$BM$9:$BO$316,2))</f>
        <v>40.39</v>
      </c>
      <c r="D141" s="224">
        <f>VLOOKUP(B141, 'Power Curves'!$B$9:$I$261, 7)+IF(BasisNumber=1, 0,VLOOKUP(B141,'Power Curves'!$BM$9:$BO$316,3))</f>
        <v>26.582000000000001</v>
      </c>
      <c r="E141" s="225">
        <f>IF(VLOOKUP(B141,'Power Curves'!$K$9:$AD$232,15)&lt;&gt;0, VLOOKUP(B141,'Power Curves'!$K$9:$AD$232,15), E129)</f>
        <v>0.2</v>
      </c>
      <c r="F141" s="226">
        <f>IF(VLOOKUP(B141,'Power Curves'!$K$9:$AD$232,19)&lt;&gt;0, VLOOKUP(B141,'Power Curves'!$K$9:$AD$232,19), F140)</f>
        <v>0.10021221200000001</v>
      </c>
      <c r="G141" s="225">
        <f>VLOOKUP(B141, 'Power Curves'!$K$9:$R$330, 3)</f>
        <v>33.838999999999999</v>
      </c>
      <c r="H141" s="225">
        <f>VLOOKUP(B141, 'Power Curves'!$K$9:$R$330, 7)</f>
        <v>32.697000000000003</v>
      </c>
      <c r="I141" s="308">
        <f>SQRT( (VLOOKUP(B141, 'Power Curves'!$K$9:$AL$227, 23)^2*16+VLOOKUP(B141, 'Power Curves'!$K$9:$AL$227, 27)^2*8)/24)</f>
        <v>0.25030611249092316</v>
      </c>
      <c r="K141" s="218">
        <f t="shared" si="20"/>
        <v>41365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235">
        <f t="shared" si="21"/>
        <v>40.39</v>
      </c>
      <c r="T141" s="229">
        <f t="shared" si="22"/>
        <v>26.582000000000001</v>
      </c>
      <c r="U141" s="224">
        <f t="shared" si="23"/>
        <v>0.2</v>
      </c>
      <c r="V141" s="226">
        <f t="shared" si="24"/>
        <v>0.10021221200000001</v>
      </c>
      <c r="W141" s="225">
        <f t="shared" si="25"/>
        <v>33.838999999999999</v>
      </c>
      <c r="X141" s="225">
        <f t="shared" si="26"/>
        <v>32.697000000000003</v>
      </c>
      <c r="Y141" s="224">
        <f t="shared" si="27"/>
        <v>0.25030611249092316</v>
      </c>
      <c r="Z141" s="309">
        <v>0</v>
      </c>
      <c r="AA141" s="8">
        <v>0</v>
      </c>
      <c r="AB141" s="221">
        <v>0</v>
      </c>
      <c r="AC141" s="191">
        <v>100</v>
      </c>
      <c r="AD141" s="191">
        <v>25</v>
      </c>
      <c r="AE141" s="191">
        <v>185</v>
      </c>
      <c r="AF141" s="191">
        <v>145</v>
      </c>
    </row>
    <row r="142" spans="1:32" x14ac:dyDescent="0.2">
      <c r="A142" s="215">
        <v>137</v>
      </c>
      <c r="B142" s="223">
        <f t="shared" si="19"/>
        <v>41395</v>
      </c>
      <c r="C142" s="224">
        <f>VLOOKUP(B142, 'Power Curves'!$B$9:$I$261, 3)+IF(BasisNumber=1, 0,VLOOKUP(B142,'Power Curves'!$BM$9:$BO$316,2))</f>
        <v>42.35</v>
      </c>
      <c r="D142" s="224">
        <f>VLOOKUP(B142, 'Power Curves'!$B$9:$I$261, 7)+IF(BasisNumber=1, 0,VLOOKUP(B142,'Power Curves'!$BM$9:$BO$316,3))</f>
        <v>26.182000000000002</v>
      </c>
      <c r="E142" s="225">
        <f>IF(VLOOKUP(B142,'Power Curves'!$K$9:$AD$232,15)&lt;&gt;0, VLOOKUP(B142,'Power Curves'!$K$9:$AD$232,15), E130)</f>
        <v>0.2</v>
      </c>
      <c r="F142" s="226">
        <f>IF(VLOOKUP(B142,'Power Curves'!$K$9:$AD$232,19)&lt;&gt;0, VLOOKUP(B142,'Power Curves'!$K$9:$AD$232,19), F141)</f>
        <v>0.100770156</v>
      </c>
      <c r="G142" s="225">
        <f>VLOOKUP(B142, 'Power Curves'!$K$9:$R$330, 3)</f>
        <v>35.013000000000005</v>
      </c>
      <c r="H142" s="225">
        <f>VLOOKUP(B142, 'Power Curves'!$K$9:$R$330, 7)</f>
        <v>35.743000000000002</v>
      </c>
      <c r="I142" s="308">
        <f>SQRT( (VLOOKUP(B142, 'Power Curves'!$K$9:$AL$227, 23)^2*16+VLOOKUP(B142, 'Power Curves'!$K$9:$AL$227, 27)^2*8)/24)</f>
        <v>0.25802992692817434</v>
      </c>
      <c r="K142" s="218">
        <f t="shared" si="20"/>
        <v>41395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235">
        <f t="shared" si="21"/>
        <v>42.35</v>
      </c>
      <c r="T142" s="229">
        <f t="shared" si="22"/>
        <v>26.182000000000002</v>
      </c>
      <c r="U142" s="224">
        <f t="shared" si="23"/>
        <v>0.2</v>
      </c>
      <c r="V142" s="226">
        <f t="shared" si="24"/>
        <v>0.100770156</v>
      </c>
      <c r="W142" s="225">
        <f t="shared" si="25"/>
        <v>35.013000000000005</v>
      </c>
      <c r="X142" s="225">
        <f t="shared" si="26"/>
        <v>35.743000000000002</v>
      </c>
      <c r="Y142" s="224">
        <f t="shared" si="27"/>
        <v>0.25802992692817434</v>
      </c>
      <c r="Z142" s="309">
        <v>0</v>
      </c>
      <c r="AA142" s="8">
        <v>0</v>
      </c>
      <c r="AB142" s="221">
        <v>0</v>
      </c>
      <c r="AC142" s="191">
        <v>100</v>
      </c>
      <c r="AD142" s="191">
        <v>25</v>
      </c>
      <c r="AE142" s="191">
        <v>186</v>
      </c>
      <c r="AF142" s="191">
        <v>146</v>
      </c>
    </row>
    <row r="143" spans="1:32" x14ac:dyDescent="0.2">
      <c r="A143" s="215">
        <v>138</v>
      </c>
      <c r="B143" s="223">
        <f t="shared" si="19"/>
        <v>41426</v>
      </c>
      <c r="C143" s="224">
        <f>VLOOKUP(B143, 'Power Curves'!$B$9:$I$261, 3)+IF(BasisNumber=1, 0,VLOOKUP(B143,'Power Curves'!$BM$9:$BO$316,2))</f>
        <v>46.4</v>
      </c>
      <c r="D143" s="224">
        <f>VLOOKUP(B143, 'Power Curves'!$B$9:$I$261, 7)+IF(BasisNumber=1, 0,VLOOKUP(B143,'Power Curves'!$BM$9:$BO$316,3))</f>
        <v>26.782</v>
      </c>
      <c r="E143" s="225">
        <f>IF(VLOOKUP(B143,'Power Curves'!$K$9:$AD$232,15)&lt;&gt;0, VLOOKUP(B143,'Power Curves'!$K$9:$AD$232,15), E131)</f>
        <v>0.2</v>
      </c>
      <c r="F143" s="226">
        <f>IF(VLOOKUP(B143,'Power Curves'!$K$9:$AD$232,19)&lt;&gt;0, VLOOKUP(B143,'Power Curves'!$K$9:$AD$232,19), F142)</f>
        <v>0.100835138</v>
      </c>
      <c r="G143" s="225">
        <f>VLOOKUP(B143, 'Power Curves'!$K$9:$R$330, 3)</f>
        <v>41.03</v>
      </c>
      <c r="H143" s="225">
        <f>VLOOKUP(B143, 'Power Curves'!$K$9:$R$330, 7)</f>
        <v>44.463000000000001</v>
      </c>
      <c r="I143" s="308">
        <f>SQRT( (VLOOKUP(B143, 'Power Curves'!$K$9:$AL$227, 23)^2*16+VLOOKUP(B143, 'Power Curves'!$K$9:$AL$227, 27)^2*8)/24)</f>
        <v>0.2580992463684037</v>
      </c>
      <c r="K143" s="218">
        <f t="shared" si="20"/>
        <v>41426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235">
        <f t="shared" si="21"/>
        <v>46.4</v>
      </c>
      <c r="T143" s="229">
        <f t="shared" si="22"/>
        <v>26.782</v>
      </c>
      <c r="U143" s="224">
        <f t="shared" si="23"/>
        <v>0.2</v>
      </c>
      <c r="V143" s="226">
        <f t="shared" si="24"/>
        <v>0.100835138</v>
      </c>
      <c r="W143" s="225">
        <f t="shared" si="25"/>
        <v>41.03</v>
      </c>
      <c r="X143" s="225">
        <f t="shared" si="26"/>
        <v>44.463000000000001</v>
      </c>
      <c r="Y143" s="224">
        <f t="shared" si="27"/>
        <v>0.2580992463684037</v>
      </c>
      <c r="Z143" s="309">
        <v>0</v>
      </c>
      <c r="AA143" s="8">
        <v>0</v>
      </c>
      <c r="AB143" s="221">
        <v>0</v>
      </c>
      <c r="AC143" s="191">
        <v>100</v>
      </c>
      <c r="AD143" s="191">
        <v>25</v>
      </c>
      <c r="AE143" s="191">
        <v>187</v>
      </c>
      <c r="AF143" s="191">
        <v>147</v>
      </c>
    </row>
    <row r="144" spans="1:32" x14ac:dyDescent="0.2">
      <c r="A144" s="215">
        <v>139</v>
      </c>
      <c r="B144" s="223">
        <f t="shared" si="19"/>
        <v>41456</v>
      </c>
      <c r="C144" s="224">
        <f>VLOOKUP(B144, 'Power Curves'!$B$9:$I$261, 3)+IF(BasisNumber=1, 0,VLOOKUP(B144,'Power Curves'!$BM$9:$BO$316,2))</f>
        <v>55.95</v>
      </c>
      <c r="D144" s="224">
        <f>VLOOKUP(B144, 'Power Curves'!$B$9:$I$261, 7)+IF(BasisNumber=1, 0,VLOOKUP(B144,'Power Curves'!$BM$9:$BO$316,3))</f>
        <v>28.282</v>
      </c>
      <c r="E144" s="225">
        <f>IF(VLOOKUP(B144,'Power Curves'!$K$9:$AD$232,15)&lt;&gt;0, VLOOKUP(B144,'Power Curves'!$K$9:$AD$232,15), E132)</f>
        <v>0.2</v>
      </c>
      <c r="F144" s="226">
        <f>IF(VLOOKUP(B144,'Power Curves'!$K$9:$AD$232,19)&lt;&gt;0, VLOOKUP(B144,'Power Curves'!$K$9:$AD$232,19), F143)</f>
        <v>0.101033384</v>
      </c>
      <c r="G144" s="225">
        <f>VLOOKUP(B144, 'Power Curves'!$K$9:$R$330, 3)</f>
        <v>44.2</v>
      </c>
      <c r="H144" s="225">
        <f>VLOOKUP(B144, 'Power Curves'!$K$9:$R$330, 7)</f>
        <v>46.63</v>
      </c>
      <c r="I144" s="308">
        <f>SQRT( (VLOOKUP(B144, 'Power Curves'!$K$9:$AL$227, 23)^2*16+VLOOKUP(B144, 'Power Curves'!$K$9:$AL$227, 27)^2*8)/24)</f>
        <v>0.25817508187961064</v>
      </c>
      <c r="K144" s="218">
        <f t="shared" si="20"/>
        <v>41456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235">
        <f t="shared" si="21"/>
        <v>55.95</v>
      </c>
      <c r="T144" s="229">
        <f t="shared" si="22"/>
        <v>28.282</v>
      </c>
      <c r="U144" s="224">
        <f t="shared" si="23"/>
        <v>0.2</v>
      </c>
      <c r="V144" s="226">
        <f t="shared" si="24"/>
        <v>0.101033384</v>
      </c>
      <c r="W144" s="225">
        <f t="shared" si="25"/>
        <v>44.2</v>
      </c>
      <c r="X144" s="225">
        <f t="shared" si="26"/>
        <v>46.63</v>
      </c>
      <c r="Y144" s="224">
        <f t="shared" si="27"/>
        <v>0.25817508187961064</v>
      </c>
      <c r="Z144" s="309">
        <v>0</v>
      </c>
      <c r="AA144" s="8">
        <v>0</v>
      </c>
      <c r="AB144" s="221">
        <v>0</v>
      </c>
      <c r="AC144" s="191">
        <v>100</v>
      </c>
      <c r="AD144" s="191">
        <v>25</v>
      </c>
      <c r="AE144" s="191">
        <v>188</v>
      </c>
      <c r="AF144" s="191">
        <v>148</v>
      </c>
    </row>
    <row r="145" spans="1:32" x14ac:dyDescent="0.2">
      <c r="A145" s="215">
        <v>140</v>
      </c>
      <c r="B145" s="223">
        <f t="shared" si="19"/>
        <v>41487</v>
      </c>
      <c r="C145" s="224">
        <f>VLOOKUP(B145, 'Power Curves'!$B$9:$I$261, 3)+IF(BasisNumber=1, 0,VLOOKUP(B145,'Power Curves'!$BM$9:$BO$316,2))</f>
        <v>55.55</v>
      </c>
      <c r="D145" s="224">
        <f>VLOOKUP(B145, 'Power Curves'!$B$9:$I$261, 7)+IF(BasisNumber=1, 0,VLOOKUP(B145,'Power Curves'!$BM$9:$BO$316,3))</f>
        <v>28.332000000000001</v>
      </c>
      <c r="E145" s="225">
        <f>IF(VLOOKUP(B145,'Power Curves'!$K$9:$AD$232,15)&lt;&gt;0, VLOOKUP(B145,'Power Curves'!$K$9:$AD$232,15), E133)</f>
        <v>0.2</v>
      </c>
      <c r="F145" s="226">
        <f>IF(VLOOKUP(B145,'Power Curves'!$K$9:$AD$232,19)&lt;&gt;0, VLOOKUP(B145,'Power Curves'!$K$9:$AD$232,19), F144)</f>
        <v>0.100977359</v>
      </c>
      <c r="G145" s="225">
        <f>VLOOKUP(B145, 'Power Curves'!$K$9:$R$330, 3)</f>
        <v>41.05</v>
      </c>
      <c r="H145" s="225">
        <f>VLOOKUP(B145, 'Power Curves'!$K$9:$R$330, 7)</f>
        <v>43.98</v>
      </c>
      <c r="I145" s="308">
        <f>SQRT( (VLOOKUP(B145, 'Power Curves'!$K$9:$AL$227, 23)^2*16+VLOOKUP(B145, 'Power Curves'!$K$9:$AL$227, 27)^2*8)/24)</f>
        <v>0.25799591547443634</v>
      </c>
      <c r="K145" s="218">
        <f t="shared" si="20"/>
        <v>41487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235">
        <f t="shared" si="21"/>
        <v>55.55</v>
      </c>
      <c r="T145" s="229">
        <f t="shared" si="22"/>
        <v>28.332000000000001</v>
      </c>
      <c r="U145" s="224">
        <f t="shared" si="23"/>
        <v>0.2</v>
      </c>
      <c r="V145" s="226">
        <f t="shared" si="24"/>
        <v>0.100977359</v>
      </c>
      <c r="W145" s="225">
        <f t="shared" si="25"/>
        <v>41.05</v>
      </c>
      <c r="X145" s="225">
        <f t="shared" si="26"/>
        <v>43.98</v>
      </c>
      <c r="Y145" s="224">
        <f t="shared" si="27"/>
        <v>0.25799591547443634</v>
      </c>
      <c r="Z145" s="309">
        <v>0</v>
      </c>
      <c r="AA145" s="8">
        <v>0</v>
      </c>
      <c r="AB145" s="221">
        <v>0</v>
      </c>
      <c r="AC145" s="191">
        <v>100</v>
      </c>
      <c r="AD145" s="191">
        <v>25</v>
      </c>
      <c r="AE145" s="191">
        <v>189</v>
      </c>
      <c r="AF145" s="191">
        <v>149</v>
      </c>
    </row>
    <row r="146" spans="1:32" x14ac:dyDescent="0.2">
      <c r="A146" s="215">
        <v>141</v>
      </c>
      <c r="B146" s="223">
        <f t="shared" si="19"/>
        <v>41518</v>
      </c>
      <c r="C146" s="224">
        <f>VLOOKUP(B146, 'Power Curves'!$B$9:$I$261, 3)+IF(BasisNumber=1, 0,VLOOKUP(B146,'Power Curves'!$BM$9:$BO$316,2))</f>
        <v>43.3</v>
      </c>
      <c r="D146" s="224">
        <f>VLOOKUP(B146, 'Power Curves'!$B$9:$I$261, 7)+IF(BasisNumber=1, 0,VLOOKUP(B146,'Power Curves'!$BM$9:$BO$316,3))</f>
        <v>25.283000000000001</v>
      </c>
      <c r="E146" s="225">
        <f>IF(VLOOKUP(B146,'Power Curves'!$K$9:$AD$232,15)&lt;&gt;0, VLOOKUP(B146,'Power Curves'!$K$9:$AD$232,15), E134)</f>
        <v>0.2</v>
      </c>
      <c r="F146" s="226">
        <f>IF(VLOOKUP(B146,'Power Curves'!$K$9:$AD$232,19)&lt;&gt;0, VLOOKUP(B146,'Power Curves'!$K$9:$AD$232,19), F145)</f>
        <v>0.100523604</v>
      </c>
      <c r="G146" s="225">
        <f>VLOOKUP(B146, 'Power Curves'!$K$9:$R$330, 3)</f>
        <v>32.849000000000004</v>
      </c>
      <c r="H146" s="225">
        <f>VLOOKUP(B146, 'Power Curves'!$K$9:$R$330, 7)</f>
        <v>35.026000000000003</v>
      </c>
      <c r="I146" s="308">
        <f>SQRT( (VLOOKUP(B146, 'Power Curves'!$K$9:$AL$227, 23)^2*16+VLOOKUP(B146, 'Power Curves'!$K$9:$AL$227, 27)^2*8)/24)</f>
        <v>0.2501317540157636</v>
      </c>
      <c r="K146" s="218">
        <f t="shared" si="20"/>
        <v>41518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235">
        <f t="shared" si="21"/>
        <v>43.3</v>
      </c>
      <c r="T146" s="229">
        <f t="shared" si="22"/>
        <v>25.283000000000001</v>
      </c>
      <c r="U146" s="224">
        <f t="shared" si="23"/>
        <v>0.2</v>
      </c>
      <c r="V146" s="226">
        <f t="shared" si="24"/>
        <v>0.100523604</v>
      </c>
      <c r="W146" s="225">
        <f t="shared" si="25"/>
        <v>32.849000000000004</v>
      </c>
      <c r="X146" s="225">
        <f t="shared" si="26"/>
        <v>35.026000000000003</v>
      </c>
      <c r="Y146" s="224">
        <f t="shared" si="27"/>
        <v>0.2501317540157636</v>
      </c>
      <c r="Z146" s="309">
        <v>0</v>
      </c>
      <c r="AA146" s="8">
        <v>0</v>
      </c>
      <c r="AB146" s="221">
        <v>0</v>
      </c>
      <c r="AC146" s="191">
        <v>100</v>
      </c>
      <c r="AD146" s="191">
        <v>25</v>
      </c>
      <c r="AE146" s="191">
        <v>190</v>
      </c>
      <c r="AF146" s="191">
        <v>150</v>
      </c>
    </row>
    <row r="147" spans="1:32" x14ac:dyDescent="0.2">
      <c r="A147" s="215">
        <v>142</v>
      </c>
      <c r="B147" s="223">
        <f t="shared" si="19"/>
        <v>41548</v>
      </c>
      <c r="C147" s="224">
        <f>VLOOKUP(B147, 'Power Curves'!$B$9:$I$261, 3)+IF(BasisNumber=1, 0,VLOOKUP(B147,'Power Curves'!$BM$9:$BO$316,2))</f>
        <v>41.52</v>
      </c>
      <c r="D147" s="224">
        <f>VLOOKUP(B147, 'Power Curves'!$B$9:$I$261, 7)+IF(BasisNumber=1, 0,VLOOKUP(B147,'Power Curves'!$BM$9:$BO$316,3))</f>
        <v>24.914999999999999</v>
      </c>
      <c r="E147" s="225">
        <f>IF(VLOOKUP(B147,'Power Curves'!$K$9:$AD$232,15)&lt;&gt;0, VLOOKUP(B147,'Power Curves'!$K$9:$AD$232,15), E135)</f>
        <v>0.2</v>
      </c>
      <c r="F147" s="226">
        <f>IF(VLOOKUP(B147,'Power Curves'!$K$9:$AD$232,19)&lt;&gt;0, VLOOKUP(B147,'Power Curves'!$K$9:$AD$232,19), F146)</f>
        <v>0.100059379</v>
      </c>
      <c r="G147" s="225">
        <f>VLOOKUP(B147, 'Power Curves'!$K$9:$R$330, 3)</f>
        <v>31.641000000000002</v>
      </c>
      <c r="H147" s="225">
        <f>VLOOKUP(B147, 'Power Curves'!$K$9:$R$330, 7)</f>
        <v>32.643999999999998</v>
      </c>
      <c r="I147" s="308">
        <f>SQRT( (VLOOKUP(B147, 'Power Curves'!$K$9:$AL$227, 23)^2*16+VLOOKUP(B147, 'Power Curves'!$K$9:$AL$227, 27)^2*8)/24)</f>
        <v>0.24980084366828786</v>
      </c>
      <c r="K147" s="218">
        <f t="shared" si="20"/>
        <v>41548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235">
        <f t="shared" si="21"/>
        <v>41.52</v>
      </c>
      <c r="T147" s="229">
        <f t="shared" si="22"/>
        <v>24.914999999999999</v>
      </c>
      <c r="U147" s="224">
        <f t="shared" si="23"/>
        <v>0.2</v>
      </c>
      <c r="V147" s="226">
        <f t="shared" si="24"/>
        <v>0.100059379</v>
      </c>
      <c r="W147" s="225">
        <f t="shared" si="25"/>
        <v>31.641000000000002</v>
      </c>
      <c r="X147" s="225">
        <f t="shared" si="26"/>
        <v>32.643999999999998</v>
      </c>
      <c r="Y147" s="224">
        <f t="shared" si="27"/>
        <v>0.24980084366828786</v>
      </c>
      <c r="Z147" s="309">
        <v>0</v>
      </c>
      <c r="AA147" s="8">
        <v>0</v>
      </c>
      <c r="AB147" s="221">
        <v>0</v>
      </c>
      <c r="AC147" s="191">
        <v>100</v>
      </c>
      <c r="AD147" s="191">
        <v>25</v>
      </c>
      <c r="AE147" s="191">
        <v>191</v>
      </c>
      <c r="AF147" s="191">
        <v>151</v>
      </c>
    </row>
    <row r="148" spans="1:32" x14ac:dyDescent="0.2">
      <c r="A148" s="215">
        <v>143</v>
      </c>
      <c r="B148" s="223">
        <f t="shared" si="19"/>
        <v>41579</v>
      </c>
      <c r="C148" s="224">
        <f>VLOOKUP(B148, 'Power Curves'!$B$9:$I$261, 3)+IF(BasisNumber=1, 0,VLOOKUP(B148,'Power Curves'!$BM$9:$BO$316,2))</f>
        <v>40.520000000000003</v>
      </c>
      <c r="D148" s="224">
        <f>VLOOKUP(B148, 'Power Curves'!$B$9:$I$261, 7)+IF(BasisNumber=1, 0,VLOOKUP(B148,'Power Curves'!$BM$9:$BO$316,3))</f>
        <v>25.015000000000001</v>
      </c>
      <c r="E148" s="225">
        <f>IF(VLOOKUP(B148,'Power Curves'!$K$9:$AD$232,15)&lt;&gt;0, VLOOKUP(B148,'Power Curves'!$K$9:$AD$232,15), E136)</f>
        <v>0.2</v>
      </c>
      <c r="F148" s="226">
        <f>IF(VLOOKUP(B148,'Power Curves'!$K$9:$AD$232,19)&lt;&gt;0, VLOOKUP(B148,'Power Curves'!$K$9:$AD$232,19), F147)</f>
        <v>9.9720865000000006E-2</v>
      </c>
      <c r="G148" s="225">
        <f>VLOOKUP(B148, 'Power Curves'!$K$9:$R$330, 3)</f>
        <v>31.891000000000002</v>
      </c>
      <c r="H148" s="225">
        <f>VLOOKUP(B148, 'Power Curves'!$K$9:$R$330, 7)</f>
        <v>32.143999999999998</v>
      </c>
      <c r="I148" s="308">
        <f>SQRT( (VLOOKUP(B148, 'Power Curves'!$K$9:$AL$227, 23)^2*16+VLOOKUP(B148, 'Power Curves'!$K$9:$AL$227, 27)^2*8)/24)</f>
        <v>0.24963789606771275</v>
      </c>
      <c r="K148" s="218">
        <f t="shared" si="20"/>
        <v>41579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235">
        <f t="shared" si="21"/>
        <v>40.520000000000003</v>
      </c>
      <c r="T148" s="229">
        <f t="shared" si="22"/>
        <v>25.015000000000001</v>
      </c>
      <c r="U148" s="224">
        <f t="shared" si="23"/>
        <v>0.2</v>
      </c>
      <c r="V148" s="226">
        <f t="shared" si="24"/>
        <v>9.9720865000000006E-2</v>
      </c>
      <c r="W148" s="225">
        <f t="shared" si="25"/>
        <v>31.891000000000002</v>
      </c>
      <c r="X148" s="225">
        <f t="shared" si="26"/>
        <v>32.143999999999998</v>
      </c>
      <c r="Y148" s="224">
        <f t="shared" si="27"/>
        <v>0.24963789606771275</v>
      </c>
      <c r="Z148" s="309">
        <v>0</v>
      </c>
      <c r="AA148" s="8">
        <v>0</v>
      </c>
      <c r="AB148" s="221">
        <v>0</v>
      </c>
      <c r="AC148" s="191">
        <v>100</v>
      </c>
      <c r="AD148" s="191">
        <v>25</v>
      </c>
      <c r="AE148" s="191">
        <v>192</v>
      </c>
      <c r="AF148" s="191">
        <v>152</v>
      </c>
    </row>
    <row r="149" spans="1:32" x14ac:dyDescent="0.2">
      <c r="A149" s="215">
        <v>144</v>
      </c>
      <c r="B149" s="223">
        <f t="shared" si="19"/>
        <v>41609</v>
      </c>
      <c r="C149" s="224">
        <f>VLOOKUP(B149, 'Power Curves'!$B$9:$I$261, 3)+IF(BasisNumber=1, 0,VLOOKUP(B149,'Power Curves'!$BM$9:$BO$316,2))</f>
        <v>41.42</v>
      </c>
      <c r="D149" s="224">
        <f>VLOOKUP(B149, 'Power Curves'!$B$9:$I$261, 7)+IF(BasisNumber=1, 0,VLOOKUP(B149,'Power Curves'!$BM$9:$BO$316,3))</f>
        <v>26.864999999999998</v>
      </c>
      <c r="E149" s="225">
        <f>IF(VLOOKUP(B149,'Power Curves'!$K$9:$AD$232,15)&lt;&gt;0, VLOOKUP(B149,'Power Curves'!$K$9:$AD$232,15), E137)</f>
        <v>0.2</v>
      </c>
      <c r="F149" s="226">
        <f>IF(VLOOKUP(B149,'Power Curves'!$K$9:$AD$232,19)&lt;&gt;0, VLOOKUP(B149,'Power Curves'!$K$9:$AD$232,19), F148)</f>
        <v>9.9790877E-2</v>
      </c>
      <c r="G149" s="225">
        <f>VLOOKUP(B149, 'Power Curves'!$K$9:$R$330, 3)</f>
        <v>31.956000000000003</v>
      </c>
      <c r="H149" s="225">
        <f>VLOOKUP(B149, 'Power Curves'!$K$9:$R$330, 7)</f>
        <v>32.853999999999999</v>
      </c>
      <c r="I149" s="308">
        <f>SQRT( (VLOOKUP(B149, 'Power Curves'!$K$9:$AL$227, 23)^2*16+VLOOKUP(B149, 'Power Curves'!$K$9:$AL$227, 27)^2*8)/24)</f>
        <v>0.24958012911845645</v>
      </c>
      <c r="K149" s="218">
        <f t="shared" si="20"/>
        <v>41609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235">
        <f t="shared" si="21"/>
        <v>41.42</v>
      </c>
      <c r="T149" s="229">
        <f t="shared" si="22"/>
        <v>26.864999999999998</v>
      </c>
      <c r="U149" s="224">
        <f t="shared" si="23"/>
        <v>0.2</v>
      </c>
      <c r="V149" s="226">
        <f t="shared" si="24"/>
        <v>9.9790877E-2</v>
      </c>
      <c r="W149" s="225">
        <f t="shared" si="25"/>
        <v>31.956000000000003</v>
      </c>
      <c r="X149" s="225">
        <f t="shared" si="26"/>
        <v>32.853999999999999</v>
      </c>
      <c r="Y149" s="224">
        <f t="shared" si="27"/>
        <v>0.24958012911845645</v>
      </c>
      <c r="Z149" s="309">
        <v>0</v>
      </c>
      <c r="AA149" s="8">
        <v>0</v>
      </c>
      <c r="AB149" s="221">
        <v>0</v>
      </c>
      <c r="AC149" s="191">
        <v>100</v>
      </c>
      <c r="AD149" s="191">
        <v>25</v>
      </c>
      <c r="AE149" s="191">
        <v>193</v>
      </c>
      <c r="AF149" s="191">
        <v>153</v>
      </c>
    </row>
    <row r="150" spans="1:32" x14ac:dyDescent="0.2">
      <c r="A150" s="215">
        <v>145</v>
      </c>
      <c r="B150" s="223">
        <f t="shared" si="19"/>
        <v>41640</v>
      </c>
      <c r="C150" s="224">
        <f>VLOOKUP(B150, 'Power Curves'!$B$9:$I$261, 3)+IF(BasisNumber=1, 0,VLOOKUP(B150,'Power Curves'!$BM$9:$BO$316,2))</f>
        <v>42.92</v>
      </c>
      <c r="D150" s="224">
        <f>VLOOKUP(B150, 'Power Curves'!$B$9:$I$261, 7)+IF(BasisNumber=1, 0,VLOOKUP(B150,'Power Curves'!$BM$9:$BO$316,3))</f>
        <v>27.732000000000003</v>
      </c>
      <c r="E150" s="225">
        <f>IF(VLOOKUP(B150,'Power Curves'!$K$9:$AD$232,15)&lt;&gt;0, VLOOKUP(B150,'Power Curves'!$K$9:$AD$232,15), E138)</f>
        <v>0.2</v>
      </c>
      <c r="F150" s="226">
        <f>IF(VLOOKUP(B150,'Power Curves'!$K$9:$AD$232,19)&lt;&gt;0, VLOOKUP(B150,'Power Curves'!$K$9:$AD$232,19), F149)</f>
        <v>0.100087199</v>
      </c>
      <c r="G150" s="225">
        <f>VLOOKUP(B150, 'Power Curves'!$K$9:$R$330, 3)</f>
        <v>38.243000000000002</v>
      </c>
      <c r="H150" s="225">
        <f>VLOOKUP(B150, 'Power Curves'!$K$9:$R$330, 7)</f>
        <v>36.302</v>
      </c>
      <c r="I150" s="308">
        <f>SQRT( (VLOOKUP(B150, 'Power Curves'!$K$9:$AL$227, 23)^2*16+VLOOKUP(B150, 'Power Curves'!$K$9:$AL$227, 27)^2*8)/24)</f>
        <v>0.24959366533865149</v>
      </c>
      <c r="K150" s="218">
        <f t="shared" si="20"/>
        <v>41640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235">
        <f t="shared" si="21"/>
        <v>42.92</v>
      </c>
      <c r="T150" s="229">
        <f t="shared" si="22"/>
        <v>27.732000000000003</v>
      </c>
      <c r="U150" s="224">
        <f t="shared" si="23"/>
        <v>0.2</v>
      </c>
      <c r="V150" s="226">
        <f t="shared" si="24"/>
        <v>0.100087199</v>
      </c>
      <c r="W150" s="225">
        <f t="shared" si="25"/>
        <v>38.243000000000002</v>
      </c>
      <c r="X150" s="225">
        <f t="shared" si="26"/>
        <v>36.302</v>
      </c>
      <c r="Y150" s="224">
        <f t="shared" si="27"/>
        <v>0.24959366533865149</v>
      </c>
      <c r="Z150" s="309">
        <v>0</v>
      </c>
      <c r="AA150" s="8">
        <v>0</v>
      </c>
      <c r="AB150" s="221">
        <v>0</v>
      </c>
      <c r="AC150" s="191">
        <v>100</v>
      </c>
      <c r="AD150" s="191">
        <v>25</v>
      </c>
      <c r="AE150" s="191">
        <v>194</v>
      </c>
      <c r="AF150" s="191">
        <v>154</v>
      </c>
    </row>
    <row r="151" spans="1:32" x14ac:dyDescent="0.2">
      <c r="A151" s="215">
        <v>146</v>
      </c>
      <c r="B151" s="223">
        <f t="shared" si="19"/>
        <v>41671</v>
      </c>
      <c r="C151" s="224">
        <f>VLOOKUP(B151, 'Power Curves'!$B$9:$I$261, 3)+IF(BasisNumber=1, 0,VLOOKUP(B151,'Power Curves'!$BM$9:$BO$316,2))</f>
        <v>42.17</v>
      </c>
      <c r="D151" s="224">
        <f>VLOOKUP(B151, 'Power Curves'!$B$9:$I$261, 7)+IF(BasisNumber=1, 0,VLOOKUP(B151,'Power Curves'!$BM$9:$BO$316,3))</f>
        <v>28.682000000000002</v>
      </c>
      <c r="E151" s="225">
        <f>IF(VLOOKUP(B151,'Power Curves'!$K$9:$AD$232,15)&lt;&gt;0, VLOOKUP(B151,'Power Curves'!$K$9:$AD$232,15), E139)</f>
        <v>0.2</v>
      </c>
      <c r="F151" s="226">
        <f>IF(VLOOKUP(B151,'Power Curves'!$K$9:$AD$232,19)&lt;&gt;0, VLOOKUP(B151,'Power Curves'!$K$9:$AD$232,19), F150)</f>
        <v>0.10001857</v>
      </c>
      <c r="G151" s="225">
        <f>VLOOKUP(B151, 'Power Curves'!$K$9:$R$330, 3)</f>
        <v>36.993000000000002</v>
      </c>
      <c r="H151" s="225">
        <f>VLOOKUP(B151, 'Power Curves'!$K$9:$R$330, 7)</f>
        <v>35.552</v>
      </c>
      <c r="I151" s="308">
        <f>SQRT( (VLOOKUP(B151, 'Power Curves'!$K$9:$AL$227, 23)^2*16+VLOOKUP(B151, 'Power Curves'!$K$9:$AL$227, 27)^2*8)/24)</f>
        <v>0.24950136166565648</v>
      </c>
      <c r="K151" s="218">
        <f t="shared" si="20"/>
        <v>41671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235">
        <f t="shared" si="21"/>
        <v>42.17</v>
      </c>
      <c r="T151" s="229">
        <f t="shared" si="22"/>
        <v>28.682000000000002</v>
      </c>
      <c r="U151" s="224">
        <f t="shared" si="23"/>
        <v>0.2</v>
      </c>
      <c r="V151" s="226">
        <f t="shared" si="24"/>
        <v>0.10001857</v>
      </c>
      <c r="W151" s="225">
        <f t="shared" si="25"/>
        <v>36.993000000000002</v>
      </c>
      <c r="X151" s="225">
        <f t="shared" si="26"/>
        <v>35.552</v>
      </c>
      <c r="Y151" s="224">
        <f t="shared" si="27"/>
        <v>0.24950136166565648</v>
      </c>
      <c r="Z151" s="309">
        <v>0</v>
      </c>
      <c r="AA151" s="8">
        <v>0</v>
      </c>
      <c r="AB151" s="221">
        <v>0</v>
      </c>
      <c r="AC151" s="191">
        <v>100</v>
      </c>
      <c r="AD151" s="191">
        <v>25</v>
      </c>
      <c r="AE151" s="191">
        <v>195</v>
      </c>
      <c r="AF151" s="191">
        <v>155</v>
      </c>
    </row>
    <row r="152" spans="1:32" x14ac:dyDescent="0.2">
      <c r="A152" s="215">
        <v>147</v>
      </c>
      <c r="B152" s="223">
        <f t="shared" si="19"/>
        <v>41699</v>
      </c>
      <c r="C152" s="224">
        <f>VLOOKUP(B152, 'Power Curves'!$B$9:$I$261, 3)+IF(BasisNumber=1, 0,VLOOKUP(B152,'Power Curves'!$BM$9:$BO$316,2))</f>
        <v>40.606000000000002</v>
      </c>
      <c r="D152" s="224">
        <f>VLOOKUP(B152, 'Power Curves'!$B$9:$I$261, 7)+IF(BasisNumber=1, 0,VLOOKUP(B152,'Power Curves'!$BM$9:$BO$316,3))</f>
        <v>27.632000000000001</v>
      </c>
      <c r="E152" s="225">
        <f>IF(VLOOKUP(B152,'Power Curves'!$K$9:$AD$232,15)&lt;&gt;0, VLOOKUP(B152,'Power Curves'!$K$9:$AD$232,15), E140)</f>
        <v>0.2</v>
      </c>
      <c r="F152" s="226">
        <f>IF(VLOOKUP(B152,'Power Curves'!$K$9:$AD$232,19)&lt;&gt;0, VLOOKUP(B152,'Power Curves'!$K$9:$AD$232,19), F151)</f>
        <v>9.9440454999999997E-2</v>
      </c>
      <c r="G152" s="225">
        <f>VLOOKUP(B152, 'Power Curves'!$K$9:$R$330, 3)</f>
        <v>35.57</v>
      </c>
      <c r="H152" s="225">
        <f>VLOOKUP(B152, 'Power Curves'!$K$9:$R$330, 7)</f>
        <v>34.71</v>
      </c>
      <c r="I152" s="308">
        <f>SQRT( (VLOOKUP(B152, 'Power Curves'!$K$9:$AL$227, 23)^2*16+VLOOKUP(B152, 'Power Curves'!$K$9:$AL$227, 27)^2*8)/24)</f>
        <v>0.24924666325501618</v>
      </c>
      <c r="K152" s="218">
        <f t="shared" si="20"/>
        <v>41699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235">
        <f t="shared" si="21"/>
        <v>40.606000000000002</v>
      </c>
      <c r="T152" s="229">
        <f t="shared" si="22"/>
        <v>27.632000000000001</v>
      </c>
      <c r="U152" s="224">
        <f t="shared" si="23"/>
        <v>0.2</v>
      </c>
      <c r="V152" s="226">
        <f t="shared" si="24"/>
        <v>9.9440454999999997E-2</v>
      </c>
      <c r="W152" s="225">
        <f t="shared" si="25"/>
        <v>35.57</v>
      </c>
      <c r="X152" s="225">
        <f t="shared" si="26"/>
        <v>34.71</v>
      </c>
      <c r="Y152" s="224">
        <f t="shared" si="27"/>
        <v>0.24924666325501618</v>
      </c>
      <c r="Z152" s="309">
        <v>0</v>
      </c>
      <c r="AA152" s="8">
        <v>0</v>
      </c>
      <c r="AB152" s="221">
        <v>0</v>
      </c>
      <c r="AC152" s="191">
        <v>100</v>
      </c>
      <c r="AD152" s="191">
        <v>25</v>
      </c>
      <c r="AE152" s="191">
        <v>196</v>
      </c>
      <c r="AF152" s="191">
        <v>156</v>
      </c>
    </row>
    <row r="153" spans="1:32" x14ac:dyDescent="0.2">
      <c r="A153" s="215">
        <v>148</v>
      </c>
      <c r="B153" s="223">
        <f t="shared" si="19"/>
        <v>41730</v>
      </c>
      <c r="C153" s="224">
        <f>VLOOKUP(B153, 'Power Curves'!$B$9:$I$261, 3)+IF(BasisNumber=1, 0,VLOOKUP(B153,'Power Curves'!$BM$9:$BO$316,2))</f>
        <v>41.39</v>
      </c>
      <c r="D153" s="224">
        <f>VLOOKUP(B153, 'Power Curves'!$B$9:$I$261, 7)+IF(BasisNumber=1, 0,VLOOKUP(B153,'Power Curves'!$BM$9:$BO$316,3))</f>
        <v>27.332000000000001</v>
      </c>
      <c r="E153" s="225">
        <f>IF(VLOOKUP(B153,'Power Curves'!$K$9:$AD$232,15)&lt;&gt;0, VLOOKUP(B153,'Power Curves'!$K$9:$AD$232,15), E141)</f>
        <v>0.2</v>
      </c>
      <c r="F153" s="226">
        <f>IF(VLOOKUP(B153,'Power Curves'!$K$9:$AD$232,19)&lt;&gt;0, VLOOKUP(B153,'Power Curves'!$K$9:$AD$232,19), F152)</f>
        <v>9.9365982000000005E-2</v>
      </c>
      <c r="G153" s="225">
        <f>VLOOKUP(B153, 'Power Curves'!$K$9:$R$330, 3)</f>
        <v>34.838999999999999</v>
      </c>
      <c r="H153" s="225">
        <f>VLOOKUP(B153, 'Power Curves'!$K$9:$R$330, 7)</f>
        <v>33.697000000000003</v>
      </c>
      <c r="I153" s="308">
        <f>SQRT( (VLOOKUP(B153, 'Power Curves'!$K$9:$AL$227, 23)^2*16+VLOOKUP(B153, 'Power Curves'!$K$9:$AL$227, 27)^2*8)/24)</f>
        <v>0.24915267616402151</v>
      </c>
      <c r="K153" s="218">
        <f t="shared" si="20"/>
        <v>41730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235">
        <f t="shared" si="21"/>
        <v>41.39</v>
      </c>
      <c r="T153" s="229">
        <f t="shared" si="22"/>
        <v>27.332000000000001</v>
      </c>
      <c r="U153" s="224">
        <f t="shared" si="23"/>
        <v>0.2</v>
      </c>
      <c r="V153" s="226">
        <f t="shared" si="24"/>
        <v>9.9365982000000005E-2</v>
      </c>
      <c r="W153" s="225">
        <f t="shared" si="25"/>
        <v>34.838999999999999</v>
      </c>
      <c r="X153" s="225">
        <f t="shared" si="26"/>
        <v>33.697000000000003</v>
      </c>
      <c r="Y153" s="224">
        <f t="shared" si="27"/>
        <v>0.24915267616402151</v>
      </c>
      <c r="Z153" s="309">
        <v>0</v>
      </c>
      <c r="AA153" s="8">
        <v>0</v>
      </c>
      <c r="AB153" s="221">
        <v>0</v>
      </c>
      <c r="AC153" s="191">
        <v>100</v>
      </c>
      <c r="AD153" s="191">
        <v>25</v>
      </c>
      <c r="AE153" s="191">
        <v>197</v>
      </c>
      <c r="AF153" s="191">
        <v>157</v>
      </c>
    </row>
    <row r="154" spans="1:32" x14ac:dyDescent="0.2">
      <c r="A154" s="215">
        <v>149</v>
      </c>
      <c r="B154" s="223">
        <f t="shared" si="19"/>
        <v>41760</v>
      </c>
      <c r="C154" s="224">
        <f>VLOOKUP(B154, 'Power Curves'!$B$9:$I$261, 3)+IF(BasisNumber=1, 0,VLOOKUP(B154,'Power Curves'!$BM$9:$BO$316,2))</f>
        <v>43.35</v>
      </c>
      <c r="D154" s="224">
        <f>VLOOKUP(B154, 'Power Curves'!$B$9:$I$261, 7)+IF(BasisNumber=1, 0,VLOOKUP(B154,'Power Curves'!$BM$9:$BO$316,3))</f>
        <v>26.932000000000002</v>
      </c>
      <c r="E154" s="225">
        <f>IF(VLOOKUP(B154,'Power Curves'!$K$9:$AD$232,15)&lt;&gt;0, VLOOKUP(B154,'Power Curves'!$K$9:$AD$232,15), E142)</f>
        <v>0.2</v>
      </c>
      <c r="F154" s="226">
        <f>IF(VLOOKUP(B154,'Power Curves'!$K$9:$AD$232,19)&lt;&gt;0, VLOOKUP(B154,'Power Curves'!$K$9:$AD$232,19), F153)</f>
        <v>9.9727747000000005E-2</v>
      </c>
      <c r="G154" s="225">
        <f>VLOOKUP(B154, 'Power Curves'!$K$9:$R$330, 3)</f>
        <v>36.013000000000005</v>
      </c>
      <c r="H154" s="225">
        <f>VLOOKUP(B154, 'Power Curves'!$K$9:$R$330, 7)</f>
        <v>36.743000000000002</v>
      </c>
      <c r="I154" s="308">
        <f>SQRT( (VLOOKUP(B154, 'Power Curves'!$K$9:$AL$227, 23)^2*16+VLOOKUP(B154, 'Power Curves'!$K$9:$AL$227, 27)^2*8)/24)</f>
        <v>0.24929010465515578</v>
      </c>
      <c r="K154" s="218">
        <f t="shared" si="20"/>
        <v>41760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235">
        <f t="shared" si="21"/>
        <v>43.35</v>
      </c>
      <c r="T154" s="229">
        <f t="shared" si="22"/>
        <v>26.932000000000002</v>
      </c>
      <c r="U154" s="224">
        <f t="shared" si="23"/>
        <v>0.2</v>
      </c>
      <c r="V154" s="226">
        <f t="shared" si="24"/>
        <v>9.9727747000000005E-2</v>
      </c>
      <c r="W154" s="225">
        <f t="shared" si="25"/>
        <v>36.013000000000005</v>
      </c>
      <c r="X154" s="225">
        <f t="shared" si="26"/>
        <v>36.743000000000002</v>
      </c>
      <c r="Y154" s="224">
        <f t="shared" si="27"/>
        <v>0.24929010465515578</v>
      </c>
      <c r="Z154" s="309">
        <v>0</v>
      </c>
      <c r="AA154" s="8">
        <v>0</v>
      </c>
      <c r="AB154" s="221">
        <v>0</v>
      </c>
      <c r="AC154" s="191">
        <v>100</v>
      </c>
      <c r="AD154" s="191">
        <v>25</v>
      </c>
      <c r="AE154" s="191">
        <v>198</v>
      </c>
      <c r="AF154" s="191">
        <v>158</v>
      </c>
    </row>
    <row r="155" spans="1:32" x14ac:dyDescent="0.2">
      <c r="A155" s="215">
        <v>150</v>
      </c>
      <c r="B155" s="223">
        <f t="shared" si="19"/>
        <v>41791</v>
      </c>
      <c r="C155" s="224">
        <f>VLOOKUP(B155, 'Power Curves'!$B$9:$I$261, 3)+IF(BasisNumber=1, 0,VLOOKUP(B155,'Power Curves'!$BM$9:$BO$316,2))</f>
        <v>47.9</v>
      </c>
      <c r="D155" s="224">
        <f>VLOOKUP(B155, 'Power Curves'!$B$9:$I$261, 7)+IF(BasisNumber=1, 0,VLOOKUP(B155,'Power Curves'!$BM$9:$BO$316,3))</f>
        <v>27.532</v>
      </c>
      <c r="E155" s="225">
        <f>IF(VLOOKUP(B155,'Power Curves'!$K$9:$AD$232,15)&lt;&gt;0, VLOOKUP(B155,'Power Curves'!$K$9:$AD$232,15), E143)</f>
        <v>0.2</v>
      </c>
      <c r="F155" s="226">
        <f>IF(VLOOKUP(B155,'Power Curves'!$K$9:$AD$232,19)&lt;&gt;0, VLOOKUP(B155,'Power Curves'!$K$9:$AD$232,19), F154)</f>
        <v>9.9747888000000007E-2</v>
      </c>
      <c r="G155" s="225">
        <f>VLOOKUP(B155, 'Power Curves'!$K$9:$R$330, 3)</f>
        <v>42.53</v>
      </c>
      <c r="H155" s="225">
        <f>VLOOKUP(B155, 'Power Curves'!$K$9:$R$330, 7)</f>
        <v>45.963000000000001</v>
      </c>
      <c r="I155" s="308">
        <f>SQRT( (VLOOKUP(B155, 'Power Curves'!$K$9:$AL$227, 23)^2*16+VLOOKUP(B155, 'Power Curves'!$K$9:$AL$227, 27)^2*8)/24)</f>
        <v>0.24930769752538082</v>
      </c>
      <c r="K155" s="218">
        <f t="shared" si="20"/>
        <v>41791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235">
        <f t="shared" si="21"/>
        <v>47.9</v>
      </c>
      <c r="T155" s="229">
        <f t="shared" si="22"/>
        <v>27.532</v>
      </c>
      <c r="U155" s="224">
        <f t="shared" si="23"/>
        <v>0.2</v>
      </c>
      <c r="V155" s="226">
        <f t="shared" si="24"/>
        <v>9.9747888000000007E-2</v>
      </c>
      <c r="W155" s="225">
        <f t="shared" si="25"/>
        <v>42.53</v>
      </c>
      <c r="X155" s="225">
        <f t="shared" si="26"/>
        <v>45.963000000000001</v>
      </c>
      <c r="Y155" s="224">
        <f t="shared" si="27"/>
        <v>0.24930769752538082</v>
      </c>
      <c r="Z155" s="309">
        <v>0</v>
      </c>
      <c r="AA155" s="8">
        <v>0</v>
      </c>
      <c r="AB155" s="221">
        <v>0</v>
      </c>
      <c r="AC155" s="191">
        <v>100</v>
      </c>
      <c r="AD155" s="191">
        <v>25</v>
      </c>
      <c r="AE155" s="191">
        <v>199</v>
      </c>
      <c r="AF155" s="191">
        <v>159</v>
      </c>
    </row>
    <row r="156" spans="1:32" x14ac:dyDescent="0.2">
      <c r="A156" s="215">
        <v>151</v>
      </c>
      <c r="B156" s="223">
        <f t="shared" si="19"/>
        <v>41821</v>
      </c>
      <c r="C156" s="224">
        <f>VLOOKUP(B156, 'Power Curves'!$B$9:$I$261, 3)+IF(BasisNumber=1, 0,VLOOKUP(B156,'Power Curves'!$BM$9:$BO$316,2))</f>
        <v>57.95</v>
      </c>
      <c r="D156" s="224">
        <f>VLOOKUP(B156, 'Power Curves'!$B$9:$I$261, 7)+IF(BasisNumber=1, 0,VLOOKUP(B156,'Power Curves'!$BM$9:$BO$316,3))</f>
        <v>29.032</v>
      </c>
      <c r="E156" s="225">
        <f>IF(VLOOKUP(B156,'Power Curves'!$K$9:$AD$232,15)&lt;&gt;0, VLOOKUP(B156,'Power Curves'!$K$9:$AD$232,15), E144)</f>
        <v>0.2</v>
      </c>
      <c r="F156" s="226">
        <f>IF(VLOOKUP(B156,'Power Curves'!$K$9:$AD$232,19)&lt;&gt;0, VLOOKUP(B156,'Power Curves'!$K$9:$AD$232,19), F155)</f>
        <v>9.9860380999999998E-2</v>
      </c>
      <c r="G156" s="225">
        <f>VLOOKUP(B156, 'Power Curves'!$K$9:$R$330, 3)</f>
        <v>45.2</v>
      </c>
      <c r="H156" s="225">
        <f>VLOOKUP(B156, 'Power Curves'!$K$9:$R$330, 7)</f>
        <v>47.38</v>
      </c>
      <c r="I156" s="308">
        <f>SQRT( (VLOOKUP(B156, 'Power Curves'!$K$9:$AL$227, 23)^2*16+VLOOKUP(B156, 'Power Curves'!$K$9:$AL$227, 27)^2*8)/24)</f>
        <v>0.24932965977395524</v>
      </c>
      <c r="K156" s="218">
        <f t="shared" si="20"/>
        <v>41821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235">
        <f t="shared" si="21"/>
        <v>57.95</v>
      </c>
      <c r="T156" s="229">
        <f t="shared" si="22"/>
        <v>29.032</v>
      </c>
      <c r="U156" s="224">
        <f t="shared" si="23"/>
        <v>0.2</v>
      </c>
      <c r="V156" s="226">
        <f t="shared" si="24"/>
        <v>9.9860380999999998E-2</v>
      </c>
      <c r="W156" s="225">
        <f t="shared" si="25"/>
        <v>45.2</v>
      </c>
      <c r="X156" s="225">
        <f t="shared" si="26"/>
        <v>47.38</v>
      </c>
      <c r="Y156" s="224">
        <f t="shared" si="27"/>
        <v>0.24932965977395524</v>
      </c>
      <c r="Z156" s="309">
        <v>0</v>
      </c>
      <c r="AA156" s="8">
        <v>0</v>
      </c>
      <c r="AB156" s="221">
        <v>0</v>
      </c>
      <c r="AC156" s="191">
        <v>100</v>
      </c>
      <c r="AD156" s="191">
        <v>25</v>
      </c>
      <c r="AE156" s="191">
        <v>200</v>
      </c>
      <c r="AF156" s="191">
        <v>160</v>
      </c>
    </row>
    <row r="157" spans="1:32" x14ac:dyDescent="0.2">
      <c r="A157" s="215">
        <v>152</v>
      </c>
      <c r="B157" s="223">
        <f t="shared" si="19"/>
        <v>41852</v>
      </c>
      <c r="C157" s="224">
        <f>VLOOKUP(B157, 'Power Curves'!$B$9:$I$261, 3)+IF(BasisNumber=1, 0,VLOOKUP(B157,'Power Curves'!$BM$9:$BO$316,2))</f>
        <v>57.55</v>
      </c>
      <c r="D157" s="224">
        <f>VLOOKUP(B157, 'Power Curves'!$B$9:$I$261, 7)+IF(BasisNumber=1, 0,VLOOKUP(B157,'Power Curves'!$BM$9:$BO$316,3))</f>
        <v>29.082000000000001</v>
      </c>
      <c r="E157" s="225">
        <f>IF(VLOOKUP(B157,'Power Curves'!$K$9:$AD$232,15)&lt;&gt;0, VLOOKUP(B157,'Power Curves'!$K$9:$AD$232,15), E145)</f>
        <v>0.2</v>
      </c>
      <c r="F157" s="226">
        <f>IF(VLOOKUP(B157,'Power Curves'!$K$9:$AD$232,19)&lt;&gt;0, VLOOKUP(B157,'Power Curves'!$K$9:$AD$232,19), F156)</f>
        <v>9.9796665000000007E-2</v>
      </c>
      <c r="G157" s="225">
        <f>VLOOKUP(B157, 'Power Curves'!$K$9:$R$330, 3)</f>
        <v>42.05</v>
      </c>
      <c r="H157" s="225">
        <f>VLOOKUP(B157, 'Power Curves'!$K$9:$R$330, 7)</f>
        <v>44.73</v>
      </c>
      <c r="I157" s="308">
        <f>SQRT( (VLOOKUP(B157, 'Power Curves'!$K$9:$AL$227, 23)^2*16+VLOOKUP(B157, 'Power Curves'!$K$9:$AL$227, 27)^2*8)/24)</f>
        <v>0.24917824940229194</v>
      </c>
      <c r="K157" s="218">
        <f t="shared" si="20"/>
        <v>41852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235">
        <f t="shared" si="21"/>
        <v>57.55</v>
      </c>
      <c r="T157" s="229">
        <f t="shared" si="22"/>
        <v>29.082000000000001</v>
      </c>
      <c r="U157" s="224">
        <f t="shared" si="23"/>
        <v>0.2</v>
      </c>
      <c r="V157" s="226">
        <f t="shared" si="24"/>
        <v>9.9796665000000007E-2</v>
      </c>
      <c r="W157" s="225">
        <f t="shared" si="25"/>
        <v>42.05</v>
      </c>
      <c r="X157" s="225">
        <f t="shared" si="26"/>
        <v>44.73</v>
      </c>
      <c r="Y157" s="224">
        <f t="shared" si="27"/>
        <v>0.24917824940229194</v>
      </c>
      <c r="Z157" s="309">
        <v>0</v>
      </c>
      <c r="AA157" s="8">
        <v>0</v>
      </c>
      <c r="AB157" s="221">
        <v>0</v>
      </c>
      <c r="AC157" s="191">
        <v>100</v>
      </c>
      <c r="AD157" s="191">
        <v>25</v>
      </c>
      <c r="AE157" s="191">
        <v>201</v>
      </c>
      <c r="AF157" s="191">
        <v>161</v>
      </c>
    </row>
    <row r="158" spans="1:32" x14ac:dyDescent="0.2">
      <c r="A158" s="215">
        <v>153</v>
      </c>
      <c r="B158" s="223">
        <f t="shared" si="19"/>
        <v>41883</v>
      </c>
      <c r="C158" s="224">
        <f>VLOOKUP(B158, 'Power Curves'!$B$9:$I$261, 3)+IF(BasisNumber=1, 0,VLOOKUP(B158,'Power Curves'!$BM$9:$BO$316,2))</f>
        <v>44.3</v>
      </c>
      <c r="D158" s="224">
        <f>VLOOKUP(B158, 'Power Curves'!$B$9:$I$261, 7)+IF(BasisNumber=1, 0,VLOOKUP(B158,'Power Curves'!$BM$9:$BO$316,3))</f>
        <v>26.033000000000001</v>
      </c>
      <c r="E158" s="225">
        <f>IF(VLOOKUP(B158,'Power Curves'!$K$9:$AD$232,15)&lt;&gt;0, VLOOKUP(B158,'Power Curves'!$K$9:$AD$232,15), E146)</f>
        <v>0.2</v>
      </c>
      <c r="F158" s="226">
        <f>IF(VLOOKUP(B158,'Power Curves'!$K$9:$AD$232,19)&lt;&gt;0, VLOOKUP(B158,'Power Curves'!$K$9:$AD$232,19), F157)</f>
        <v>9.9457322000000001E-2</v>
      </c>
      <c r="G158" s="225">
        <f>VLOOKUP(B158, 'Power Curves'!$K$9:$R$330, 3)</f>
        <v>33.849000000000004</v>
      </c>
      <c r="H158" s="225">
        <f>VLOOKUP(B158, 'Power Curves'!$K$9:$R$330, 7)</f>
        <v>36.026000000000003</v>
      </c>
      <c r="I158" s="308">
        <f>SQRT( (VLOOKUP(B158, 'Power Curves'!$K$9:$AL$227, 23)^2*16+VLOOKUP(B158, 'Power Curves'!$K$9:$AL$227, 27)^2*8)/24)</f>
        <v>0.24889004130104667</v>
      </c>
      <c r="K158" s="218">
        <f t="shared" si="20"/>
        <v>41883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235">
        <f t="shared" si="21"/>
        <v>44.3</v>
      </c>
      <c r="T158" s="229">
        <f t="shared" si="22"/>
        <v>26.033000000000001</v>
      </c>
      <c r="U158" s="224">
        <f t="shared" si="23"/>
        <v>0.2</v>
      </c>
      <c r="V158" s="226">
        <f t="shared" si="24"/>
        <v>9.9457322000000001E-2</v>
      </c>
      <c r="W158" s="225">
        <f t="shared" si="25"/>
        <v>33.849000000000004</v>
      </c>
      <c r="X158" s="225">
        <f t="shared" si="26"/>
        <v>36.026000000000003</v>
      </c>
      <c r="Y158" s="224">
        <f t="shared" si="27"/>
        <v>0.24889004130104667</v>
      </c>
      <c r="Z158" s="309">
        <v>0</v>
      </c>
      <c r="AA158" s="8">
        <v>0</v>
      </c>
      <c r="AB158" s="221">
        <v>0</v>
      </c>
      <c r="AC158" s="191">
        <v>100</v>
      </c>
      <c r="AD158" s="191">
        <v>25</v>
      </c>
      <c r="AE158" s="191">
        <v>202</v>
      </c>
      <c r="AF158" s="191">
        <v>162</v>
      </c>
    </row>
    <row r="159" spans="1:32" x14ac:dyDescent="0.2">
      <c r="A159" s="215">
        <v>154</v>
      </c>
      <c r="B159" s="223">
        <f t="shared" si="19"/>
        <v>41913</v>
      </c>
      <c r="C159" s="224">
        <f>VLOOKUP(B159, 'Power Curves'!$B$9:$I$261, 3)+IF(BasisNumber=1, 0,VLOOKUP(B159,'Power Curves'!$BM$9:$BO$316,2))</f>
        <v>42.52</v>
      </c>
      <c r="D159" s="224">
        <f>VLOOKUP(B159, 'Power Curves'!$B$9:$I$261, 7)+IF(BasisNumber=1, 0,VLOOKUP(B159,'Power Curves'!$BM$9:$BO$316,3))</f>
        <v>25.664999999999999</v>
      </c>
      <c r="E159" s="225">
        <f>IF(VLOOKUP(B159,'Power Curves'!$K$9:$AD$232,15)&lt;&gt;0, VLOOKUP(B159,'Power Curves'!$K$9:$AD$232,15), E147)</f>
        <v>0.2</v>
      </c>
      <c r="F159" s="226">
        <f>IF(VLOOKUP(B159,'Power Curves'!$K$9:$AD$232,19)&lt;&gt;0, VLOOKUP(B159,'Power Curves'!$K$9:$AD$232,19), F158)</f>
        <v>9.9110722999999998E-2</v>
      </c>
      <c r="G159" s="225">
        <f>VLOOKUP(B159, 'Power Curves'!$K$9:$R$330, 3)</f>
        <v>32.640999999999998</v>
      </c>
      <c r="H159" s="225">
        <f>VLOOKUP(B159, 'Power Curves'!$K$9:$R$330, 7)</f>
        <v>33.643999999999998</v>
      </c>
      <c r="I159" s="308">
        <f>SQRT( (VLOOKUP(B159, 'Power Curves'!$K$9:$AL$227, 23)^2*16+VLOOKUP(B159, 'Power Curves'!$K$9:$AL$227, 27)^2*8)/24)</f>
        <v>0.24864171318152389</v>
      </c>
      <c r="K159" s="218">
        <f t="shared" si="20"/>
        <v>41913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235">
        <f t="shared" si="21"/>
        <v>42.52</v>
      </c>
      <c r="T159" s="229">
        <f t="shared" si="22"/>
        <v>25.664999999999999</v>
      </c>
      <c r="U159" s="224">
        <f t="shared" si="23"/>
        <v>0.2</v>
      </c>
      <c r="V159" s="226">
        <f t="shared" si="24"/>
        <v>9.9110722999999998E-2</v>
      </c>
      <c r="W159" s="225">
        <f t="shared" si="25"/>
        <v>32.640999999999998</v>
      </c>
      <c r="X159" s="225">
        <f t="shared" si="26"/>
        <v>33.643999999999998</v>
      </c>
      <c r="Y159" s="224">
        <f t="shared" si="27"/>
        <v>0.24864171318152389</v>
      </c>
      <c r="Z159" s="309">
        <v>0</v>
      </c>
      <c r="AA159" s="8">
        <v>0</v>
      </c>
      <c r="AB159" s="221">
        <v>0</v>
      </c>
      <c r="AC159" s="191">
        <v>100</v>
      </c>
      <c r="AD159" s="191">
        <v>25</v>
      </c>
      <c r="AE159" s="191">
        <v>203</v>
      </c>
      <c r="AF159" s="191">
        <v>163</v>
      </c>
    </row>
    <row r="160" spans="1:32" x14ac:dyDescent="0.2">
      <c r="A160" s="215">
        <v>155</v>
      </c>
      <c r="B160" s="223">
        <f t="shared" si="19"/>
        <v>41944</v>
      </c>
      <c r="C160" s="224">
        <f>VLOOKUP(B160, 'Power Curves'!$B$9:$I$261, 3)+IF(BasisNumber=1, 0,VLOOKUP(B160,'Power Curves'!$BM$9:$BO$316,2))</f>
        <v>41.52</v>
      </c>
      <c r="D160" s="224">
        <f>VLOOKUP(B160, 'Power Curves'!$B$9:$I$261, 7)+IF(BasisNumber=1, 0,VLOOKUP(B160,'Power Curves'!$BM$9:$BO$316,3))</f>
        <v>25.765000000000001</v>
      </c>
      <c r="E160" s="225">
        <f>IF(VLOOKUP(B160,'Power Curves'!$K$9:$AD$232,15)&lt;&gt;0, VLOOKUP(B160,'Power Curves'!$K$9:$AD$232,15), E148)</f>
        <v>0.2</v>
      </c>
      <c r="F160" s="226">
        <f>IF(VLOOKUP(B160,'Power Curves'!$K$9:$AD$232,19)&lt;&gt;0, VLOOKUP(B160,'Power Curves'!$K$9:$AD$232,19), F159)</f>
        <v>9.8851242000000006E-2</v>
      </c>
      <c r="G160" s="225">
        <f>VLOOKUP(B160, 'Power Curves'!$K$9:$R$330, 3)</f>
        <v>32.890999999999998</v>
      </c>
      <c r="H160" s="225">
        <f>VLOOKUP(B160, 'Power Curves'!$K$9:$R$330, 7)</f>
        <v>33.143999999999998</v>
      </c>
      <c r="I160" s="308">
        <f>SQRT( (VLOOKUP(B160, 'Power Curves'!$K$9:$AL$227, 23)^2*16+VLOOKUP(B160, 'Power Curves'!$K$9:$AL$227, 27)^2*8)/24)</f>
        <v>0.2485046050021317</v>
      </c>
      <c r="K160" s="218">
        <f t="shared" si="20"/>
        <v>41944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235">
        <f t="shared" si="21"/>
        <v>41.52</v>
      </c>
      <c r="T160" s="229">
        <f t="shared" si="22"/>
        <v>25.765000000000001</v>
      </c>
      <c r="U160" s="224">
        <f t="shared" si="23"/>
        <v>0.2</v>
      </c>
      <c r="V160" s="226">
        <f t="shared" si="24"/>
        <v>9.8851242000000006E-2</v>
      </c>
      <c r="W160" s="225">
        <f t="shared" si="25"/>
        <v>32.890999999999998</v>
      </c>
      <c r="X160" s="225">
        <f t="shared" si="26"/>
        <v>33.143999999999998</v>
      </c>
      <c r="Y160" s="224">
        <f t="shared" si="27"/>
        <v>0.2485046050021317</v>
      </c>
      <c r="Z160" s="309">
        <v>0</v>
      </c>
      <c r="AA160" s="8">
        <v>0</v>
      </c>
      <c r="AB160" s="221">
        <v>0</v>
      </c>
      <c r="AC160" s="191">
        <v>100</v>
      </c>
      <c r="AD160" s="191">
        <v>25</v>
      </c>
      <c r="AE160" s="191">
        <v>204</v>
      </c>
      <c r="AF160" s="191">
        <v>164</v>
      </c>
    </row>
    <row r="161" spans="1:32" x14ac:dyDescent="0.2">
      <c r="A161" s="215">
        <v>156</v>
      </c>
      <c r="B161" s="223">
        <f t="shared" si="19"/>
        <v>41974</v>
      </c>
      <c r="C161" s="224">
        <f>VLOOKUP(B161, 'Power Curves'!$B$9:$I$261, 3)+IF(BasisNumber=1, 0,VLOOKUP(B161,'Power Curves'!$BM$9:$BO$316,2))</f>
        <v>42.42</v>
      </c>
      <c r="D161" s="224">
        <f>VLOOKUP(B161, 'Power Curves'!$B$9:$I$261, 7)+IF(BasisNumber=1, 0,VLOOKUP(B161,'Power Curves'!$BM$9:$BO$316,3))</f>
        <v>27.614999999999998</v>
      </c>
      <c r="E161" s="225">
        <f>IF(VLOOKUP(B161,'Power Curves'!$K$9:$AD$232,15)&lt;&gt;0, VLOOKUP(B161,'Power Curves'!$K$9:$AD$232,15), E149)</f>
        <v>0.2</v>
      </c>
      <c r="F161" s="226">
        <f>IF(VLOOKUP(B161,'Power Curves'!$K$9:$AD$232,19)&lt;&gt;0, VLOOKUP(B161,'Power Curves'!$K$9:$AD$232,19), F160)</f>
        <v>9.8874869000000004E-2</v>
      </c>
      <c r="G161" s="225">
        <f>VLOOKUP(B161, 'Power Curves'!$K$9:$R$330, 3)</f>
        <v>32.956000000000003</v>
      </c>
      <c r="H161" s="225">
        <f>VLOOKUP(B161, 'Power Curves'!$K$9:$R$330, 7)</f>
        <v>33.853999999999999</v>
      </c>
      <c r="I161" s="308">
        <f>SQRT( (VLOOKUP(B161, 'Power Curves'!$K$9:$AL$227, 23)^2*16+VLOOKUP(B161, 'Power Curves'!$K$9:$AL$227, 27)^2*8)/24)</f>
        <v>0.24843724936774497</v>
      </c>
      <c r="K161" s="218">
        <f t="shared" si="20"/>
        <v>41974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235">
        <f t="shared" si="21"/>
        <v>42.42</v>
      </c>
      <c r="T161" s="229">
        <f t="shared" si="22"/>
        <v>27.614999999999998</v>
      </c>
      <c r="U161" s="224">
        <f t="shared" si="23"/>
        <v>0.2</v>
      </c>
      <c r="V161" s="226">
        <f t="shared" si="24"/>
        <v>9.8874869000000004E-2</v>
      </c>
      <c r="W161" s="225">
        <f t="shared" si="25"/>
        <v>32.956000000000003</v>
      </c>
      <c r="X161" s="225">
        <f t="shared" si="26"/>
        <v>33.853999999999999</v>
      </c>
      <c r="Y161" s="224">
        <f t="shared" si="27"/>
        <v>0.24843724936774497</v>
      </c>
      <c r="Z161" s="309">
        <v>0</v>
      </c>
      <c r="AA161" s="8">
        <v>0</v>
      </c>
      <c r="AB161" s="221">
        <v>0</v>
      </c>
      <c r="AC161" s="191">
        <v>100</v>
      </c>
      <c r="AD161" s="191">
        <v>25</v>
      </c>
      <c r="AE161" s="191">
        <v>205</v>
      </c>
      <c r="AF161" s="191">
        <v>165</v>
      </c>
    </row>
    <row r="162" spans="1:32" x14ac:dyDescent="0.2">
      <c r="A162" s="215">
        <v>157</v>
      </c>
      <c r="B162" s="223">
        <f t="shared" si="19"/>
        <v>42005</v>
      </c>
      <c r="C162" s="224">
        <f>VLOOKUP(B162, 'Power Curves'!$B$9:$I$261, 3)+IF(BasisNumber=1, 0,VLOOKUP(B162,'Power Curves'!$BM$9:$BO$316,2))</f>
        <v>43.92</v>
      </c>
      <c r="D162" s="224">
        <f>VLOOKUP(B162, 'Power Curves'!$B$9:$I$261, 7)+IF(BasisNumber=1, 0,VLOOKUP(B162,'Power Curves'!$BM$9:$BO$316,3))</f>
        <v>28.482000000000003</v>
      </c>
      <c r="E162" s="225">
        <f>IF(VLOOKUP(B162,'Power Curves'!$K$9:$AD$232,15)&lt;&gt;0, VLOOKUP(B162,'Power Curves'!$K$9:$AD$232,15), E150)</f>
        <v>0.2</v>
      </c>
      <c r="F162" s="226">
        <f>IF(VLOOKUP(B162,'Power Curves'!$K$9:$AD$232,19)&lt;&gt;0, VLOOKUP(B162,'Power Curves'!$K$9:$AD$232,19), F161)</f>
        <v>9.9054086E-2</v>
      </c>
      <c r="G162" s="225">
        <f>VLOOKUP(B162, 'Power Curves'!$K$9:$R$330, 3)</f>
        <v>39.243000000000002</v>
      </c>
      <c r="H162" s="225">
        <f>VLOOKUP(B162, 'Power Curves'!$K$9:$R$330, 7)</f>
        <v>37.302</v>
      </c>
      <c r="I162" s="308">
        <f>SQRT( (VLOOKUP(B162, 'Power Curves'!$K$9:$AL$227, 23)^2*16+VLOOKUP(B162, 'Power Curves'!$K$9:$AL$227, 27)^2*8)/24)</f>
        <v>0.24841280375614649</v>
      </c>
      <c r="K162" s="218">
        <f t="shared" si="20"/>
        <v>42005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235">
        <f t="shared" si="21"/>
        <v>43.92</v>
      </c>
      <c r="T162" s="229">
        <f t="shared" si="22"/>
        <v>28.482000000000003</v>
      </c>
      <c r="U162" s="224">
        <f t="shared" si="23"/>
        <v>0.2</v>
      </c>
      <c r="V162" s="226">
        <f t="shared" si="24"/>
        <v>9.9054086E-2</v>
      </c>
      <c r="W162" s="225">
        <f t="shared" si="25"/>
        <v>39.243000000000002</v>
      </c>
      <c r="X162" s="225">
        <f t="shared" si="26"/>
        <v>37.302</v>
      </c>
      <c r="Y162" s="224">
        <f t="shared" si="27"/>
        <v>0.24841280375614649</v>
      </c>
      <c r="Z162" s="309">
        <v>0</v>
      </c>
      <c r="AA162" s="8">
        <v>0</v>
      </c>
      <c r="AB162" s="221">
        <v>0</v>
      </c>
      <c r="AC162" s="191">
        <v>100</v>
      </c>
      <c r="AD162" s="191">
        <v>25</v>
      </c>
      <c r="AE162" s="191">
        <v>206</v>
      </c>
      <c r="AF162" s="191">
        <v>166</v>
      </c>
    </row>
    <row r="163" spans="1:32" x14ac:dyDescent="0.2">
      <c r="A163" s="215">
        <v>158</v>
      </c>
      <c r="B163" s="223">
        <f t="shared" si="19"/>
        <v>42036</v>
      </c>
      <c r="C163" s="224">
        <f>VLOOKUP(B163, 'Power Curves'!$B$9:$I$261, 3)+IF(BasisNumber=1, 0,VLOOKUP(B163,'Power Curves'!$BM$9:$BO$316,2))</f>
        <v>43.17</v>
      </c>
      <c r="D163" s="224">
        <f>VLOOKUP(B163, 'Power Curves'!$B$9:$I$261, 7)+IF(BasisNumber=1, 0,VLOOKUP(B163,'Power Curves'!$BM$9:$BO$316,3))</f>
        <v>29.432000000000002</v>
      </c>
      <c r="E163" s="225">
        <f>IF(VLOOKUP(B163,'Power Curves'!$K$9:$AD$232,15)&lt;&gt;0, VLOOKUP(B163,'Power Curves'!$K$9:$AD$232,15), E151)</f>
        <v>0.2</v>
      </c>
      <c r="F163" s="226">
        <f>IF(VLOOKUP(B163,'Power Curves'!$K$9:$AD$232,19)&lt;&gt;0, VLOOKUP(B163,'Power Curves'!$K$9:$AD$232,19), F162)</f>
        <v>9.8981883000000007E-2</v>
      </c>
      <c r="G163" s="225">
        <f>VLOOKUP(B163, 'Power Curves'!$K$9:$R$330, 3)</f>
        <v>37.993000000000002</v>
      </c>
      <c r="H163" s="225">
        <f>VLOOKUP(B163, 'Power Curves'!$K$9:$R$330, 7)</f>
        <v>36.552</v>
      </c>
      <c r="I163" s="308">
        <f>SQRT( (VLOOKUP(B163, 'Power Curves'!$K$9:$AL$227, 23)^2*16+VLOOKUP(B163, 'Power Curves'!$K$9:$AL$227, 27)^2*8)/24)</f>
        <v>0.24832356345133033</v>
      </c>
      <c r="K163" s="218">
        <f t="shared" si="20"/>
        <v>42036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235">
        <f t="shared" si="21"/>
        <v>43.17</v>
      </c>
      <c r="T163" s="229">
        <f t="shared" si="22"/>
        <v>29.432000000000002</v>
      </c>
      <c r="U163" s="224">
        <f t="shared" si="23"/>
        <v>0.2</v>
      </c>
      <c r="V163" s="226">
        <f t="shared" si="24"/>
        <v>9.8981883000000007E-2</v>
      </c>
      <c r="W163" s="225">
        <f t="shared" si="25"/>
        <v>37.993000000000002</v>
      </c>
      <c r="X163" s="225">
        <f t="shared" si="26"/>
        <v>36.552</v>
      </c>
      <c r="Y163" s="224">
        <f t="shared" si="27"/>
        <v>0.24832356345133033</v>
      </c>
      <c r="Z163" s="309">
        <v>0</v>
      </c>
      <c r="AA163" s="8">
        <v>0</v>
      </c>
      <c r="AB163" s="221">
        <v>0</v>
      </c>
      <c r="AC163" s="191">
        <v>100</v>
      </c>
      <c r="AD163" s="191">
        <v>25</v>
      </c>
      <c r="AE163" s="191">
        <v>207</v>
      </c>
      <c r="AF163" s="191">
        <v>167</v>
      </c>
    </row>
    <row r="164" spans="1:32" x14ac:dyDescent="0.2">
      <c r="A164" s="215">
        <v>159</v>
      </c>
      <c r="B164" s="223">
        <f t="shared" si="19"/>
        <v>42064</v>
      </c>
      <c r="C164" s="224">
        <f>VLOOKUP(B164, 'Power Curves'!$B$9:$I$261, 3)+IF(BasisNumber=1, 0,VLOOKUP(B164,'Power Curves'!$BM$9:$BO$316,2))</f>
        <v>41.606000000000002</v>
      </c>
      <c r="D164" s="224">
        <f>VLOOKUP(B164, 'Power Curves'!$B$9:$I$261, 7)+IF(BasisNumber=1, 0,VLOOKUP(B164,'Power Curves'!$BM$9:$BO$316,3))</f>
        <v>28.382000000000001</v>
      </c>
      <c r="E164" s="225">
        <f>IF(VLOOKUP(B164,'Power Curves'!$K$9:$AD$232,15)&lt;&gt;0, VLOOKUP(B164,'Power Curves'!$K$9:$AD$232,15), E152)</f>
        <v>0.2</v>
      </c>
      <c r="F164" s="226">
        <f>IF(VLOOKUP(B164,'Power Curves'!$K$9:$AD$232,19)&lt;&gt;0, VLOOKUP(B164,'Power Curves'!$K$9:$AD$232,19), F163)</f>
        <v>9.8556608000000004E-2</v>
      </c>
      <c r="G164" s="225">
        <f>VLOOKUP(B164, 'Power Curves'!$K$9:$R$330, 3)</f>
        <v>36.57</v>
      </c>
      <c r="H164" s="225">
        <f>VLOOKUP(B164, 'Power Curves'!$K$9:$R$330, 7)</f>
        <v>35.71</v>
      </c>
      <c r="I164" s="308">
        <f>SQRT( (VLOOKUP(B164, 'Power Curves'!$K$9:$AL$227, 23)^2*16+VLOOKUP(B164, 'Power Curves'!$K$9:$AL$227, 27)^2*8)/24)</f>
        <v>0.24812684847045721</v>
      </c>
      <c r="K164" s="218">
        <f t="shared" si="20"/>
        <v>42064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235">
        <f t="shared" si="21"/>
        <v>41.606000000000002</v>
      </c>
      <c r="T164" s="229">
        <f t="shared" si="22"/>
        <v>28.382000000000001</v>
      </c>
      <c r="U164" s="224">
        <f t="shared" si="23"/>
        <v>0.2</v>
      </c>
      <c r="V164" s="226">
        <f t="shared" si="24"/>
        <v>9.8556608000000004E-2</v>
      </c>
      <c r="W164" s="225">
        <f t="shared" si="25"/>
        <v>36.57</v>
      </c>
      <c r="X164" s="225">
        <f t="shared" si="26"/>
        <v>35.71</v>
      </c>
      <c r="Y164" s="224">
        <f t="shared" si="27"/>
        <v>0.24812684847045721</v>
      </c>
      <c r="Z164" s="309">
        <v>0</v>
      </c>
      <c r="AA164" s="8">
        <v>0</v>
      </c>
      <c r="AB164" s="221">
        <v>0</v>
      </c>
      <c r="AC164" s="191">
        <v>100</v>
      </c>
      <c r="AD164" s="191">
        <v>25</v>
      </c>
      <c r="AE164" s="191">
        <v>208</v>
      </c>
      <c r="AF164" s="191">
        <v>168</v>
      </c>
    </row>
    <row r="165" spans="1:32" x14ac:dyDescent="0.2">
      <c r="A165" s="215">
        <v>160</v>
      </c>
      <c r="B165" s="223">
        <f t="shared" si="19"/>
        <v>42095</v>
      </c>
      <c r="C165" s="224">
        <f>VLOOKUP(B165, 'Power Curves'!$B$9:$I$261, 3)+IF(BasisNumber=1, 0,VLOOKUP(B165,'Power Curves'!$BM$9:$BO$316,2))</f>
        <v>42.39</v>
      </c>
      <c r="D165" s="224">
        <f>VLOOKUP(B165, 'Power Curves'!$B$9:$I$261, 7)+IF(BasisNumber=1, 0,VLOOKUP(B165,'Power Curves'!$BM$9:$BO$316,3))</f>
        <v>28.082000000000001</v>
      </c>
      <c r="E165" s="225">
        <f>IF(VLOOKUP(B165,'Power Curves'!$K$9:$AD$232,15)&lt;&gt;0, VLOOKUP(B165,'Power Curves'!$K$9:$AD$232,15), E153)</f>
        <v>0.2</v>
      </c>
      <c r="F165" s="226">
        <f>IF(VLOOKUP(B165,'Power Curves'!$K$9:$AD$232,19)&lt;&gt;0, VLOOKUP(B165,'Power Curves'!$K$9:$AD$232,19), F164)</f>
        <v>9.8480356000000005E-2</v>
      </c>
      <c r="G165" s="225">
        <f>VLOOKUP(B165, 'Power Curves'!$K$9:$R$330, 3)</f>
        <v>35.838999999999999</v>
      </c>
      <c r="H165" s="225">
        <f>VLOOKUP(B165, 'Power Curves'!$K$9:$R$330, 7)</f>
        <v>34.697000000000003</v>
      </c>
      <c r="I165" s="308">
        <f>SQRT( (VLOOKUP(B165, 'Power Curves'!$K$9:$AL$227, 23)^2*16+VLOOKUP(B165, 'Power Curves'!$K$9:$AL$227, 27)^2*8)/24)</f>
        <v>0.24803661873600094</v>
      </c>
      <c r="K165" s="218">
        <f t="shared" si="20"/>
        <v>42095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235">
        <f t="shared" si="21"/>
        <v>42.39</v>
      </c>
      <c r="T165" s="229">
        <f t="shared" si="22"/>
        <v>28.082000000000001</v>
      </c>
      <c r="U165" s="224">
        <f t="shared" si="23"/>
        <v>0.2</v>
      </c>
      <c r="V165" s="226">
        <f t="shared" si="24"/>
        <v>9.8480356000000005E-2</v>
      </c>
      <c r="W165" s="225">
        <f t="shared" si="25"/>
        <v>35.838999999999999</v>
      </c>
      <c r="X165" s="225">
        <f t="shared" si="26"/>
        <v>34.697000000000003</v>
      </c>
      <c r="Y165" s="224">
        <f t="shared" si="27"/>
        <v>0.24803661873600094</v>
      </c>
      <c r="Z165" s="309">
        <v>0</v>
      </c>
      <c r="AA165" s="8">
        <v>0</v>
      </c>
      <c r="AB165" s="221">
        <v>0</v>
      </c>
      <c r="AC165" s="191">
        <v>100</v>
      </c>
      <c r="AD165" s="191">
        <v>25</v>
      </c>
      <c r="AE165" s="191">
        <v>209</v>
      </c>
      <c r="AF165" s="191">
        <v>169</v>
      </c>
    </row>
    <row r="166" spans="1:32" x14ac:dyDescent="0.2">
      <c r="A166" s="215">
        <v>161</v>
      </c>
      <c r="B166" s="223">
        <f t="shared" si="19"/>
        <v>42125</v>
      </c>
      <c r="C166" s="224">
        <f>VLOOKUP(B166, 'Power Curves'!$B$9:$I$261, 3)+IF(BasisNumber=1, 0,VLOOKUP(B166,'Power Curves'!$BM$9:$BO$316,2))</f>
        <v>44.35</v>
      </c>
      <c r="D166" s="224">
        <f>VLOOKUP(B166, 'Power Curves'!$B$9:$I$261, 7)+IF(BasisNumber=1, 0,VLOOKUP(B166,'Power Curves'!$BM$9:$BO$316,3))</f>
        <v>27.682000000000002</v>
      </c>
      <c r="E166" s="225">
        <f>IF(VLOOKUP(B166,'Power Curves'!$K$9:$AD$232,15)&lt;&gt;0, VLOOKUP(B166,'Power Curves'!$K$9:$AD$232,15), E154)</f>
        <v>0.2</v>
      </c>
      <c r="F166" s="226">
        <f>IF(VLOOKUP(B166,'Power Curves'!$K$9:$AD$232,19)&lt;&gt;0, VLOOKUP(B166,'Power Curves'!$K$9:$AD$232,19), F165)</f>
        <v>9.8706417000000005E-2</v>
      </c>
      <c r="G166" s="225">
        <f>VLOOKUP(B166, 'Power Curves'!$K$9:$R$330, 3)</f>
        <v>37.013000000000005</v>
      </c>
      <c r="H166" s="225">
        <f>VLOOKUP(B166, 'Power Curves'!$K$9:$R$330, 7)</f>
        <v>37.743000000000002</v>
      </c>
      <c r="I166" s="308">
        <f>SQRT( (VLOOKUP(B166, 'Power Curves'!$K$9:$AL$227, 23)^2*16+VLOOKUP(B166, 'Power Curves'!$K$9:$AL$227, 27)^2*8)/24)</f>
        <v>0.24809964043112007</v>
      </c>
      <c r="K166" s="218">
        <f t="shared" si="20"/>
        <v>42125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235">
        <f t="shared" si="21"/>
        <v>44.35</v>
      </c>
      <c r="T166" s="229">
        <f t="shared" si="22"/>
        <v>27.682000000000002</v>
      </c>
      <c r="U166" s="224">
        <f t="shared" si="23"/>
        <v>0.2</v>
      </c>
      <c r="V166" s="226">
        <f t="shared" si="24"/>
        <v>9.8706417000000005E-2</v>
      </c>
      <c r="W166" s="225">
        <f t="shared" si="25"/>
        <v>37.013000000000005</v>
      </c>
      <c r="X166" s="225">
        <f t="shared" si="26"/>
        <v>37.743000000000002</v>
      </c>
      <c r="Y166" s="224">
        <f t="shared" si="27"/>
        <v>0.24809964043112007</v>
      </c>
      <c r="Z166" s="309">
        <v>0</v>
      </c>
      <c r="AA166" s="8">
        <v>0</v>
      </c>
      <c r="AB166" s="221">
        <v>0</v>
      </c>
      <c r="AC166" s="191">
        <v>100</v>
      </c>
      <c r="AD166" s="191">
        <v>25</v>
      </c>
      <c r="AE166" s="191">
        <v>210</v>
      </c>
      <c r="AF166" s="191">
        <v>170</v>
      </c>
    </row>
    <row r="167" spans="1:32" x14ac:dyDescent="0.2">
      <c r="A167" s="215">
        <v>162</v>
      </c>
      <c r="B167" s="223">
        <f t="shared" si="19"/>
        <v>42156</v>
      </c>
      <c r="C167" s="224">
        <f>VLOOKUP(B167, 'Power Curves'!$B$9:$I$261, 3)+IF(BasisNumber=1, 0,VLOOKUP(B167,'Power Curves'!$BM$9:$BO$316,2))</f>
        <v>49.4</v>
      </c>
      <c r="D167" s="224">
        <f>VLOOKUP(B167, 'Power Curves'!$B$9:$I$261, 7)+IF(BasisNumber=1, 0,VLOOKUP(B167,'Power Curves'!$BM$9:$BO$316,3))</f>
        <v>28.282</v>
      </c>
      <c r="E167" s="225">
        <f>IF(VLOOKUP(B167,'Power Curves'!$K$9:$AD$232,15)&lt;&gt;0, VLOOKUP(B167,'Power Curves'!$K$9:$AD$232,15), E155)</f>
        <v>0.2</v>
      </c>
      <c r="F167" s="226">
        <f>IF(VLOOKUP(B167,'Power Curves'!$K$9:$AD$232,19)&lt;&gt;0, VLOOKUP(B167,'Power Curves'!$K$9:$AD$232,19), F166)</f>
        <v>9.8695732000000008E-2</v>
      </c>
      <c r="G167" s="225">
        <f>VLOOKUP(B167, 'Power Curves'!$K$9:$R$330, 3)</f>
        <v>44.03</v>
      </c>
      <c r="H167" s="225">
        <f>VLOOKUP(B167, 'Power Curves'!$K$9:$R$330, 7)</f>
        <v>46.963000000000001</v>
      </c>
      <c r="I167" s="308">
        <f>SQRT( (VLOOKUP(B167, 'Power Curves'!$K$9:$AL$227, 23)^2*16+VLOOKUP(B167, 'Power Curves'!$K$9:$AL$227, 27)^2*8)/24)</f>
        <v>0.24808330433907386</v>
      </c>
      <c r="K167" s="218">
        <f t="shared" si="20"/>
        <v>42156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235">
        <f t="shared" si="21"/>
        <v>49.4</v>
      </c>
      <c r="T167" s="229">
        <f t="shared" si="22"/>
        <v>28.282</v>
      </c>
      <c r="U167" s="224">
        <f t="shared" si="23"/>
        <v>0.2</v>
      </c>
      <c r="V167" s="226">
        <f t="shared" si="24"/>
        <v>9.8695732000000008E-2</v>
      </c>
      <c r="W167" s="225">
        <f t="shared" si="25"/>
        <v>44.03</v>
      </c>
      <c r="X167" s="225">
        <f t="shared" si="26"/>
        <v>46.963000000000001</v>
      </c>
      <c r="Y167" s="224">
        <f t="shared" si="27"/>
        <v>0.24808330433907386</v>
      </c>
      <c r="Z167" s="309">
        <v>0</v>
      </c>
      <c r="AA167" s="8">
        <v>0</v>
      </c>
      <c r="AB167" s="221">
        <v>0</v>
      </c>
      <c r="AC167" s="191">
        <v>100</v>
      </c>
      <c r="AD167" s="191">
        <v>25</v>
      </c>
      <c r="AE167" s="191">
        <v>211</v>
      </c>
      <c r="AF167" s="191">
        <v>171</v>
      </c>
    </row>
    <row r="168" spans="1:32" x14ac:dyDescent="0.2">
      <c r="A168" s="215">
        <v>163</v>
      </c>
      <c r="B168" s="223">
        <f t="shared" si="19"/>
        <v>42186</v>
      </c>
      <c r="C168" s="224">
        <f>VLOOKUP(B168, 'Power Curves'!$B$9:$I$261, 3)+IF(BasisNumber=1, 0,VLOOKUP(B168,'Power Curves'!$BM$9:$BO$316,2))</f>
        <v>59.95</v>
      </c>
      <c r="D168" s="224">
        <f>VLOOKUP(B168, 'Power Curves'!$B$9:$I$261, 7)+IF(BasisNumber=1, 0,VLOOKUP(B168,'Power Curves'!$BM$9:$BO$316,3))</f>
        <v>29.782</v>
      </c>
      <c r="E168" s="225">
        <f>IF(VLOOKUP(B168,'Power Curves'!$K$9:$AD$232,15)&lt;&gt;0, VLOOKUP(B168,'Power Curves'!$K$9:$AD$232,15), E156)</f>
        <v>0.2</v>
      </c>
      <c r="F168" s="226">
        <f>IF(VLOOKUP(B168,'Power Curves'!$K$9:$AD$232,19)&lt;&gt;0, VLOOKUP(B168,'Power Curves'!$K$9:$AD$232,19), F167)</f>
        <v>9.8749048000000006E-2</v>
      </c>
      <c r="G168" s="225">
        <f>VLOOKUP(B168, 'Power Curves'!$K$9:$R$330, 3)</f>
        <v>45.95</v>
      </c>
      <c r="H168" s="225">
        <f>VLOOKUP(B168, 'Power Curves'!$K$9:$R$330, 7)</f>
        <v>48.13</v>
      </c>
      <c r="I168" s="308">
        <f>SQRT( (VLOOKUP(B168, 'Power Curves'!$K$9:$AL$227, 23)^2*16+VLOOKUP(B168, 'Power Curves'!$K$9:$AL$227, 27)^2*8)/24)</f>
        <v>0.2480698559776934</v>
      </c>
      <c r="K168" s="218">
        <f t="shared" si="20"/>
        <v>42186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235">
        <f t="shared" si="21"/>
        <v>59.95</v>
      </c>
      <c r="T168" s="229">
        <f t="shared" si="22"/>
        <v>29.782</v>
      </c>
      <c r="U168" s="224">
        <f t="shared" si="23"/>
        <v>0.2</v>
      </c>
      <c r="V168" s="226">
        <f t="shared" si="24"/>
        <v>9.8749048000000006E-2</v>
      </c>
      <c r="W168" s="225">
        <f t="shared" si="25"/>
        <v>45.95</v>
      </c>
      <c r="X168" s="225">
        <f t="shared" si="26"/>
        <v>48.13</v>
      </c>
      <c r="Y168" s="224">
        <f t="shared" si="27"/>
        <v>0.2480698559776934</v>
      </c>
      <c r="Z168" s="309">
        <v>0</v>
      </c>
      <c r="AA168" s="8">
        <v>0</v>
      </c>
      <c r="AB168" s="221">
        <v>0</v>
      </c>
      <c r="AC168" s="191">
        <v>100</v>
      </c>
      <c r="AD168" s="191">
        <v>25</v>
      </c>
      <c r="AE168" s="191">
        <v>212</v>
      </c>
      <c r="AF168" s="191">
        <v>172</v>
      </c>
    </row>
    <row r="169" spans="1:32" x14ac:dyDescent="0.2">
      <c r="A169" s="215">
        <v>164</v>
      </c>
      <c r="B169" s="223">
        <f t="shared" si="19"/>
        <v>42217</v>
      </c>
      <c r="C169" s="224">
        <f>VLOOKUP(B169, 'Power Curves'!$B$9:$I$261, 3)+IF(BasisNumber=1, 0,VLOOKUP(B169,'Power Curves'!$BM$9:$BO$316,2))</f>
        <v>59.55</v>
      </c>
      <c r="D169" s="224">
        <f>VLOOKUP(B169, 'Power Curves'!$B$9:$I$261, 7)+IF(BasisNumber=1, 0,VLOOKUP(B169,'Power Curves'!$BM$9:$BO$316,3))</f>
        <v>29.832000000000001</v>
      </c>
      <c r="E169" s="225">
        <f>IF(VLOOKUP(B169,'Power Curves'!$K$9:$AD$232,15)&lt;&gt;0, VLOOKUP(B169,'Power Curves'!$K$9:$AD$232,15), E157)</f>
        <v>0.2</v>
      </c>
      <c r="F169" s="226">
        <f>IF(VLOOKUP(B169,'Power Curves'!$K$9:$AD$232,19)&lt;&gt;0, VLOOKUP(B169,'Power Curves'!$K$9:$AD$232,19), F168)</f>
        <v>9.8680250999999997E-2</v>
      </c>
      <c r="G169" s="225">
        <f>VLOOKUP(B169, 'Power Curves'!$K$9:$R$330, 3)</f>
        <v>43.05</v>
      </c>
      <c r="H169" s="225">
        <f>VLOOKUP(B169, 'Power Curves'!$K$9:$R$330, 7)</f>
        <v>45.48</v>
      </c>
      <c r="I169" s="308">
        <f>SQRT( (VLOOKUP(B169, 'Power Curves'!$K$9:$AL$227, 23)^2*16+VLOOKUP(B169, 'Power Curves'!$K$9:$AL$227, 27)^2*8)/24)</f>
        <v>0.24794192033973197</v>
      </c>
      <c r="K169" s="218">
        <f t="shared" si="20"/>
        <v>42217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235">
        <f t="shared" si="21"/>
        <v>59.55</v>
      </c>
      <c r="T169" s="229">
        <f t="shared" si="22"/>
        <v>29.832000000000001</v>
      </c>
      <c r="U169" s="224">
        <f t="shared" si="23"/>
        <v>0.2</v>
      </c>
      <c r="V169" s="226">
        <f t="shared" si="24"/>
        <v>9.8680250999999997E-2</v>
      </c>
      <c r="W169" s="225">
        <f t="shared" si="25"/>
        <v>43.05</v>
      </c>
      <c r="X169" s="225">
        <f t="shared" si="26"/>
        <v>45.48</v>
      </c>
      <c r="Y169" s="224">
        <f t="shared" si="27"/>
        <v>0.24794192033973197</v>
      </c>
      <c r="Z169" s="309">
        <v>0</v>
      </c>
      <c r="AA169" s="8">
        <v>0</v>
      </c>
      <c r="AB169" s="221">
        <v>0</v>
      </c>
      <c r="AC169" s="191">
        <v>100</v>
      </c>
      <c r="AD169" s="191">
        <v>25</v>
      </c>
      <c r="AE169" s="191">
        <v>213</v>
      </c>
      <c r="AF169" s="191">
        <v>173</v>
      </c>
    </row>
    <row r="170" spans="1:32" x14ac:dyDescent="0.2">
      <c r="A170" s="215">
        <v>165</v>
      </c>
      <c r="B170" s="223">
        <f t="shared" si="19"/>
        <v>42248</v>
      </c>
      <c r="C170" s="224">
        <f>VLOOKUP(B170, 'Power Curves'!$B$9:$I$261, 3)+IF(BasisNumber=1, 0,VLOOKUP(B170,'Power Curves'!$BM$9:$BO$316,2))</f>
        <v>45.3</v>
      </c>
      <c r="D170" s="224">
        <f>VLOOKUP(B170, 'Power Curves'!$B$9:$I$261, 7)+IF(BasisNumber=1, 0,VLOOKUP(B170,'Power Curves'!$BM$9:$BO$316,3))</f>
        <v>26.783000000000001</v>
      </c>
      <c r="E170" s="225">
        <f>IF(VLOOKUP(B170,'Power Curves'!$K$9:$AD$232,15)&lt;&gt;0, VLOOKUP(B170,'Power Curves'!$K$9:$AD$232,15), E158)</f>
        <v>0.2</v>
      </c>
      <c r="F170" s="226">
        <f>IF(VLOOKUP(B170,'Power Curves'!$K$9:$AD$232,19)&lt;&gt;0, VLOOKUP(B170,'Power Curves'!$K$9:$AD$232,19), F169)</f>
        <v>9.8420443999999996E-2</v>
      </c>
      <c r="G170" s="225">
        <f>VLOOKUP(B170, 'Power Curves'!$K$9:$R$330, 3)</f>
        <v>34.849000000000004</v>
      </c>
      <c r="H170" s="225">
        <f>VLOOKUP(B170, 'Power Curves'!$K$9:$R$330, 7)</f>
        <v>37.026000000000003</v>
      </c>
      <c r="I170" s="308">
        <f>SQRT( (VLOOKUP(B170, 'Power Curves'!$K$9:$AL$227, 23)^2*16+VLOOKUP(B170, 'Power Curves'!$K$9:$AL$227, 27)^2*8)/24)</f>
        <v>0.2477235875289136</v>
      </c>
      <c r="K170" s="218">
        <f t="shared" si="20"/>
        <v>42248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235">
        <f t="shared" si="21"/>
        <v>45.3</v>
      </c>
      <c r="T170" s="229">
        <f t="shared" si="22"/>
        <v>26.783000000000001</v>
      </c>
      <c r="U170" s="224">
        <f t="shared" si="23"/>
        <v>0.2</v>
      </c>
      <c r="V170" s="226">
        <f t="shared" si="24"/>
        <v>9.8420443999999996E-2</v>
      </c>
      <c r="W170" s="225">
        <f t="shared" si="25"/>
        <v>34.849000000000004</v>
      </c>
      <c r="X170" s="225">
        <f t="shared" si="26"/>
        <v>37.026000000000003</v>
      </c>
      <c r="Y170" s="224">
        <f t="shared" si="27"/>
        <v>0.2477235875289136</v>
      </c>
      <c r="Z170" s="309">
        <v>0</v>
      </c>
      <c r="AA170" s="8">
        <v>0</v>
      </c>
      <c r="AB170" s="221">
        <v>0</v>
      </c>
      <c r="AC170" s="191">
        <v>100</v>
      </c>
      <c r="AD170" s="191">
        <v>25</v>
      </c>
      <c r="AE170" s="191">
        <v>214</v>
      </c>
      <c r="AF170" s="191">
        <v>174</v>
      </c>
    </row>
    <row r="171" spans="1:32" x14ac:dyDescent="0.2">
      <c r="A171" s="215">
        <v>166</v>
      </c>
      <c r="B171" s="223">
        <f t="shared" si="19"/>
        <v>42278</v>
      </c>
      <c r="C171" s="224">
        <f>VLOOKUP(B171, 'Power Curves'!$B$9:$I$261, 3)+IF(BasisNumber=1, 0,VLOOKUP(B171,'Power Curves'!$BM$9:$BO$316,2))</f>
        <v>43.52</v>
      </c>
      <c r="D171" s="224">
        <f>VLOOKUP(B171, 'Power Curves'!$B$9:$I$261, 7)+IF(BasisNumber=1, 0,VLOOKUP(B171,'Power Curves'!$BM$9:$BO$316,3))</f>
        <v>26.414999999999999</v>
      </c>
      <c r="E171" s="225">
        <f>IF(VLOOKUP(B171,'Power Curves'!$K$9:$AD$232,15)&lt;&gt;0, VLOOKUP(B171,'Power Curves'!$K$9:$AD$232,15), E159)</f>
        <v>0.2</v>
      </c>
      <c r="F171" s="226">
        <f>IF(VLOOKUP(B171,'Power Curves'!$K$9:$AD$232,19)&lt;&gt;0, VLOOKUP(B171,'Power Curves'!$K$9:$AD$232,19), F170)</f>
        <v>9.8155609000000005E-2</v>
      </c>
      <c r="G171" s="225">
        <f>VLOOKUP(B171, 'Power Curves'!$K$9:$R$330, 3)</f>
        <v>33.640999999999998</v>
      </c>
      <c r="H171" s="225">
        <f>VLOOKUP(B171, 'Power Curves'!$K$9:$R$330, 7)</f>
        <v>34.643999999999998</v>
      </c>
      <c r="I171" s="308">
        <f>SQRT( (VLOOKUP(B171, 'Power Curves'!$K$9:$AL$227, 23)^2*16+VLOOKUP(B171, 'Power Curves'!$K$9:$AL$227, 27)^2*8)/24)</f>
        <v>0.24753157609731805</v>
      </c>
      <c r="K171" s="218">
        <f t="shared" si="20"/>
        <v>42278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235">
        <f t="shared" si="21"/>
        <v>43.52</v>
      </c>
      <c r="T171" s="229">
        <f t="shared" si="22"/>
        <v>26.414999999999999</v>
      </c>
      <c r="U171" s="224">
        <f t="shared" si="23"/>
        <v>0.2</v>
      </c>
      <c r="V171" s="226">
        <f t="shared" si="24"/>
        <v>9.8155609000000005E-2</v>
      </c>
      <c r="W171" s="225">
        <f t="shared" si="25"/>
        <v>33.640999999999998</v>
      </c>
      <c r="X171" s="225">
        <f t="shared" si="26"/>
        <v>34.643999999999998</v>
      </c>
      <c r="Y171" s="224">
        <f t="shared" si="27"/>
        <v>0.24753157609731805</v>
      </c>
      <c r="Z171" s="309">
        <v>0</v>
      </c>
      <c r="AA171" s="8">
        <v>0</v>
      </c>
      <c r="AB171" s="221">
        <v>0</v>
      </c>
      <c r="AC171" s="191">
        <v>100</v>
      </c>
      <c r="AD171" s="191">
        <v>25</v>
      </c>
      <c r="AE171" s="191">
        <v>215</v>
      </c>
      <c r="AF171" s="191">
        <v>175</v>
      </c>
    </row>
    <row r="172" spans="1:32" x14ac:dyDescent="0.2">
      <c r="A172" s="215">
        <v>167</v>
      </c>
      <c r="B172" s="223">
        <f t="shared" si="19"/>
        <v>42309</v>
      </c>
      <c r="C172" s="224">
        <f>VLOOKUP(B172, 'Power Curves'!$B$9:$I$261, 3)+IF(BasisNumber=1, 0,VLOOKUP(B172,'Power Curves'!$BM$9:$BO$316,2))</f>
        <v>42.52</v>
      </c>
      <c r="D172" s="224">
        <f>VLOOKUP(B172, 'Power Curves'!$B$9:$I$261, 7)+IF(BasisNumber=1, 0,VLOOKUP(B172,'Power Curves'!$BM$9:$BO$316,3))</f>
        <v>26.515000000000001</v>
      </c>
      <c r="E172" s="225">
        <f>IF(VLOOKUP(B172,'Power Curves'!$K$9:$AD$232,15)&lt;&gt;0, VLOOKUP(B172,'Power Curves'!$K$9:$AD$232,15), E160)</f>
        <v>0.2</v>
      </c>
      <c r="F172" s="226">
        <f>IF(VLOOKUP(B172,'Power Curves'!$K$9:$AD$232,19)&lt;&gt;0, VLOOKUP(B172,'Power Curves'!$K$9:$AD$232,19), F171)</f>
        <v>9.7951147000000002E-2</v>
      </c>
      <c r="G172" s="225">
        <f>VLOOKUP(B172, 'Power Curves'!$K$9:$R$330, 3)</f>
        <v>33.890999999999998</v>
      </c>
      <c r="H172" s="225">
        <f>VLOOKUP(B172, 'Power Curves'!$K$9:$R$330, 7)</f>
        <v>34.143999999999998</v>
      </c>
      <c r="I172" s="308">
        <f>SQRT( (VLOOKUP(B172, 'Power Curves'!$K$9:$AL$227, 23)^2*16+VLOOKUP(B172, 'Power Curves'!$K$9:$AL$227, 27)^2*8)/24)</f>
        <v>0.24741321420958726</v>
      </c>
      <c r="K172" s="218">
        <f t="shared" si="20"/>
        <v>42309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235">
        <f t="shared" si="21"/>
        <v>42.52</v>
      </c>
      <c r="T172" s="229">
        <f t="shared" si="22"/>
        <v>26.515000000000001</v>
      </c>
      <c r="U172" s="224">
        <f t="shared" si="23"/>
        <v>0.2</v>
      </c>
      <c r="V172" s="226">
        <f t="shared" si="24"/>
        <v>9.7951147000000002E-2</v>
      </c>
      <c r="W172" s="225">
        <f t="shared" si="25"/>
        <v>33.890999999999998</v>
      </c>
      <c r="X172" s="225">
        <f t="shared" si="26"/>
        <v>34.143999999999998</v>
      </c>
      <c r="Y172" s="224">
        <f t="shared" si="27"/>
        <v>0.24741321420958726</v>
      </c>
      <c r="Z172" s="309">
        <v>0</v>
      </c>
      <c r="AA172" s="8">
        <v>0</v>
      </c>
      <c r="AB172" s="221">
        <v>0</v>
      </c>
      <c r="AC172" s="191">
        <v>100</v>
      </c>
      <c r="AD172" s="191">
        <v>25</v>
      </c>
      <c r="AE172" s="191">
        <v>216</v>
      </c>
      <c r="AF172" s="191">
        <v>176</v>
      </c>
    </row>
    <row r="173" spans="1:32" x14ac:dyDescent="0.2">
      <c r="A173" s="215">
        <v>168</v>
      </c>
      <c r="B173" s="223">
        <f t="shared" si="19"/>
        <v>42339</v>
      </c>
      <c r="C173" s="224">
        <f>VLOOKUP(B173, 'Power Curves'!$B$9:$I$261, 3)+IF(BasisNumber=1, 0,VLOOKUP(B173,'Power Curves'!$BM$9:$BO$316,2))</f>
        <v>43.42</v>
      </c>
      <c r="D173" s="224">
        <f>VLOOKUP(B173, 'Power Curves'!$B$9:$I$261, 7)+IF(BasisNumber=1, 0,VLOOKUP(B173,'Power Curves'!$BM$9:$BO$316,3))</f>
        <v>28.364999999999998</v>
      </c>
      <c r="E173" s="225">
        <f>IF(VLOOKUP(B173,'Power Curves'!$K$9:$AD$232,15)&lt;&gt;0, VLOOKUP(B173,'Power Curves'!$K$9:$AD$232,15), E161)</f>
        <v>0.2</v>
      </c>
      <c r="F173" s="226">
        <f>IF(VLOOKUP(B173,'Power Curves'!$K$9:$AD$232,19)&lt;&gt;0, VLOOKUP(B173,'Power Curves'!$K$9:$AD$232,19), F172)</f>
        <v>9.7942877999999997E-2</v>
      </c>
      <c r="G173" s="225">
        <f>VLOOKUP(B173, 'Power Curves'!$K$9:$R$330, 3)</f>
        <v>33.956000000000003</v>
      </c>
      <c r="H173" s="225">
        <f>VLOOKUP(B173, 'Power Curves'!$K$9:$R$330, 7)</f>
        <v>34.853999999999999</v>
      </c>
      <c r="I173" s="308">
        <f>SQRT( (VLOOKUP(B173, 'Power Curves'!$K$9:$AL$227, 23)^2*16+VLOOKUP(B173, 'Power Curves'!$K$9:$AL$227, 27)^2*8)/24)</f>
        <v>0.24734110195403189</v>
      </c>
      <c r="K173" s="218">
        <f t="shared" si="20"/>
        <v>42339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235">
        <f t="shared" si="21"/>
        <v>43.42</v>
      </c>
      <c r="T173" s="229">
        <f t="shared" si="22"/>
        <v>28.364999999999998</v>
      </c>
      <c r="U173" s="224">
        <f t="shared" si="23"/>
        <v>0.2</v>
      </c>
      <c r="V173" s="226">
        <f t="shared" si="24"/>
        <v>9.7942877999999997E-2</v>
      </c>
      <c r="W173" s="225">
        <f t="shared" si="25"/>
        <v>33.956000000000003</v>
      </c>
      <c r="X173" s="225">
        <f t="shared" si="26"/>
        <v>34.853999999999999</v>
      </c>
      <c r="Y173" s="224">
        <f t="shared" si="27"/>
        <v>0.24734110195403189</v>
      </c>
      <c r="Z173" s="309">
        <v>0</v>
      </c>
      <c r="AA173" s="8">
        <v>0</v>
      </c>
      <c r="AB173" s="221">
        <v>0</v>
      </c>
      <c r="AC173" s="191">
        <v>100</v>
      </c>
      <c r="AD173" s="191">
        <v>25</v>
      </c>
      <c r="AE173" s="191">
        <v>217</v>
      </c>
      <c r="AF173" s="191">
        <v>177</v>
      </c>
    </row>
    <row r="174" spans="1:32" x14ac:dyDescent="0.2">
      <c r="A174" s="215">
        <v>169</v>
      </c>
      <c r="B174" s="223">
        <f t="shared" si="19"/>
        <v>42370</v>
      </c>
      <c r="C174" s="224">
        <f>VLOOKUP(B174, 'Power Curves'!$B$9:$I$261, 3)+IF(BasisNumber=1, 0,VLOOKUP(B174,'Power Curves'!$BM$9:$BO$316,2))</f>
        <v>44.42</v>
      </c>
      <c r="D174" s="224">
        <f>VLOOKUP(B174, 'Power Curves'!$B$9:$I$261, 7)+IF(BasisNumber=1, 0,VLOOKUP(B174,'Power Curves'!$BM$9:$BO$316,3))</f>
        <v>29.232000000000003</v>
      </c>
      <c r="E174" s="225">
        <f>IF(VLOOKUP(B174,'Power Curves'!$K$9:$AD$232,15)&lt;&gt;0, VLOOKUP(B174,'Power Curves'!$K$9:$AD$232,15), E162)</f>
        <v>0.2</v>
      </c>
      <c r="F174" s="226">
        <f>IF(VLOOKUP(B174,'Power Curves'!$K$9:$AD$232,19)&lt;&gt;0, VLOOKUP(B174,'Power Curves'!$K$9:$AD$232,19), F173)</f>
        <v>9.8041201000000008E-2</v>
      </c>
      <c r="G174" s="225">
        <f>VLOOKUP(B174, 'Power Curves'!$K$9:$R$330, 3)</f>
        <v>40.243000000000002</v>
      </c>
      <c r="H174" s="225">
        <f>VLOOKUP(B174, 'Power Curves'!$K$9:$R$330, 7)</f>
        <v>38.302</v>
      </c>
      <c r="I174" s="308">
        <f>SQRT( (VLOOKUP(B174, 'Power Curves'!$K$9:$AL$227, 23)^2*16+VLOOKUP(B174, 'Power Curves'!$K$9:$AL$227, 27)^2*8)/24)</f>
        <v>0.24714569469298617</v>
      </c>
      <c r="K174" s="218">
        <f t="shared" si="20"/>
        <v>42370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235">
        <f t="shared" si="21"/>
        <v>44.42</v>
      </c>
      <c r="T174" s="229">
        <f t="shared" si="22"/>
        <v>29.232000000000003</v>
      </c>
      <c r="U174" s="224">
        <f t="shared" si="23"/>
        <v>0.2</v>
      </c>
      <c r="V174" s="226">
        <f t="shared" si="24"/>
        <v>9.8041201000000008E-2</v>
      </c>
      <c r="W174" s="225">
        <f t="shared" si="25"/>
        <v>40.243000000000002</v>
      </c>
      <c r="X174" s="225">
        <f t="shared" si="26"/>
        <v>38.302</v>
      </c>
      <c r="Y174" s="224">
        <f t="shared" si="27"/>
        <v>0.24714569469298617</v>
      </c>
      <c r="Z174" s="309">
        <v>0</v>
      </c>
      <c r="AA174" s="8">
        <v>0</v>
      </c>
      <c r="AB174" s="221">
        <v>0</v>
      </c>
      <c r="AC174" s="191">
        <v>100</v>
      </c>
      <c r="AD174" s="191">
        <v>25</v>
      </c>
      <c r="AE174" s="191">
        <v>218</v>
      </c>
      <c r="AF174" s="191">
        <v>178</v>
      </c>
    </row>
    <row r="175" spans="1:32" x14ac:dyDescent="0.2">
      <c r="A175" s="215">
        <v>170</v>
      </c>
      <c r="B175" s="223">
        <f t="shared" si="19"/>
        <v>42401</v>
      </c>
      <c r="C175" s="224">
        <f>VLOOKUP(B175, 'Power Curves'!$B$9:$I$261, 3)+IF(BasisNumber=1, 0,VLOOKUP(B175,'Power Curves'!$BM$9:$BO$316,2))</f>
        <v>43.67</v>
      </c>
      <c r="D175" s="224">
        <f>VLOOKUP(B175, 'Power Curves'!$B$9:$I$261, 7)+IF(BasisNumber=1, 0,VLOOKUP(B175,'Power Curves'!$BM$9:$BO$316,3))</f>
        <v>30.182000000000002</v>
      </c>
      <c r="E175" s="225">
        <f>IF(VLOOKUP(B175,'Power Curves'!$K$9:$AD$232,15)&lt;&gt;0, VLOOKUP(B175,'Power Curves'!$K$9:$AD$232,15), E163)</f>
        <v>0.2</v>
      </c>
      <c r="F175" s="226">
        <f>IF(VLOOKUP(B175,'Power Curves'!$K$9:$AD$232,19)&lt;&gt;0, VLOOKUP(B175,'Power Curves'!$K$9:$AD$232,19), F174)</f>
        <v>9.7966769000000009E-2</v>
      </c>
      <c r="G175" s="225">
        <f>VLOOKUP(B175, 'Power Curves'!$K$9:$R$330, 3)</f>
        <v>38.993000000000002</v>
      </c>
      <c r="H175" s="225">
        <f>VLOOKUP(B175, 'Power Curves'!$K$9:$R$330, 7)</f>
        <v>37.552</v>
      </c>
      <c r="I175" s="308">
        <f>SQRT( (VLOOKUP(B175, 'Power Curves'!$K$9:$AL$227, 23)^2*16+VLOOKUP(B175, 'Power Curves'!$K$9:$AL$227, 27)^2*8)/24)</f>
        <v>0.24708975555959559</v>
      </c>
      <c r="K175" s="218">
        <f t="shared" si="20"/>
        <v>42401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235">
        <f t="shared" si="21"/>
        <v>43.67</v>
      </c>
      <c r="T175" s="229">
        <f t="shared" si="22"/>
        <v>30.182000000000002</v>
      </c>
      <c r="U175" s="224">
        <f t="shared" si="23"/>
        <v>0.2</v>
      </c>
      <c r="V175" s="226">
        <f t="shared" si="24"/>
        <v>9.7966769000000009E-2</v>
      </c>
      <c r="W175" s="225">
        <f t="shared" si="25"/>
        <v>38.993000000000002</v>
      </c>
      <c r="X175" s="225">
        <f t="shared" si="26"/>
        <v>37.552</v>
      </c>
      <c r="Y175" s="224">
        <f t="shared" si="27"/>
        <v>0.24708975555959559</v>
      </c>
      <c r="Z175" s="309">
        <v>0</v>
      </c>
      <c r="AA175" s="8">
        <v>0</v>
      </c>
      <c r="AB175" s="221">
        <v>0</v>
      </c>
      <c r="AC175" s="191">
        <v>100</v>
      </c>
      <c r="AD175" s="191">
        <v>25</v>
      </c>
      <c r="AE175" s="191">
        <v>219</v>
      </c>
      <c r="AF175" s="191">
        <v>179</v>
      </c>
    </row>
    <row r="176" spans="1:32" x14ac:dyDescent="0.2">
      <c r="A176" s="215">
        <v>171</v>
      </c>
      <c r="B176" s="223">
        <f t="shared" si="19"/>
        <v>42430</v>
      </c>
      <c r="C176" s="224">
        <f>VLOOKUP(B176, 'Power Curves'!$B$9:$I$261, 3)+IF(BasisNumber=1, 0,VLOOKUP(B176,'Power Curves'!$BM$9:$BO$316,2))</f>
        <v>42.106000000000002</v>
      </c>
      <c r="D176" s="224">
        <f>VLOOKUP(B176, 'Power Curves'!$B$9:$I$261, 7)+IF(BasisNumber=1, 0,VLOOKUP(B176,'Power Curves'!$BM$9:$BO$316,3))</f>
        <v>29.132000000000001</v>
      </c>
      <c r="E176" s="225">
        <f>IF(VLOOKUP(B176,'Power Curves'!$K$9:$AD$232,15)&lt;&gt;0, VLOOKUP(B176,'Power Curves'!$K$9:$AD$232,15), E164)</f>
        <v>0.2</v>
      </c>
      <c r="F176" s="226">
        <f>IF(VLOOKUP(B176,'Power Curves'!$K$9:$AD$232,19)&lt;&gt;0, VLOOKUP(B176,'Power Curves'!$K$9:$AD$232,19), F175)</f>
        <v>9.7647657999999998E-2</v>
      </c>
      <c r="G176" s="225">
        <f>VLOOKUP(B176, 'Power Curves'!$K$9:$R$330, 3)</f>
        <v>37.57</v>
      </c>
      <c r="H176" s="225">
        <f>VLOOKUP(B176, 'Power Curves'!$K$9:$R$330, 7)</f>
        <v>36.71</v>
      </c>
      <c r="I176" s="308">
        <f>SQRT( (VLOOKUP(B176, 'Power Curves'!$K$9:$AL$227, 23)^2*16+VLOOKUP(B176, 'Power Curves'!$K$9:$AL$227, 27)^2*8)/24)</f>
        <v>0.24696296923463387</v>
      </c>
      <c r="K176" s="218">
        <f t="shared" si="20"/>
        <v>42430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235">
        <f t="shared" si="21"/>
        <v>42.106000000000002</v>
      </c>
      <c r="T176" s="229">
        <f t="shared" si="22"/>
        <v>29.132000000000001</v>
      </c>
      <c r="U176" s="224">
        <f t="shared" si="23"/>
        <v>0.2</v>
      </c>
      <c r="V176" s="226">
        <f t="shared" si="24"/>
        <v>9.7647657999999998E-2</v>
      </c>
      <c r="W176" s="225">
        <f t="shared" si="25"/>
        <v>37.57</v>
      </c>
      <c r="X176" s="225">
        <f t="shared" si="26"/>
        <v>36.71</v>
      </c>
      <c r="Y176" s="224">
        <f t="shared" si="27"/>
        <v>0.24696296923463387</v>
      </c>
      <c r="Z176" s="309">
        <v>0</v>
      </c>
      <c r="AA176" s="8">
        <v>0</v>
      </c>
      <c r="AB176" s="221">
        <v>0</v>
      </c>
      <c r="AC176" s="191">
        <v>100</v>
      </c>
      <c r="AD176" s="191">
        <v>25</v>
      </c>
      <c r="AE176" s="191">
        <v>220</v>
      </c>
      <c r="AF176" s="191">
        <v>180</v>
      </c>
    </row>
    <row r="177" spans="1:32" x14ac:dyDescent="0.2">
      <c r="A177" s="215">
        <v>172</v>
      </c>
      <c r="B177" s="223">
        <f t="shared" si="19"/>
        <v>42461</v>
      </c>
      <c r="C177" s="224">
        <f>VLOOKUP(B177, 'Power Curves'!$B$9:$I$261, 3)+IF(BasisNumber=1, 0,VLOOKUP(B177,'Power Curves'!$BM$9:$BO$316,2))</f>
        <v>42.89</v>
      </c>
      <c r="D177" s="224">
        <f>VLOOKUP(B177, 'Power Curves'!$B$9:$I$261, 7)+IF(BasisNumber=1, 0,VLOOKUP(B177,'Power Curves'!$BM$9:$BO$316,3))</f>
        <v>28.832000000000001</v>
      </c>
      <c r="E177" s="225">
        <f>IF(VLOOKUP(B177,'Power Curves'!$K$9:$AD$232,15)&lt;&gt;0, VLOOKUP(B177,'Power Curves'!$K$9:$AD$232,15), E165)</f>
        <v>0.2</v>
      </c>
      <c r="F177" s="226">
        <f>IF(VLOOKUP(B177,'Power Curves'!$K$9:$AD$232,19)&lt;&gt;0, VLOOKUP(B177,'Power Curves'!$K$9:$AD$232,19), F176)</f>
        <v>9.7570420000000005E-2</v>
      </c>
      <c r="G177" s="225">
        <f>VLOOKUP(B177, 'Power Curves'!$K$9:$R$330, 3)</f>
        <v>36.838999999999999</v>
      </c>
      <c r="H177" s="225">
        <f>VLOOKUP(B177, 'Power Curves'!$K$9:$R$330, 7)</f>
        <v>35.697000000000003</v>
      </c>
      <c r="I177" s="308">
        <f>SQRT( (VLOOKUP(B177, 'Power Curves'!$K$9:$AL$227, 23)^2*16+VLOOKUP(B177, 'Power Curves'!$K$9:$AL$227, 27)^2*8)/24)</f>
        <v>0.24690619701755556</v>
      </c>
      <c r="K177" s="218">
        <f t="shared" si="20"/>
        <v>42461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235">
        <f t="shared" si="21"/>
        <v>42.89</v>
      </c>
      <c r="T177" s="229">
        <f t="shared" si="22"/>
        <v>28.832000000000001</v>
      </c>
      <c r="U177" s="224">
        <f t="shared" si="23"/>
        <v>0.2</v>
      </c>
      <c r="V177" s="226">
        <f t="shared" si="24"/>
        <v>9.7570420000000005E-2</v>
      </c>
      <c r="W177" s="225">
        <f t="shared" si="25"/>
        <v>36.838999999999999</v>
      </c>
      <c r="X177" s="225">
        <f t="shared" si="26"/>
        <v>35.697000000000003</v>
      </c>
      <c r="Y177" s="224">
        <f t="shared" si="27"/>
        <v>0.24690619701755556</v>
      </c>
      <c r="Z177" s="309">
        <v>0</v>
      </c>
      <c r="AA177" s="8">
        <v>0</v>
      </c>
      <c r="AB177" s="221">
        <v>0</v>
      </c>
      <c r="AC177" s="191">
        <v>100</v>
      </c>
      <c r="AD177" s="191">
        <v>25</v>
      </c>
      <c r="AE177" s="191">
        <v>221</v>
      </c>
      <c r="AF177" s="191">
        <v>181</v>
      </c>
    </row>
    <row r="178" spans="1:32" x14ac:dyDescent="0.2">
      <c r="A178" s="215">
        <v>173</v>
      </c>
      <c r="B178" s="223">
        <f t="shared" si="19"/>
        <v>42491</v>
      </c>
      <c r="C178" s="224">
        <f>VLOOKUP(B178, 'Power Curves'!$B$9:$I$261, 3)+IF(BasisNumber=1, 0,VLOOKUP(B178,'Power Curves'!$BM$9:$BO$316,2))</f>
        <v>44.85</v>
      </c>
      <c r="D178" s="224">
        <f>VLOOKUP(B178, 'Power Curves'!$B$9:$I$261, 7)+IF(BasisNumber=1, 0,VLOOKUP(B178,'Power Curves'!$BM$9:$BO$316,3))</f>
        <v>28.432000000000002</v>
      </c>
      <c r="E178" s="225">
        <f>IF(VLOOKUP(B178,'Power Curves'!$K$9:$AD$232,15)&lt;&gt;0, VLOOKUP(B178,'Power Curves'!$K$9:$AD$232,15), E166)</f>
        <v>0.2</v>
      </c>
      <c r="F178" s="226">
        <f>IF(VLOOKUP(B178,'Power Curves'!$K$9:$AD$232,19)&lt;&gt;0, VLOOKUP(B178,'Power Curves'!$K$9:$AD$232,19), F177)</f>
        <v>9.7702683999999998E-2</v>
      </c>
      <c r="G178" s="225">
        <f>VLOOKUP(B178, 'Power Curves'!$K$9:$R$330, 3)</f>
        <v>38.013000000000005</v>
      </c>
      <c r="H178" s="225">
        <f>VLOOKUP(B178, 'Power Curves'!$K$9:$R$330, 7)</f>
        <v>38.743000000000002</v>
      </c>
      <c r="I178" s="308">
        <f>SQRT( (VLOOKUP(B178, 'Power Curves'!$K$9:$AL$227, 23)^2*16+VLOOKUP(B178, 'Power Curves'!$K$9:$AL$227, 27)^2*8)/24)</f>
        <v>0.24695064113455337</v>
      </c>
      <c r="K178" s="218">
        <f t="shared" si="20"/>
        <v>42491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235">
        <f t="shared" si="21"/>
        <v>44.85</v>
      </c>
      <c r="T178" s="229">
        <f t="shared" si="22"/>
        <v>28.432000000000002</v>
      </c>
      <c r="U178" s="224">
        <f t="shared" si="23"/>
        <v>0.2</v>
      </c>
      <c r="V178" s="226">
        <f t="shared" si="24"/>
        <v>9.7702683999999998E-2</v>
      </c>
      <c r="W178" s="225">
        <f t="shared" si="25"/>
        <v>38.013000000000005</v>
      </c>
      <c r="X178" s="225">
        <f t="shared" si="26"/>
        <v>38.743000000000002</v>
      </c>
      <c r="Y178" s="224">
        <f t="shared" si="27"/>
        <v>0.24695064113455337</v>
      </c>
      <c r="Z178" s="309">
        <v>0</v>
      </c>
      <c r="AA178" s="8">
        <v>0</v>
      </c>
      <c r="AB178" s="221">
        <v>0</v>
      </c>
      <c r="AC178" s="191">
        <v>100</v>
      </c>
      <c r="AD178" s="191">
        <v>25</v>
      </c>
      <c r="AE178" s="191">
        <v>222</v>
      </c>
      <c r="AF178" s="191">
        <v>182</v>
      </c>
    </row>
    <row r="179" spans="1:32" x14ac:dyDescent="0.2">
      <c r="A179" s="215">
        <v>174</v>
      </c>
      <c r="B179" s="223">
        <f t="shared" si="19"/>
        <v>42522</v>
      </c>
      <c r="C179" s="224">
        <f>VLOOKUP(B179, 'Power Curves'!$B$9:$I$261, 3)+IF(BasisNumber=1, 0,VLOOKUP(B179,'Power Curves'!$BM$9:$BO$316,2))</f>
        <v>49.9</v>
      </c>
      <c r="D179" s="224">
        <f>VLOOKUP(B179, 'Power Curves'!$B$9:$I$261, 7)+IF(BasisNumber=1, 0,VLOOKUP(B179,'Power Curves'!$BM$9:$BO$316,3))</f>
        <v>29.032</v>
      </c>
      <c r="E179" s="225">
        <f>IF(VLOOKUP(B179,'Power Curves'!$K$9:$AD$232,15)&lt;&gt;0, VLOOKUP(B179,'Power Curves'!$K$9:$AD$232,15), E167)</f>
        <v>0.2</v>
      </c>
      <c r="F179" s="226">
        <f>IF(VLOOKUP(B179,'Power Curves'!$K$9:$AD$232,19)&lt;&gt;0, VLOOKUP(B179,'Power Curves'!$K$9:$AD$232,19), F178)</f>
        <v>9.7670883999999999E-2</v>
      </c>
      <c r="G179" s="225">
        <f>VLOOKUP(B179, 'Power Curves'!$K$9:$R$330, 3)</f>
        <v>45.53</v>
      </c>
      <c r="H179" s="225">
        <f>VLOOKUP(B179, 'Power Curves'!$K$9:$R$330, 7)</f>
        <v>47.963000000000001</v>
      </c>
      <c r="I179" s="308">
        <f>SQRT( (VLOOKUP(B179, 'Power Curves'!$K$9:$AL$227, 23)^2*16+VLOOKUP(B179, 'Power Curves'!$K$9:$AL$227, 27)^2*8)/24)</f>
        <v>0.24694279889248105</v>
      </c>
      <c r="K179" s="218">
        <f t="shared" si="20"/>
        <v>42522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235">
        <f t="shared" si="21"/>
        <v>49.9</v>
      </c>
      <c r="T179" s="229">
        <f t="shared" si="22"/>
        <v>29.032</v>
      </c>
      <c r="U179" s="224">
        <f t="shared" si="23"/>
        <v>0.2</v>
      </c>
      <c r="V179" s="226">
        <f t="shared" si="24"/>
        <v>9.7670883999999999E-2</v>
      </c>
      <c r="W179" s="225">
        <f t="shared" si="25"/>
        <v>45.53</v>
      </c>
      <c r="X179" s="225">
        <f t="shared" si="26"/>
        <v>47.963000000000001</v>
      </c>
      <c r="Y179" s="224">
        <f t="shared" si="27"/>
        <v>0.24694279889248105</v>
      </c>
      <c r="Z179" s="309">
        <v>0</v>
      </c>
      <c r="AA179" s="8">
        <v>0</v>
      </c>
      <c r="AB179" s="221">
        <v>0</v>
      </c>
      <c r="AC179" s="191">
        <v>100</v>
      </c>
      <c r="AD179" s="191">
        <v>25</v>
      </c>
      <c r="AE179" s="191">
        <v>223</v>
      </c>
      <c r="AF179" s="191">
        <v>183</v>
      </c>
    </row>
    <row r="180" spans="1:32" x14ac:dyDescent="0.2">
      <c r="A180" s="215">
        <v>175</v>
      </c>
      <c r="B180" s="223">
        <f t="shared" si="19"/>
        <v>42552</v>
      </c>
      <c r="C180" s="224">
        <f>VLOOKUP(B180, 'Power Curves'!$B$9:$I$261, 3)+IF(BasisNumber=1, 0,VLOOKUP(B180,'Power Curves'!$BM$9:$BO$316,2))</f>
        <v>60.45</v>
      </c>
      <c r="D180" s="224">
        <f>VLOOKUP(B180, 'Power Curves'!$B$9:$I$261, 7)+IF(BasisNumber=1, 0,VLOOKUP(B180,'Power Curves'!$BM$9:$BO$316,3))</f>
        <v>30.532</v>
      </c>
      <c r="E180" s="225">
        <f>IF(VLOOKUP(B180,'Power Curves'!$K$9:$AD$232,15)&lt;&gt;0, VLOOKUP(B180,'Power Curves'!$K$9:$AD$232,15), E168)</f>
        <v>0.2</v>
      </c>
      <c r="F180" s="226">
        <f>IF(VLOOKUP(B180,'Power Curves'!$K$9:$AD$232,19)&lt;&gt;0, VLOOKUP(B180,'Power Curves'!$K$9:$AD$232,19), F179)</f>
        <v>9.7683436999999998E-2</v>
      </c>
      <c r="G180" s="225">
        <f>VLOOKUP(B180, 'Power Curves'!$K$9:$R$330, 3)</f>
        <v>46.7</v>
      </c>
      <c r="H180" s="225">
        <f>VLOOKUP(B180, 'Power Curves'!$K$9:$R$330, 7)</f>
        <v>49.13</v>
      </c>
      <c r="I180" s="308">
        <f>SQRT( (VLOOKUP(B180, 'Power Curves'!$K$9:$AL$227, 23)^2*16+VLOOKUP(B180, 'Power Curves'!$K$9:$AL$227, 27)^2*8)/24)</f>
        <v>0.24693694999639684</v>
      </c>
      <c r="K180" s="218">
        <f t="shared" si="20"/>
        <v>42552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235">
        <f t="shared" si="21"/>
        <v>60.45</v>
      </c>
      <c r="T180" s="229">
        <f t="shared" si="22"/>
        <v>30.532</v>
      </c>
      <c r="U180" s="224">
        <f t="shared" si="23"/>
        <v>0.2</v>
      </c>
      <c r="V180" s="226">
        <f t="shared" si="24"/>
        <v>9.7683436999999998E-2</v>
      </c>
      <c r="W180" s="225">
        <f t="shared" si="25"/>
        <v>46.7</v>
      </c>
      <c r="X180" s="225">
        <f t="shared" si="26"/>
        <v>49.13</v>
      </c>
      <c r="Y180" s="224">
        <f t="shared" si="27"/>
        <v>0.24693694999639684</v>
      </c>
      <c r="Z180" s="309">
        <v>0</v>
      </c>
      <c r="AA180" s="8">
        <v>0</v>
      </c>
      <c r="AB180" s="221">
        <v>0</v>
      </c>
      <c r="AC180" s="191">
        <v>100</v>
      </c>
      <c r="AD180" s="191">
        <v>25</v>
      </c>
      <c r="AE180" s="191">
        <v>224</v>
      </c>
      <c r="AF180" s="191">
        <v>184</v>
      </c>
    </row>
    <row r="181" spans="1:32" x14ac:dyDescent="0.2">
      <c r="A181" s="215">
        <v>176</v>
      </c>
      <c r="B181" s="223">
        <f t="shared" si="19"/>
        <v>42583</v>
      </c>
      <c r="C181" s="224">
        <f>VLOOKUP(B181, 'Power Curves'!$B$9:$I$261, 3)+IF(BasisNumber=1, 0,VLOOKUP(B181,'Power Curves'!$BM$9:$BO$316,2))</f>
        <v>60.05</v>
      </c>
      <c r="D181" s="224">
        <f>VLOOKUP(B181, 'Power Curves'!$B$9:$I$261, 7)+IF(BasisNumber=1, 0,VLOOKUP(B181,'Power Curves'!$BM$9:$BO$316,3))</f>
        <v>30.582000000000001</v>
      </c>
      <c r="E181" s="225">
        <f>IF(VLOOKUP(B181,'Power Curves'!$K$9:$AD$232,15)&lt;&gt;0, VLOOKUP(B181,'Power Curves'!$K$9:$AD$232,15), E169)</f>
        <v>0.2</v>
      </c>
      <c r="F181" s="226">
        <f>IF(VLOOKUP(B181,'Power Curves'!$K$9:$AD$232,19)&lt;&gt;0, VLOOKUP(B181,'Power Curves'!$K$9:$AD$232,19), F180)</f>
        <v>9.7611364000000006E-2</v>
      </c>
      <c r="G181" s="225">
        <f>VLOOKUP(B181, 'Power Curves'!$K$9:$R$330, 3)</f>
        <v>44.05</v>
      </c>
      <c r="H181" s="225">
        <f>VLOOKUP(B181, 'Power Curves'!$K$9:$R$330, 7)</f>
        <v>46.48</v>
      </c>
      <c r="I181" s="308">
        <f>SQRT( (VLOOKUP(B181, 'Power Curves'!$K$9:$AL$227, 23)^2*16+VLOOKUP(B181, 'Power Curves'!$K$9:$AL$227, 27)^2*8)/24)</f>
        <v>0.24685532479241315</v>
      </c>
      <c r="K181" s="218">
        <f t="shared" si="20"/>
        <v>42583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235">
        <f t="shared" si="21"/>
        <v>60.05</v>
      </c>
      <c r="T181" s="229">
        <f t="shared" si="22"/>
        <v>30.582000000000001</v>
      </c>
      <c r="U181" s="224">
        <f t="shared" si="23"/>
        <v>0.2</v>
      </c>
      <c r="V181" s="226">
        <f t="shared" si="24"/>
        <v>9.7611364000000006E-2</v>
      </c>
      <c r="W181" s="225">
        <f t="shared" si="25"/>
        <v>44.05</v>
      </c>
      <c r="X181" s="225">
        <f t="shared" si="26"/>
        <v>46.48</v>
      </c>
      <c r="Y181" s="224">
        <f t="shared" si="27"/>
        <v>0.24685532479241315</v>
      </c>
      <c r="Z181" s="309">
        <v>0</v>
      </c>
      <c r="AA181" s="8">
        <v>0</v>
      </c>
      <c r="AB181" s="221">
        <v>0</v>
      </c>
      <c r="AC181" s="191">
        <v>100</v>
      </c>
      <c r="AD181" s="191">
        <v>25</v>
      </c>
      <c r="AE181" s="191">
        <v>225</v>
      </c>
      <c r="AF181" s="191">
        <v>185</v>
      </c>
    </row>
    <row r="182" spans="1:32" x14ac:dyDescent="0.2">
      <c r="A182" s="215">
        <v>177</v>
      </c>
      <c r="B182" s="223">
        <f t="shared" si="19"/>
        <v>42614</v>
      </c>
      <c r="C182" s="224">
        <f>VLOOKUP(B182, 'Power Curves'!$B$9:$I$261, 3)+IF(BasisNumber=1, 0,VLOOKUP(B182,'Power Curves'!$BM$9:$BO$316,2))</f>
        <v>45.8</v>
      </c>
      <c r="D182" s="224">
        <f>VLOOKUP(B182, 'Power Curves'!$B$9:$I$261, 7)+IF(BasisNumber=1, 0,VLOOKUP(B182,'Power Curves'!$BM$9:$BO$316,3))</f>
        <v>27.533000000000001</v>
      </c>
      <c r="E182" s="225">
        <f>IF(VLOOKUP(B182,'Power Curves'!$K$9:$AD$232,15)&lt;&gt;0, VLOOKUP(B182,'Power Curves'!$K$9:$AD$232,15), E170)</f>
        <v>0.19</v>
      </c>
      <c r="F182" s="226">
        <f>IF(VLOOKUP(B182,'Power Curves'!$K$9:$AD$232,19)&lt;&gt;0, VLOOKUP(B182,'Power Curves'!$K$9:$AD$232,19), F181)</f>
        <v>9.7406923000000006E-2</v>
      </c>
      <c r="G182" s="225">
        <f>VLOOKUP(B182, 'Power Curves'!$K$9:$R$330, 3)</f>
        <v>35.849000000000004</v>
      </c>
      <c r="H182" s="225">
        <f>VLOOKUP(B182, 'Power Curves'!$K$9:$R$330, 7)</f>
        <v>38.026000000000003</v>
      </c>
      <c r="I182" s="308">
        <f>SQRT( (VLOOKUP(B182, 'Power Curves'!$K$9:$AL$227, 23)^2*16+VLOOKUP(B182, 'Power Curves'!$K$9:$AL$227, 27)^2*8)/24)</f>
        <v>0.24671352734000662</v>
      </c>
      <c r="K182" s="218">
        <f t="shared" si="20"/>
        <v>42614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235">
        <f t="shared" si="21"/>
        <v>45.8</v>
      </c>
      <c r="T182" s="229">
        <f t="shared" si="22"/>
        <v>27.533000000000001</v>
      </c>
      <c r="U182" s="224">
        <f t="shared" si="23"/>
        <v>0.19</v>
      </c>
      <c r="V182" s="226">
        <f t="shared" si="24"/>
        <v>9.7406923000000006E-2</v>
      </c>
      <c r="W182" s="225">
        <f t="shared" si="25"/>
        <v>35.849000000000004</v>
      </c>
      <c r="X182" s="225">
        <f t="shared" si="26"/>
        <v>38.026000000000003</v>
      </c>
      <c r="Y182" s="224">
        <f t="shared" si="27"/>
        <v>0.24671352734000662</v>
      </c>
      <c r="Z182" s="309">
        <v>0</v>
      </c>
      <c r="AA182" s="8">
        <v>0</v>
      </c>
      <c r="AB182" s="221">
        <v>0</v>
      </c>
      <c r="AC182" s="191">
        <v>100</v>
      </c>
      <c r="AD182" s="191">
        <v>25</v>
      </c>
      <c r="AE182" s="191">
        <v>226</v>
      </c>
      <c r="AF182" s="191">
        <v>186</v>
      </c>
    </row>
    <row r="183" spans="1:32" x14ac:dyDescent="0.2">
      <c r="A183" s="215">
        <v>178</v>
      </c>
      <c r="B183" s="223">
        <f t="shared" si="19"/>
        <v>42644</v>
      </c>
      <c r="C183" s="224">
        <f>VLOOKUP(B183, 'Power Curves'!$B$9:$I$261, 3)+IF(BasisNumber=1, 0,VLOOKUP(B183,'Power Curves'!$BM$9:$BO$316,2))</f>
        <v>44.02</v>
      </c>
      <c r="D183" s="224">
        <f>VLOOKUP(B183, 'Power Curves'!$B$9:$I$261, 7)+IF(BasisNumber=1, 0,VLOOKUP(B183,'Power Curves'!$BM$9:$BO$316,3))</f>
        <v>27.164999999999999</v>
      </c>
      <c r="E183" s="225">
        <f>IF(VLOOKUP(B183,'Power Curves'!$K$9:$AD$232,15)&lt;&gt;0, VLOOKUP(B183,'Power Curves'!$K$9:$AD$232,15), E171)</f>
        <v>0.19</v>
      </c>
      <c r="F183" s="226">
        <f>IF(VLOOKUP(B183,'Power Curves'!$K$9:$AD$232,19)&lt;&gt;0, VLOOKUP(B183,'Power Curves'!$K$9:$AD$232,19), F182)</f>
        <v>9.7198995999999996E-2</v>
      </c>
      <c r="G183" s="225">
        <f>VLOOKUP(B183, 'Power Curves'!$K$9:$R$330, 3)</f>
        <v>34.640999999999998</v>
      </c>
      <c r="H183" s="225">
        <f>VLOOKUP(B183, 'Power Curves'!$K$9:$R$330, 7)</f>
        <v>35.643999999999998</v>
      </c>
      <c r="I183" s="308">
        <f>SQRT( (VLOOKUP(B183, 'Power Curves'!$K$9:$AL$227, 23)^2*16+VLOOKUP(B183, 'Power Curves'!$K$9:$AL$227, 27)^2*8)/24)</f>
        <v>0.24658888153098055</v>
      </c>
      <c r="K183" s="218">
        <f t="shared" si="20"/>
        <v>42644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235">
        <f t="shared" si="21"/>
        <v>44.02</v>
      </c>
      <c r="T183" s="229">
        <f t="shared" si="22"/>
        <v>27.164999999999999</v>
      </c>
      <c r="U183" s="224">
        <f t="shared" si="23"/>
        <v>0.19</v>
      </c>
      <c r="V183" s="226">
        <f t="shared" si="24"/>
        <v>9.7198995999999996E-2</v>
      </c>
      <c r="W183" s="225">
        <f t="shared" si="25"/>
        <v>34.640999999999998</v>
      </c>
      <c r="X183" s="225">
        <f t="shared" si="26"/>
        <v>35.643999999999998</v>
      </c>
      <c r="Y183" s="224">
        <f t="shared" si="27"/>
        <v>0.24658888153098055</v>
      </c>
      <c r="Z183" s="309">
        <v>0</v>
      </c>
      <c r="AA183" s="8">
        <v>0</v>
      </c>
      <c r="AB183" s="221">
        <v>0</v>
      </c>
      <c r="AC183" s="191">
        <v>100</v>
      </c>
      <c r="AD183" s="191">
        <v>25</v>
      </c>
      <c r="AE183" s="191">
        <v>227</v>
      </c>
      <c r="AF183" s="191">
        <v>187</v>
      </c>
    </row>
    <row r="184" spans="1:32" x14ac:dyDescent="0.2">
      <c r="A184" s="215">
        <v>179</v>
      </c>
      <c r="B184" s="223">
        <f t="shared" si="19"/>
        <v>42675</v>
      </c>
      <c r="C184" s="224">
        <f>VLOOKUP(B184, 'Power Curves'!$B$9:$I$261, 3)+IF(BasisNumber=1, 0,VLOOKUP(B184,'Power Curves'!$BM$9:$BO$316,2))</f>
        <v>43.02</v>
      </c>
      <c r="D184" s="224">
        <f>VLOOKUP(B184, 'Power Curves'!$B$9:$I$261, 7)+IF(BasisNumber=1, 0,VLOOKUP(B184,'Power Curves'!$BM$9:$BO$316,3))</f>
        <v>27.265000000000001</v>
      </c>
      <c r="E184" s="225">
        <f>IF(VLOOKUP(B184,'Power Curves'!$K$9:$AD$232,15)&lt;&gt;0, VLOOKUP(B184,'Power Curves'!$K$9:$AD$232,15), E172)</f>
        <v>0.19</v>
      </c>
      <c r="F184" s="226">
        <f>IF(VLOOKUP(B184,'Power Curves'!$K$9:$AD$232,19)&lt;&gt;0, VLOOKUP(B184,'Power Curves'!$K$9:$AD$232,19), F183)</f>
        <v>9.7032908000000001E-2</v>
      </c>
      <c r="G184" s="225">
        <f>VLOOKUP(B184, 'Power Curves'!$K$9:$R$330, 3)</f>
        <v>34.890999999999998</v>
      </c>
      <c r="H184" s="225">
        <f>VLOOKUP(B184, 'Power Curves'!$K$9:$R$330, 7)</f>
        <v>35.143999999999998</v>
      </c>
      <c r="I184" s="308">
        <f>SQRT( (VLOOKUP(B184, 'Power Curves'!$K$9:$AL$227, 23)^2*16+VLOOKUP(B184, 'Power Curves'!$K$9:$AL$227, 27)^2*8)/24)</f>
        <v>0.23896031505270462</v>
      </c>
      <c r="K184" s="218">
        <f t="shared" si="20"/>
        <v>42675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235">
        <f t="shared" si="21"/>
        <v>43.02</v>
      </c>
      <c r="T184" s="229">
        <f t="shared" si="22"/>
        <v>27.265000000000001</v>
      </c>
      <c r="U184" s="224">
        <f t="shared" si="23"/>
        <v>0.19</v>
      </c>
      <c r="V184" s="226">
        <f t="shared" si="24"/>
        <v>9.7032908000000001E-2</v>
      </c>
      <c r="W184" s="225">
        <f t="shared" si="25"/>
        <v>34.890999999999998</v>
      </c>
      <c r="X184" s="225">
        <f t="shared" si="26"/>
        <v>35.143999999999998</v>
      </c>
      <c r="Y184" s="224">
        <f t="shared" si="27"/>
        <v>0.23896031505270462</v>
      </c>
      <c r="Z184" s="309">
        <v>0</v>
      </c>
      <c r="AA184" s="8">
        <v>0</v>
      </c>
      <c r="AB184" s="221">
        <v>0</v>
      </c>
      <c r="AC184" s="191">
        <v>100</v>
      </c>
      <c r="AD184" s="191">
        <v>25</v>
      </c>
      <c r="AE184" s="191">
        <v>228</v>
      </c>
      <c r="AF184" s="191">
        <v>188</v>
      </c>
    </row>
    <row r="185" spans="1:32" x14ac:dyDescent="0.2">
      <c r="A185" s="215">
        <v>180</v>
      </c>
      <c r="B185" s="223">
        <f t="shared" si="19"/>
        <v>42705</v>
      </c>
      <c r="C185" s="224">
        <f>VLOOKUP(B185, 'Power Curves'!$B$9:$I$261, 3)+IF(BasisNumber=1, 0,VLOOKUP(B185,'Power Curves'!$BM$9:$BO$316,2))</f>
        <v>43.92</v>
      </c>
      <c r="D185" s="224">
        <f>VLOOKUP(B185, 'Power Curves'!$B$9:$I$261, 7)+IF(BasisNumber=1, 0,VLOOKUP(B185,'Power Curves'!$BM$9:$BO$316,3))</f>
        <v>29.114999999999998</v>
      </c>
      <c r="E185" s="225">
        <f>IF(VLOOKUP(B185,'Power Curves'!$K$9:$AD$232,15)&lt;&gt;0, VLOOKUP(B185,'Power Curves'!$K$9:$AD$232,15), E173)</f>
        <v>0.19</v>
      </c>
      <c r="F185" s="226">
        <f>IF(VLOOKUP(B185,'Power Curves'!$K$9:$AD$232,19)&lt;&gt;0, VLOOKUP(B185,'Power Curves'!$K$9:$AD$232,19), F184)</f>
        <v>9.7002782999999995E-2</v>
      </c>
      <c r="G185" s="225">
        <f>VLOOKUP(B185, 'Power Curves'!$K$9:$R$330, 3)</f>
        <v>34.956000000000003</v>
      </c>
      <c r="H185" s="225">
        <f>VLOOKUP(B185, 'Power Curves'!$K$9:$R$330, 7)</f>
        <v>35.853999999999999</v>
      </c>
      <c r="I185" s="308">
        <f>SQRT( (VLOOKUP(B185, 'Power Curves'!$K$9:$AL$227, 23)^2*16+VLOOKUP(B185, 'Power Curves'!$K$9:$AL$227, 27)^2*8)/24)</f>
        <v>0.23891388736041816</v>
      </c>
      <c r="K185" s="218">
        <f t="shared" si="20"/>
        <v>42705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235">
        <f t="shared" si="21"/>
        <v>43.92</v>
      </c>
      <c r="T185" s="229">
        <f t="shared" si="22"/>
        <v>29.114999999999998</v>
      </c>
      <c r="U185" s="224">
        <f t="shared" si="23"/>
        <v>0.19</v>
      </c>
      <c r="V185" s="226">
        <f t="shared" si="24"/>
        <v>9.7002782999999995E-2</v>
      </c>
      <c r="W185" s="225">
        <f t="shared" si="25"/>
        <v>34.956000000000003</v>
      </c>
      <c r="X185" s="225">
        <f t="shared" si="26"/>
        <v>35.853999999999999</v>
      </c>
      <c r="Y185" s="224">
        <f t="shared" si="27"/>
        <v>0.23891388736041816</v>
      </c>
      <c r="Z185" s="309">
        <v>0</v>
      </c>
      <c r="AA185" s="8">
        <v>0</v>
      </c>
      <c r="AB185" s="221">
        <v>0</v>
      </c>
      <c r="AC185" s="191">
        <v>100</v>
      </c>
      <c r="AD185" s="191">
        <v>25</v>
      </c>
      <c r="AE185" s="191">
        <v>229</v>
      </c>
      <c r="AF185" s="191">
        <v>189</v>
      </c>
    </row>
    <row r="186" spans="1:32" x14ac:dyDescent="0.2">
      <c r="A186" s="215">
        <v>181</v>
      </c>
      <c r="B186" s="223">
        <f t="shared" si="19"/>
        <v>42736</v>
      </c>
      <c r="C186" s="224">
        <f>VLOOKUP(B186, 'Power Curves'!$B$9:$I$261, 3)+IF(BasisNumber=1, 0,VLOOKUP(B186,'Power Curves'!$BM$9:$BO$316,2))</f>
        <v>44.67</v>
      </c>
      <c r="D186" s="224">
        <f>VLOOKUP(B186, 'Power Curves'!$B$9:$I$261, 7)+IF(BasisNumber=1, 0,VLOOKUP(B186,'Power Curves'!$BM$9:$BO$316,3))</f>
        <v>29.982000000000003</v>
      </c>
      <c r="E186" s="225">
        <f>IF(VLOOKUP(B186,'Power Curves'!$K$9:$AD$232,15)&lt;&gt;0, VLOOKUP(B186,'Power Curves'!$K$9:$AD$232,15), E174)</f>
        <v>0.19</v>
      </c>
      <c r="F186" s="226">
        <f>IF(VLOOKUP(B186,'Power Curves'!$K$9:$AD$232,19)&lt;&gt;0, VLOOKUP(B186,'Power Curves'!$K$9:$AD$232,19), F185)</f>
        <v>9.7045304999999998E-2</v>
      </c>
      <c r="G186" s="225">
        <f>VLOOKUP(B186, 'Power Curves'!$K$9:$R$330, 3)</f>
        <v>41.243000000000002</v>
      </c>
      <c r="H186" s="225">
        <f>VLOOKUP(B186, 'Power Curves'!$K$9:$R$330, 7)</f>
        <v>39.302</v>
      </c>
      <c r="I186" s="308">
        <f>SQRT( (VLOOKUP(B186, 'Power Curves'!$K$9:$AL$227, 23)^2*16+VLOOKUP(B186, 'Power Curves'!$K$9:$AL$227, 27)^2*8)/24)</f>
        <v>0.23888773963224588</v>
      </c>
      <c r="K186" s="218">
        <f t="shared" si="20"/>
        <v>42736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235">
        <f t="shared" si="21"/>
        <v>44.67</v>
      </c>
      <c r="T186" s="229">
        <f t="shared" si="22"/>
        <v>29.982000000000003</v>
      </c>
      <c r="U186" s="224">
        <f t="shared" si="23"/>
        <v>0.19</v>
      </c>
      <c r="V186" s="226">
        <f t="shared" si="24"/>
        <v>9.7045304999999998E-2</v>
      </c>
      <c r="W186" s="225">
        <f t="shared" si="25"/>
        <v>41.243000000000002</v>
      </c>
      <c r="X186" s="225">
        <f t="shared" si="26"/>
        <v>39.302</v>
      </c>
      <c r="Y186" s="224">
        <f t="shared" si="27"/>
        <v>0.23888773963224588</v>
      </c>
      <c r="Z186" s="309">
        <v>0</v>
      </c>
      <c r="AA186" s="8">
        <v>0</v>
      </c>
      <c r="AB186" s="221">
        <v>0</v>
      </c>
      <c r="AC186" s="191">
        <v>100</v>
      </c>
      <c r="AD186" s="191">
        <v>25</v>
      </c>
      <c r="AE186" s="191">
        <v>230</v>
      </c>
      <c r="AF186" s="191">
        <v>190</v>
      </c>
    </row>
    <row r="187" spans="1:32" x14ac:dyDescent="0.2">
      <c r="A187" s="215">
        <v>182</v>
      </c>
      <c r="B187" s="223">
        <f t="shared" si="19"/>
        <v>42767</v>
      </c>
      <c r="C187" s="224">
        <f>VLOOKUP(B187, 'Power Curves'!$B$9:$I$261, 3)+IF(BasisNumber=1, 0,VLOOKUP(B187,'Power Curves'!$BM$9:$BO$316,2))</f>
        <v>43.92</v>
      </c>
      <c r="D187" s="224">
        <f>VLOOKUP(B187, 'Power Curves'!$B$9:$I$261, 7)+IF(BasisNumber=1, 0,VLOOKUP(B187,'Power Curves'!$BM$9:$BO$316,3))</f>
        <v>30.932000000000002</v>
      </c>
      <c r="E187" s="225">
        <f>IF(VLOOKUP(B187,'Power Curves'!$K$9:$AD$232,15)&lt;&gt;0, VLOOKUP(B187,'Power Curves'!$K$9:$AD$232,15), E175)</f>
        <v>0.19</v>
      </c>
      <c r="F187" s="226">
        <f>IF(VLOOKUP(B187,'Power Curves'!$K$9:$AD$232,19)&lt;&gt;0, VLOOKUP(B187,'Power Curves'!$K$9:$AD$232,19), F186)</f>
        <v>9.6969572000000004E-2</v>
      </c>
      <c r="G187" s="225">
        <f>VLOOKUP(B187, 'Power Curves'!$K$9:$R$330, 3)</f>
        <v>39.993000000000002</v>
      </c>
      <c r="H187" s="225">
        <f>VLOOKUP(B187, 'Power Curves'!$K$9:$R$330, 7)</f>
        <v>38.552</v>
      </c>
      <c r="I187" s="308">
        <f>SQRT( (VLOOKUP(B187, 'Power Curves'!$K$9:$AL$227, 23)^2*16+VLOOKUP(B187, 'Power Curves'!$K$9:$AL$227, 27)^2*8)/24)</f>
        <v>0.23883125929246882</v>
      </c>
      <c r="K187" s="218">
        <f t="shared" si="20"/>
        <v>42767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235">
        <f t="shared" si="21"/>
        <v>43.92</v>
      </c>
      <c r="T187" s="229">
        <f t="shared" si="22"/>
        <v>30.932000000000002</v>
      </c>
      <c r="U187" s="224">
        <f t="shared" si="23"/>
        <v>0.19</v>
      </c>
      <c r="V187" s="226">
        <f t="shared" si="24"/>
        <v>9.6969572000000004E-2</v>
      </c>
      <c r="W187" s="225">
        <f t="shared" si="25"/>
        <v>39.993000000000002</v>
      </c>
      <c r="X187" s="225">
        <f t="shared" si="26"/>
        <v>38.552</v>
      </c>
      <c r="Y187" s="224">
        <f t="shared" si="27"/>
        <v>0.23883125929246882</v>
      </c>
      <c r="Z187" s="309">
        <v>0</v>
      </c>
      <c r="AA187" s="8">
        <v>0</v>
      </c>
      <c r="AB187" s="221">
        <v>0</v>
      </c>
      <c r="AC187" s="191">
        <v>100</v>
      </c>
      <c r="AD187" s="191">
        <v>25</v>
      </c>
      <c r="AE187" s="191">
        <v>231</v>
      </c>
      <c r="AF187" s="191">
        <v>191</v>
      </c>
    </row>
    <row r="188" spans="1:32" x14ac:dyDescent="0.2">
      <c r="A188" s="215">
        <v>183</v>
      </c>
      <c r="B188" s="223">
        <f t="shared" si="19"/>
        <v>42795</v>
      </c>
      <c r="C188" s="224">
        <f>VLOOKUP(B188, 'Power Curves'!$B$9:$I$261, 3)+IF(BasisNumber=1, 0,VLOOKUP(B188,'Power Curves'!$BM$9:$BO$316,2))</f>
        <v>42.356000000000002</v>
      </c>
      <c r="D188" s="224">
        <f>VLOOKUP(B188, 'Power Curves'!$B$9:$I$261, 7)+IF(BasisNumber=1, 0,VLOOKUP(B188,'Power Curves'!$BM$9:$BO$316,3))</f>
        <v>29.882000000000001</v>
      </c>
      <c r="E188" s="225">
        <f>IF(VLOOKUP(B188,'Power Curves'!$K$9:$AD$232,15)&lt;&gt;0, VLOOKUP(B188,'Power Curves'!$K$9:$AD$232,15), E176)</f>
        <v>0.19</v>
      </c>
      <c r="F188" s="226">
        <f>IF(VLOOKUP(B188,'Power Curves'!$K$9:$AD$232,19)&lt;&gt;0, VLOOKUP(B188,'Power Curves'!$K$9:$AD$232,19), F187)</f>
        <v>9.6724275999999998E-2</v>
      </c>
      <c r="G188" s="225">
        <f>VLOOKUP(B188, 'Power Curves'!$K$9:$R$330, 3)</f>
        <v>38.57</v>
      </c>
      <c r="H188" s="225">
        <f>VLOOKUP(B188, 'Power Curves'!$K$9:$R$330, 7)</f>
        <v>37.71</v>
      </c>
      <c r="I188" s="308">
        <f>SQRT( (VLOOKUP(B188, 'Power Curves'!$K$9:$AL$227, 23)^2*16+VLOOKUP(B188, 'Power Curves'!$K$9:$AL$227, 27)^2*8)/24)</f>
        <v>0.23872551044079682</v>
      </c>
      <c r="K188" s="218">
        <f t="shared" si="20"/>
        <v>42795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235">
        <f t="shared" si="21"/>
        <v>42.356000000000002</v>
      </c>
      <c r="T188" s="229">
        <f t="shared" si="22"/>
        <v>29.882000000000001</v>
      </c>
      <c r="U188" s="224">
        <f t="shared" si="23"/>
        <v>0.19</v>
      </c>
      <c r="V188" s="226">
        <f t="shared" si="24"/>
        <v>9.6724275999999998E-2</v>
      </c>
      <c r="W188" s="225">
        <f t="shared" si="25"/>
        <v>38.57</v>
      </c>
      <c r="X188" s="225">
        <f t="shared" si="26"/>
        <v>37.71</v>
      </c>
      <c r="Y188" s="224">
        <f t="shared" si="27"/>
        <v>0.23872551044079682</v>
      </c>
      <c r="Z188" s="309">
        <v>0</v>
      </c>
      <c r="AA188" s="8">
        <v>0</v>
      </c>
      <c r="AB188" s="221">
        <v>0</v>
      </c>
      <c r="AC188" s="191">
        <v>100</v>
      </c>
      <c r="AD188" s="191">
        <v>25</v>
      </c>
      <c r="AE188" s="191">
        <v>232</v>
      </c>
      <c r="AF188" s="191">
        <v>192</v>
      </c>
    </row>
    <row r="189" spans="1:32" x14ac:dyDescent="0.2">
      <c r="A189" s="215">
        <v>184</v>
      </c>
      <c r="B189" s="223">
        <f t="shared" si="19"/>
        <v>42826</v>
      </c>
      <c r="C189" s="224">
        <f>VLOOKUP(B189, 'Power Curves'!$B$9:$I$261, 3)+IF(BasisNumber=1, 0,VLOOKUP(B189,'Power Curves'!$BM$9:$BO$316,2))</f>
        <v>43.14</v>
      </c>
      <c r="D189" s="224">
        <f>VLOOKUP(B189, 'Power Curves'!$B$9:$I$261, 7)+IF(BasisNumber=1, 0,VLOOKUP(B189,'Power Curves'!$BM$9:$BO$316,3))</f>
        <v>29.582000000000001</v>
      </c>
      <c r="E189" s="225">
        <f>IF(VLOOKUP(B189,'Power Curves'!$K$9:$AD$232,15)&lt;&gt;0, VLOOKUP(B189,'Power Curves'!$K$9:$AD$232,15), E177)</f>
        <v>0.19</v>
      </c>
      <c r="F189" s="226">
        <f>IF(VLOOKUP(B189,'Power Curves'!$K$9:$AD$232,19)&lt;&gt;0, VLOOKUP(B189,'Power Curves'!$K$9:$AD$232,19), F188)</f>
        <v>9.6646598E-2</v>
      </c>
      <c r="G189" s="225">
        <f>VLOOKUP(B189, 'Power Curves'!$K$9:$R$330, 3)</f>
        <v>37.838999999999999</v>
      </c>
      <c r="H189" s="225">
        <f>VLOOKUP(B189, 'Power Curves'!$K$9:$R$330, 7)</f>
        <v>36.697000000000003</v>
      </c>
      <c r="I189" s="308">
        <f>SQRT( (VLOOKUP(B189, 'Power Curves'!$K$9:$AL$227, 23)^2*16+VLOOKUP(B189, 'Power Curves'!$K$9:$AL$227, 27)^2*8)/24)</f>
        <v>0.23866850010186413</v>
      </c>
      <c r="K189" s="218">
        <f t="shared" si="20"/>
        <v>42826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235">
        <f t="shared" si="21"/>
        <v>43.14</v>
      </c>
      <c r="T189" s="229">
        <f t="shared" si="22"/>
        <v>29.582000000000001</v>
      </c>
      <c r="U189" s="224">
        <f t="shared" si="23"/>
        <v>0.19</v>
      </c>
      <c r="V189" s="226">
        <f t="shared" si="24"/>
        <v>9.6646598E-2</v>
      </c>
      <c r="W189" s="225">
        <f t="shared" si="25"/>
        <v>37.838999999999999</v>
      </c>
      <c r="X189" s="225">
        <f t="shared" si="26"/>
        <v>36.697000000000003</v>
      </c>
      <c r="Y189" s="224">
        <f t="shared" si="27"/>
        <v>0.23866850010186413</v>
      </c>
      <c r="Z189" s="309">
        <v>0</v>
      </c>
      <c r="AA189" s="8">
        <v>0</v>
      </c>
      <c r="AB189" s="221">
        <v>0</v>
      </c>
      <c r="AC189" s="191">
        <v>100</v>
      </c>
      <c r="AD189" s="191">
        <v>25</v>
      </c>
      <c r="AE189" s="191">
        <v>233</v>
      </c>
      <c r="AF189" s="191">
        <v>193</v>
      </c>
    </row>
    <row r="190" spans="1:32" x14ac:dyDescent="0.2">
      <c r="A190" s="215">
        <v>185</v>
      </c>
      <c r="B190" s="223">
        <f t="shared" si="19"/>
        <v>42856</v>
      </c>
      <c r="C190" s="224">
        <f>VLOOKUP(B190, 'Power Curves'!$B$9:$I$261, 3)+IF(BasisNumber=1, 0,VLOOKUP(B190,'Power Curves'!$BM$9:$BO$316,2))</f>
        <v>45.1</v>
      </c>
      <c r="D190" s="224">
        <f>VLOOKUP(B190, 'Power Curves'!$B$9:$I$261, 7)+IF(BasisNumber=1, 0,VLOOKUP(B190,'Power Curves'!$BM$9:$BO$316,3))</f>
        <v>29.182000000000002</v>
      </c>
      <c r="E190" s="225">
        <f>IF(VLOOKUP(B190,'Power Curves'!$K$9:$AD$232,15)&lt;&gt;0, VLOOKUP(B190,'Power Curves'!$K$9:$AD$232,15), E178)</f>
        <v>0.19</v>
      </c>
      <c r="F190" s="226">
        <f>IF(VLOOKUP(B190,'Power Curves'!$K$9:$AD$232,19)&lt;&gt;0, VLOOKUP(B190,'Power Curves'!$K$9:$AD$232,19), F189)</f>
        <v>9.6714106000000008E-2</v>
      </c>
      <c r="G190" s="225">
        <f>VLOOKUP(B190, 'Power Curves'!$K$9:$R$330, 3)</f>
        <v>39.013000000000005</v>
      </c>
      <c r="H190" s="225">
        <f>VLOOKUP(B190, 'Power Curves'!$K$9:$R$330, 7)</f>
        <v>39.743000000000002</v>
      </c>
      <c r="I190" s="308">
        <f>SQRT( (VLOOKUP(B190, 'Power Curves'!$K$9:$AL$227, 23)^2*16+VLOOKUP(B190, 'Power Curves'!$K$9:$AL$227, 27)^2*8)/24)</f>
        <v>0.23868192788817327</v>
      </c>
      <c r="K190" s="218">
        <f t="shared" si="20"/>
        <v>42856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235">
        <f t="shared" si="21"/>
        <v>45.1</v>
      </c>
      <c r="T190" s="229">
        <f t="shared" si="22"/>
        <v>29.182000000000002</v>
      </c>
      <c r="U190" s="224">
        <f t="shared" si="23"/>
        <v>0.19</v>
      </c>
      <c r="V190" s="226">
        <f t="shared" si="24"/>
        <v>9.6714106000000008E-2</v>
      </c>
      <c r="W190" s="225">
        <f t="shared" si="25"/>
        <v>39.013000000000005</v>
      </c>
      <c r="X190" s="225">
        <f t="shared" si="26"/>
        <v>39.743000000000002</v>
      </c>
      <c r="Y190" s="224">
        <f t="shared" si="27"/>
        <v>0.23868192788817327</v>
      </c>
      <c r="Z190" s="309">
        <v>0</v>
      </c>
      <c r="AA190" s="8">
        <v>0</v>
      </c>
      <c r="AB190" s="221">
        <v>0</v>
      </c>
      <c r="AC190" s="191">
        <v>100</v>
      </c>
      <c r="AD190" s="191">
        <v>25</v>
      </c>
      <c r="AE190" s="191">
        <v>234</v>
      </c>
      <c r="AF190" s="191">
        <v>194</v>
      </c>
    </row>
    <row r="191" spans="1:32" x14ac:dyDescent="0.2">
      <c r="A191" s="215">
        <v>186</v>
      </c>
      <c r="B191" s="223">
        <f t="shared" si="19"/>
        <v>42887</v>
      </c>
      <c r="C191" s="224">
        <f>VLOOKUP(B191, 'Power Curves'!$B$9:$I$261, 3)+IF(BasisNumber=1, 0,VLOOKUP(B191,'Power Curves'!$BM$9:$BO$316,2))</f>
        <v>50.15</v>
      </c>
      <c r="D191" s="224">
        <f>VLOOKUP(B191, 'Power Curves'!$B$9:$I$261, 7)+IF(BasisNumber=1, 0,VLOOKUP(B191,'Power Curves'!$BM$9:$BO$316,3))</f>
        <v>29.782</v>
      </c>
      <c r="E191" s="225">
        <f>IF(VLOOKUP(B191,'Power Curves'!$K$9:$AD$232,15)&lt;&gt;0, VLOOKUP(B191,'Power Curves'!$K$9:$AD$232,15), E179)</f>
        <v>0.19</v>
      </c>
      <c r="F191" s="226">
        <f>IF(VLOOKUP(B191,'Power Curves'!$K$9:$AD$232,19)&lt;&gt;0, VLOOKUP(B191,'Power Curves'!$K$9:$AD$232,19), F190)</f>
        <v>9.6667917000000006E-2</v>
      </c>
      <c r="G191" s="225">
        <f>VLOOKUP(B191, 'Power Curves'!$K$9:$R$330, 3)</f>
        <v>47.03</v>
      </c>
      <c r="H191" s="225">
        <f>VLOOKUP(B191, 'Power Curves'!$K$9:$R$330, 7)</f>
        <v>48.963000000000001</v>
      </c>
      <c r="I191" s="308">
        <f>SQRT( (VLOOKUP(B191, 'Power Curves'!$K$9:$AL$227, 23)^2*16+VLOOKUP(B191, 'Power Curves'!$K$9:$AL$227, 27)^2*8)/24)</f>
        <v>0.23865898648775921</v>
      </c>
      <c r="K191" s="218">
        <f t="shared" si="20"/>
        <v>42887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235">
        <f t="shared" si="21"/>
        <v>50.15</v>
      </c>
      <c r="T191" s="229">
        <f t="shared" si="22"/>
        <v>29.782</v>
      </c>
      <c r="U191" s="224">
        <f t="shared" si="23"/>
        <v>0.19</v>
      </c>
      <c r="V191" s="226">
        <f t="shared" si="24"/>
        <v>9.6667917000000006E-2</v>
      </c>
      <c r="W191" s="225">
        <f t="shared" si="25"/>
        <v>47.03</v>
      </c>
      <c r="X191" s="225">
        <f t="shared" si="26"/>
        <v>48.963000000000001</v>
      </c>
      <c r="Y191" s="224">
        <f t="shared" si="27"/>
        <v>0.23865898648775921</v>
      </c>
      <c r="Z191" s="309">
        <v>0</v>
      </c>
      <c r="AA191" s="8">
        <v>0</v>
      </c>
      <c r="AB191" s="221">
        <v>0</v>
      </c>
      <c r="AC191" s="191">
        <v>100</v>
      </c>
      <c r="AD191" s="191">
        <v>25</v>
      </c>
      <c r="AE191" s="191">
        <v>235</v>
      </c>
      <c r="AF191" s="191">
        <v>195</v>
      </c>
    </row>
    <row r="192" spans="1:32" x14ac:dyDescent="0.2">
      <c r="A192" s="215">
        <v>187</v>
      </c>
      <c r="B192" s="223">
        <f t="shared" si="19"/>
        <v>42917</v>
      </c>
      <c r="C192" s="224">
        <f>VLOOKUP(B192, 'Power Curves'!$B$9:$I$261, 3)+IF(BasisNumber=1, 0,VLOOKUP(B192,'Power Curves'!$BM$9:$BO$316,2))</f>
        <v>60.7</v>
      </c>
      <c r="D192" s="224">
        <f>VLOOKUP(B192, 'Power Curves'!$B$9:$I$261, 7)+IF(BasisNumber=1, 0,VLOOKUP(B192,'Power Curves'!$BM$9:$BO$316,3))</f>
        <v>31.282</v>
      </c>
      <c r="E192" s="225">
        <f>IF(VLOOKUP(B192,'Power Curves'!$K$9:$AD$232,15)&lt;&gt;0, VLOOKUP(B192,'Power Curves'!$K$9:$AD$232,15), E180)</f>
        <v>0.19</v>
      </c>
      <c r="F192" s="226">
        <f>IF(VLOOKUP(B192,'Power Curves'!$K$9:$AD$232,19)&lt;&gt;0, VLOOKUP(B192,'Power Curves'!$K$9:$AD$232,19), F191)</f>
        <v>9.6652464000000007E-2</v>
      </c>
      <c r="G192" s="225">
        <f>VLOOKUP(B192, 'Power Curves'!$K$9:$R$330, 3)</f>
        <v>47.45</v>
      </c>
      <c r="H192" s="225">
        <f>VLOOKUP(B192, 'Power Curves'!$K$9:$R$330, 7)</f>
        <v>50.13</v>
      </c>
      <c r="I192" s="308">
        <f>SQRT( (VLOOKUP(B192, 'Power Curves'!$K$9:$AL$227, 23)^2*16+VLOOKUP(B192, 'Power Curves'!$K$9:$AL$227, 27)^2*8)/24)</f>
        <v>0.23863744208547336</v>
      </c>
      <c r="K192" s="218">
        <f t="shared" si="20"/>
        <v>42917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235">
        <f t="shared" si="21"/>
        <v>60.7</v>
      </c>
      <c r="T192" s="229">
        <f t="shared" si="22"/>
        <v>31.282</v>
      </c>
      <c r="U192" s="224">
        <f t="shared" si="23"/>
        <v>0.19</v>
      </c>
      <c r="V192" s="226">
        <f t="shared" si="24"/>
        <v>9.6652464000000007E-2</v>
      </c>
      <c r="W192" s="225">
        <f t="shared" si="25"/>
        <v>47.45</v>
      </c>
      <c r="X192" s="225">
        <f t="shared" si="26"/>
        <v>50.13</v>
      </c>
      <c r="Y192" s="224">
        <f t="shared" si="27"/>
        <v>0.23863744208547336</v>
      </c>
      <c r="Z192" s="309">
        <v>0</v>
      </c>
      <c r="AA192" s="8">
        <v>0</v>
      </c>
      <c r="AB192" s="221">
        <v>0</v>
      </c>
      <c r="AC192" s="191">
        <v>100</v>
      </c>
      <c r="AD192" s="191">
        <v>25</v>
      </c>
      <c r="AE192" s="191">
        <v>236</v>
      </c>
      <c r="AF192" s="191">
        <v>196</v>
      </c>
    </row>
    <row r="193" spans="1:32" x14ac:dyDescent="0.2">
      <c r="A193" s="215">
        <v>188</v>
      </c>
      <c r="B193" s="223">
        <f t="shared" si="19"/>
        <v>42948</v>
      </c>
      <c r="C193" s="224">
        <f>VLOOKUP(B193, 'Power Curves'!$B$9:$I$261, 3)+IF(BasisNumber=1, 0,VLOOKUP(B193,'Power Curves'!$BM$9:$BO$316,2))</f>
        <v>60.3</v>
      </c>
      <c r="D193" s="224">
        <f>VLOOKUP(B193, 'Power Curves'!$B$9:$I$261, 7)+IF(BasisNumber=1, 0,VLOOKUP(B193,'Power Curves'!$BM$9:$BO$316,3))</f>
        <v>31.332000000000001</v>
      </c>
      <c r="E193" s="225">
        <f>IF(VLOOKUP(B193,'Power Curves'!$K$9:$AD$232,15)&lt;&gt;0, VLOOKUP(B193,'Power Curves'!$K$9:$AD$232,15), E181)</f>
        <v>0.19</v>
      </c>
      <c r="F193" s="226">
        <f>IF(VLOOKUP(B193,'Power Curves'!$K$9:$AD$232,19)&lt;&gt;0, VLOOKUP(B193,'Power Curves'!$K$9:$AD$232,19), F192)</f>
        <v>9.6578366999999998E-2</v>
      </c>
      <c r="G193" s="225">
        <f>VLOOKUP(B193, 'Power Curves'!$K$9:$R$330, 3)</f>
        <v>45.05</v>
      </c>
      <c r="H193" s="225">
        <f>VLOOKUP(B193, 'Power Curves'!$K$9:$R$330, 7)</f>
        <v>47.48</v>
      </c>
      <c r="I193" s="308">
        <f>SQRT( (VLOOKUP(B193, 'Power Curves'!$K$9:$AL$227, 23)^2*16+VLOOKUP(B193, 'Power Curves'!$K$9:$AL$227, 27)^2*8)/24)</f>
        <v>0.23856325718216045</v>
      </c>
      <c r="K193" s="218">
        <f t="shared" si="20"/>
        <v>42948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235">
        <f t="shared" si="21"/>
        <v>60.3</v>
      </c>
      <c r="T193" s="229">
        <f t="shared" si="22"/>
        <v>31.332000000000001</v>
      </c>
      <c r="U193" s="224">
        <f t="shared" si="23"/>
        <v>0.19</v>
      </c>
      <c r="V193" s="226">
        <f t="shared" si="24"/>
        <v>9.6578366999999998E-2</v>
      </c>
      <c r="W193" s="225">
        <f t="shared" si="25"/>
        <v>45.05</v>
      </c>
      <c r="X193" s="225">
        <f t="shared" si="26"/>
        <v>47.48</v>
      </c>
      <c r="Y193" s="224">
        <f t="shared" si="27"/>
        <v>0.23856325718216045</v>
      </c>
      <c r="Z193" s="309">
        <v>0</v>
      </c>
      <c r="AA193" s="8">
        <v>0</v>
      </c>
      <c r="AB193" s="221">
        <v>0</v>
      </c>
      <c r="AC193" s="191">
        <v>100</v>
      </c>
      <c r="AD193" s="191">
        <v>25</v>
      </c>
      <c r="AE193" s="191">
        <v>237</v>
      </c>
      <c r="AF193" s="191">
        <v>197</v>
      </c>
    </row>
    <row r="194" spans="1:32" x14ac:dyDescent="0.2">
      <c r="A194" s="215">
        <v>189</v>
      </c>
      <c r="B194" s="223">
        <f t="shared" si="19"/>
        <v>42979</v>
      </c>
      <c r="C194" s="224">
        <f>VLOOKUP(B194, 'Power Curves'!$B$9:$I$261, 3)+IF(BasisNumber=1, 0,VLOOKUP(B194,'Power Curves'!$BM$9:$BO$316,2))</f>
        <v>46.05</v>
      </c>
      <c r="D194" s="224">
        <f>VLOOKUP(B194, 'Power Curves'!$B$9:$I$261, 7)+IF(BasisNumber=1, 0,VLOOKUP(B194,'Power Curves'!$BM$9:$BO$316,3))</f>
        <v>28.283000000000001</v>
      </c>
      <c r="E194" s="225">
        <f>IF(VLOOKUP(B194,'Power Curves'!$K$9:$AD$232,15)&lt;&gt;0, VLOOKUP(B194,'Power Curves'!$K$9:$AD$232,15), E182)</f>
        <v>0.19</v>
      </c>
      <c r="F194" s="226">
        <f>IF(VLOOKUP(B194,'Power Curves'!$K$9:$AD$232,19)&lt;&gt;0, VLOOKUP(B194,'Power Curves'!$K$9:$AD$232,19), F193)</f>
        <v>9.6412537000000006E-2</v>
      </c>
      <c r="G194" s="225">
        <f>VLOOKUP(B194, 'Power Curves'!$K$9:$R$330, 3)</f>
        <v>36.849000000000004</v>
      </c>
      <c r="H194" s="225">
        <f>VLOOKUP(B194, 'Power Curves'!$K$9:$R$330, 7)</f>
        <v>39.026000000000003</v>
      </c>
      <c r="I194" s="308">
        <f>SQRT( (VLOOKUP(B194, 'Power Curves'!$K$9:$AL$227, 23)^2*16+VLOOKUP(B194, 'Power Curves'!$K$9:$AL$227, 27)^2*8)/24)</f>
        <v>0.23844725637036124</v>
      </c>
      <c r="K194" s="218">
        <f t="shared" si="20"/>
        <v>42979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235">
        <f t="shared" si="21"/>
        <v>46.05</v>
      </c>
      <c r="T194" s="229">
        <f t="shared" si="22"/>
        <v>28.283000000000001</v>
      </c>
      <c r="U194" s="224">
        <f t="shared" si="23"/>
        <v>0.19</v>
      </c>
      <c r="V194" s="226">
        <f t="shared" si="24"/>
        <v>9.6412537000000006E-2</v>
      </c>
      <c r="W194" s="225">
        <f t="shared" si="25"/>
        <v>36.849000000000004</v>
      </c>
      <c r="X194" s="225">
        <f t="shared" si="26"/>
        <v>39.026000000000003</v>
      </c>
      <c r="Y194" s="224">
        <f t="shared" si="27"/>
        <v>0.23844725637036124</v>
      </c>
      <c r="Z194" s="309">
        <v>0</v>
      </c>
      <c r="AA194" s="8">
        <v>0</v>
      </c>
      <c r="AB194" s="221">
        <v>0</v>
      </c>
      <c r="AC194" s="191">
        <v>100</v>
      </c>
      <c r="AD194" s="191">
        <v>25</v>
      </c>
      <c r="AE194" s="191">
        <v>238</v>
      </c>
      <c r="AF194" s="191">
        <v>198</v>
      </c>
    </row>
    <row r="195" spans="1:32" x14ac:dyDescent="0.2">
      <c r="A195" s="215">
        <v>190</v>
      </c>
      <c r="B195" s="223">
        <f t="shared" si="19"/>
        <v>43009</v>
      </c>
      <c r="C195" s="224">
        <f>VLOOKUP(B195, 'Power Curves'!$B$9:$I$261, 3)+IF(BasisNumber=1, 0,VLOOKUP(B195,'Power Curves'!$BM$9:$BO$316,2))</f>
        <v>44.27</v>
      </c>
      <c r="D195" s="224">
        <f>VLOOKUP(B195, 'Power Curves'!$B$9:$I$261, 7)+IF(BasisNumber=1, 0,VLOOKUP(B195,'Power Curves'!$BM$9:$BO$316,3))</f>
        <v>27.914999999999999</v>
      </c>
      <c r="E195" s="225">
        <f>IF(VLOOKUP(B195,'Power Curves'!$K$9:$AD$232,15)&lt;&gt;0, VLOOKUP(B195,'Power Curves'!$K$9:$AD$232,15), E183)</f>
        <v>0.19</v>
      </c>
      <c r="F195" s="226">
        <f>IF(VLOOKUP(B195,'Power Curves'!$K$9:$AD$232,19)&lt;&gt;0, VLOOKUP(B195,'Power Curves'!$K$9:$AD$232,19), F194)</f>
        <v>9.6244291999999995E-2</v>
      </c>
      <c r="G195" s="225">
        <f>VLOOKUP(B195, 'Power Curves'!$K$9:$R$330, 3)</f>
        <v>35.640999999999998</v>
      </c>
      <c r="H195" s="225">
        <f>VLOOKUP(B195, 'Power Curves'!$K$9:$R$330, 7)</f>
        <v>36.643999999999998</v>
      </c>
      <c r="I195" s="308">
        <f>SQRT( (VLOOKUP(B195, 'Power Curves'!$K$9:$AL$227, 23)^2*16+VLOOKUP(B195, 'Power Curves'!$K$9:$AL$227, 27)^2*8)/24)</f>
        <v>0.23834317857211818</v>
      </c>
      <c r="K195" s="218">
        <f t="shared" si="20"/>
        <v>43009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235">
        <f t="shared" si="21"/>
        <v>44.27</v>
      </c>
      <c r="T195" s="229">
        <f t="shared" si="22"/>
        <v>27.914999999999999</v>
      </c>
      <c r="U195" s="224">
        <f t="shared" si="23"/>
        <v>0.19</v>
      </c>
      <c r="V195" s="226">
        <f t="shared" si="24"/>
        <v>9.6244291999999995E-2</v>
      </c>
      <c r="W195" s="225">
        <f t="shared" si="25"/>
        <v>35.640999999999998</v>
      </c>
      <c r="X195" s="225">
        <f t="shared" si="26"/>
        <v>36.643999999999998</v>
      </c>
      <c r="Y195" s="224">
        <f t="shared" si="27"/>
        <v>0.23834317857211818</v>
      </c>
      <c r="Z195" s="309">
        <v>0</v>
      </c>
      <c r="AA195" s="8">
        <v>0</v>
      </c>
      <c r="AB195" s="221">
        <v>0</v>
      </c>
      <c r="AC195" s="191">
        <v>100</v>
      </c>
      <c r="AD195" s="191">
        <v>25</v>
      </c>
      <c r="AE195" s="191">
        <v>239</v>
      </c>
      <c r="AF195" s="191">
        <v>199</v>
      </c>
    </row>
    <row r="196" spans="1:32" x14ac:dyDescent="0.2">
      <c r="A196" s="215">
        <v>191</v>
      </c>
      <c r="B196" s="223">
        <f t="shared" si="19"/>
        <v>43040</v>
      </c>
      <c r="C196" s="224">
        <f>VLOOKUP(B196, 'Power Curves'!$B$9:$I$261, 3)+IF(BasisNumber=1, 0,VLOOKUP(B196,'Power Curves'!$BM$9:$BO$316,2))</f>
        <v>43.27</v>
      </c>
      <c r="D196" s="224">
        <f>VLOOKUP(B196, 'Power Curves'!$B$9:$I$261, 7)+IF(BasisNumber=1, 0,VLOOKUP(B196,'Power Curves'!$BM$9:$BO$316,3))</f>
        <v>28.015000000000001</v>
      </c>
      <c r="E196" s="225">
        <f>IF(VLOOKUP(B196,'Power Curves'!$K$9:$AD$232,15)&lt;&gt;0, VLOOKUP(B196,'Power Curves'!$K$9:$AD$232,15), E184)</f>
        <v>0.19</v>
      </c>
      <c r="F196" s="226">
        <f>IF(VLOOKUP(B196,'Power Curves'!$K$9:$AD$232,19)&lt;&gt;0, VLOOKUP(B196,'Power Curves'!$K$9:$AD$232,19), F195)</f>
        <v>9.6105041000000002E-2</v>
      </c>
      <c r="G196" s="225">
        <f>VLOOKUP(B196, 'Power Curves'!$K$9:$R$330, 3)</f>
        <v>35.890999999999998</v>
      </c>
      <c r="H196" s="225">
        <f>VLOOKUP(B196, 'Power Curves'!$K$9:$R$330, 7)</f>
        <v>36.143999999999998</v>
      </c>
      <c r="I196" s="308">
        <f>SQRT( (VLOOKUP(B196, 'Power Curves'!$K$9:$AL$227, 23)^2*16+VLOOKUP(B196, 'Power Curves'!$K$9:$AL$227, 27)^2*8)/24)</f>
        <v>0.23827309882696271</v>
      </c>
      <c r="K196" s="218">
        <f t="shared" si="20"/>
        <v>43040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235">
        <f t="shared" si="21"/>
        <v>43.27</v>
      </c>
      <c r="T196" s="229">
        <f t="shared" si="22"/>
        <v>28.015000000000001</v>
      </c>
      <c r="U196" s="224">
        <f t="shared" si="23"/>
        <v>0.19</v>
      </c>
      <c r="V196" s="226">
        <f t="shared" si="24"/>
        <v>9.6105041000000002E-2</v>
      </c>
      <c r="W196" s="225">
        <f t="shared" si="25"/>
        <v>35.890999999999998</v>
      </c>
      <c r="X196" s="225">
        <f t="shared" si="26"/>
        <v>36.143999999999998</v>
      </c>
      <c r="Y196" s="224">
        <f t="shared" si="27"/>
        <v>0.23827309882696271</v>
      </c>
      <c r="Z196" s="309">
        <v>0</v>
      </c>
      <c r="AA196" s="8">
        <v>0</v>
      </c>
      <c r="AB196" s="221">
        <v>0</v>
      </c>
      <c r="AC196" s="191">
        <v>100</v>
      </c>
      <c r="AD196" s="191">
        <v>25</v>
      </c>
      <c r="AE196" s="191">
        <v>240</v>
      </c>
      <c r="AF196" s="191">
        <v>200</v>
      </c>
    </row>
    <row r="197" spans="1:32" x14ac:dyDescent="0.2">
      <c r="A197" s="215">
        <v>192</v>
      </c>
      <c r="B197" s="223">
        <f t="shared" si="19"/>
        <v>43070</v>
      </c>
      <c r="C197" s="224">
        <f>VLOOKUP(B197, 'Power Curves'!$B$9:$I$261, 3)+IF(BasisNumber=1, 0,VLOOKUP(B197,'Power Curves'!$BM$9:$BO$316,2))</f>
        <v>44.17</v>
      </c>
      <c r="D197" s="224">
        <f>VLOOKUP(B197, 'Power Curves'!$B$9:$I$261, 7)+IF(BasisNumber=1, 0,VLOOKUP(B197,'Power Curves'!$BM$9:$BO$316,3))</f>
        <v>29.864999999999998</v>
      </c>
      <c r="E197" s="225">
        <f>IF(VLOOKUP(B197,'Power Curves'!$K$9:$AD$232,15)&lt;&gt;0, VLOOKUP(B197,'Power Curves'!$K$9:$AD$232,15), E185)</f>
        <v>0.19</v>
      </c>
      <c r="F197" s="226">
        <f>IF(VLOOKUP(B197,'Power Curves'!$K$9:$AD$232,19)&lt;&gt;0, VLOOKUP(B197,'Power Curves'!$K$9:$AD$232,19), F196)</f>
        <v>9.6060013E-2</v>
      </c>
      <c r="G197" s="225">
        <f>VLOOKUP(B197, 'Power Curves'!$K$9:$R$330, 3)</f>
        <v>35.956000000000003</v>
      </c>
      <c r="H197" s="225">
        <f>VLOOKUP(B197, 'Power Curves'!$K$9:$R$330, 7)</f>
        <v>36.853999999999999</v>
      </c>
      <c r="I197" s="308">
        <f>SQRT( (VLOOKUP(B197, 'Power Curves'!$K$9:$AL$227, 23)^2*16+VLOOKUP(B197, 'Power Curves'!$K$9:$AL$227, 27)^2*8)/24)</f>
        <v>0.23822447350957385</v>
      </c>
      <c r="K197" s="218">
        <f t="shared" si="20"/>
        <v>43070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235">
        <f t="shared" si="21"/>
        <v>44.17</v>
      </c>
      <c r="T197" s="229">
        <f t="shared" si="22"/>
        <v>29.864999999999998</v>
      </c>
      <c r="U197" s="224">
        <f t="shared" si="23"/>
        <v>0.19</v>
      </c>
      <c r="V197" s="226">
        <f t="shared" si="24"/>
        <v>9.6060013E-2</v>
      </c>
      <c r="W197" s="225">
        <f t="shared" si="25"/>
        <v>35.956000000000003</v>
      </c>
      <c r="X197" s="225">
        <f t="shared" si="26"/>
        <v>36.853999999999999</v>
      </c>
      <c r="Y197" s="224">
        <f t="shared" si="27"/>
        <v>0.23822447350957385</v>
      </c>
      <c r="Z197" s="309">
        <v>0</v>
      </c>
      <c r="AA197" s="8">
        <v>0</v>
      </c>
      <c r="AB197" s="221">
        <v>0</v>
      </c>
      <c r="AC197" s="191">
        <v>100</v>
      </c>
      <c r="AD197" s="191">
        <v>25</v>
      </c>
      <c r="AE197" s="191">
        <v>241</v>
      </c>
      <c r="AF197" s="191">
        <v>201</v>
      </c>
    </row>
    <row r="198" spans="1:32" x14ac:dyDescent="0.2">
      <c r="A198" s="215">
        <v>193</v>
      </c>
      <c r="B198" s="223">
        <f t="shared" si="19"/>
        <v>43101</v>
      </c>
      <c r="C198" s="224">
        <f>VLOOKUP(B198, 'Power Curves'!$B$9:$I$261, 3)+IF(BasisNumber=1, 0,VLOOKUP(B198,'Power Curves'!$BM$9:$BO$316,2))</f>
        <v>44.92</v>
      </c>
      <c r="D198" s="224">
        <f>VLOOKUP(B198, 'Power Curves'!$B$9:$I$261, 7)+IF(BasisNumber=1, 0,VLOOKUP(B198,'Power Curves'!$BM$9:$BO$316,3))</f>
        <v>30.732000000000003</v>
      </c>
      <c r="E198" s="225">
        <f>IF(VLOOKUP(B198,'Power Curves'!$K$9:$AD$232,15)&lt;&gt;0, VLOOKUP(B198,'Power Curves'!$K$9:$AD$232,15), E186)</f>
        <v>0.19</v>
      </c>
      <c r="F198" s="226">
        <f>IF(VLOOKUP(B198,'Power Curves'!$K$9:$AD$232,19)&lt;&gt;0, VLOOKUP(B198,'Power Curves'!$K$9:$AD$232,19), F197)</f>
        <v>9.6064121000000002E-2</v>
      </c>
      <c r="G198" s="225">
        <f>VLOOKUP(B198, 'Power Curves'!$K$9:$R$330, 3)</f>
        <v>42.243000000000002</v>
      </c>
      <c r="H198" s="225">
        <f>VLOOKUP(B198, 'Power Curves'!$K$9:$R$330, 7)</f>
        <v>40.302</v>
      </c>
      <c r="I198" s="308">
        <f>SQRT( (VLOOKUP(B198, 'Power Curves'!$K$9:$AL$227, 23)^2*16+VLOOKUP(B198, 'Power Curves'!$K$9:$AL$227, 27)^2*8)/24)</f>
        <v>0.23818782071520506</v>
      </c>
      <c r="K198" s="218">
        <f t="shared" si="20"/>
        <v>43101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235">
        <f t="shared" si="21"/>
        <v>44.92</v>
      </c>
      <c r="T198" s="229">
        <f t="shared" si="22"/>
        <v>30.732000000000003</v>
      </c>
      <c r="U198" s="224">
        <f t="shared" si="23"/>
        <v>0.19</v>
      </c>
      <c r="V198" s="226">
        <f t="shared" si="24"/>
        <v>9.6064121000000002E-2</v>
      </c>
      <c r="W198" s="225">
        <f t="shared" si="25"/>
        <v>42.243000000000002</v>
      </c>
      <c r="X198" s="225">
        <f t="shared" si="26"/>
        <v>40.302</v>
      </c>
      <c r="Y198" s="224">
        <f t="shared" si="27"/>
        <v>0.23818782071520506</v>
      </c>
      <c r="Z198" s="309">
        <v>0</v>
      </c>
      <c r="AA198" s="8">
        <v>0</v>
      </c>
      <c r="AB198" s="221">
        <v>0</v>
      </c>
      <c r="AC198" s="191">
        <v>100</v>
      </c>
      <c r="AD198" s="191">
        <v>25</v>
      </c>
      <c r="AE198" s="191">
        <v>242</v>
      </c>
      <c r="AF198" s="191">
        <v>202</v>
      </c>
    </row>
    <row r="199" spans="1:32" x14ac:dyDescent="0.2">
      <c r="A199" s="215">
        <v>194</v>
      </c>
      <c r="B199" s="223">
        <f t="shared" ref="B199:B262" si="28">EOMONTH(B198,0)+1</f>
        <v>43132</v>
      </c>
      <c r="C199" s="224">
        <f>VLOOKUP(B199, 'Power Curves'!$B$9:$I$261, 3)+IF(BasisNumber=1, 0,VLOOKUP(B199,'Power Curves'!$BM$9:$BO$316,2))</f>
        <v>44.17</v>
      </c>
      <c r="D199" s="224">
        <f>VLOOKUP(B199, 'Power Curves'!$B$9:$I$261, 7)+IF(BasisNumber=1, 0,VLOOKUP(B199,'Power Curves'!$BM$9:$BO$316,3))</f>
        <v>31.682000000000002</v>
      </c>
      <c r="E199" s="225">
        <f>IF(VLOOKUP(B199,'Power Curves'!$K$9:$AD$232,15)&lt;&gt;0, VLOOKUP(B199,'Power Curves'!$K$9:$AD$232,15), E187)</f>
        <v>0.19</v>
      </c>
      <c r="F199" s="226">
        <f>IF(VLOOKUP(B199,'Power Curves'!$K$9:$AD$232,19)&lt;&gt;0, VLOOKUP(B199,'Power Curves'!$K$9:$AD$232,19), F198)</f>
        <v>9.5987728000000008E-2</v>
      </c>
      <c r="G199" s="225">
        <f>VLOOKUP(B199, 'Power Curves'!$K$9:$R$330, 3)</f>
        <v>40.993000000000002</v>
      </c>
      <c r="H199" s="225">
        <f>VLOOKUP(B199, 'Power Curves'!$K$9:$R$330, 7)</f>
        <v>39.552</v>
      </c>
      <c r="I199" s="308">
        <f>SQRT( (VLOOKUP(B199, 'Power Curves'!$K$9:$AL$227, 23)^2*16+VLOOKUP(B199, 'Power Curves'!$K$9:$AL$227, 27)^2*8)/24)</f>
        <v>0.23813281155622257</v>
      </c>
      <c r="K199" s="218">
        <f t="shared" ref="K199:K262" si="29">B199</f>
        <v>43132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235">
        <f t="shared" ref="S199:S262" si="30">C199+L199</f>
        <v>44.17</v>
      </c>
      <c r="T199" s="229">
        <f t="shared" ref="T199:T262" si="31">D199+M199</f>
        <v>31.682000000000002</v>
      </c>
      <c r="U199" s="224">
        <f t="shared" ref="U199:U262" si="32">E199+N199</f>
        <v>0.19</v>
      </c>
      <c r="V199" s="226">
        <f t="shared" ref="V199:V262" si="33">F199+O199</f>
        <v>9.5987728000000008E-2</v>
      </c>
      <c r="W199" s="225">
        <f t="shared" ref="W199:W262" si="34">G199+P199</f>
        <v>40.993000000000002</v>
      </c>
      <c r="X199" s="225">
        <f t="shared" ref="X199:X262" si="35">H199+Q199</f>
        <v>39.552</v>
      </c>
      <c r="Y199" s="224">
        <f t="shared" ref="Y199:Y262" si="36">I199+R199</f>
        <v>0.23813281155622257</v>
      </c>
      <c r="Z199" s="309">
        <v>0</v>
      </c>
      <c r="AA199" s="8">
        <v>0</v>
      </c>
      <c r="AB199" s="221">
        <v>0</v>
      </c>
      <c r="AC199" s="191">
        <v>100</v>
      </c>
      <c r="AD199" s="191">
        <v>25</v>
      </c>
      <c r="AE199" s="191">
        <v>243</v>
      </c>
      <c r="AF199" s="191">
        <v>203</v>
      </c>
    </row>
    <row r="200" spans="1:32" x14ac:dyDescent="0.2">
      <c r="A200" s="215">
        <v>195</v>
      </c>
      <c r="B200" s="223">
        <f t="shared" si="28"/>
        <v>43160</v>
      </c>
      <c r="C200" s="224">
        <f>VLOOKUP(B200, 'Power Curves'!$B$9:$I$261, 3)+IF(BasisNumber=1, 0,VLOOKUP(B200,'Power Curves'!$BM$9:$BO$316,2))</f>
        <v>42.606000000000002</v>
      </c>
      <c r="D200" s="224">
        <f>VLOOKUP(B200, 'Power Curves'!$B$9:$I$261, 7)+IF(BasisNumber=1, 0,VLOOKUP(B200,'Power Curves'!$BM$9:$BO$316,3))</f>
        <v>30.632000000000001</v>
      </c>
      <c r="E200" s="225">
        <f>IF(VLOOKUP(B200,'Power Curves'!$K$9:$AD$232,15)&lt;&gt;0, VLOOKUP(B200,'Power Curves'!$K$9:$AD$232,15), E188)</f>
        <v>0.19</v>
      </c>
      <c r="F200" s="226">
        <f>IF(VLOOKUP(B200,'Power Curves'!$K$9:$AD$232,19)&lt;&gt;0, VLOOKUP(B200,'Power Curves'!$K$9:$AD$232,19), F199)</f>
        <v>9.5793827999999998E-2</v>
      </c>
      <c r="G200" s="225">
        <f>VLOOKUP(B200, 'Power Curves'!$K$9:$R$330, 3)</f>
        <v>39.57</v>
      </c>
      <c r="H200" s="225">
        <f>VLOOKUP(B200, 'Power Curves'!$K$9:$R$330, 7)</f>
        <v>38.71</v>
      </c>
      <c r="I200" s="308">
        <f>SQRT( (VLOOKUP(B200, 'Power Curves'!$K$9:$AL$227, 23)^2*16+VLOOKUP(B200, 'Power Curves'!$K$9:$AL$227, 27)^2*8)/24)</f>
        <v>0.23804459984662568</v>
      </c>
      <c r="K200" s="218">
        <f t="shared" si="29"/>
        <v>43160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235">
        <f t="shared" si="30"/>
        <v>42.606000000000002</v>
      </c>
      <c r="T200" s="229">
        <f t="shared" si="31"/>
        <v>30.632000000000001</v>
      </c>
      <c r="U200" s="224">
        <f t="shared" si="32"/>
        <v>0.19</v>
      </c>
      <c r="V200" s="226">
        <f t="shared" si="33"/>
        <v>9.5793827999999998E-2</v>
      </c>
      <c r="W200" s="225">
        <f t="shared" si="34"/>
        <v>39.57</v>
      </c>
      <c r="X200" s="225">
        <f t="shared" si="35"/>
        <v>38.71</v>
      </c>
      <c r="Y200" s="224">
        <f t="shared" si="36"/>
        <v>0.23804459984662568</v>
      </c>
      <c r="Z200" s="309">
        <v>0</v>
      </c>
      <c r="AA200" s="8">
        <v>0</v>
      </c>
      <c r="AB200" s="221">
        <v>0</v>
      </c>
      <c r="AC200" s="191">
        <v>100</v>
      </c>
      <c r="AD200" s="191">
        <v>25</v>
      </c>
      <c r="AE200" s="191">
        <v>244</v>
      </c>
      <c r="AF200" s="191">
        <v>204</v>
      </c>
    </row>
    <row r="201" spans="1:32" x14ac:dyDescent="0.2">
      <c r="A201" s="215">
        <v>196</v>
      </c>
      <c r="B201" s="223">
        <f t="shared" si="28"/>
        <v>43191</v>
      </c>
      <c r="C201" s="224">
        <f>VLOOKUP(B201, 'Power Curves'!$B$9:$I$261, 3)+IF(BasisNumber=1, 0,VLOOKUP(B201,'Power Curves'!$BM$9:$BO$316,2))</f>
        <v>43.39</v>
      </c>
      <c r="D201" s="224">
        <f>VLOOKUP(B201, 'Power Curves'!$B$9:$I$261, 7)+IF(BasisNumber=1, 0,VLOOKUP(B201,'Power Curves'!$BM$9:$BO$316,3))</f>
        <v>30.332000000000001</v>
      </c>
      <c r="E201" s="225">
        <f>IF(VLOOKUP(B201,'Power Curves'!$K$9:$AD$232,15)&lt;&gt;0, VLOOKUP(B201,'Power Curves'!$K$9:$AD$232,15), E189)</f>
        <v>0.19</v>
      </c>
      <c r="F201" s="226">
        <f>IF(VLOOKUP(B201,'Power Curves'!$K$9:$AD$232,19)&lt;&gt;0, VLOOKUP(B201,'Power Curves'!$K$9:$AD$232,19), F200)</f>
        <v>9.5716087000000005E-2</v>
      </c>
      <c r="G201" s="225">
        <f>VLOOKUP(B201, 'Power Curves'!$K$9:$R$330, 3)</f>
        <v>38.838999999999999</v>
      </c>
      <c r="H201" s="225">
        <f>VLOOKUP(B201, 'Power Curves'!$K$9:$R$330, 7)</f>
        <v>37.697000000000003</v>
      </c>
      <c r="I201" s="308">
        <f>SQRT( (VLOOKUP(B201, 'Power Curves'!$K$9:$AL$227, 23)^2*16+VLOOKUP(B201, 'Power Curves'!$K$9:$AL$227, 27)^2*8)/24)</f>
        <v>0.23798928248750414</v>
      </c>
      <c r="K201" s="218">
        <f t="shared" si="29"/>
        <v>43191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235">
        <f t="shared" si="30"/>
        <v>43.39</v>
      </c>
      <c r="T201" s="229">
        <f t="shared" si="31"/>
        <v>30.332000000000001</v>
      </c>
      <c r="U201" s="224">
        <f t="shared" si="32"/>
        <v>0.19</v>
      </c>
      <c r="V201" s="226">
        <f t="shared" si="33"/>
        <v>9.5716087000000005E-2</v>
      </c>
      <c r="W201" s="225">
        <f t="shared" si="34"/>
        <v>38.838999999999999</v>
      </c>
      <c r="X201" s="225">
        <f t="shared" si="35"/>
        <v>37.697000000000003</v>
      </c>
      <c r="Y201" s="224">
        <f t="shared" si="36"/>
        <v>0.23798928248750414</v>
      </c>
      <c r="Z201" s="309">
        <v>0</v>
      </c>
      <c r="AA201" s="8">
        <v>0</v>
      </c>
      <c r="AB201" s="221">
        <v>0</v>
      </c>
      <c r="AC201" s="191">
        <v>100</v>
      </c>
      <c r="AD201" s="191">
        <v>25</v>
      </c>
      <c r="AE201" s="191">
        <v>245</v>
      </c>
      <c r="AF201" s="191">
        <v>205</v>
      </c>
    </row>
    <row r="202" spans="1:32" x14ac:dyDescent="0.2">
      <c r="A202" s="215">
        <v>197</v>
      </c>
      <c r="B202" s="223">
        <f t="shared" si="28"/>
        <v>43221</v>
      </c>
      <c r="C202" s="224">
        <f>VLOOKUP(B202, 'Power Curves'!$B$9:$I$261, 3)+IF(BasisNumber=1, 0,VLOOKUP(B202,'Power Curves'!$BM$9:$BO$316,2))</f>
        <v>45.35</v>
      </c>
      <c r="D202" s="224">
        <f>VLOOKUP(B202, 'Power Curves'!$B$9:$I$261, 7)+IF(BasisNumber=1, 0,VLOOKUP(B202,'Power Curves'!$BM$9:$BO$316,3))</f>
        <v>29.932000000000002</v>
      </c>
      <c r="E202" s="225">
        <f>IF(VLOOKUP(B202,'Power Curves'!$K$9:$AD$232,15)&lt;&gt;0, VLOOKUP(B202,'Power Curves'!$K$9:$AD$232,15), E190)</f>
        <v>0.19</v>
      </c>
      <c r="F202" s="226">
        <f>IF(VLOOKUP(B202,'Power Curves'!$K$9:$AD$232,19)&lt;&gt;0, VLOOKUP(B202,'Power Curves'!$K$9:$AD$232,19), F201)</f>
        <v>9.5738959999999998E-2</v>
      </c>
      <c r="G202" s="225">
        <f>VLOOKUP(B202, 'Power Curves'!$K$9:$R$330, 3)</f>
        <v>40.013000000000005</v>
      </c>
      <c r="H202" s="225">
        <f>VLOOKUP(B202, 'Power Curves'!$K$9:$R$330, 7)</f>
        <v>40.743000000000002</v>
      </c>
      <c r="I202" s="308">
        <f>SQRT( (VLOOKUP(B202, 'Power Curves'!$K$9:$AL$227, 23)^2*16+VLOOKUP(B202, 'Power Curves'!$K$9:$AL$227, 27)^2*8)/24)</f>
        <v>0.23798148790017792</v>
      </c>
      <c r="K202" s="218">
        <f t="shared" si="29"/>
        <v>43221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235">
        <f t="shared" si="30"/>
        <v>45.35</v>
      </c>
      <c r="T202" s="229">
        <f t="shared" si="31"/>
        <v>29.932000000000002</v>
      </c>
      <c r="U202" s="224">
        <f t="shared" si="32"/>
        <v>0.19</v>
      </c>
      <c r="V202" s="226">
        <f t="shared" si="33"/>
        <v>9.5738959999999998E-2</v>
      </c>
      <c r="W202" s="225">
        <f t="shared" si="34"/>
        <v>40.013000000000005</v>
      </c>
      <c r="X202" s="225">
        <f t="shared" si="35"/>
        <v>40.743000000000002</v>
      </c>
      <c r="Y202" s="224">
        <f t="shared" si="36"/>
        <v>0.23798148790017792</v>
      </c>
      <c r="Z202" s="309">
        <v>0</v>
      </c>
      <c r="AA202" s="8">
        <v>0</v>
      </c>
      <c r="AB202" s="221">
        <v>0</v>
      </c>
      <c r="AC202" s="191">
        <v>100</v>
      </c>
      <c r="AD202" s="191">
        <v>25</v>
      </c>
      <c r="AE202" s="191">
        <v>246</v>
      </c>
      <c r="AF202" s="191">
        <v>206</v>
      </c>
    </row>
    <row r="203" spans="1:32" x14ac:dyDescent="0.2">
      <c r="A203" s="215">
        <v>198</v>
      </c>
      <c r="B203" s="223">
        <f t="shared" si="28"/>
        <v>43252</v>
      </c>
      <c r="C203" s="224">
        <f>VLOOKUP(B203, 'Power Curves'!$B$9:$I$261, 3)+IF(BasisNumber=1, 0,VLOOKUP(B203,'Power Curves'!$BM$9:$BO$316,2))</f>
        <v>50.4</v>
      </c>
      <c r="D203" s="224">
        <f>VLOOKUP(B203, 'Power Curves'!$B$9:$I$261, 7)+IF(BasisNumber=1, 0,VLOOKUP(B203,'Power Curves'!$BM$9:$BO$316,3))</f>
        <v>30.532</v>
      </c>
      <c r="E203" s="225">
        <f>IF(VLOOKUP(B203,'Power Curves'!$K$9:$AD$232,15)&lt;&gt;0, VLOOKUP(B203,'Power Curves'!$K$9:$AD$232,15), E191)</f>
        <v>0.19</v>
      </c>
      <c r="F203" s="226">
        <f>IF(VLOOKUP(B203,'Power Curves'!$K$9:$AD$232,19)&lt;&gt;0, VLOOKUP(B203,'Power Curves'!$K$9:$AD$232,19), F202)</f>
        <v>9.5683040999999996E-2</v>
      </c>
      <c r="G203" s="225">
        <f>VLOOKUP(B203, 'Power Curves'!$K$9:$R$330, 3)</f>
        <v>48.53</v>
      </c>
      <c r="H203" s="225">
        <f>VLOOKUP(B203, 'Power Curves'!$K$9:$R$330, 7)</f>
        <v>49.963000000000001</v>
      </c>
      <c r="I203" s="308">
        <f>SQRT( (VLOOKUP(B203, 'Power Curves'!$K$9:$AL$227, 23)^2*16+VLOOKUP(B203, 'Power Curves'!$K$9:$AL$227, 27)^2*8)/24)</f>
        <v>0.23794918290419603</v>
      </c>
      <c r="K203" s="218">
        <f t="shared" si="29"/>
        <v>43252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235">
        <f t="shared" si="30"/>
        <v>50.4</v>
      </c>
      <c r="T203" s="229">
        <f t="shared" si="31"/>
        <v>30.532</v>
      </c>
      <c r="U203" s="224">
        <f t="shared" si="32"/>
        <v>0.19</v>
      </c>
      <c r="V203" s="226">
        <f t="shared" si="33"/>
        <v>9.5683040999999996E-2</v>
      </c>
      <c r="W203" s="225">
        <f t="shared" si="34"/>
        <v>48.53</v>
      </c>
      <c r="X203" s="225">
        <f t="shared" si="35"/>
        <v>49.963000000000001</v>
      </c>
      <c r="Y203" s="224">
        <f t="shared" si="36"/>
        <v>0.23794918290419603</v>
      </c>
      <c r="Z203" s="309">
        <v>0</v>
      </c>
      <c r="AA203" s="8">
        <v>0</v>
      </c>
      <c r="AB203" s="221">
        <v>0</v>
      </c>
      <c r="AC203" s="191">
        <v>100</v>
      </c>
      <c r="AD203" s="191">
        <v>25</v>
      </c>
      <c r="AE203" s="191">
        <v>247</v>
      </c>
      <c r="AF203" s="191">
        <v>207</v>
      </c>
    </row>
    <row r="204" spans="1:32" x14ac:dyDescent="0.2">
      <c r="A204" s="215">
        <v>199</v>
      </c>
      <c r="B204" s="223">
        <f t="shared" si="28"/>
        <v>43282</v>
      </c>
      <c r="C204" s="224">
        <f>VLOOKUP(B204, 'Power Curves'!$B$9:$I$261, 3)+IF(BasisNumber=1, 0,VLOOKUP(B204,'Power Curves'!$BM$9:$BO$316,2))</f>
        <v>60.95</v>
      </c>
      <c r="D204" s="224">
        <f>VLOOKUP(B204, 'Power Curves'!$B$9:$I$261, 7)+IF(BasisNumber=1, 0,VLOOKUP(B204,'Power Curves'!$BM$9:$BO$316,3))</f>
        <v>32.032000000000004</v>
      </c>
      <c r="E204" s="225">
        <f>IF(VLOOKUP(B204,'Power Curves'!$K$9:$AD$232,15)&lt;&gt;0, VLOOKUP(B204,'Power Curves'!$K$9:$AD$232,15), E192)</f>
        <v>0.19</v>
      </c>
      <c r="F204" s="226">
        <f>IF(VLOOKUP(B204,'Power Curves'!$K$9:$AD$232,19)&lt;&gt;0, VLOOKUP(B204,'Power Curves'!$K$9:$AD$232,19), F203)</f>
        <v>9.5648421999999997E-2</v>
      </c>
      <c r="G204" s="225">
        <f>VLOOKUP(B204, 'Power Curves'!$K$9:$R$330, 3)</f>
        <v>48.2</v>
      </c>
      <c r="H204" s="225">
        <f>VLOOKUP(B204, 'Power Curves'!$K$9:$R$330, 7)</f>
        <v>51.13</v>
      </c>
      <c r="I204" s="308">
        <f>SQRT( (VLOOKUP(B204, 'Power Curves'!$K$9:$AL$227, 23)^2*16+VLOOKUP(B204, 'Power Curves'!$K$9:$AL$227, 27)^2*8)/24)</f>
        <v>0.23791783696339938</v>
      </c>
      <c r="K204" s="218">
        <f t="shared" si="29"/>
        <v>43282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235">
        <f t="shared" si="30"/>
        <v>60.95</v>
      </c>
      <c r="T204" s="229">
        <f t="shared" si="31"/>
        <v>32.032000000000004</v>
      </c>
      <c r="U204" s="224">
        <f t="shared" si="32"/>
        <v>0.19</v>
      </c>
      <c r="V204" s="226">
        <f t="shared" si="33"/>
        <v>9.5648421999999997E-2</v>
      </c>
      <c r="W204" s="225">
        <f t="shared" si="34"/>
        <v>48.2</v>
      </c>
      <c r="X204" s="225">
        <f t="shared" si="35"/>
        <v>51.13</v>
      </c>
      <c r="Y204" s="224">
        <f t="shared" si="36"/>
        <v>0.23791783696339938</v>
      </c>
      <c r="Z204" s="309">
        <v>0</v>
      </c>
      <c r="AA204" s="8">
        <v>0</v>
      </c>
      <c r="AB204" s="221">
        <v>0</v>
      </c>
      <c r="AC204" s="191">
        <v>100</v>
      </c>
      <c r="AD204" s="191">
        <v>25</v>
      </c>
      <c r="AE204" s="191">
        <v>248</v>
      </c>
      <c r="AF204" s="191">
        <v>208</v>
      </c>
    </row>
    <row r="205" spans="1:32" x14ac:dyDescent="0.2">
      <c r="A205" s="215">
        <v>200</v>
      </c>
      <c r="B205" s="223">
        <f t="shared" si="28"/>
        <v>43313</v>
      </c>
      <c r="C205" s="224">
        <f>VLOOKUP(B205, 'Power Curves'!$B$9:$I$261, 3)+IF(BasisNumber=1, 0,VLOOKUP(B205,'Power Curves'!$BM$9:$BO$316,2))</f>
        <v>60.55</v>
      </c>
      <c r="D205" s="224">
        <f>VLOOKUP(B205, 'Power Curves'!$B$9:$I$261, 7)+IF(BasisNumber=1, 0,VLOOKUP(B205,'Power Curves'!$BM$9:$BO$316,3))</f>
        <v>32.082000000000001</v>
      </c>
      <c r="E205" s="225">
        <f>IF(VLOOKUP(B205,'Power Curves'!$K$9:$AD$232,15)&lt;&gt;0, VLOOKUP(B205,'Power Curves'!$K$9:$AD$232,15), E193)</f>
        <v>0.19</v>
      </c>
      <c r="F205" s="226">
        <f>IF(VLOOKUP(B205,'Power Curves'!$K$9:$AD$232,19)&lt;&gt;0, VLOOKUP(B205,'Power Curves'!$K$9:$AD$232,19), F204)</f>
        <v>9.5573162000000003E-2</v>
      </c>
      <c r="G205" s="225">
        <f>VLOOKUP(B205, 'Power Curves'!$K$9:$R$330, 3)</f>
        <v>46.05</v>
      </c>
      <c r="H205" s="225">
        <f>VLOOKUP(B205, 'Power Curves'!$K$9:$R$330, 7)</f>
        <v>48.48</v>
      </c>
      <c r="I205" s="308">
        <f>SQRT( (VLOOKUP(B205, 'Power Curves'!$K$9:$AL$227, 23)^2*16+VLOOKUP(B205, 'Power Curves'!$K$9:$AL$227, 27)^2*8)/24)</f>
        <v>0.23785104292546388</v>
      </c>
      <c r="K205" s="218">
        <f t="shared" si="29"/>
        <v>43313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235">
        <f t="shared" si="30"/>
        <v>60.55</v>
      </c>
      <c r="T205" s="229">
        <f t="shared" si="31"/>
        <v>32.082000000000001</v>
      </c>
      <c r="U205" s="224">
        <f t="shared" si="32"/>
        <v>0.19</v>
      </c>
      <c r="V205" s="226">
        <f t="shared" si="33"/>
        <v>9.5573162000000003E-2</v>
      </c>
      <c r="W205" s="225">
        <f t="shared" si="34"/>
        <v>46.05</v>
      </c>
      <c r="X205" s="225">
        <f t="shared" si="35"/>
        <v>48.48</v>
      </c>
      <c r="Y205" s="224">
        <f t="shared" si="36"/>
        <v>0.23785104292546388</v>
      </c>
      <c r="Z205" s="309">
        <v>0</v>
      </c>
      <c r="AA205" s="8">
        <v>0</v>
      </c>
      <c r="AB205" s="221">
        <v>0</v>
      </c>
      <c r="AC205" s="191">
        <v>100</v>
      </c>
      <c r="AD205" s="191">
        <v>25</v>
      </c>
      <c r="AE205" s="191">
        <v>249</v>
      </c>
      <c r="AF205" s="191">
        <v>209</v>
      </c>
    </row>
    <row r="206" spans="1:32" x14ac:dyDescent="0.2">
      <c r="A206" s="215">
        <v>201</v>
      </c>
      <c r="B206" s="223">
        <f t="shared" si="28"/>
        <v>43344</v>
      </c>
      <c r="C206" s="224">
        <f>VLOOKUP(B206, 'Power Curves'!$B$9:$I$261, 3)+IF(BasisNumber=1, 0,VLOOKUP(B206,'Power Curves'!$BM$9:$BO$316,2))</f>
        <v>46.3</v>
      </c>
      <c r="D206" s="224">
        <f>VLOOKUP(B206, 'Power Curves'!$B$9:$I$261, 7)+IF(BasisNumber=1, 0,VLOOKUP(B206,'Power Curves'!$BM$9:$BO$316,3))</f>
        <v>29.033000000000001</v>
      </c>
      <c r="E206" s="225">
        <f>IF(VLOOKUP(B206,'Power Curves'!$K$9:$AD$232,15)&lt;&gt;0, VLOOKUP(B206,'Power Curves'!$K$9:$AD$232,15), E194)</f>
        <v>0.19</v>
      </c>
      <c r="F206" s="226">
        <f>IF(VLOOKUP(B206,'Power Curves'!$K$9:$AD$232,19)&lt;&gt;0, VLOOKUP(B206,'Power Curves'!$K$9:$AD$232,19), F205)</f>
        <v>9.5434331999999997E-2</v>
      </c>
      <c r="G206" s="225">
        <f>VLOOKUP(B206, 'Power Curves'!$K$9:$R$330, 3)</f>
        <v>37.849000000000004</v>
      </c>
      <c r="H206" s="225">
        <f>VLOOKUP(B206, 'Power Curves'!$K$9:$R$330, 7)</f>
        <v>40.026000000000003</v>
      </c>
      <c r="I206" s="308">
        <f>SQRT( (VLOOKUP(B206, 'Power Curves'!$K$9:$AL$227, 23)^2*16+VLOOKUP(B206, 'Power Curves'!$K$9:$AL$227, 27)^2*8)/24)</f>
        <v>0.23775608655934202</v>
      </c>
      <c r="K206" s="218">
        <f t="shared" si="29"/>
        <v>43344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235">
        <f t="shared" si="30"/>
        <v>46.3</v>
      </c>
      <c r="T206" s="229">
        <f t="shared" si="31"/>
        <v>29.033000000000001</v>
      </c>
      <c r="U206" s="224">
        <f t="shared" si="32"/>
        <v>0.19</v>
      </c>
      <c r="V206" s="226">
        <f t="shared" si="33"/>
        <v>9.5434331999999997E-2</v>
      </c>
      <c r="W206" s="225">
        <f t="shared" si="34"/>
        <v>37.849000000000004</v>
      </c>
      <c r="X206" s="225">
        <f t="shared" si="35"/>
        <v>40.026000000000003</v>
      </c>
      <c r="Y206" s="224">
        <f t="shared" si="36"/>
        <v>0.23775608655934202</v>
      </c>
      <c r="Z206" s="309">
        <v>0</v>
      </c>
      <c r="AA206" s="8">
        <v>0</v>
      </c>
      <c r="AB206" s="221">
        <v>0</v>
      </c>
      <c r="AC206" s="191">
        <v>100</v>
      </c>
      <c r="AD206" s="191">
        <v>25</v>
      </c>
      <c r="AE206" s="191">
        <v>250</v>
      </c>
      <c r="AF206" s="191">
        <v>210</v>
      </c>
    </row>
    <row r="207" spans="1:32" x14ac:dyDescent="0.2">
      <c r="A207" s="215">
        <v>202</v>
      </c>
      <c r="B207" s="223">
        <f t="shared" si="28"/>
        <v>43374</v>
      </c>
      <c r="C207" s="224">
        <f>VLOOKUP(B207, 'Power Curves'!$B$9:$I$261, 3)+IF(BasisNumber=1, 0,VLOOKUP(B207,'Power Curves'!$BM$9:$BO$316,2))</f>
        <v>44.52</v>
      </c>
      <c r="D207" s="224">
        <f>VLOOKUP(B207, 'Power Curves'!$B$9:$I$261, 7)+IF(BasisNumber=1, 0,VLOOKUP(B207,'Power Curves'!$BM$9:$BO$316,3))</f>
        <v>28.664999999999999</v>
      </c>
      <c r="E207" s="225">
        <f>IF(VLOOKUP(B207,'Power Curves'!$K$9:$AD$232,15)&lt;&gt;0, VLOOKUP(B207,'Power Curves'!$K$9:$AD$232,15), E195)</f>
        <v>0.19</v>
      </c>
      <c r="F207" s="226">
        <f>IF(VLOOKUP(B207,'Power Curves'!$K$9:$AD$232,19)&lt;&gt;0, VLOOKUP(B207,'Power Curves'!$K$9:$AD$232,19), F206)</f>
        <v>9.5293827999999997E-2</v>
      </c>
      <c r="G207" s="225">
        <f>VLOOKUP(B207, 'Power Curves'!$K$9:$R$330, 3)</f>
        <v>36.640999999999998</v>
      </c>
      <c r="H207" s="225">
        <f>VLOOKUP(B207, 'Power Curves'!$K$9:$R$330, 7)</f>
        <v>37.643999999999998</v>
      </c>
      <c r="I207" s="308">
        <f>SQRT( (VLOOKUP(B207, 'Power Curves'!$K$9:$AL$227, 23)^2*16+VLOOKUP(B207, 'Power Curves'!$K$9:$AL$227, 27)^2*8)/24)</f>
        <v>0.23766917962256026</v>
      </c>
      <c r="K207" s="218">
        <f t="shared" si="29"/>
        <v>43374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235">
        <f t="shared" si="30"/>
        <v>44.52</v>
      </c>
      <c r="T207" s="229">
        <f t="shared" si="31"/>
        <v>28.664999999999999</v>
      </c>
      <c r="U207" s="224">
        <f t="shared" si="32"/>
        <v>0.19</v>
      </c>
      <c r="V207" s="226">
        <f t="shared" si="33"/>
        <v>9.5293827999999997E-2</v>
      </c>
      <c r="W207" s="225">
        <f t="shared" si="34"/>
        <v>36.640999999999998</v>
      </c>
      <c r="X207" s="225">
        <f t="shared" si="35"/>
        <v>37.643999999999998</v>
      </c>
      <c r="Y207" s="224">
        <f t="shared" si="36"/>
        <v>0.23766917962256026</v>
      </c>
      <c r="Z207" s="309">
        <v>0</v>
      </c>
      <c r="AA207" s="8">
        <v>0</v>
      </c>
      <c r="AB207" s="221">
        <v>0</v>
      </c>
      <c r="AC207" s="191">
        <v>100</v>
      </c>
      <c r="AD207" s="191">
        <v>25</v>
      </c>
      <c r="AE207" s="191">
        <v>251</v>
      </c>
      <c r="AF207" s="191">
        <v>211</v>
      </c>
    </row>
    <row r="208" spans="1:32" x14ac:dyDescent="0.2">
      <c r="A208" s="215">
        <v>203</v>
      </c>
      <c r="B208" s="223">
        <f t="shared" si="28"/>
        <v>43405</v>
      </c>
      <c r="C208" s="224">
        <f>VLOOKUP(B208, 'Power Curves'!$B$9:$I$261, 3)+IF(BasisNumber=1, 0,VLOOKUP(B208,'Power Curves'!$BM$9:$BO$316,2))</f>
        <v>43.52</v>
      </c>
      <c r="D208" s="224">
        <f>VLOOKUP(B208, 'Power Curves'!$B$9:$I$261, 7)+IF(BasisNumber=1, 0,VLOOKUP(B208,'Power Curves'!$BM$9:$BO$316,3))</f>
        <v>28.765000000000001</v>
      </c>
      <c r="E208" s="225">
        <f>IF(VLOOKUP(B208,'Power Curves'!$K$9:$AD$232,15)&lt;&gt;0, VLOOKUP(B208,'Power Curves'!$K$9:$AD$232,15), E196)</f>
        <v>0.19</v>
      </c>
      <c r="F208" s="226">
        <f>IF(VLOOKUP(B208,'Power Curves'!$K$9:$AD$232,19)&lt;&gt;0, VLOOKUP(B208,'Power Curves'!$K$9:$AD$232,19), F207)</f>
        <v>9.5173416999999996E-2</v>
      </c>
      <c r="G208" s="225">
        <f>VLOOKUP(B208, 'Power Curves'!$K$9:$R$330, 3)</f>
        <v>36.890999999999998</v>
      </c>
      <c r="H208" s="225">
        <f>VLOOKUP(B208, 'Power Curves'!$K$9:$R$330, 7)</f>
        <v>37.143999999999998</v>
      </c>
      <c r="I208" s="308">
        <f>SQRT( (VLOOKUP(B208, 'Power Curves'!$K$9:$AL$227, 23)^2*16+VLOOKUP(B208, 'Power Curves'!$K$9:$AL$227, 27)^2*8)/24)</f>
        <v>0.23760521869624507</v>
      </c>
      <c r="K208" s="218">
        <f t="shared" si="29"/>
        <v>43405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235">
        <f t="shared" si="30"/>
        <v>43.52</v>
      </c>
      <c r="T208" s="229">
        <f t="shared" si="31"/>
        <v>28.765000000000001</v>
      </c>
      <c r="U208" s="224">
        <f t="shared" si="32"/>
        <v>0.19</v>
      </c>
      <c r="V208" s="226">
        <f t="shared" si="33"/>
        <v>9.5173416999999996E-2</v>
      </c>
      <c r="W208" s="225">
        <f t="shared" si="34"/>
        <v>36.890999999999998</v>
      </c>
      <c r="X208" s="225">
        <f t="shared" si="35"/>
        <v>37.143999999999998</v>
      </c>
      <c r="Y208" s="224">
        <f t="shared" si="36"/>
        <v>0.23760521869624507</v>
      </c>
      <c r="Z208" s="309">
        <v>0</v>
      </c>
      <c r="AA208" s="8">
        <v>0</v>
      </c>
      <c r="AB208" s="221">
        <v>0</v>
      </c>
      <c r="AC208" s="191">
        <v>100</v>
      </c>
      <c r="AD208" s="191">
        <v>25</v>
      </c>
      <c r="AE208" s="191">
        <v>252</v>
      </c>
      <c r="AF208" s="191">
        <v>212</v>
      </c>
    </row>
    <row r="209" spans="1:32" x14ac:dyDescent="0.2">
      <c r="A209" s="215">
        <v>204</v>
      </c>
      <c r="B209" s="223">
        <f t="shared" si="28"/>
        <v>43435</v>
      </c>
      <c r="C209" s="224">
        <f>VLOOKUP(B209, 'Power Curves'!$B$9:$I$261, 3)+IF(BasisNumber=1, 0,VLOOKUP(B209,'Power Curves'!$BM$9:$BO$316,2))</f>
        <v>44.42</v>
      </c>
      <c r="D209" s="224">
        <f>VLOOKUP(B209, 'Power Curves'!$B$9:$I$261, 7)+IF(BasisNumber=1, 0,VLOOKUP(B209,'Power Curves'!$BM$9:$BO$316,3))</f>
        <v>30.614999999999998</v>
      </c>
      <c r="E209" s="225">
        <f>IF(VLOOKUP(B209,'Power Curves'!$K$9:$AD$232,15)&lt;&gt;0, VLOOKUP(B209,'Power Curves'!$K$9:$AD$232,15), E197)</f>
        <v>0.19</v>
      </c>
      <c r="F209" s="226">
        <f>IF(VLOOKUP(B209,'Power Curves'!$K$9:$AD$232,19)&lt;&gt;0, VLOOKUP(B209,'Power Curves'!$K$9:$AD$232,19), F208)</f>
        <v>9.5118302000000002E-2</v>
      </c>
      <c r="G209" s="225">
        <f>VLOOKUP(B209, 'Power Curves'!$K$9:$R$330, 3)</f>
        <v>36.956000000000003</v>
      </c>
      <c r="H209" s="225">
        <f>VLOOKUP(B209, 'Power Curves'!$K$9:$R$330, 7)</f>
        <v>37.853999999999999</v>
      </c>
      <c r="I209" s="308">
        <f>SQRT( (VLOOKUP(B209, 'Power Curves'!$K$9:$AL$227, 23)^2*16+VLOOKUP(B209, 'Power Curves'!$K$9:$AL$227, 27)^2*8)/24)</f>
        <v>0.23755575126266154</v>
      </c>
      <c r="K209" s="218">
        <f t="shared" si="29"/>
        <v>43435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235">
        <f t="shared" si="30"/>
        <v>44.42</v>
      </c>
      <c r="T209" s="229">
        <f t="shared" si="31"/>
        <v>30.614999999999998</v>
      </c>
      <c r="U209" s="224">
        <f t="shared" si="32"/>
        <v>0.19</v>
      </c>
      <c r="V209" s="226">
        <f t="shared" si="33"/>
        <v>9.5118302000000002E-2</v>
      </c>
      <c r="W209" s="225">
        <f t="shared" si="34"/>
        <v>36.956000000000003</v>
      </c>
      <c r="X209" s="225">
        <f t="shared" si="35"/>
        <v>37.853999999999999</v>
      </c>
      <c r="Y209" s="224">
        <f t="shared" si="36"/>
        <v>0.23755575126266154</v>
      </c>
      <c r="Z209" s="309">
        <v>0</v>
      </c>
      <c r="AA209" s="8">
        <v>0</v>
      </c>
      <c r="AB209" s="221">
        <v>0</v>
      </c>
      <c r="AC209" s="191">
        <v>100</v>
      </c>
      <c r="AD209" s="191">
        <v>25</v>
      </c>
      <c r="AE209" s="191">
        <v>253</v>
      </c>
      <c r="AF209" s="191">
        <v>213</v>
      </c>
    </row>
    <row r="210" spans="1:32" x14ac:dyDescent="0.2">
      <c r="A210" s="215">
        <v>205</v>
      </c>
      <c r="B210" s="223">
        <f t="shared" si="28"/>
        <v>43466</v>
      </c>
      <c r="C210" s="224">
        <f>VLOOKUP(B210, 'Power Curves'!$B$9:$I$261, 3)+IF(BasisNumber=1, 0,VLOOKUP(B210,'Power Curves'!$BM$9:$BO$316,2))</f>
        <v>45.17</v>
      </c>
      <c r="D210" s="224">
        <f>VLOOKUP(B210, 'Power Curves'!$B$9:$I$261, 7)+IF(BasisNumber=1, 0,VLOOKUP(B210,'Power Curves'!$BM$9:$BO$316,3))</f>
        <v>31.482000000000003</v>
      </c>
      <c r="E210" s="225">
        <f>IF(VLOOKUP(B210,'Power Curves'!$K$9:$AD$232,15)&lt;&gt;0, VLOOKUP(B210,'Power Curves'!$K$9:$AD$232,15), E198)</f>
        <v>0.19</v>
      </c>
      <c r="F210" s="226">
        <f>IF(VLOOKUP(B210,'Power Curves'!$K$9:$AD$232,19)&lt;&gt;0, VLOOKUP(B210,'Power Curves'!$K$9:$AD$232,19), F209)</f>
        <v>9.5096044000000005E-2</v>
      </c>
      <c r="G210" s="225">
        <f>VLOOKUP(B210, 'Power Curves'!$K$9:$R$330, 3)</f>
        <v>43.243000000000002</v>
      </c>
      <c r="H210" s="225">
        <f>VLOOKUP(B210, 'Power Curves'!$K$9:$R$330, 7)</f>
        <v>41.302</v>
      </c>
      <c r="I210" s="308">
        <f>SQRT( (VLOOKUP(B210, 'Power Curves'!$K$9:$AL$227, 23)^2*16+VLOOKUP(B210, 'Power Curves'!$K$9:$AL$227, 27)^2*8)/24)</f>
        <v>0.23737704028032067</v>
      </c>
      <c r="K210" s="218">
        <f t="shared" si="29"/>
        <v>43466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235">
        <f t="shared" si="30"/>
        <v>45.17</v>
      </c>
      <c r="T210" s="229">
        <f t="shared" si="31"/>
        <v>31.482000000000003</v>
      </c>
      <c r="U210" s="224">
        <f t="shared" si="32"/>
        <v>0.19</v>
      </c>
      <c r="V210" s="226">
        <f t="shared" si="33"/>
        <v>9.5096044000000005E-2</v>
      </c>
      <c r="W210" s="225">
        <f t="shared" si="34"/>
        <v>43.243000000000002</v>
      </c>
      <c r="X210" s="225">
        <f t="shared" si="35"/>
        <v>41.302</v>
      </c>
      <c r="Y210" s="224">
        <f t="shared" si="36"/>
        <v>0.23737704028032067</v>
      </c>
      <c r="Z210" s="309">
        <v>0</v>
      </c>
      <c r="AA210" s="8">
        <v>0</v>
      </c>
      <c r="AB210" s="221">
        <v>0</v>
      </c>
      <c r="AC210" s="191">
        <v>100</v>
      </c>
      <c r="AD210" s="191">
        <v>25</v>
      </c>
      <c r="AE210" s="191">
        <v>254</v>
      </c>
      <c r="AF210" s="191">
        <v>214</v>
      </c>
    </row>
    <row r="211" spans="1:32" x14ac:dyDescent="0.2">
      <c r="A211" s="215">
        <v>206</v>
      </c>
      <c r="B211" s="223">
        <f t="shared" si="28"/>
        <v>43497</v>
      </c>
      <c r="C211" s="224">
        <f>VLOOKUP(B211, 'Power Curves'!$B$9:$I$261, 3)+IF(BasisNumber=1, 0,VLOOKUP(B211,'Power Curves'!$BM$9:$BO$316,2))</f>
        <v>44.42</v>
      </c>
      <c r="D211" s="224">
        <f>VLOOKUP(B211, 'Power Curves'!$B$9:$I$261, 7)+IF(BasisNumber=1, 0,VLOOKUP(B211,'Power Curves'!$BM$9:$BO$316,3))</f>
        <v>32.432000000000002</v>
      </c>
      <c r="E211" s="225">
        <f>IF(VLOOKUP(B211,'Power Curves'!$K$9:$AD$232,15)&lt;&gt;0, VLOOKUP(B211,'Power Curves'!$K$9:$AD$232,15), E199)</f>
        <v>0.19</v>
      </c>
      <c r="F211" s="226">
        <f>IF(VLOOKUP(B211,'Power Curves'!$K$9:$AD$232,19)&lt;&gt;0, VLOOKUP(B211,'Power Curves'!$K$9:$AD$232,19), F210)</f>
        <v>9.5019432000000001E-2</v>
      </c>
      <c r="G211" s="225">
        <f>VLOOKUP(B211, 'Power Curves'!$K$9:$R$330, 3)</f>
        <v>41.993000000000002</v>
      </c>
      <c r="H211" s="225">
        <f>VLOOKUP(B211, 'Power Curves'!$K$9:$R$330, 7)</f>
        <v>40.552</v>
      </c>
      <c r="I211" s="308">
        <f>SQRT( (VLOOKUP(B211, 'Power Curves'!$K$9:$AL$227, 23)^2*16+VLOOKUP(B211, 'Power Curves'!$K$9:$AL$227, 27)^2*8)/24)</f>
        <v>0.23735089637656298</v>
      </c>
      <c r="K211" s="218">
        <f t="shared" si="29"/>
        <v>43497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235">
        <f t="shared" si="30"/>
        <v>44.42</v>
      </c>
      <c r="T211" s="229">
        <f t="shared" si="31"/>
        <v>32.432000000000002</v>
      </c>
      <c r="U211" s="224">
        <f t="shared" si="32"/>
        <v>0.19</v>
      </c>
      <c r="V211" s="226">
        <f t="shared" si="33"/>
        <v>9.5019432000000001E-2</v>
      </c>
      <c r="W211" s="225">
        <f t="shared" si="34"/>
        <v>41.993000000000002</v>
      </c>
      <c r="X211" s="225">
        <f t="shared" si="35"/>
        <v>40.552</v>
      </c>
      <c r="Y211" s="224">
        <f t="shared" si="36"/>
        <v>0.23735089637656298</v>
      </c>
      <c r="Z211" s="309">
        <v>0</v>
      </c>
      <c r="AA211" s="8">
        <v>0</v>
      </c>
      <c r="AB211" s="221">
        <v>0</v>
      </c>
      <c r="AC211" s="191">
        <v>100</v>
      </c>
      <c r="AD211" s="191">
        <v>25</v>
      </c>
      <c r="AE211" s="191">
        <v>255</v>
      </c>
      <c r="AF211" s="191">
        <v>215</v>
      </c>
    </row>
    <row r="212" spans="1:32" x14ac:dyDescent="0.2">
      <c r="A212" s="215">
        <v>207</v>
      </c>
      <c r="B212" s="223">
        <f t="shared" si="28"/>
        <v>43525</v>
      </c>
      <c r="C212" s="224">
        <f>VLOOKUP(B212, 'Power Curves'!$B$9:$I$261, 3)+IF(BasisNumber=1, 0,VLOOKUP(B212,'Power Curves'!$BM$9:$BO$316,2))</f>
        <v>42.856000000000002</v>
      </c>
      <c r="D212" s="224">
        <f>VLOOKUP(B212, 'Power Curves'!$B$9:$I$261, 7)+IF(BasisNumber=1, 0,VLOOKUP(B212,'Power Curves'!$BM$9:$BO$316,3))</f>
        <v>31.382000000000001</v>
      </c>
      <c r="E212" s="225">
        <f>IF(VLOOKUP(B212,'Power Curves'!$K$9:$AD$232,15)&lt;&gt;0, VLOOKUP(B212,'Power Curves'!$K$9:$AD$232,15), E200)</f>
        <v>0.19</v>
      </c>
      <c r="F212" s="226">
        <f>IF(VLOOKUP(B212,'Power Curves'!$K$9:$AD$232,19)&lt;&gt;0, VLOOKUP(B212,'Power Curves'!$K$9:$AD$232,19), F211)</f>
        <v>9.4861388000000005E-2</v>
      </c>
      <c r="G212" s="225">
        <f>VLOOKUP(B212, 'Power Curves'!$K$9:$R$330, 3)</f>
        <v>40.57</v>
      </c>
      <c r="H212" s="225">
        <f>VLOOKUP(B212, 'Power Curves'!$K$9:$R$330, 7)</f>
        <v>39.71</v>
      </c>
      <c r="I212" s="308">
        <f>SQRT( (VLOOKUP(B212, 'Power Curves'!$K$9:$AL$227, 23)^2*16+VLOOKUP(B212, 'Power Curves'!$K$9:$AL$227, 27)^2*8)/24)</f>
        <v>0.23730243658990499</v>
      </c>
      <c r="K212" s="218">
        <f t="shared" si="29"/>
        <v>43525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235">
        <f t="shared" si="30"/>
        <v>42.856000000000002</v>
      </c>
      <c r="T212" s="229">
        <f t="shared" si="31"/>
        <v>31.382000000000001</v>
      </c>
      <c r="U212" s="224">
        <f t="shared" si="32"/>
        <v>0.19</v>
      </c>
      <c r="V212" s="226">
        <f t="shared" si="33"/>
        <v>9.4861388000000005E-2</v>
      </c>
      <c r="W212" s="225">
        <f t="shared" si="34"/>
        <v>40.57</v>
      </c>
      <c r="X212" s="225">
        <f t="shared" si="35"/>
        <v>39.71</v>
      </c>
      <c r="Y212" s="224">
        <f t="shared" si="36"/>
        <v>0.23730243658990499</v>
      </c>
      <c r="Z212" s="309">
        <v>0</v>
      </c>
      <c r="AA212" s="8">
        <v>0</v>
      </c>
      <c r="AB212" s="221">
        <v>0</v>
      </c>
      <c r="AC212" s="191">
        <v>100</v>
      </c>
      <c r="AD212" s="191">
        <v>25</v>
      </c>
      <c r="AE212" s="191">
        <v>256</v>
      </c>
      <c r="AF212" s="191">
        <v>216</v>
      </c>
    </row>
    <row r="213" spans="1:32" x14ac:dyDescent="0.2">
      <c r="A213" s="215">
        <v>208</v>
      </c>
      <c r="B213" s="223">
        <f t="shared" si="28"/>
        <v>43556</v>
      </c>
      <c r="C213" s="224">
        <f>VLOOKUP(B213, 'Power Curves'!$B$9:$I$261, 3)+IF(BasisNumber=1, 0,VLOOKUP(B213,'Power Curves'!$BM$9:$BO$316,2))</f>
        <v>43.64</v>
      </c>
      <c r="D213" s="224">
        <f>VLOOKUP(B213, 'Power Curves'!$B$9:$I$261, 7)+IF(BasisNumber=1, 0,VLOOKUP(B213,'Power Curves'!$BM$9:$BO$316,3))</f>
        <v>31.082000000000001</v>
      </c>
      <c r="E213" s="225">
        <f>IF(VLOOKUP(B213,'Power Curves'!$K$9:$AD$232,15)&lt;&gt;0, VLOOKUP(B213,'Power Curves'!$K$9:$AD$232,15), E201)</f>
        <v>0.19</v>
      </c>
      <c r="F213" s="226">
        <f>IF(VLOOKUP(B213,'Power Curves'!$K$9:$AD$232,19)&lt;&gt;0, VLOOKUP(B213,'Power Curves'!$K$9:$AD$232,19), F212)</f>
        <v>9.4783843000000007E-2</v>
      </c>
      <c r="G213" s="225">
        <f>VLOOKUP(B213, 'Power Curves'!$K$9:$R$330, 3)</f>
        <v>39.838999999999999</v>
      </c>
      <c r="H213" s="225">
        <f>VLOOKUP(B213, 'Power Curves'!$K$9:$R$330, 7)</f>
        <v>38.697000000000003</v>
      </c>
      <c r="I213" s="308">
        <f>SQRT( (VLOOKUP(B213, 'Power Curves'!$K$9:$AL$227, 23)^2*16+VLOOKUP(B213, 'Power Curves'!$K$9:$AL$227, 27)^2*8)/24)</f>
        <v>0.23727598818367021</v>
      </c>
      <c r="K213" s="218">
        <f t="shared" si="29"/>
        <v>43556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235">
        <f t="shared" si="30"/>
        <v>43.64</v>
      </c>
      <c r="T213" s="229">
        <f t="shared" si="31"/>
        <v>31.082000000000001</v>
      </c>
      <c r="U213" s="224">
        <f t="shared" si="32"/>
        <v>0.19</v>
      </c>
      <c r="V213" s="226">
        <f t="shared" si="33"/>
        <v>9.4783843000000007E-2</v>
      </c>
      <c r="W213" s="225">
        <f t="shared" si="34"/>
        <v>39.838999999999999</v>
      </c>
      <c r="X213" s="225">
        <f t="shared" si="35"/>
        <v>38.697000000000003</v>
      </c>
      <c r="Y213" s="224">
        <f t="shared" si="36"/>
        <v>0.23727598818367021</v>
      </c>
      <c r="Z213" s="309">
        <v>0</v>
      </c>
      <c r="AA213" s="8">
        <v>0</v>
      </c>
      <c r="AB213" s="221">
        <v>0</v>
      </c>
      <c r="AC213" s="191">
        <v>100</v>
      </c>
      <c r="AD213" s="191">
        <v>25</v>
      </c>
      <c r="AE213" s="191">
        <v>257</v>
      </c>
      <c r="AF213" s="191">
        <v>217</v>
      </c>
    </row>
    <row r="214" spans="1:32" x14ac:dyDescent="0.2">
      <c r="A214" s="215">
        <v>209</v>
      </c>
      <c r="B214" s="223">
        <f t="shared" si="28"/>
        <v>43586</v>
      </c>
      <c r="C214" s="224">
        <f>VLOOKUP(B214, 'Power Curves'!$B$9:$I$261, 3)+IF(BasisNumber=1, 0,VLOOKUP(B214,'Power Curves'!$BM$9:$BO$316,2))</f>
        <v>45.6</v>
      </c>
      <c r="D214" s="224">
        <f>VLOOKUP(B214, 'Power Curves'!$B$9:$I$261, 7)+IF(BasisNumber=1, 0,VLOOKUP(B214,'Power Curves'!$BM$9:$BO$316,3))</f>
        <v>30.682000000000002</v>
      </c>
      <c r="E214" s="225">
        <f>IF(VLOOKUP(B214,'Power Curves'!$K$9:$AD$232,15)&lt;&gt;0, VLOOKUP(B214,'Power Curves'!$K$9:$AD$232,15), E202)</f>
        <v>0.19</v>
      </c>
      <c r="F214" s="226">
        <f>IF(VLOOKUP(B214,'Power Curves'!$K$9:$AD$232,19)&lt;&gt;0, VLOOKUP(B214,'Power Curves'!$K$9:$AD$232,19), F213)</f>
        <v>9.4776023000000001E-2</v>
      </c>
      <c r="G214" s="225">
        <f>VLOOKUP(B214, 'Power Curves'!$K$9:$R$330, 3)</f>
        <v>41.013000000000005</v>
      </c>
      <c r="H214" s="225">
        <f>VLOOKUP(B214, 'Power Curves'!$K$9:$R$330, 7)</f>
        <v>41.743000000000002</v>
      </c>
      <c r="I214" s="308">
        <f>SQRT( (VLOOKUP(B214, 'Power Curves'!$K$9:$AL$227, 23)^2*16+VLOOKUP(B214, 'Power Curves'!$K$9:$AL$227, 27)^2*8)/24)</f>
        <v>0.23728149897731801</v>
      </c>
      <c r="K214" s="218">
        <f t="shared" si="29"/>
        <v>43586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235">
        <f t="shared" si="30"/>
        <v>45.6</v>
      </c>
      <c r="T214" s="229">
        <f t="shared" si="31"/>
        <v>30.682000000000002</v>
      </c>
      <c r="U214" s="224">
        <f t="shared" si="32"/>
        <v>0.19</v>
      </c>
      <c r="V214" s="226">
        <f t="shared" si="33"/>
        <v>9.4776023000000001E-2</v>
      </c>
      <c r="W214" s="225">
        <f t="shared" si="34"/>
        <v>41.013000000000005</v>
      </c>
      <c r="X214" s="225">
        <f t="shared" si="35"/>
        <v>41.743000000000002</v>
      </c>
      <c r="Y214" s="224">
        <f t="shared" si="36"/>
        <v>0.23728149897731801</v>
      </c>
      <c r="Z214" s="309">
        <v>0</v>
      </c>
      <c r="AA214" s="8">
        <v>0</v>
      </c>
      <c r="AB214" s="221">
        <v>0</v>
      </c>
      <c r="AC214" s="191">
        <v>100</v>
      </c>
      <c r="AD214" s="191">
        <v>25</v>
      </c>
      <c r="AE214" s="191">
        <v>258</v>
      </c>
      <c r="AF214" s="191">
        <v>218</v>
      </c>
    </row>
    <row r="215" spans="1:32" x14ac:dyDescent="0.2">
      <c r="A215" s="215">
        <v>210</v>
      </c>
      <c r="B215" s="223">
        <f t="shared" si="28"/>
        <v>43617</v>
      </c>
      <c r="C215" s="224">
        <f>VLOOKUP(B215, 'Power Curves'!$B$9:$I$261, 3)+IF(BasisNumber=1, 0,VLOOKUP(B215,'Power Curves'!$BM$9:$BO$316,2))</f>
        <v>50.65</v>
      </c>
      <c r="D215" s="224">
        <f>VLOOKUP(B215, 'Power Curves'!$B$9:$I$261, 7)+IF(BasisNumber=1, 0,VLOOKUP(B215,'Power Curves'!$BM$9:$BO$316,3))</f>
        <v>31.282</v>
      </c>
      <c r="E215" s="225">
        <f>IF(VLOOKUP(B215,'Power Curves'!$K$9:$AD$232,15)&lt;&gt;0, VLOOKUP(B215,'Power Curves'!$K$9:$AD$232,15), E203)</f>
        <v>0.19</v>
      </c>
      <c r="F215" s="226">
        <f>IF(VLOOKUP(B215,'Power Curves'!$K$9:$AD$232,19)&lt;&gt;0, VLOOKUP(B215,'Power Curves'!$K$9:$AD$232,19), F214)</f>
        <v>9.4713600000000009E-2</v>
      </c>
      <c r="G215" s="225">
        <f>VLOOKUP(B215, 'Power Curves'!$K$9:$R$330, 3)</f>
        <v>50.03</v>
      </c>
      <c r="H215" s="225">
        <f>VLOOKUP(B215, 'Power Curves'!$K$9:$R$330, 7)</f>
        <v>50.963000000000001</v>
      </c>
      <c r="I215" s="308">
        <f>SQRT( (VLOOKUP(B215, 'Power Curves'!$K$9:$AL$227, 23)^2*16+VLOOKUP(B215, 'Power Curves'!$K$9:$AL$227, 27)^2*8)/24)</f>
        <v>0.23727054565859027</v>
      </c>
      <c r="K215" s="218">
        <f t="shared" si="29"/>
        <v>43617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235">
        <f t="shared" si="30"/>
        <v>50.65</v>
      </c>
      <c r="T215" s="229">
        <f t="shared" si="31"/>
        <v>31.282</v>
      </c>
      <c r="U215" s="224">
        <f t="shared" si="32"/>
        <v>0.19</v>
      </c>
      <c r="V215" s="226">
        <f t="shared" si="33"/>
        <v>9.4713600000000009E-2</v>
      </c>
      <c r="W215" s="225">
        <f t="shared" si="34"/>
        <v>50.03</v>
      </c>
      <c r="X215" s="225">
        <f t="shared" si="35"/>
        <v>50.963000000000001</v>
      </c>
      <c r="Y215" s="224">
        <f t="shared" si="36"/>
        <v>0.23727054565859027</v>
      </c>
      <c r="Z215" s="309">
        <v>0</v>
      </c>
      <c r="AA215" s="8">
        <v>0</v>
      </c>
      <c r="AB215" s="221">
        <v>0</v>
      </c>
      <c r="AC215" s="191">
        <v>100</v>
      </c>
      <c r="AD215" s="191">
        <v>25</v>
      </c>
      <c r="AE215" s="191">
        <v>259</v>
      </c>
      <c r="AF215" s="191">
        <v>219</v>
      </c>
    </row>
    <row r="216" spans="1:32" x14ac:dyDescent="0.2">
      <c r="A216" s="215">
        <v>211</v>
      </c>
      <c r="B216" s="223">
        <f t="shared" si="28"/>
        <v>43647</v>
      </c>
      <c r="C216" s="224">
        <f>VLOOKUP(B216, 'Power Curves'!$B$9:$I$261, 3)+IF(BasisNumber=1, 0,VLOOKUP(B216,'Power Curves'!$BM$9:$BO$316,2))</f>
        <v>61.2</v>
      </c>
      <c r="D216" s="224">
        <f>VLOOKUP(B216, 'Power Curves'!$B$9:$I$261, 7)+IF(BasisNumber=1, 0,VLOOKUP(B216,'Power Curves'!$BM$9:$BO$316,3))</f>
        <v>32.782000000000004</v>
      </c>
      <c r="E216" s="225">
        <f>IF(VLOOKUP(B216,'Power Curves'!$K$9:$AD$232,15)&lt;&gt;0, VLOOKUP(B216,'Power Curves'!$K$9:$AD$232,15), E204)</f>
        <v>0.19</v>
      </c>
      <c r="F216" s="226">
        <f>IF(VLOOKUP(B216,'Power Curves'!$K$9:$AD$232,19)&lt;&gt;0, VLOOKUP(B216,'Power Curves'!$K$9:$AD$232,19), F215)</f>
        <v>9.4665938000000005E-2</v>
      </c>
      <c r="G216" s="225">
        <f>VLOOKUP(B216, 'Power Curves'!$K$9:$R$330, 3)</f>
        <v>48.95</v>
      </c>
      <c r="H216" s="225">
        <f>VLOOKUP(B216, 'Power Curves'!$K$9:$R$330, 7)</f>
        <v>52.13</v>
      </c>
      <c r="I216" s="308">
        <f>SQRT( (VLOOKUP(B216, 'Power Curves'!$K$9:$AL$227, 23)^2*16+VLOOKUP(B216, 'Power Curves'!$K$9:$AL$227, 27)^2*8)/24)</f>
        <v>0.23726025159544312</v>
      </c>
      <c r="K216" s="218">
        <f t="shared" si="29"/>
        <v>43647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235">
        <f t="shared" si="30"/>
        <v>61.2</v>
      </c>
      <c r="T216" s="229">
        <f t="shared" si="31"/>
        <v>32.782000000000004</v>
      </c>
      <c r="U216" s="224">
        <f t="shared" si="32"/>
        <v>0.19</v>
      </c>
      <c r="V216" s="226">
        <f t="shared" si="33"/>
        <v>9.4665938000000005E-2</v>
      </c>
      <c r="W216" s="225">
        <f t="shared" si="34"/>
        <v>48.95</v>
      </c>
      <c r="X216" s="225">
        <f t="shared" si="35"/>
        <v>52.13</v>
      </c>
      <c r="Y216" s="224">
        <f t="shared" si="36"/>
        <v>0.23726025159544312</v>
      </c>
      <c r="Z216" s="309">
        <v>0</v>
      </c>
      <c r="AA216" s="8">
        <v>0</v>
      </c>
      <c r="AB216" s="221">
        <v>0</v>
      </c>
      <c r="AC216" s="191">
        <v>100</v>
      </c>
      <c r="AD216" s="191">
        <v>25</v>
      </c>
      <c r="AE216" s="191">
        <v>260</v>
      </c>
      <c r="AF216" s="191">
        <v>220</v>
      </c>
    </row>
    <row r="217" spans="1:32" x14ac:dyDescent="0.2">
      <c r="A217" s="215">
        <v>212</v>
      </c>
      <c r="B217" s="223">
        <f t="shared" si="28"/>
        <v>43678</v>
      </c>
      <c r="C217" s="224">
        <f>VLOOKUP(B217, 'Power Curves'!$B$9:$I$261, 3)+IF(BasisNumber=1, 0,VLOOKUP(B217,'Power Curves'!$BM$9:$BO$316,2))</f>
        <v>60.8</v>
      </c>
      <c r="D217" s="224">
        <f>VLOOKUP(B217, 'Power Curves'!$B$9:$I$261, 7)+IF(BasisNumber=1, 0,VLOOKUP(B217,'Power Curves'!$BM$9:$BO$316,3))</f>
        <v>32.832000000000001</v>
      </c>
      <c r="E217" s="225">
        <f>IF(VLOOKUP(B217,'Power Curves'!$K$9:$AD$232,15)&lt;&gt;0, VLOOKUP(B217,'Power Curves'!$K$9:$AD$232,15), E205)</f>
        <v>0.19</v>
      </c>
      <c r="F217" s="226">
        <f>IF(VLOOKUP(B217,'Power Curves'!$K$9:$AD$232,19)&lt;&gt;0, VLOOKUP(B217,'Power Curves'!$K$9:$AD$232,19), F216)</f>
        <v>9.4590112000000004E-2</v>
      </c>
      <c r="G217" s="225">
        <f>VLOOKUP(B217, 'Power Curves'!$K$9:$R$330, 3)</f>
        <v>47.05</v>
      </c>
      <c r="H217" s="225">
        <f>VLOOKUP(B217, 'Power Curves'!$K$9:$R$330, 7)</f>
        <v>49.48</v>
      </c>
      <c r="I217" s="308">
        <f>SQRT( (VLOOKUP(B217, 'Power Curves'!$K$9:$AL$227, 23)^2*16+VLOOKUP(B217, 'Power Curves'!$K$9:$AL$227, 27)^2*8)/24)</f>
        <v>0.23722601137978813</v>
      </c>
      <c r="K217" s="218">
        <f t="shared" si="29"/>
        <v>43678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235">
        <f t="shared" si="30"/>
        <v>60.8</v>
      </c>
      <c r="T217" s="229">
        <f t="shared" si="31"/>
        <v>32.832000000000001</v>
      </c>
      <c r="U217" s="224">
        <f t="shared" si="32"/>
        <v>0.19</v>
      </c>
      <c r="V217" s="226">
        <f t="shared" si="33"/>
        <v>9.4590112000000004E-2</v>
      </c>
      <c r="W217" s="225">
        <f t="shared" si="34"/>
        <v>47.05</v>
      </c>
      <c r="X217" s="225">
        <f t="shared" si="35"/>
        <v>49.48</v>
      </c>
      <c r="Y217" s="224">
        <f t="shared" si="36"/>
        <v>0.23722601137978813</v>
      </c>
      <c r="Z217" s="309">
        <v>0</v>
      </c>
      <c r="AA217" s="8">
        <v>0</v>
      </c>
      <c r="AB217" s="221">
        <v>0</v>
      </c>
      <c r="AC217" s="191">
        <v>100</v>
      </c>
      <c r="AD217" s="191">
        <v>25</v>
      </c>
      <c r="AE217" s="191">
        <v>261</v>
      </c>
      <c r="AF217" s="191">
        <v>221</v>
      </c>
    </row>
    <row r="218" spans="1:32" x14ac:dyDescent="0.2">
      <c r="A218" s="215">
        <v>213</v>
      </c>
      <c r="B218" s="223">
        <f t="shared" si="28"/>
        <v>43709</v>
      </c>
      <c r="C218" s="224">
        <f>VLOOKUP(B218, 'Power Curves'!$B$9:$I$261, 3)+IF(BasisNumber=1, 0,VLOOKUP(B218,'Power Curves'!$BM$9:$BO$316,2))</f>
        <v>46.55</v>
      </c>
      <c r="D218" s="224">
        <f>VLOOKUP(B218, 'Power Curves'!$B$9:$I$261, 7)+IF(BasisNumber=1, 0,VLOOKUP(B218,'Power Curves'!$BM$9:$BO$316,3))</f>
        <v>29.783000000000001</v>
      </c>
      <c r="E218" s="225">
        <f>IF(VLOOKUP(B218,'Power Curves'!$K$9:$AD$232,15)&lt;&gt;0, VLOOKUP(B218,'Power Curves'!$K$9:$AD$232,15), E206)</f>
        <v>0.19</v>
      </c>
      <c r="F218" s="226">
        <f>IF(VLOOKUP(B218,'Power Curves'!$K$9:$AD$232,19)&lt;&gt;0, VLOOKUP(B218,'Power Curves'!$K$9:$AD$232,19), F217)</f>
        <v>9.4470231000000002E-2</v>
      </c>
      <c r="G218" s="225">
        <f>VLOOKUP(B218, 'Power Curves'!$K$9:$R$330, 3)</f>
        <v>38.849000000000004</v>
      </c>
      <c r="H218" s="225">
        <f>VLOOKUP(B218, 'Power Curves'!$K$9:$R$330, 7)</f>
        <v>41.026000000000003</v>
      </c>
      <c r="I218" s="308">
        <f>SQRT( (VLOOKUP(B218, 'Power Curves'!$K$9:$AL$227, 23)^2*16+VLOOKUP(B218, 'Power Curves'!$K$9:$AL$227, 27)^2*8)/24)</f>
        <v>0.2371726422069195</v>
      </c>
      <c r="K218" s="218">
        <f t="shared" si="29"/>
        <v>43709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235">
        <f t="shared" si="30"/>
        <v>46.55</v>
      </c>
      <c r="T218" s="229">
        <f t="shared" si="31"/>
        <v>29.783000000000001</v>
      </c>
      <c r="U218" s="224">
        <f t="shared" si="32"/>
        <v>0.19</v>
      </c>
      <c r="V218" s="226">
        <f t="shared" si="33"/>
        <v>9.4470231000000002E-2</v>
      </c>
      <c r="W218" s="225">
        <f t="shared" si="34"/>
        <v>38.849000000000004</v>
      </c>
      <c r="X218" s="225">
        <f t="shared" si="35"/>
        <v>41.026000000000003</v>
      </c>
      <c r="Y218" s="224">
        <f t="shared" si="36"/>
        <v>0.2371726422069195</v>
      </c>
      <c r="Z218" s="309">
        <v>0</v>
      </c>
      <c r="AA218" s="8">
        <v>0</v>
      </c>
      <c r="AB218" s="221">
        <v>0</v>
      </c>
      <c r="AC218" s="191">
        <v>100</v>
      </c>
      <c r="AD218" s="191">
        <v>25</v>
      </c>
      <c r="AE218" s="191">
        <v>262</v>
      </c>
      <c r="AF218" s="191">
        <v>222</v>
      </c>
    </row>
    <row r="219" spans="1:32" x14ac:dyDescent="0.2">
      <c r="A219" s="215">
        <v>214</v>
      </c>
      <c r="B219" s="223">
        <f t="shared" si="28"/>
        <v>43739</v>
      </c>
      <c r="C219" s="224">
        <f>VLOOKUP(B219, 'Power Curves'!$B$9:$I$261, 3)+IF(BasisNumber=1, 0,VLOOKUP(B219,'Power Curves'!$BM$9:$BO$316,2))</f>
        <v>44.77</v>
      </c>
      <c r="D219" s="224">
        <f>VLOOKUP(B219, 'Power Curves'!$B$9:$I$261, 7)+IF(BasisNumber=1, 0,VLOOKUP(B219,'Power Curves'!$BM$9:$BO$316,3))</f>
        <v>29.414999999999999</v>
      </c>
      <c r="E219" s="225">
        <f>IF(VLOOKUP(B219,'Power Curves'!$K$9:$AD$232,15)&lt;&gt;0, VLOOKUP(B219,'Power Curves'!$K$9:$AD$232,15), E207)</f>
        <v>0.19</v>
      </c>
      <c r="F219" s="226">
        <f>IF(VLOOKUP(B219,'Power Curves'!$K$9:$AD$232,19)&lt;&gt;0, VLOOKUP(B219,'Power Curves'!$K$9:$AD$232,19), F218)</f>
        <v>9.4349190999999999E-2</v>
      </c>
      <c r="G219" s="225">
        <f>VLOOKUP(B219, 'Power Curves'!$K$9:$R$330, 3)</f>
        <v>37.641000000000005</v>
      </c>
      <c r="H219" s="225">
        <f>VLOOKUP(B219, 'Power Curves'!$K$9:$R$330, 7)</f>
        <v>38.643999999999998</v>
      </c>
      <c r="I219" s="308">
        <f>SQRT( (VLOOKUP(B219, 'Power Curves'!$K$9:$AL$227, 23)^2*16+VLOOKUP(B219, 'Power Curves'!$K$9:$AL$227, 27)^2*8)/24)</f>
        <v>0.23712460879714253</v>
      </c>
      <c r="K219" s="218">
        <f t="shared" si="29"/>
        <v>43739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235">
        <f t="shared" si="30"/>
        <v>44.77</v>
      </c>
      <c r="T219" s="229">
        <f t="shared" si="31"/>
        <v>29.414999999999999</v>
      </c>
      <c r="U219" s="224">
        <f t="shared" si="32"/>
        <v>0.19</v>
      </c>
      <c r="V219" s="226">
        <f t="shared" si="33"/>
        <v>9.4349190999999999E-2</v>
      </c>
      <c r="W219" s="225">
        <f t="shared" si="34"/>
        <v>37.641000000000005</v>
      </c>
      <c r="X219" s="225">
        <f t="shared" si="35"/>
        <v>38.643999999999998</v>
      </c>
      <c r="Y219" s="224">
        <f t="shared" si="36"/>
        <v>0.23712460879714253</v>
      </c>
      <c r="Z219" s="309">
        <v>0</v>
      </c>
      <c r="AA219" s="8">
        <v>0</v>
      </c>
      <c r="AB219" s="221">
        <v>0</v>
      </c>
      <c r="AC219" s="191">
        <v>100</v>
      </c>
      <c r="AD219" s="191">
        <v>25</v>
      </c>
      <c r="AE219" s="191">
        <v>263</v>
      </c>
      <c r="AF219" s="191">
        <v>223</v>
      </c>
    </row>
    <row r="220" spans="1:32" x14ac:dyDescent="0.2">
      <c r="A220" s="215">
        <v>215</v>
      </c>
      <c r="B220" s="223">
        <f t="shared" si="28"/>
        <v>43770</v>
      </c>
      <c r="C220" s="224">
        <f>VLOOKUP(B220, 'Power Curves'!$B$9:$I$261, 3)+IF(BasisNumber=1, 0,VLOOKUP(B220,'Power Curves'!$BM$9:$BO$316,2))</f>
        <v>43.77</v>
      </c>
      <c r="D220" s="224">
        <f>VLOOKUP(B220, 'Power Curves'!$B$9:$I$261, 7)+IF(BasisNumber=1, 0,VLOOKUP(B220,'Power Curves'!$BM$9:$BO$316,3))</f>
        <v>29.515000000000001</v>
      </c>
      <c r="E220" s="225">
        <f>IF(VLOOKUP(B220,'Power Curves'!$K$9:$AD$232,15)&lt;&gt;0, VLOOKUP(B220,'Power Curves'!$K$9:$AD$232,15), E208)</f>
        <v>0.19</v>
      </c>
      <c r="F220" s="226">
        <f>IF(VLOOKUP(B220,'Power Curves'!$K$9:$AD$232,19)&lt;&gt;0, VLOOKUP(B220,'Power Curves'!$K$9:$AD$232,19), F219)</f>
        <v>9.4242076000000008E-2</v>
      </c>
      <c r="G220" s="225">
        <f>VLOOKUP(B220, 'Power Curves'!$K$9:$R$330, 3)</f>
        <v>37.891000000000005</v>
      </c>
      <c r="H220" s="225">
        <f>VLOOKUP(B220, 'Power Curves'!$K$9:$R$330, 7)</f>
        <v>38.143999999999998</v>
      </c>
      <c r="I220" s="308">
        <f>SQRT( (VLOOKUP(B220, 'Power Curves'!$K$9:$AL$227, 23)^2*16+VLOOKUP(B220, 'Power Curves'!$K$9:$AL$227, 27)^2*8)/24)</f>
        <v>0.23709206425085697</v>
      </c>
      <c r="K220" s="218">
        <f t="shared" si="29"/>
        <v>43770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235">
        <f t="shared" si="30"/>
        <v>43.77</v>
      </c>
      <c r="T220" s="229">
        <f t="shared" si="31"/>
        <v>29.515000000000001</v>
      </c>
      <c r="U220" s="224">
        <f t="shared" si="32"/>
        <v>0.19</v>
      </c>
      <c r="V220" s="226">
        <f t="shared" si="33"/>
        <v>9.4242076000000008E-2</v>
      </c>
      <c r="W220" s="225">
        <f t="shared" si="34"/>
        <v>37.891000000000005</v>
      </c>
      <c r="X220" s="225">
        <f t="shared" si="35"/>
        <v>38.143999999999998</v>
      </c>
      <c r="Y220" s="224">
        <f t="shared" si="36"/>
        <v>0.23709206425085697</v>
      </c>
      <c r="Z220" s="309">
        <v>0</v>
      </c>
      <c r="AA220" s="8">
        <v>0</v>
      </c>
      <c r="AB220" s="221">
        <v>0</v>
      </c>
      <c r="AC220" s="191">
        <v>100</v>
      </c>
      <c r="AD220" s="191">
        <v>25</v>
      </c>
      <c r="AE220" s="191">
        <v>264</v>
      </c>
      <c r="AF220" s="191">
        <v>224</v>
      </c>
    </row>
    <row r="221" spans="1:32" x14ac:dyDescent="0.2">
      <c r="A221" s="215">
        <v>216</v>
      </c>
      <c r="B221" s="223">
        <f t="shared" si="28"/>
        <v>43800</v>
      </c>
      <c r="C221" s="224">
        <f>VLOOKUP(B221, 'Power Curves'!$B$9:$I$261, 3)+IF(BasisNumber=1, 0,VLOOKUP(B221,'Power Curves'!$BM$9:$BO$316,2))</f>
        <v>44.67</v>
      </c>
      <c r="D221" s="224">
        <f>VLOOKUP(B221, 'Power Curves'!$B$9:$I$261, 7)+IF(BasisNumber=1, 0,VLOOKUP(B221,'Power Curves'!$BM$9:$BO$316,3))</f>
        <v>31.364999999999998</v>
      </c>
      <c r="E221" s="225">
        <f>IF(VLOOKUP(B221,'Power Curves'!$K$9:$AD$232,15)&lt;&gt;0, VLOOKUP(B221,'Power Curves'!$K$9:$AD$232,15), E209)</f>
        <v>0.19</v>
      </c>
      <c r="F221" s="226">
        <f>IF(VLOOKUP(B221,'Power Curves'!$K$9:$AD$232,19)&lt;&gt;0, VLOOKUP(B221,'Power Curves'!$K$9:$AD$232,19), F220)</f>
        <v>9.418021E-2</v>
      </c>
      <c r="G221" s="225">
        <f>VLOOKUP(B221, 'Power Curves'!$K$9:$R$330, 3)</f>
        <v>37.956000000000003</v>
      </c>
      <c r="H221" s="225">
        <f>VLOOKUP(B221, 'Power Curves'!$K$9:$R$330, 7)</f>
        <v>38.853999999999999</v>
      </c>
      <c r="I221" s="308">
        <f>SQRT( (VLOOKUP(B221, 'Power Curves'!$K$9:$AL$227, 23)^2*16+VLOOKUP(B221, 'Power Curves'!$K$9:$AL$227, 27)^2*8)/24)</f>
        <v>0.23706933136275352</v>
      </c>
      <c r="K221" s="218">
        <f t="shared" si="29"/>
        <v>43800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235">
        <f t="shared" si="30"/>
        <v>44.67</v>
      </c>
      <c r="T221" s="229">
        <f t="shared" si="31"/>
        <v>31.364999999999998</v>
      </c>
      <c r="U221" s="224">
        <f t="shared" si="32"/>
        <v>0.19</v>
      </c>
      <c r="V221" s="226">
        <f t="shared" si="33"/>
        <v>9.418021E-2</v>
      </c>
      <c r="W221" s="225">
        <f t="shared" si="34"/>
        <v>37.956000000000003</v>
      </c>
      <c r="X221" s="225">
        <f t="shared" si="35"/>
        <v>38.853999999999999</v>
      </c>
      <c r="Y221" s="224">
        <f t="shared" si="36"/>
        <v>0.23706933136275352</v>
      </c>
      <c r="Z221" s="309">
        <v>0</v>
      </c>
      <c r="AA221" s="8">
        <v>0</v>
      </c>
      <c r="AB221" s="221">
        <v>0</v>
      </c>
      <c r="AC221" s="191">
        <v>100</v>
      </c>
      <c r="AD221" s="191">
        <v>25</v>
      </c>
      <c r="AE221" s="191">
        <v>265</v>
      </c>
      <c r="AF221" s="191">
        <v>225</v>
      </c>
    </row>
    <row r="222" spans="1:32" x14ac:dyDescent="0.2">
      <c r="A222" s="215">
        <v>217</v>
      </c>
      <c r="B222" s="223">
        <f t="shared" si="28"/>
        <v>43831</v>
      </c>
      <c r="C222" s="224">
        <f>VLOOKUP(B222, 'Power Curves'!$B$9:$I$261, 3)+IF(BasisNumber=1, 0,VLOOKUP(B222,'Power Curves'!$BM$9:$BO$316,2))</f>
        <v>45.42</v>
      </c>
      <c r="D222" s="224">
        <f>VLOOKUP(B222, 'Power Curves'!$B$9:$I$261, 7)+IF(BasisNumber=1, 0,VLOOKUP(B222,'Power Curves'!$BM$9:$BO$316,3))</f>
        <v>31.732000000000003</v>
      </c>
      <c r="E222" s="225">
        <f>IF(VLOOKUP(B222,'Power Curves'!$K$9:$AD$232,15)&lt;&gt;0, VLOOKUP(B222,'Power Curves'!$K$9:$AD$232,15), E210)</f>
        <v>0.19</v>
      </c>
      <c r="F222" s="226">
        <f>IF(VLOOKUP(B222,'Power Curves'!$K$9:$AD$232,19)&lt;&gt;0, VLOOKUP(B222,'Power Curves'!$K$9:$AD$232,19), F221)</f>
        <v>9.418021E-2</v>
      </c>
      <c r="G222" s="225">
        <f>VLOOKUP(B222, 'Power Curves'!$K$9:$R$330, 3)</f>
        <v>43.993000000000002</v>
      </c>
      <c r="H222" s="225">
        <f>VLOOKUP(B222, 'Power Curves'!$K$9:$R$330, 7)</f>
        <v>42.302</v>
      </c>
      <c r="I222" s="308">
        <f>SQRT( (VLOOKUP(B222, 'Power Curves'!$K$9:$AL$227, 23)^2*16+VLOOKUP(B222, 'Power Curves'!$K$9:$AL$227, 27)^2*8)/24)</f>
        <v>0.23706933136275352</v>
      </c>
      <c r="K222" s="218">
        <f t="shared" si="29"/>
        <v>43831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235">
        <f t="shared" si="30"/>
        <v>45.42</v>
      </c>
      <c r="T222" s="229">
        <f t="shared" si="31"/>
        <v>31.732000000000003</v>
      </c>
      <c r="U222" s="224">
        <f t="shared" si="32"/>
        <v>0.19</v>
      </c>
      <c r="V222" s="226">
        <f t="shared" si="33"/>
        <v>9.418021E-2</v>
      </c>
      <c r="W222" s="225">
        <f t="shared" si="34"/>
        <v>43.993000000000002</v>
      </c>
      <c r="X222" s="225">
        <f t="shared" si="35"/>
        <v>42.302</v>
      </c>
      <c r="Y222" s="224">
        <f t="shared" si="36"/>
        <v>0.23706933136275352</v>
      </c>
      <c r="Z222" s="309">
        <v>0</v>
      </c>
      <c r="AA222" s="8">
        <v>0</v>
      </c>
      <c r="AB222" s="221">
        <v>0</v>
      </c>
      <c r="AC222" s="191">
        <v>100</v>
      </c>
      <c r="AD222" s="191">
        <v>25</v>
      </c>
      <c r="AE222" s="191">
        <v>266</v>
      </c>
      <c r="AF222" s="191">
        <v>226</v>
      </c>
    </row>
    <row r="223" spans="1:32" x14ac:dyDescent="0.2">
      <c r="A223" s="215">
        <v>218</v>
      </c>
      <c r="B223" s="223">
        <f t="shared" si="28"/>
        <v>43862</v>
      </c>
      <c r="C223" s="224">
        <f>VLOOKUP(B223, 'Power Curves'!$B$9:$I$261, 3)+IF(BasisNumber=1, 0,VLOOKUP(B223,'Power Curves'!$BM$9:$BO$316,2))</f>
        <v>44.67</v>
      </c>
      <c r="D223" s="224">
        <f>VLOOKUP(B223, 'Power Curves'!$B$9:$I$261, 7)+IF(BasisNumber=1, 0,VLOOKUP(B223,'Power Curves'!$BM$9:$BO$316,3))</f>
        <v>32.682000000000002</v>
      </c>
      <c r="E223" s="225">
        <f>IF(VLOOKUP(B223,'Power Curves'!$K$9:$AD$232,15)&lt;&gt;0, VLOOKUP(B223,'Power Curves'!$K$9:$AD$232,15), E211)</f>
        <v>0.19</v>
      </c>
      <c r="F223" s="226">
        <f>IF(VLOOKUP(B223,'Power Curves'!$K$9:$AD$232,19)&lt;&gt;0, VLOOKUP(B223,'Power Curves'!$K$9:$AD$232,19), F222)</f>
        <v>9.418021E-2</v>
      </c>
      <c r="G223" s="225">
        <f>VLOOKUP(B223, 'Power Curves'!$K$9:$R$330, 3)</f>
        <v>42.743000000000002</v>
      </c>
      <c r="H223" s="225">
        <f>VLOOKUP(B223, 'Power Curves'!$K$9:$R$330, 7)</f>
        <v>41.552</v>
      </c>
      <c r="I223" s="308">
        <f>SQRT( (VLOOKUP(B223, 'Power Curves'!$K$9:$AL$227, 23)^2*16+VLOOKUP(B223, 'Power Curves'!$K$9:$AL$227, 27)^2*8)/24)</f>
        <v>0.23706933136275352</v>
      </c>
      <c r="K223" s="218">
        <f t="shared" si="29"/>
        <v>43862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235">
        <f t="shared" si="30"/>
        <v>44.67</v>
      </c>
      <c r="T223" s="229">
        <f t="shared" si="31"/>
        <v>32.682000000000002</v>
      </c>
      <c r="U223" s="224">
        <f t="shared" si="32"/>
        <v>0.19</v>
      </c>
      <c r="V223" s="226">
        <f t="shared" si="33"/>
        <v>9.418021E-2</v>
      </c>
      <c r="W223" s="225">
        <f t="shared" si="34"/>
        <v>42.743000000000002</v>
      </c>
      <c r="X223" s="225">
        <f t="shared" si="35"/>
        <v>41.552</v>
      </c>
      <c r="Y223" s="224">
        <f t="shared" si="36"/>
        <v>0.23706933136275352</v>
      </c>
      <c r="Z223" s="309">
        <v>0</v>
      </c>
      <c r="AA223" s="8">
        <v>0</v>
      </c>
      <c r="AB223" s="221">
        <v>0</v>
      </c>
      <c r="AC223" s="191">
        <v>100</v>
      </c>
      <c r="AD223" s="191">
        <v>25</v>
      </c>
      <c r="AE223" s="191">
        <v>267</v>
      </c>
      <c r="AF223" s="191">
        <v>227</v>
      </c>
    </row>
    <row r="224" spans="1:32" x14ac:dyDescent="0.2">
      <c r="A224" s="215">
        <v>219</v>
      </c>
      <c r="B224" s="223">
        <f t="shared" si="28"/>
        <v>43891</v>
      </c>
      <c r="C224" s="224">
        <f>VLOOKUP(B224, 'Power Curves'!$B$9:$I$261, 3)+IF(BasisNumber=1, 0,VLOOKUP(B224,'Power Curves'!$BM$9:$BO$316,2))</f>
        <v>43.106000000000002</v>
      </c>
      <c r="D224" s="224">
        <f>VLOOKUP(B224, 'Power Curves'!$B$9:$I$261, 7)+IF(BasisNumber=1, 0,VLOOKUP(B224,'Power Curves'!$BM$9:$BO$316,3))</f>
        <v>31.632000000000001</v>
      </c>
      <c r="E224" s="225">
        <f>IF(VLOOKUP(B224,'Power Curves'!$K$9:$AD$232,15)&lt;&gt;0, VLOOKUP(B224,'Power Curves'!$K$9:$AD$232,15), E212)</f>
        <v>0.19</v>
      </c>
      <c r="F224" s="226">
        <f>IF(VLOOKUP(B224,'Power Curves'!$K$9:$AD$232,19)&lt;&gt;0, VLOOKUP(B224,'Power Curves'!$K$9:$AD$232,19), F223)</f>
        <v>9.418021E-2</v>
      </c>
      <c r="G224" s="225">
        <f>VLOOKUP(B224, 'Power Curves'!$K$9:$R$330, 3)</f>
        <v>41.32</v>
      </c>
      <c r="H224" s="225">
        <f>VLOOKUP(B224, 'Power Curves'!$K$9:$R$330, 7)</f>
        <v>40.71</v>
      </c>
      <c r="I224" s="308">
        <f>SQRT( (VLOOKUP(B224, 'Power Curves'!$K$9:$AL$227, 23)^2*16+VLOOKUP(B224, 'Power Curves'!$K$9:$AL$227, 27)^2*8)/24)</f>
        <v>0.23706933136275352</v>
      </c>
      <c r="K224" s="218">
        <f t="shared" si="29"/>
        <v>43891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235">
        <f t="shared" si="30"/>
        <v>43.106000000000002</v>
      </c>
      <c r="T224" s="229">
        <f t="shared" si="31"/>
        <v>31.632000000000001</v>
      </c>
      <c r="U224" s="224">
        <f t="shared" si="32"/>
        <v>0.19</v>
      </c>
      <c r="V224" s="226">
        <f t="shared" si="33"/>
        <v>9.418021E-2</v>
      </c>
      <c r="W224" s="225">
        <f t="shared" si="34"/>
        <v>41.32</v>
      </c>
      <c r="X224" s="225">
        <f t="shared" si="35"/>
        <v>40.71</v>
      </c>
      <c r="Y224" s="224">
        <f t="shared" si="36"/>
        <v>0.23706933136275352</v>
      </c>
      <c r="Z224" s="309">
        <v>0</v>
      </c>
      <c r="AA224" s="8">
        <v>0</v>
      </c>
      <c r="AB224" s="221">
        <v>0</v>
      </c>
      <c r="AC224" s="191">
        <v>100</v>
      </c>
      <c r="AD224" s="191">
        <v>25</v>
      </c>
      <c r="AE224" s="191">
        <v>268</v>
      </c>
      <c r="AF224" s="191">
        <v>228</v>
      </c>
    </row>
    <row r="225" spans="1:32" x14ac:dyDescent="0.2">
      <c r="A225" s="215">
        <v>220</v>
      </c>
      <c r="B225" s="223">
        <f t="shared" si="28"/>
        <v>43922</v>
      </c>
      <c r="C225" s="224">
        <f>VLOOKUP(B225, 'Power Curves'!$B$9:$I$261, 3)+IF(BasisNumber=1, 0,VLOOKUP(B225,'Power Curves'!$BM$9:$BO$316,2))</f>
        <v>43.89</v>
      </c>
      <c r="D225" s="224">
        <f>VLOOKUP(B225, 'Power Curves'!$B$9:$I$261, 7)+IF(BasisNumber=1, 0,VLOOKUP(B225,'Power Curves'!$BM$9:$BO$316,3))</f>
        <v>31.332000000000001</v>
      </c>
      <c r="E225" s="225">
        <f>IF(VLOOKUP(B225,'Power Curves'!$K$9:$AD$232,15)&lt;&gt;0, VLOOKUP(B225,'Power Curves'!$K$9:$AD$232,15), E213)</f>
        <v>0.19</v>
      </c>
      <c r="F225" s="226">
        <f>IF(VLOOKUP(B225,'Power Curves'!$K$9:$AD$232,19)&lt;&gt;0, VLOOKUP(B225,'Power Curves'!$K$9:$AD$232,19), F224)</f>
        <v>9.418021E-2</v>
      </c>
      <c r="G225" s="225">
        <f>VLOOKUP(B225, 'Power Curves'!$K$9:$R$330, 3)</f>
        <v>40.588999999999999</v>
      </c>
      <c r="H225" s="225">
        <f>VLOOKUP(B225, 'Power Curves'!$K$9:$R$330, 7)</f>
        <v>39.697000000000003</v>
      </c>
      <c r="I225" s="308">
        <f>SQRT( (VLOOKUP(B225, 'Power Curves'!$K$9:$AL$227, 23)^2*16+VLOOKUP(B225, 'Power Curves'!$K$9:$AL$227, 27)^2*8)/24)</f>
        <v>0.23706933136275352</v>
      </c>
      <c r="K225" s="218">
        <f t="shared" si="29"/>
        <v>43922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235">
        <f t="shared" si="30"/>
        <v>43.89</v>
      </c>
      <c r="T225" s="229">
        <f t="shared" si="31"/>
        <v>31.332000000000001</v>
      </c>
      <c r="U225" s="224">
        <f t="shared" si="32"/>
        <v>0.19</v>
      </c>
      <c r="V225" s="226">
        <f t="shared" si="33"/>
        <v>9.418021E-2</v>
      </c>
      <c r="W225" s="225">
        <f t="shared" si="34"/>
        <v>40.588999999999999</v>
      </c>
      <c r="X225" s="225">
        <f t="shared" si="35"/>
        <v>39.697000000000003</v>
      </c>
      <c r="Y225" s="224">
        <f t="shared" si="36"/>
        <v>0.23706933136275352</v>
      </c>
      <c r="Z225" s="309">
        <v>0</v>
      </c>
      <c r="AA225" s="8">
        <v>0</v>
      </c>
      <c r="AB225" s="221">
        <v>0</v>
      </c>
      <c r="AC225" s="191">
        <v>100</v>
      </c>
      <c r="AD225" s="191">
        <v>25</v>
      </c>
      <c r="AE225" s="191">
        <v>269</v>
      </c>
      <c r="AF225" s="191">
        <v>229</v>
      </c>
    </row>
    <row r="226" spans="1:32" x14ac:dyDescent="0.2">
      <c r="A226" s="215">
        <v>221</v>
      </c>
      <c r="B226" s="223">
        <f t="shared" si="28"/>
        <v>43952</v>
      </c>
      <c r="C226" s="224">
        <f>VLOOKUP(B226, 'Power Curves'!$B$9:$I$261, 3)+IF(BasisNumber=1, 0,VLOOKUP(B226,'Power Curves'!$BM$9:$BO$316,2))</f>
        <v>45.85</v>
      </c>
      <c r="D226" s="224">
        <f>VLOOKUP(B226, 'Power Curves'!$B$9:$I$261, 7)+IF(BasisNumber=1, 0,VLOOKUP(B226,'Power Curves'!$BM$9:$BO$316,3))</f>
        <v>30.932000000000002</v>
      </c>
      <c r="E226" s="225">
        <f>IF(VLOOKUP(B226,'Power Curves'!$K$9:$AD$232,15)&lt;&gt;0, VLOOKUP(B226,'Power Curves'!$K$9:$AD$232,15), E214)</f>
        <v>0.19</v>
      </c>
      <c r="F226" s="226">
        <f>IF(VLOOKUP(B226,'Power Curves'!$K$9:$AD$232,19)&lt;&gt;0, VLOOKUP(B226,'Power Curves'!$K$9:$AD$232,19), F225)</f>
        <v>9.418021E-2</v>
      </c>
      <c r="G226" s="225">
        <f>VLOOKUP(B226, 'Power Curves'!$K$9:$R$330, 3)</f>
        <v>40.588999999999999</v>
      </c>
      <c r="H226" s="225">
        <f>VLOOKUP(B226, 'Power Curves'!$K$9:$R$330, 7)</f>
        <v>39.697000000000003</v>
      </c>
      <c r="I226" s="308">
        <f>SQRT( (VLOOKUP(B226, 'Power Curves'!$K$9:$AL$227, 23)^2*16+VLOOKUP(B226, 'Power Curves'!$K$9:$AL$227, 27)^2*8)/24)</f>
        <v>0.23706933136275352</v>
      </c>
      <c r="K226" s="218">
        <f t="shared" si="29"/>
        <v>43952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235">
        <f t="shared" si="30"/>
        <v>45.85</v>
      </c>
      <c r="T226" s="229">
        <f t="shared" si="31"/>
        <v>30.932000000000002</v>
      </c>
      <c r="U226" s="224">
        <f t="shared" si="32"/>
        <v>0.19</v>
      </c>
      <c r="V226" s="226">
        <f t="shared" si="33"/>
        <v>9.418021E-2</v>
      </c>
      <c r="W226" s="225">
        <f t="shared" si="34"/>
        <v>40.588999999999999</v>
      </c>
      <c r="X226" s="225">
        <f t="shared" si="35"/>
        <v>39.697000000000003</v>
      </c>
      <c r="Y226" s="224">
        <f t="shared" si="36"/>
        <v>0.23706933136275352</v>
      </c>
      <c r="Z226" s="309">
        <v>0</v>
      </c>
      <c r="AA226" s="8">
        <v>0</v>
      </c>
      <c r="AB226" s="221">
        <v>0</v>
      </c>
      <c r="AC226" s="191">
        <v>100</v>
      </c>
      <c r="AD226" s="191">
        <v>25</v>
      </c>
      <c r="AE226" s="191">
        <v>270</v>
      </c>
      <c r="AF226" s="191">
        <v>230</v>
      </c>
    </row>
    <row r="227" spans="1:32" x14ac:dyDescent="0.2">
      <c r="A227" s="215">
        <v>222</v>
      </c>
      <c r="B227" s="223">
        <f t="shared" si="28"/>
        <v>43983</v>
      </c>
      <c r="C227" s="224">
        <f>VLOOKUP(B227, 'Power Curves'!$B$9:$I$261, 3)+IF(BasisNumber=1, 0,VLOOKUP(B227,'Power Curves'!$BM$9:$BO$316,2))</f>
        <v>45.85</v>
      </c>
      <c r="D227" s="224">
        <f>VLOOKUP(B227, 'Power Curves'!$B$9:$I$261, 7)+IF(BasisNumber=1, 0,VLOOKUP(B227,'Power Curves'!$BM$9:$BO$316,3))</f>
        <v>30.932000000000002</v>
      </c>
      <c r="E227" s="225">
        <f>IF(VLOOKUP(B227,'Power Curves'!$K$9:$AD$232,15)&lt;&gt;0, VLOOKUP(B227,'Power Curves'!$K$9:$AD$232,15), E215)</f>
        <v>0.19</v>
      </c>
      <c r="F227" s="226">
        <f>IF(VLOOKUP(B227,'Power Curves'!$K$9:$AD$232,19)&lt;&gt;0, VLOOKUP(B227,'Power Curves'!$K$9:$AD$232,19), F226)</f>
        <v>9.418021E-2</v>
      </c>
      <c r="G227" s="225">
        <f>VLOOKUP(B227, 'Power Curves'!$K$9:$R$330, 3)</f>
        <v>40.588999999999999</v>
      </c>
      <c r="H227" s="225">
        <f>VLOOKUP(B227, 'Power Curves'!$K$9:$R$330, 7)</f>
        <v>39.697000000000003</v>
      </c>
      <c r="I227" s="308">
        <f>SQRT( (VLOOKUP(B227, 'Power Curves'!$K$9:$AL$227, 23)^2*16+VLOOKUP(B227, 'Power Curves'!$K$9:$AL$227, 27)^2*8)/24)</f>
        <v>0.23706933136275352</v>
      </c>
      <c r="K227" s="218">
        <f t="shared" si="29"/>
        <v>43983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235">
        <f t="shared" si="30"/>
        <v>45.85</v>
      </c>
      <c r="T227" s="229">
        <f t="shared" si="31"/>
        <v>30.932000000000002</v>
      </c>
      <c r="U227" s="224">
        <f t="shared" si="32"/>
        <v>0.19</v>
      </c>
      <c r="V227" s="226">
        <f t="shared" si="33"/>
        <v>9.418021E-2</v>
      </c>
      <c r="W227" s="225">
        <f t="shared" si="34"/>
        <v>40.588999999999999</v>
      </c>
      <c r="X227" s="225">
        <f t="shared" si="35"/>
        <v>39.697000000000003</v>
      </c>
      <c r="Y227" s="224">
        <f t="shared" si="36"/>
        <v>0.23706933136275352</v>
      </c>
      <c r="Z227" s="309">
        <v>0</v>
      </c>
      <c r="AA227" s="8">
        <v>0</v>
      </c>
      <c r="AB227" s="221">
        <v>0</v>
      </c>
      <c r="AC227" s="191">
        <v>100</v>
      </c>
      <c r="AD227" s="191">
        <v>25</v>
      </c>
      <c r="AE227" s="191">
        <v>271</v>
      </c>
      <c r="AF227" s="191">
        <v>231</v>
      </c>
    </row>
    <row r="228" spans="1:32" x14ac:dyDescent="0.2">
      <c r="A228" s="215">
        <v>223</v>
      </c>
      <c r="B228" s="223">
        <f t="shared" si="28"/>
        <v>44013</v>
      </c>
      <c r="C228" s="224">
        <f>VLOOKUP(B228, 'Power Curves'!$B$9:$I$261, 3)+IF(BasisNumber=1, 0,VLOOKUP(B228,'Power Curves'!$BM$9:$BO$316,2))</f>
        <v>45.85</v>
      </c>
      <c r="D228" s="224">
        <f>VLOOKUP(B228, 'Power Curves'!$B$9:$I$261, 7)+IF(BasisNumber=1, 0,VLOOKUP(B228,'Power Curves'!$BM$9:$BO$316,3))</f>
        <v>30.932000000000002</v>
      </c>
      <c r="E228" s="225">
        <f>IF(VLOOKUP(B228,'Power Curves'!$K$9:$AD$232,15)&lt;&gt;0, VLOOKUP(B228,'Power Curves'!$K$9:$AD$232,15), E216)</f>
        <v>0.19</v>
      </c>
      <c r="F228" s="226">
        <f>IF(VLOOKUP(B228,'Power Curves'!$K$9:$AD$232,19)&lt;&gt;0, VLOOKUP(B228,'Power Curves'!$K$9:$AD$232,19), F227)</f>
        <v>9.418021E-2</v>
      </c>
      <c r="G228" s="225">
        <f>VLOOKUP(B228, 'Power Curves'!$K$9:$R$330, 3)</f>
        <v>40.588999999999999</v>
      </c>
      <c r="H228" s="225">
        <f>VLOOKUP(B228, 'Power Curves'!$K$9:$R$330, 7)</f>
        <v>39.697000000000003</v>
      </c>
      <c r="I228" s="308">
        <f>SQRT( (VLOOKUP(B228, 'Power Curves'!$K$9:$AL$227, 23)^2*16+VLOOKUP(B228, 'Power Curves'!$K$9:$AL$227, 27)^2*8)/24)</f>
        <v>0.23706933136275352</v>
      </c>
      <c r="K228" s="218">
        <f t="shared" si="29"/>
        <v>44013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235">
        <f t="shared" si="30"/>
        <v>45.85</v>
      </c>
      <c r="T228" s="229">
        <f t="shared" si="31"/>
        <v>30.932000000000002</v>
      </c>
      <c r="U228" s="224">
        <f t="shared" si="32"/>
        <v>0.19</v>
      </c>
      <c r="V228" s="226">
        <f t="shared" si="33"/>
        <v>9.418021E-2</v>
      </c>
      <c r="W228" s="225">
        <f t="shared" si="34"/>
        <v>40.588999999999999</v>
      </c>
      <c r="X228" s="225">
        <f t="shared" si="35"/>
        <v>39.697000000000003</v>
      </c>
      <c r="Y228" s="224">
        <f t="shared" si="36"/>
        <v>0.23706933136275352</v>
      </c>
      <c r="Z228" s="309">
        <v>0</v>
      </c>
      <c r="AA228" s="8">
        <v>0</v>
      </c>
      <c r="AB228" s="221">
        <v>0</v>
      </c>
      <c r="AC228" s="191">
        <v>100</v>
      </c>
      <c r="AD228" s="191">
        <v>25</v>
      </c>
      <c r="AE228" s="191">
        <v>272</v>
      </c>
      <c r="AF228" s="191">
        <v>232</v>
      </c>
    </row>
    <row r="229" spans="1:32" x14ac:dyDescent="0.2">
      <c r="A229" s="215">
        <v>224</v>
      </c>
      <c r="B229" s="223">
        <f t="shared" si="28"/>
        <v>44044</v>
      </c>
      <c r="C229" s="224">
        <f>VLOOKUP(B229, 'Power Curves'!$B$9:$I$261, 3)+IF(BasisNumber=1, 0,VLOOKUP(B229,'Power Curves'!$BM$9:$BO$316,2))</f>
        <v>45.85</v>
      </c>
      <c r="D229" s="224">
        <f>VLOOKUP(B229, 'Power Curves'!$B$9:$I$261, 7)+IF(BasisNumber=1, 0,VLOOKUP(B229,'Power Curves'!$BM$9:$BO$316,3))</f>
        <v>30.932000000000002</v>
      </c>
      <c r="E229" s="225">
        <f>IF(VLOOKUP(B229,'Power Curves'!$K$9:$AD$232,15)&lt;&gt;0, VLOOKUP(B229,'Power Curves'!$K$9:$AD$232,15), E217)</f>
        <v>0.19</v>
      </c>
      <c r="F229" s="226">
        <f>IF(VLOOKUP(B229,'Power Curves'!$K$9:$AD$232,19)&lt;&gt;0, VLOOKUP(B229,'Power Curves'!$K$9:$AD$232,19), F228)</f>
        <v>9.418021E-2</v>
      </c>
      <c r="G229" s="225">
        <f>VLOOKUP(B229, 'Power Curves'!$K$9:$R$330, 3)</f>
        <v>40.588999999999999</v>
      </c>
      <c r="H229" s="225">
        <f>VLOOKUP(B229, 'Power Curves'!$K$9:$R$330, 7)</f>
        <v>39.697000000000003</v>
      </c>
      <c r="I229" s="308">
        <f>SQRT( (VLOOKUP(B229, 'Power Curves'!$K$9:$AL$227, 23)^2*16+VLOOKUP(B229, 'Power Curves'!$K$9:$AL$227, 27)^2*8)/24)</f>
        <v>0.23706933136275352</v>
      </c>
      <c r="K229" s="218">
        <f t="shared" si="29"/>
        <v>44044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235">
        <f t="shared" si="30"/>
        <v>45.85</v>
      </c>
      <c r="T229" s="229">
        <f t="shared" si="31"/>
        <v>30.932000000000002</v>
      </c>
      <c r="U229" s="224">
        <f t="shared" si="32"/>
        <v>0.19</v>
      </c>
      <c r="V229" s="226">
        <f t="shared" si="33"/>
        <v>9.418021E-2</v>
      </c>
      <c r="W229" s="225">
        <f t="shared" si="34"/>
        <v>40.588999999999999</v>
      </c>
      <c r="X229" s="225">
        <f t="shared" si="35"/>
        <v>39.697000000000003</v>
      </c>
      <c r="Y229" s="224">
        <f t="shared" si="36"/>
        <v>0.23706933136275352</v>
      </c>
      <c r="Z229" s="309">
        <v>0</v>
      </c>
      <c r="AA229" s="8">
        <v>0</v>
      </c>
      <c r="AB229" s="221">
        <v>0</v>
      </c>
      <c r="AC229" s="191">
        <v>100</v>
      </c>
      <c r="AD229" s="191">
        <v>25</v>
      </c>
      <c r="AE229" s="191">
        <v>273</v>
      </c>
      <c r="AF229" s="191">
        <v>233</v>
      </c>
    </row>
    <row r="230" spans="1:32" x14ac:dyDescent="0.2">
      <c r="A230" s="215">
        <v>225</v>
      </c>
      <c r="B230" s="223">
        <f t="shared" si="28"/>
        <v>44075</v>
      </c>
      <c r="C230" s="224">
        <f>VLOOKUP(B230, 'Power Curves'!$B$9:$I$261, 3)+IF(BasisNumber=1, 0,VLOOKUP(B230,'Power Curves'!$BM$9:$BO$316,2))</f>
        <v>45.85</v>
      </c>
      <c r="D230" s="224">
        <f>VLOOKUP(B230, 'Power Curves'!$B$9:$I$261, 7)+IF(BasisNumber=1, 0,VLOOKUP(B230,'Power Curves'!$BM$9:$BO$316,3))</f>
        <v>30.932000000000002</v>
      </c>
      <c r="E230" s="225">
        <f>IF(VLOOKUP(B230,'Power Curves'!$K$9:$AD$232,15)&lt;&gt;0, VLOOKUP(B230,'Power Curves'!$K$9:$AD$232,15), E218)</f>
        <v>0.19</v>
      </c>
      <c r="F230" s="226">
        <f>IF(VLOOKUP(B230,'Power Curves'!$K$9:$AD$232,19)&lt;&gt;0, VLOOKUP(B230,'Power Curves'!$K$9:$AD$232,19), F229)</f>
        <v>9.418021E-2</v>
      </c>
      <c r="G230" s="225">
        <f>VLOOKUP(B230, 'Power Curves'!$K$9:$R$330, 3)</f>
        <v>40.588999999999999</v>
      </c>
      <c r="H230" s="225">
        <f>VLOOKUP(B230, 'Power Curves'!$K$9:$R$330, 7)</f>
        <v>39.697000000000003</v>
      </c>
      <c r="I230" s="308">
        <f>SQRT( (VLOOKUP(B230, 'Power Curves'!$K$9:$AL$227, 23)^2*16+VLOOKUP(B230, 'Power Curves'!$K$9:$AL$227, 27)^2*8)/24)</f>
        <v>0.23706933136275352</v>
      </c>
      <c r="K230" s="218">
        <f t="shared" si="29"/>
        <v>44075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235">
        <f t="shared" si="30"/>
        <v>45.85</v>
      </c>
      <c r="T230" s="229">
        <f t="shared" si="31"/>
        <v>30.932000000000002</v>
      </c>
      <c r="U230" s="224">
        <f t="shared" si="32"/>
        <v>0.19</v>
      </c>
      <c r="V230" s="226">
        <f t="shared" si="33"/>
        <v>9.418021E-2</v>
      </c>
      <c r="W230" s="225">
        <f t="shared" si="34"/>
        <v>40.588999999999999</v>
      </c>
      <c r="X230" s="225">
        <f t="shared" si="35"/>
        <v>39.697000000000003</v>
      </c>
      <c r="Y230" s="224">
        <f t="shared" si="36"/>
        <v>0.23706933136275352</v>
      </c>
      <c r="Z230" s="309">
        <v>0</v>
      </c>
      <c r="AA230" s="8">
        <v>0</v>
      </c>
      <c r="AB230" s="221">
        <v>0</v>
      </c>
      <c r="AC230" s="191">
        <v>100</v>
      </c>
      <c r="AD230" s="191">
        <v>25</v>
      </c>
      <c r="AE230" s="191">
        <v>274</v>
      </c>
      <c r="AF230" s="191">
        <v>234</v>
      </c>
    </row>
    <row r="231" spans="1:32" x14ac:dyDescent="0.2">
      <c r="A231" s="215">
        <v>226</v>
      </c>
      <c r="B231" s="223">
        <f t="shared" si="28"/>
        <v>44105</v>
      </c>
      <c r="C231" s="224">
        <f>VLOOKUP(B231, 'Power Curves'!$B$9:$I$261, 3)+IF(BasisNumber=1, 0,VLOOKUP(B231,'Power Curves'!$BM$9:$BO$316,2))</f>
        <v>45.85</v>
      </c>
      <c r="D231" s="224">
        <f>VLOOKUP(B231, 'Power Curves'!$B$9:$I$261, 7)+IF(BasisNumber=1, 0,VLOOKUP(B231,'Power Curves'!$BM$9:$BO$316,3))</f>
        <v>30.932000000000002</v>
      </c>
      <c r="E231" s="225">
        <f>IF(VLOOKUP(B231,'Power Curves'!$K$9:$AD$232,15)&lt;&gt;0, VLOOKUP(B231,'Power Curves'!$K$9:$AD$232,15), E219)</f>
        <v>0.19</v>
      </c>
      <c r="F231" s="226">
        <f>IF(VLOOKUP(B231,'Power Curves'!$K$9:$AD$232,19)&lt;&gt;0, VLOOKUP(B231,'Power Curves'!$K$9:$AD$232,19), F230)</f>
        <v>9.418021E-2</v>
      </c>
      <c r="G231" s="225">
        <f>VLOOKUP(B231, 'Power Curves'!$K$9:$R$330, 3)</f>
        <v>40.588999999999999</v>
      </c>
      <c r="H231" s="225">
        <f>VLOOKUP(B231, 'Power Curves'!$K$9:$R$330, 7)</f>
        <v>39.697000000000003</v>
      </c>
      <c r="I231" s="308">
        <f>SQRT( (VLOOKUP(B231, 'Power Curves'!$K$9:$AL$227, 23)^2*16+VLOOKUP(B231, 'Power Curves'!$K$9:$AL$227, 27)^2*8)/24)</f>
        <v>0.23706933136275352</v>
      </c>
      <c r="K231" s="218">
        <f t="shared" si="29"/>
        <v>44105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235">
        <f t="shared" si="30"/>
        <v>45.85</v>
      </c>
      <c r="T231" s="229">
        <f t="shared" si="31"/>
        <v>30.932000000000002</v>
      </c>
      <c r="U231" s="224">
        <f t="shared" si="32"/>
        <v>0.19</v>
      </c>
      <c r="V231" s="226">
        <f t="shared" si="33"/>
        <v>9.418021E-2</v>
      </c>
      <c r="W231" s="225">
        <f t="shared" si="34"/>
        <v>40.588999999999999</v>
      </c>
      <c r="X231" s="225">
        <f t="shared" si="35"/>
        <v>39.697000000000003</v>
      </c>
      <c r="Y231" s="224">
        <f t="shared" si="36"/>
        <v>0.23706933136275352</v>
      </c>
      <c r="Z231" s="309">
        <v>0</v>
      </c>
      <c r="AA231" s="8">
        <v>0</v>
      </c>
      <c r="AB231" s="221">
        <v>0</v>
      </c>
      <c r="AC231" s="191">
        <v>100</v>
      </c>
      <c r="AD231" s="191">
        <v>25</v>
      </c>
      <c r="AE231" s="191">
        <v>275</v>
      </c>
      <c r="AF231" s="191">
        <v>235</v>
      </c>
    </row>
    <row r="232" spans="1:32" x14ac:dyDescent="0.2">
      <c r="A232" s="215">
        <v>227</v>
      </c>
      <c r="B232" s="223">
        <f t="shared" si="28"/>
        <v>44136</v>
      </c>
      <c r="C232" s="224">
        <f>VLOOKUP(B232, 'Power Curves'!$B$9:$I$261, 3)+IF(BasisNumber=1, 0,VLOOKUP(B232,'Power Curves'!$BM$9:$BO$316,2))</f>
        <v>45.85</v>
      </c>
      <c r="D232" s="224">
        <f>VLOOKUP(B232, 'Power Curves'!$B$9:$I$261, 7)+IF(BasisNumber=1, 0,VLOOKUP(B232,'Power Curves'!$BM$9:$BO$316,3))</f>
        <v>30.932000000000002</v>
      </c>
      <c r="E232" s="225">
        <f>IF(VLOOKUP(B232,'Power Curves'!$K$9:$AD$232,15)&lt;&gt;0, VLOOKUP(B232,'Power Curves'!$K$9:$AD$232,15), E220)</f>
        <v>0.19</v>
      </c>
      <c r="F232" s="226">
        <f>IF(VLOOKUP(B232,'Power Curves'!$K$9:$AD$232,19)&lt;&gt;0, VLOOKUP(B232,'Power Curves'!$K$9:$AD$232,19), F231)</f>
        <v>9.418021E-2</v>
      </c>
      <c r="G232" s="225">
        <f>VLOOKUP(B232, 'Power Curves'!$K$9:$R$330, 3)</f>
        <v>40.588999999999999</v>
      </c>
      <c r="H232" s="225">
        <f>VLOOKUP(B232, 'Power Curves'!$K$9:$R$330, 7)</f>
        <v>39.697000000000003</v>
      </c>
      <c r="I232" s="308">
        <f>SQRT( (VLOOKUP(B232, 'Power Curves'!$K$9:$AL$227, 23)^2*16+VLOOKUP(B232, 'Power Curves'!$K$9:$AL$227, 27)^2*8)/24)</f>
        <v>0.23706933136275352</v>
      </c>
      <c r="K232" s="218">
        <f t="shared" si="29"/>
        <v>44136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235">
        <f t="shared" si="30"/>
        <v>45.85</v>
      </c>
      <c r="T232" s="229">
        <f t="shared" si="31"/>
        <v>30.932000000000002</v>
      </c>
      <c r="U232" s="224">
        <f t="shared" si="32"/>
        <v>0.19</v>
      </c>
      <c r="V232" s="226">
        <f t="shared" si="33"/>
        <v>9.418021E-2</v>
      </c>
      <c r="W232" s="225">
        <f t="shared" si="34"/>
        <v>40.588999999999999</v>
      </c>
      <c r="X232" s="225">
        <f t="shared" si="35"/>
        <v>39.697000000000003</v>
      </c>
      <c r="Y232" s="224">
        <f t="shared" si="36"/>
        <v>0.23706933136275352</v>
      </c>
      <c r="Z232" s="309">
        <v>0</v>
      </c>
      <c r="AA232" s="8">
        <v>0</v>
      </c>
      <c r="AB232" s="221">
        <v>0</v>
      </c>
      <c r="AC232" s="191">
        <v>100</v>
      </c>
      <c r="AD232" s="191">
        <v>25</v>
      </c>
      <c r="AE232" s="191">
        <v>276</v>
      </c>
      <c r="AF232" s="191">
        <v>236</v>
      </c>
    </row>
    <row r="233" spans="1:32" x14ac:dyDescent="0.2">
      <c r="A233" s="215">
        <v>228</v>
      </c>
      <c r="B233" s="223">
        <f t="shared" si="28"/>
        <v>44166</v>
      </c>
      <c r="C233" s="224">
        <f>VLOOKUP(B233, 'Power Curves'!$B$9:$I$261, 3)+IF(BasisNumber=1, 0,VLOOKUP(B233,'Power Curves'!$BM$9:$BO$316,2))</f>
        <v>45.85</v>
      </c>
      <c r="D233" s="224">
        <f>VLOOKUP(B233, 'Power Curves'!$B$9:$I$261, 7)+IF(BasisNumber=1, 0,VLOOKUP(B233,'Power Curves'!$BM$9:$BO$316,3))</f>
        <v>30.932000000000002</v>
      </c>
      <c r="E233" s="225">
        <f>IF(VLOOKUP(B233,'Power Curves'!$K$9:$AD$232,15)&lt;&gt;0, VLOOKUP(B233,'Power Curves'!$K$9:$AD$232,15), E221)</f>
        <v>0.19</v>
      </c>
      <c r="F233" s="226">
        <f>IF(VLOOKUP(B233,'Power Curves'!$K$9:$AD$232,19)&lt;&gt;0, VLOOKUP(B233,'Power Curves'!$K$9:$AD$232,19), F232)</f>
        <v>9.418021E-2</v>
      </c>
      <c r="G233" s="225">
        <f>VLOOKUP(B233, 'Power Curves'!$K$9:$R$330, 3)</f>
        <v>40.588999999999999</v>
      </c>
      <c r="H233" s="225">
        <f>VLOOKUP(B233, 'Power Curves'!$K$9:$R$330, 7)</f>
        <v>39.697000000000003</v>
      </c>
      <c r="I233" s="308">
        <f>SQRT( (VLOOKUP(B233, 'Power Curves'!$K$9:$AL$227, 23)^2*16+VLOOKUP(B233, 'Power Curves'!$K$9:$AL$227, 27)^2*8)/24)</f>
        <v>0.23706933136275352</v>
      </c>
      <c r="K233" s="218">
        <f t="shared" si="29"/>
        <v>44166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235">
        <f t="shared" si="30"/>
        <v>45.85</v>
      </c>
      <c r="T233" s="229">
        <f t="shared" si="31"/>
        <v>30.932000000000002</v>
      </c>
      <c r="U233" s="224">
        <f t="shared" si="32"/>
        <v>0.19</v>
      </c>
      <c r="V233" s="226">
        <f t="shared" si="33"/>
        <v>9.418021E-2</v>
      </c>
      <c r="W233" s="225">
        <f t="shared" si="34"/>
        <v>40.588999999999999</v>
      </c>
      <c r="X233" s="225">
        <f t="shared" si="35"/>
        <v>39.697000000000003</v>
      </c>
      <c r="Y233" s="224">
        <f t="shared" si="36"/>
        <v>0.23706933136275352</v>
      </c>
      <c r="Z233" s="309">
        <v>0</v>
      </c>
      <c r="AA233" s="8">
        <v>0</v>
      </c>
      <c r="AB233" s="221">
        <v>0</v>
      </c>
      <c r="AC233" s="191">
        <v>100</v>
      </c>
      <c r="AD233" s="191">
        <v>25</v>
      </c>
      <c r="AE233" s="191">
        <v>277</v>
      </c>
      <c r="AF233" s="191">
        <v>237</v>
      </c>
    </row>
    <row r="234" spans="1:32" x14ac:dyDescent="0.2">
      <c r="A234" s="215">
        <v>229</v>
      </c>
      <c r="B234" s="223">
        <f t="shared" si="28"/>
        <v>44197</v>
      </c>
      <c r="C234" s="224">
        <f>VLOOKUP(B234, 'Power Curves'!$B$9:$I$261, 3)+IF(BasisNumber=1, 0,VLOOKUP(B234,'Power Curves'!$BM$9:$BO$316,2))</f>
        <v>45.85</v>
      </c>
      <c r="D234" s="224">
        <f>VLOOKUP(B234, 'Power Curves'!$B$9:$I$261, 7)+IF(BasisNumber=1, 0,VLOOKUP(B234,'Power Curves'!$BM$9:$BO$316,3))</f>
        <v>30.932000000000002</v>
      </c>
      <c r="E234" s="225">
        <f>IF(VLOOKUP(B234,'Power Curves'!$K$9:$AD$232,15)&lt;&gt;0, VLOOKUP(B234,'Power Curves'!$K$9:$AD$232,15), E222)</f>
        <v>0.19</v>
      </c>
      <c r="F234" s="226">
        <f>IF(VLOOKUP(B234,'Power Curves'!$K$9:$AD$232,19)&lt;&gt;0, VLOOKUP(B234,'Power Curves'!$K$9:$AD$232,19), F233)</f>
        <v>9.418021E-2</v>
      </c>
      <c r="G234" s="225">
        <f>VLOOKUP(B234, 'Power Curves'!$K$9:$R$330, 3)</f>
        <v>40.588999999999999</v>
      </c>
      <c r="H234" s="225">
        <f>VLOOKUP(B234, 'Power Curves'!$K$9:$R$330, 7)</f>
        <v>39.697000000000003</v>
      </c>
      <c r="I234" s="308">
        <f>SQRT( (VLOOKUP(B234, 'Power Curves'!$K$9:$AL$227, 23)^2*16+VLOOKUP(B234, 'Power Curves'!$K$9:$AL$227, 27)^2*8)/24)</f>
        <v>0.23706933136275352</v>
      </c>
      <c r="K234" s="218">
        <f t="shared" si="29"/>
        <v>44197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235">
        <f t="shared" si="30"/>
        <v>45.85</v>
      </c>
      <c r="T234" s="229">
        <f t="shared" si="31"/>
        <v>30.932000000000002</v>
      </c>
      <c r="U234" s="224">
        <f t="shared" si="32"/>
        <v>0.19</v>
      </c>
      <c r="V234" s="226">
        <f t="shared" si="33"/>
        <v>9.418021E-2</v>
      </c>
      <c r="W234" s="225">
        <f t="shared" si="34"/>
        <v>40.588999999999999</v>
      </c>
      <c r="X234" s="225">
        <f t="shared" si="35"/>
        <v>39.697000000000003</v>
      </c>
      <c r="Y234" s="224">
        <f t="shared" si="36"/>
        <v>0.23706933136275352</v>
      </c>
      <c r="Z234" s="309">
        <v>0</v>
      </c>
      <c r="AA234" s="8">
        <v>0</v>
      </c>
      <c r="AB234" s="221">
        <v>0</v>
      </c>
      <c r="AC234" s="191">
        <v>100</v>
      </c>
      <c r="AD234" s="191">
        <v>25</v>
      </c>
      <c r="AE234" s="191">
        <v>278</v>
      </c>
      <c r="AF234" s="191">
        <v>238</v>
      </c>
    </row>
    <row r="235" spans="1:32" x14ac:dyDescent="0.2">
      <c r="A235" s="215">
        <v>230</v>
      </c>
      <c r="B235" s="223">
        <f t="shared" si="28"/>
        <v>44228</v>
      </c>
      <c r="C235" s="224">
        <f>VLOOKUP(B235, 'Power Curves'!$B$9:$I$261, 3)+IF(BasisNumber=1, 0,VLOOKUP(B235,'Power Curves'!$BM$9:$BO$316,2))</f>
        <v>45.85</v>
      </c>
      <c r="D235" s="224">
        <f>VLOOKUP(B235, 'Power Curves'!$B$9:$I$261, 7)+IF(BasisNumber=1, 0,VLOOKUP(B235,'Power Curves'!$BM$9:$BO$316,3))</f>
        <v>30.932000000000002</v>
      </c>
      <c r="E235" s="225">
        <f>IF(VLOOKUP(B235,'Power Curves'!$K$9:$AD$232,15)&lt;&gt;0, VLOOKUP(B235,'Power Curves'!$K$9:$AD$232,15), E223)</f>
        <v>0.19</v>
      </c>
      <c r="F235" s="226">
        <f>IF(VLOOKUP(B235,'Power Curves'!$K$9:$AD$232,19)&lt;&gt;0, VLOOKUP(B235,'Power Curves'!$K$9:$AD$232,19), F234)</f>
        <v>9.418021E-2</v>
      </c>
      <c r="G235" s="225">
        <f>VLOOKUP(B235, 'Power Curves'!$K$9:$R$330, 3)</f>
        <v>40.588999999999999</v>
      </c>
      <c r="H235" s="225">
        <f>VLOOKUP(B235, 'Power Curves'!$K$9:$R$330, 7)</f>
        <v>39.697000000000003</v>
      </c>
      <c r="I235" s="308">
        <f>SQRT( (VLOOKUP(B235, 'Power Curves'!$K$9:$AL$227, 23)^2*16+VLOOKUP(B235, 'Power Curves'!$K$9:$AL$227, 27)^2*8)/24)</f>
        <v>0.23706933136275352</v>
      </c>
      <c r="K235" s="218">
        <f t="shared" si="29"/>
        <v>44228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235">
        <f t="shared" si="30"/>
        <v>45.85</v>
      </c>
      <c r="T235" s="229">
        <f t="shared" si="31"/>
        <v>30.932000000000002</v>
      </c>
      <c r="U235" s="224">
        <f t="shared" si="32"/>
        <v>0.19</v>
      </c>
      <c r="V235" s="226">
        <f t="shared" si="33"/>
        <v>9.418021E-2</v>
      </c>
      <c r="W235" s="225">
        <f t="shared" si="34"/>
        <v>40.588999999999999</v>
      </c>
      <c r="X235" s="225">
        <f t="shared" si="35"/>
        <v>39.697000000000003</v>
      </c>
      <c r="Y235" s="224">
        <f t="shared" si="36"/>
        <v>0.23706933136275352</v>
      </c>
      <c r="Z235" s="309">
        <v>0</v>
      </c>
      <c r="AA235" s="8">
        <v>0</v>
      </c>
      <c r="AB235" s="221">
        <v>0</v>
      </c>
      <c r="AC235" s="191">
        <v>100</v>
      </c>
      <c r="AD235" s="191">
        <v>25</v>
      </c>
      <c r="AE235" s="191">
        <v>279</v>
      </c>
      <c r="AF235" s="191">
        <v>239</v>
      </c>
    </row>
    <row r="236" spans="1:32" x14ac:dyDescent="0.2">
      <c r="A236" s="215">
        <v>231</v>
      </c>
      <c r="B236" s="223">
        <f t="shared" si="28"/>
        <v>44256</v>
      </c>
      <c r="C236" s="224">
        <f>VLOOKUP(B236, 'Power Curves'!$B$9:$I$261, 3)+IF(BasisNumber=1, 0,VLOOKUP(B236,'Power Curves'!$BM$9:$BO$316,2))</f>
        <v>45.85</v>
      </c>
      <c r="D236" s="224">
        <f>VLOOKUP(B236, 'Power Curves'!$B$9:$I$261, 7)+IF(BasisNumber=1, 0,VLOOKUP(B236,'Power Curves'!$BM$9:$BO$316,3))</f>
        <v>30.932000000000002</v>
      </c>
      <c r="E236" s="225">
        <f>IF(VLOOKUP(B236,'Power Curves'!$K$9:$AD$232,15)&lt;&gt;0, VLOOKUP(B236,'Power Curves'!$K$9:$AD$232,15), E224)</f>
        <v>0.19</v>
      </c>
      <c r="F236" s="226">
        <f>IF(VLOOKUP(B236,'Power Curves'!$K$9:$AD$232,19)&lt;&gt;0, VLOOKUP(B236,'Power Curves'!$K$9:$AD$232,19), F235)</f>
        <v>9.418021E-2</v>
      </c>
      <c r="G236" s="225">
        <f>VLOOKUP(B236, 'Power Curves'!$K$9:$R$330, 3)</f>
        <v>40.588999999999999</v>
      </c>
      <c r="H236" s="225">
        <f>VLOOKUP(B236, 'Power Curves'!$K$9:$R$330, 7)</f>
        <v>39.697000000000003</v>
      </c>
      <c r="I236" s="308">
        <f>SQRT( (VLOOKUP(B236, 'Power Curves'!$K$9:$AL$227, 23)^2*16+VLOOKUP(B236, 'Power Curves'!$K$9:$AL$227, 27)^2*8)/24)</f>
        <v>0.23706933136275352</v>
      </c>
      <c r="K236" s="218">
        <f t="shared" si="29"/>
        <v>44256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235">
        <f t="shared" si="30"/>
        <v>45.85</v>
      </c>
      <c r="T236" s="229">
        <f t="shared" si="31"/>
        <v>30.932000000000002</v>
      </c>
      <c r="U236" s="224">
        <f t="shared" si="32"/>
        <v>0.19</v>
      </c>
      <c r="V236" s="226">
        <f t="shared" si="33"/>
        <v>9.418021E-2</v>
      </c>
      <c r="W236" s="225">
        <f t="shared" si="34"/>
        <v>40.588999999999999</v>
      </c>
      <c r="X236" s="225">
        <f t="shared" si="35"/>
        <v>39.697000000000003</v>
      </c>
      <c r="Y236" s="224">
        <f t="shared" si="36"/>
        <v>0.23706933136275352</v>
      </c>
      <c r="Z236" s="309">
        <v>0</v>
      </c>
      <c r="AA236" s="8">
        <v>0</v>
      </c>
      <c r="AB236" s="221">
        <v>0</v>
      </c>
      <c r="AC236" s="191">
        <v>100</v>
      </c>
      <c r="AD236" s="191">
        <v>25</v>
      </c>
      <c r="AE236" s="191">
        <v>280</v>
      </c>
      <c r="AF236" s="191">
        <v>240</v>
      </c>
    </row>
    <row r="237" spans="1:32" x14ac:dyDescent="0.2">
      <c r="A237" s="215">
        <v>232</v>
      </c>
      <c r="B237" s="223">
        <f t="shared" si="28"/>
        <v>44287</v>
      </c>
      <c r="C237" s="224">
        <f>VLOOKUP(B237, 'Power Curves'!$B$9:$I$261, 3)+IF(BasisNumber=1, 0,VLOOKUP(B237,'Power Curves'!$BM$9:$BO$316,2))</f>
        <v>45.85</v>
      </c>
      <c r="D237" s="224">
        <f>VLOOKUP(B237, 'Power Curves'!$B$9:$I$261, 7)+IF(BasisNumber=1, 0,VLOOKUP(B237,'Power Curves'!$BM$9:$BO$316,3))</f>
        <v>30.932000000000002</v>
      </c>
      <c r="E237" s="225">
        <f>IF(VLOOKUP(B237,'Power Curves'!$K$9:$AD$232,15)&lt;&gt;0, VLOOKUP(B237,'Power Curves'!$K$9:$AD$232,15), E225)</f>
        <v>0.19</v>
      </c>
      <c r="F237" s="226">
        <f>IF(VLOOKUP(B237,'Power Curves'!$K$9:$AD$232,19)&lt;&gt;0, VLOOKUP(B237,'Power Curves'!$K$9:$AD$232,19), F236)</f>
        <v>9.418021E-2</v>
      </c>
      <c r="G237" s="225">
        <f>VLOOKUP(B237, 'Power Curves'!$K$9:$R$330, 3)</f>
        <v>40.588999999999999</v>
      </c>
      <c r="H237" s="225">
        <f>VLOOKUP(B237, 'Power Curves'!$K$9:$R$330, 7)</f>
        <v>39.697000000000003</v>
      </c>
      <c r="I237" s="308">
        <f>SQRT( (VLOOKUP(B237, 'Power Curves'!$K$9:$AL$227, 23)^2*16+VLOOKUP(B237, 'Power Curves'!$K$9:$AL$227, 27)^2*8)/24)</f>
        <v>0.23706933136275352</v>
      </c>
      <c r="K237" s="218">
        <f t="shared" si="29"/>
        <v>44287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235">
        <f t="shared" si="30"/>
        <v>45.85</v>
      </c>
      <c r="T237" s="229">
        <f t="shared" si="31"/>
        <v>30.932000000000002</v>
      </c>
      <c r="U237" s="224">
        <f t="shared" si="32"/>
        <v>0.19</v>
      </c>
      <c r="V237" s="226">
        <f t="shared" si="33"/>
        <v>9.418021E-2</v>
      </c>
      <c r="W237" s="225">
        <f t="shared" si="34"/>
        <v>40.588999999999999</v>
      </c>
      <c r="X237" s="225">
        <f t="shared" si="35"/>
        <v>39.697000000000003</v>
      </c>
      <c r="Y237" s="224">
        <f t="shared" si="36"/>
        <v>0.23706933136275352</v>
      </c>
      <c r="Z237" s="309">
        <v>0</v>
      </c>
      <c r="AA237" s="8">
        <v>0</v>
      </c>
      <c r="AB237" s="221">
        <v>0</v>
      </c>
      <c r="AC237" s="191">
        <v>100</v>
      </c>
      <c r="AD237" s="191">
        <v>25</v>
      </c>
      <c r="AE237" s="191">
        <v>281</v>
      </c>
      <c r="AF237" s="191">
        <v>241</v>
      </c>
    </row>
    <row r="238" spans="1:32" x14ac:dyDescent="0.2">
      <c r="A238" s="215">
        <v>233</v>
      </c>
      <c r="B238" s="223">
        <f t="shared" si="28"/>
        <v>44317</v>
      </c>
      <c r="C238" s="224">
        <f>VLOOKUP(B238, 'Power Curves'!$B$9:$I$261, 3)+IF(BasisNumber=1, 0,VLOOKUP(B238,'Power Curves'!$BM$9:$BO$316,2))</f>
        <v>45.85</v>
      </c>
      <c r="D238" s="224">
        <f>VLOOKUP(B238, 'Power Curves'!$B$9:$I$261, 7)+IF(BasisNumber=1, 0,VLOOKUP(B238,'Power Curves'!$BM$9:$BO$316,3))</f>
        <v>30.932000000000002</v>
      </c>
      <c r="E238" s="225">
        <f>IF(VLOOKUP(B238,'Power Curves'!$K$9:$AD$232,15)&lt;&gt;0, VLOOKUP(B238,'Power Curves'!$K$9:$AD$232,15), E226)</f>
        <v>0.19</v>
      </c>
      <c r="F238" s="226">
        <f>IF(VLOOKUP(B238,'Power Curves'!$K$9:$AD$232,19)&lt;&gt;0, VLOOKUP(B238,'Power Curves'!$K$9:$AD$232,19), F237)</f>
        <v>9.418021E-2</v>
      </c>
      <c r="G238" s="225">
        <f>VLOOKUP(B238, 'Power Curves'!$K$9:$R$330, 3)</f>
        <v>40.588999999999999</v>
      </c>
      <c r="H238" s="225">
        <f>VLOOKUP(B238, 'Power Curves'!$K$9:$R$330, 7)</f>
        <v>39.697000000000003</v>
      </c>
      <c r="I238" s="308">
        <f>SQRT( (VLOOKUP(B238, 'Power Curves'!$K$9:$AL$227, 23)^2*16+VLOOKUP(B238, 'Power Curves'!$K$9:$AL$227, 27)^2*8)/24)</f>
        <v>0.23706933136275352</v>
      </c>
      <c r="K238" s="218">
        <f t="shared" si="29"/>
        <v>44317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235">
        <f t="shared" si="30"/>
        <v>45.85</v>
      </c>
      <c r="T238" s="229">
        <f t="shared" si="31"/>
        <v>30.932000000000002</v>
      </c>
      <c r="U238" s="224">
        <f t="shared" si="32"/>
        <v>0.19</v>
      </c>
      <c r="V238" s="226">
        <f t="shared" si="33"/>
        <v>9.418021E-2</v>
      </c>
      <c r="W238" s="225">
        <f t="shared" si="34"/>
        <v>40.588999999999999</v>
      </c>
      <c r="X238" s="225">
        <f t="shared" si="35"/>
        <v>39.697000000000003</v>
      </c>
      <c r="Y238" s="224">
        <f t="shared" si="36"/>
        <v>0.23706933136275352</v>
      </c>
      <c r="Z238" s="309">
        <v>0</v>
      </c>
      <c r="AA238" s="8">
        <v>0</v>
      </c>
      <c r="AB238" s="221">
        <v>0</v>
      </c>
      <c r="AC238" s="191">
        <v>100</v>
      </c>
      <c r="AD238" s="191">
        <v>25</v>
      </c>
      <c r="AE238" s="191">
        <v>282</v>
      </c>
      <c r="AF238" s="191">
        <v>242</v>
      </c>
    </row>
    <row r="239" spans="1:32" x14ac:dyDescent="0.2">
      <c r="A239" s="215">
        <v>234</v>
      </c>
      <c r="B239" s="223">
        <f t="shared" si="28"/>
        <v>44348</v>
      </c>
      <c r="C239" s="224">
        <f>VLOOKUP(B239, 'Power Curves'!$B$9:$I$261, 3)+IF(BasisNumber=1, 0,VLOOKUP(B239,'Power Curves'!$BM$9:$BO$316,2))</f>
        <v>45.85</v>
      </c>
      <c r="D239" s="224">
        <f>VLOOKUP(B239, 'Power Curves'!$B$9:$I$261, 7)+IF(BasisNumber=1, 0,VLOOKUP(B239,'Power Curves'!$BM$9:$BO$316,3))</f>
        <v>30.932000000000002</v>
      </c>
      <c r="E239" s="225">
        <f>IF(VLOOKUP(B239,'Power Curves'!$K$9:$AD$232,15)&lt;&gt;0, VLOOKUP(B239,'Power Curves'!$K$9:$AD$232,15), E227)</f>
        <v>0.19</v>
      </c>
      <c r="F239" s="226">
        <f>IF(VLOOKUP(B239,'Power Curves'!$K$9:$AD$232,19)&lt;&gt;0, VLOOKUP(B239,'Power Curves'!$K$9:$AD$232,19), F238)</f>
        <v>9.418021E-2</v>
      </c>
      <c r="G239" s="225">
        <f>VLOOKUP(B239, 'Power Curves'!$K$9:$R$330, 3)</f>
        <v>40.588999999999999</v>
      </c>
      <c r="H239" s="225">
        <f>VLOOKUP(B239, 'Power Curves'!$K$9:$R$330, 7)</f>
        <v>39.697000000000003</v>
      </c>
      <c r="I239" s="308">
        <f>SQRT( (VLOOKUP(B239, 'Power Curves'!$K$9:$AL$227, 23)^2*16+VLOOKUP(B239, 'Power Curves'!$K$9:$AL$227, 27)^2*8)/24)</f>
        <v>0.23706933136275352</v>
      </c>
      <c r="K239" s="218">
        <f t="shared" si="29"/>
        <v>44348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235">
        <f t="shared" si="30"/>
        <v>45.85</v>
      </c>
      <c r="T239" s="229">
        <f t="shared" si="31"/>
        <v>30.932000000000002</v>
      </c>
      <c r="U239" s="224">
        <f t="shared" si="32"/>
        <v>0.19</v>
      </c>
      <c r="V239" s="226">
        <f t="shared" si="33"/>
        <v>9.418021E-2</v>
      </c>
      <c r="W239" s="225">
        <f t="shared" si="34"/>
        <v>40.588999999999999</v>
      </c>
      <c r="X239" s="225">
        <f t="shared" si="35"/>
        <v>39.697000000000003</v>
      </c>
      <c r="Y239" s="224">
        <f t="shared" si="36"/>
        <v>0.23706933136275352</v>
      </c>
      <c r="Z239" s="309">
        <v>0</v>
      </c>
      <c r="AA239" s="8">
        <v>0</v>
      </c>
      <c r="AB239" s="221">
        <v>0</v>
      </c>
      <c r="AC239" s="191">
        <v>100</v>
      </c>
      <c r="AD239" s="191">
        <v>25</v>
      </c>
      <c r="AE239" s="191">
        <v>283</v>
      </c>
      <c r="AF239" s="191">
        <v>243</v>
      </c>
    </row>
    <row r="240" spans="1:32" x14ac:dyDescent="0.2">
      <c r="A240" s="215">
        <v>235</v>
      </c>
      <c r="B240" s="223">
        <f t="shared" si="28"/>
        <v>44378</v>
      </c>
      <c r="C240" s="224">
        <f>VLOOKUP(B240, 'Power Curves'!$B$9:$I$261, 3)+IF(BasisNumber=1, 0,VLOOKUP(B240,'Power Curves'!$BM$9:$BO$316,2))</f>
        <v>45.85</v>
      </c>
      <c r="D240" s="224">
        <f>VLOOKUP(B240, 'Power Curves'!$B$9:$I$261, 7)+IF(BasisNumber=1, 0,VLOOKUP(B240,'Power Curves'!$BM$9:$BO$316,3))</f>
        <v>30.932000000000002</v>
      </c>
      <c r="E240" s="225">
        <f>IF(VLOOKUP(B240,'Power Curves'!$K$9:$AD$232,15)&lt;&gt;0, VLOOKUP(B240,'Power Curves'!$K$9:$AD$232,15), E228)</f>
        <v>0.19</v>
      </c>
      <c r="F240" s="226">
        <f>IF(VLOOKUP(B240,'Power Curves'!$K$9:$AD$232,19)&lt;&gt;0, VLOOKUP(B240,'Power Curves'!$K$9:$AD$232,19), F239)</f>
        <v>9.418021E-2</v>
      </c>
      <c r="G240" s="225">
        <f>VLOOKUP(B240, 'Power Curves'!$K$9:$R$330, 3)</f>
        <v>40.588999999999999</v>
      </c>
      <c r="H240" s="225">
        <f>VLOOKUP(B240, 'Power Curves'!$K$9:$R$330, 7)</f>
        <v>39.697000000000003</v>
      </c>
      <c r="I240" s="308">
        <f>SQRT( (VLOOKUP(B240, 'Power Curves'!$K$9:$AL$227, 23)^2*16+VLOOKUP(B240, 'Power Curves'!$K$9:$AL$227, 27)^2*8)/24)</f>
        <v>0.23706933136275352</v>
      </c>
      <c r="K240" s="218">
        <f t="shared" si="29"/>
        <v>44378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235">
        <f t="shared" si="30"/>
        <v>45.85</v>
      </c>
      <c r="T240" s="229">
        <f t="shared" si="31"/>
        <v>30.932000000000002</v>
      </c>
      <c r="U240" s="224">
        <f t="shared" si="32"/>
        <v>0.19</v>
      </c>
      <c r="V240" s="226">
        <f t="shared" si="33"/>
        <v>9.418021E-2</v>
      </c>
      <c r="W240" s="225">
        <f t="shared" si="34"/>
        <v>40.588999999999999</v>
      </c>
      <c r="X240" s="225">
        <f t="shared" si="35"/>
        <v>39.697000000000003</v>
      </c>
      <c r="Y240" s="224">
        <f t="shared" si="36"/>
        <v>0.23706933136275352</v>
      </c>
      <c r="Z240" s="309">
        <v>0</v>
      </c>
      <c r="AA240" s="8">
        <v>0</v>
      </c>
      <c r="AB240" s="221">
        <v>0</v>
      </c>
      <c r="AC240" s="191">
        <v>100</v>
      </c>
      <c r="AD240" s="191">
        <v>25</v>
      </c>
      <c r="AE240" s="191">
        <v>284</v>
      </c>
      <c r="AF240" s="191">
        <v>244</v>
      </c>
    </row>
    <row r="241" spans="1:32" x14ac:dyDescent="0.2">
      <c r="A241" s="215">
        <v>236</v>
      </c>
      <c r="B241" s="223">
        <f t="shared" si="28"/>
        <v>44409</v>
      </c>
      <c r="C241" s="224">
        <f>VLOOKUP(B241, 'Power Curves'!$B$9:$I$261, 3)+IF(BasisNumber=1, 0,VLOOKUP(B241,'Power Curves'!$BM$9:$BO$316,2))</f>
        <v>45.85</v>
      </c>
      <c r="D241" s="224">
        <f>VLOOKUP(B241, 'Power Curves'!$B$9:$I$261, 7)+IF(BasisNumber=1, 0,VLOOKUP(B241,'Power Curves'!$BM$9:$BO$316,3))</f>
        <v>30.932000000000002</v>
      </c>
      <c r="E241" s="225">
        <f>IF(VLOOKUP(B241,'Power Curves'!$K$9:$AD$232,15)&lt;&gt;0, VLOOKUP(B241,'Power Curves'!$K$9:$AD$232,15), E229)</f>
        <v>0.19</v>
      </c>
      <c r="F241" s="226">
        <f>IF(VLOOKUP(B241,'Power Curves'!$K$9:$AD$232,19)&lt;&gt;0, VLOOKUP(B241,'Power Curves'!$K$9:$AD$232,19), F240)</f>
        <v>9.418021E-2</v>
      </c>
      <c r="G241" s="225">
        <f>VLOOKUP(B241, 'Power Curves'!$K$9:$R$330, 3)</f>
        <v>40.588999999999999</v>
      </c>
      <c r="H241" s="225">
        <f>VLOOKUP(B241, 'Power Curves'!$K$9:$R$330, 7)</f>
        <v>39.697000000000003</v>
      </c>
      <c r="I241" s="308">
        <f>SQRT( (VLOOKUP(B241, 'Power Curves'!$K$9:$AL$227, 23)^2*16+VLOOKUP(B241, 'Power Curves'!$K$9:$AL$227, 27)^2*8)/24)</f>
        <v>0.23706933136275352</v>
      </c>
      <c r="K241" s="218">
        <f t="shared" si="29"/>
        <v>44409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235">
        <f t="shared" si="30"/>
        <v>45.85</v>
      </c>
      <c r="T241" s="229">
        <f t="shared" si="31"/>
        <v>30.932000000000002</v>
      </c>
      <c r="U241" s="224">
        <f t="shared" si="32"/>
        <v>0.19</v>
      </c>
      <c r="V241" s="226">
        <f t="shared" si="33"/>
        <v>9.418021E-2</v>
      </c>
      <c r="W241" s="225">
        <f t="shared" si="34"/>
        <v>40.588999999999999</v>
      </c>
      <c r="X241" s="225">
        <f t="shared" si="35"/>
        <v>39.697000000000003</v>
      </c>
      <c r="Y241" s="224">
        <f t="shared" si="36"/>
        <v>0.23706933136275352</v>
      </c>
      <c r="Z241" s="309">
        <v>0</v>
      </c>
      <c r="AA241" s="8">
        <v>0</v>
      </c>
      <c r="AB241" s="221">
        <v>0</v>
      </c>
      <c r="AC241" s="191">
        <v>100</v>
      </c>
      <c r="AD241" s="191">
        <v>25</v>
      </c>
      <c r="AE241" s="191">
        <v>285</v>
      </c>
      <c r="AF241" s="191">
        <v>245</v>
      </c>
    </row>
    <row r="242" spans="1:32" x14ac:dyDescent="0.2">
      <c r="A242" s="215">
        <v>237</v>
      </c>
      <c r="B242" s="223">
        <f t="shared" si="28"/>
        <v>44440</v>
      </c>
      <c r="C242" s="224">
        <f>VLOOKUP(B242, 'Power Curves'!$B$9:$I$261, 3)+IF(BasisNumber=1, 0,VLOOKUP(B242,'Power Curves'!$BM$9:$BO$316,2))</f>
        <v>45.85</v>
      </c>
      <c r="D242" s="224">
        <f>VLOOKUP(B242, 'Power Curves'!$B$9:$I$261, 7)+IF(BasisNumber=1, 0,VLOOKUP(B242,'Power Curves'!$BM$9:$BO$316,3))</f>
        <v>30.932000000000002</v>
      </c>
      <c r="E242" s="225">
        <f>IF(VLOOKUP(B242,'Power Curves'!$K$9:$AD$232,15)&lt;&gt;0, VLOOKUP(B242,'Power Curves'!$K$9:$AD$232,15), E230)</f>
        <v>0.19</v>
      </c>
      <c r="F242" s="226">
        <f>IF(VLOOKUP(B242,'Power Curves'!$K$9:$AD$232,19)&lt;&gt;0, VLOOKUP(B242,'Power Curves'!$K$9:$AD$232,19), F241)</f>
        <v>9.418021E-2</v>
      </c>
      <c r="G242" s="225">
        <f>VLOOKUP(B242, 'Power Curves'!$K$9:$R$330, 3)</f>
        <v>40.588999999999999</v>
      </c>
      <c r="H242" s="225">
        <f>VLOOKUP(B242, 'Power Curves'!$K$9:$R$330, 7)</f>
        <v>39.697000000000003</v>
      </c>
      <c r="I242" s="308">
        <f>SQRT( (VLOOKUP(B242, 'Power Curves'!$K$9:$AL$227, 23)^2*16+VLOOKUP(B242, 'Power Curves'!$K$9:$AL$227, 27)^2*8)/24)</f>
        <v>0.23706933136275352</v>
      </c>
      <c r="K242" s="218">
        <f t="shared" si="29"/>
        <v>44440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235">
        <f t="shared" si="30"/>
        <v>45.85</v>
      </c>
      <c r="T242" s="229">
        <f t="shared" si="31"/>
        <v>30.932000000000002</v>
      </c>
      <c r="U242" s="224">
        <f t="shared" si="32"/>
        <v>0.19</v>
      </c>
      <c r="V242" s="226">
        <f t="shared" si="33"/>
        <v>9.418021E-2</v>
      </c>
      <c r="W242" s="225">
        <f t="shared" si="34"/>
        <v>40.588999999999999</v>
      </c>
      <c r="X242" s="225">
        <f t="shared" si="35"/>
        <v>39.697000000000003</v>
      </c>
      <c r="Y242" s="224">
        <f t="shared" si="36"/>
        <v>0.23706933136275352</v>
      </c>
      <c r="Z242" s="309">
        <v>0</v>
      </c>
      <c r="AA242" s="8">
        <v>0</v>
      </c>
      <c r="AB242" s="221">
        <v>0</v>
      </c>
      <c r="AC242" s="191">
        <v>100</v>
      </c>
      <c r="AD242" s="191">
        <v>25</v>
      </c>
      <c r="AE242" s="191">
        <v>286</v>
      </c>
      <c r="AF242" s="191">
        <v>246</v>
      </c>
    </row>
    <row r="243" spans="1:32" x14ac:dyDescent="0.2">
      <c r="A243" s="215">
        <v>238</v>
      </c>
      <c r="B243" s="223">
        <f t="shared" si="28"/>
        <v>44470</v>
      </c>
      <c r="C243" s="224">
        <f>VLOOKUP(B243, 'Power Curves'!$B$9:$I$261, 3)+IF(BasisNumber=1, 0,VLOOKUP(B243,'Power Curves'!$BM$9:$BO$316,2))</f>
        <v>45.85</v>
      </c>
      <c r="D243" s="224">
        <f>VLOOKUP(B243, 'Power Curves'!$B$9:$I$261, 7)+IF(BasisNumber=1, 0,VLOOKUP(B243,'Power Curves'!$BM$9:$BO$316,3))</f>
        <v>30.932000000000002</v>
      </c>
      <c r="E243" s="225">
        <f>IF(VLOOKUP(B243,'Power Curves'!$K$9:$AD$232,15)&lt;&gt;0, VLOOKUP(B243,'Power Curves'!$K$9:$AD$232,15), E231)</f>
        <v>0.19</v>
      </c>
      <c r="F243" s="226">
        <f>IF(VLOOKUP(B243,'Power Curves'!$K$9:$AD$232,19)&lt;&gt;0, VLOOKUP(B243,'Power Curves'!$K$9:$AD$232,19), F242)</f>
        <v>9.418021E-2</v>
      </c>
      <c r="G243" s="225">
        <f>VLOOKUP(B243, 'Power Curves'!$K$9:$R$330, 3)</f>
        <v>40.588999999999999</v>
      </c>
      <c r="H243" s="225">
        <f>VLOOKUP(B243, 'Power Curves'!$K$9:$R$330, 7)</f>
        <v>39.697000000000003</v>
      </c>
      <c r="I243" s="308">
        <f>SQRT( (VLOOKUP(B243, 'Power Curves'!$K$9:$AL$227, 23)^2*16+VLOOKUP(B243, 'Power Curves'!$K$9:$AL$227, 27)^2*8)/24)</f>
        <v>0.23706933136275352</v>
      </c>
      <c r="K243" s="218">
        <f t="shared" si="29"/>
        <v>44470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235">
        <f t="shared" si="30"/>
        <v>45.85</v>
      </c>
      <c r="T243" s="229">
        <f t="shared" si="31"/>
        <v>30.932000000000002</v>
      </c>
      <c r="U243" s="224">
        <f t="shared" si="32"/>
        <v>0.19</v>
      </c>
      <c r="V243" s="226">
        <f t="shared" si="33"/>
        <v>9.418021E-2</v>
      </c>
      <c r="W243" s="225">
        <f t="shared" si="34"/>
        <v>40.588999999999999</v>
      </c>
      <c r="X243" s="225">
        <f t="shared" si="35"/>
        <v>39.697000000000003</v>
      </c>
      <c r="Y243" s="224">
        <f t="shared" si="36"/>
        <v>0.23706933136275352</v>
      </c>
      <c r="Z243" s="309">
        <v>0</v>
      </c>
      <c r="AA243" s="8">
        <v>0</v>
      </c>
      <c r="AB243" s="221">
        <v>0</v>
      </c>
      <c r="AC243" s="191">
        <v>100</v>
      </c>
      <c r="AD243" s="191">
        <v>25</v>
      </c>
      <c r="AE243" s="191">
        <v>287</v>
      </c>
      <c r="AF243" s="191">
        <v>247</v>
      </c>
    </row>
    <row r="244" spans="1:32" x14ac:dyDescent="0.2">
      <c r="A244" s="215">
        <v>239</v>
      </c>
      <c r="B244" s="223">
        <f t="shared" si="28"/>
        <v>44501</v>
      </c>
      <c r="C244" s="224">
        <f>VLOOKUP(B244, 'Power Curves'!$B$9:$I$261, 3)+IF(BasisNumber=1, 0,VLOOKUP(B244,'Power Curves'!$BM$9:$BO$316,2))</f>
        <v>45.85</v>
      </c>
      <c r="D244" s="224">
        <f>VLOOKUP(B244, 'Power Curves'!$B$9:$I$261, 7)+IF(BasisNumber=1, 0,VLOOKUP(B244,'Power Curves'!$BM$9:$BO$316,3))</f>
        <v>30.932000000000002</v>
      </c>
      <c r="E244" s="225">
        <f>IF(VLOOKUP(B244,'Power Curves'!$K$9:$AD$232,15)&lt;&gt;0, VLOOKUP(B244,'Power Curves'!$K$9:$AD$232,15), E232)</f>
        <v>0.19</v>
      </c>
      <c r="F244" s="226">
        <f>IF(VLOOKUP(B244,'Power Curves'!$K$9:$AD$232,19)&lt;&gt;0, VLOOKUP(B244,'Power Curves'!$K$9:$AD$232,19), F243)</f>
        <v>9.418021E-2</v>
      </c>
      <c r="G244" s="225">
        <f>VLOOKUP(B244, 'Power Curves'!$K$9:$R$330, 3)</f>
        <v>40.588999999999999</v>
      </c>
      <c r="H244" s="225">
        <f>VLOOKUP(B244, 'Power Curves'!$K$9:$R$330, 7)</f>
        <v>39.697000000000003</v>
      </c>
      <c r="I244" s="308">
        <f>SQRT( (VLOOKUP(B244, 'Power Curves'!$K$9:$AL$227, 23)^2*16+VLOOKUP(B244, 'Power Curves'!$K$9:$AL$227, 27)^2*8)/24)</f>
        <v>0.23706933136275352</v>
      </c>
      <c r="K244" s="218">
        <f t="shared" si="29"/>
        <v>44501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235">
        <f t="shared" si="30"/>
        <v>45.85</v>
      </c>
      <c r="T244" s="229">
        <f t="shared" si="31"/>
        <v>30.932000000000002</v>
      </c>
      <c r="U244" s="224">
        <f t="shared" si="32"/>
        <v>0.19</v>
      </c>
      <c r="V244" s="226">
        <f t="shared" si="33"/>
        <v>9.418021E-2</v>
      </c>
      <c r="W244" s="225">
        <f t="shared" si="34"/>
        <v>40.588999999999999</v>
      </c>
      <c r="X244" s="225">
        <f t="shared" si="35"/>
        <v>39.697000000000003</v>
      </c>
      <c r="Y244" s="224">
        <f t="shared" si="36"/>
        <v>0.23706933136275352</v>
      </c>
      <c r="Z244" s="309">
        <v>0</v>
      </c>
      <c r="AA244" s="8">
        <v>0</v>
      </c>
      <c r="AB244" s="221">
        <v>0</v>
      </c>
      <c r="AC244" s="191">
        <v>100</v>
      </c>
      <c r="AD244" s="191">
        <v>25</v>
      </c>
      <c r="AE244" s="191">
        <v>288</v>
      </c>
      <c r="AF244" s="191">
        <v>248</v>
      </c>
    </row>
    <row r="245" spans="1:32" x14ac:dyDescent="0.2">
      <c r="A245" s="215">
        <v>240</v>
      </c>
      <c r="B245" s="223">
        <f t="shared" si="28"/>
        <v>44531</v>
      </c>
      <c r="C245" s="224">
        <f>VLOOKUP(B245, 'Power Curves'!$B$9:$I$261, 3)+IF(BasisNumber=1, 0,VLOOKUP(B245,'Power Curves'!$BM$9:$BO$316,2))</f>
        <v>45.85</v>
      </c>
      <c r="D245" s="224">
        <f>VLOOKUP(B245, 'Power Curves'!$B$9:$I$261, 7)+IF(BasisNumber=1, 0,VLOOKUP(B245,'Power Curves'!$BM$9:$BO$316,3))</f>
        <v>30.932000000000002</v>
      </c>
      <c r="E245" s="225">
        <f>IF(VLOOKUP(B245,'Power Curves'!$K$9:$AD$232,15)&lt;&gt;0, VLOOKUP(B245,'Power Curves'!$K$9:$AD$232,15), E233)</f>
        <v>0.19</v>
      </c>
      <c r="F245" s="226">
        <f>IF(VLOOKUP(B245,'Power Curves'!$K$9:$AD$232,19)&lt;&gt;0, VLOOKUP(B245,'Power Curves'!$K$9:$AD$232,19), F244)</f>
        <v>9.418021E-2</v>
      </c>
      <c r="G245" s="225">
        <f>VLOOKUP(B245, 'Power Curves'!$K$9:$R$330, 3)</f>
        <v>40.588999999999999</v>
      </c>
      <c r="H245" s="225">
        <f>VLOOKUP(B245, 'Power Curves'!$K$9:$R$330, 7)</f>
        <v>39.697000000000003</v>
      </c>
      <c r="I245" s="308">
        <f>SQRT( (VLOOKUP(B245, 'Power Curves'!$K$9:$AL$227, 23)^2*16+VLOOKUP(B245, 'Power Curves'!$K$9:$AL$227, 27)^2*8)/24)</f>
        <v>0.23706933136275352</v>
      </c>
      <c r="K245" s="218">
        <f t="shared" si="29"/>
        <v>44531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235">
        <f t="shared" si="30"/>
        <v>45.85</v>
      </c>
      <c r="T245" s="229">
        <f t="shared" si="31"/>
        <v>30.932000000000002</v>
      </c>
      <c r="U245" s="224">
        <f t="shared" si="32"/>
        <v>0.19</v>
      </c>
      <c r="V245" s="226">
        <f t="shared" si="33"/>
        <v>9.418021E-2</v>
      </c>
      <c r="W245" s="225">
        <f t="shared" si="34"/>
        <v>40.588999999999999</v>
      </c>
      <c r="X245" s="225">
        <f t="shared" si="35"/>
        <v>39.697000000000003</v>
      </c>
      <c r="Y245" s="224">
        <f t="shared" si="36"/>
        <v>0.23706933136275352</v>
      </c>
      <c r="Z245" s="309">
        <v>0</v>
      </c>
      <c r="AA245" s="8">
        <v>0</v>
      </c>
      <c r="AB245" s="221">
        <v>0</v>
      </c>
      <c r="AC245" s="191">
        <v>100</v>
      </c>
      <c r="AD245" s="191">
        <v>25</v>
      </c>
      <c r="AE245" s="191">
        <v>289</v>
      </c>
      <c r="AF245" s="191">
        <v>249</v>
      </c>
    </row>
    <row r="246" spans="1:32" x14ac:dyDescent="0.2">
      <c r="A246" s="215">
        <v>241</v>
      </c>
      <c r="B246" s="223">
        <f t="shared" si="28"/>
        <v>44562</v>
      </c>
      <c r="C246" s="224">
        <f>VLOOKUP(B246, 'Power Curves'!$B$9:$I$261, 3)+IF(BasisNumber=1, 0,VLOOKUP(B246,'Power Curves'!$BM$9:$BO$316,2))</f>
        <v>45.85</v>
      </c>
      <c r="D246" s="224">
        <f>VLOOKUP(B246, 'Power Curves'!$B$9:$I$261, 7)+IF(BasisNumber=1, 0,VLOOKUP(B246,'Power Curves'!$BM$9:$BO$316,3))</f>
        <v>30.932000000000002</v>
      </c>
      <c r="E246" s="225">
        <f>IF(VLOOKUP(B246,'Power Curves'!$K$9:$AD$232,15)&lt;&gt;0, VLOOKUP(B246,'Power Curves'!$K$9:$AD$232,15), E234)</f>
        <v>0.19</v>
      </c>
      <c r="F246" s="226">
        <f>IF(VLOOKUP(B246,'Power Curves'!$K$9:$AD$232,19)&lt;&gt;0, VLOOKUP(B246,'Power Curves'!$K$9:$AD$232,19), F245)</f>
        <v>9.418021E-2</v>
      </c>
      <c r="G246" s="225">
        <f>VLOOKUP(B246, 'Power Curves'!$K$9:$R$330, 3)</f>
        <v>40.588999999999999</v>
      </c>
      <c r="H246" s="225">
        <f>VLOOKUP(B246, 'Power Curves'!$K$9:$R$330, 7)</f>
        <v>39.697000000000003</v>
      </c>
      <c r="I246" s="308">
        <f>SQRT( (VLOOKUP(B246, 'Power Curves'!$K$9:$AL$227, 23)^2*16+VLOOKUP(B246, 'Power Curves'!$K$9:$AL$227, 27)^2*8)/24)</f>
        <v>0.23706933136275352</v>
      </c>
      <c r="K246" s="218">
        <f t="shared" si="29"/>
        <v>44562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235">
        <f t="shared" si="30"/>
        <v>45.85</v>
      </c>
      <c r="T246" s="229">
        <f t="shared" si="31"/>
        <v>30.932000000000002</v>
      </c>
      <c r="U246" s="224">
        <f t="shared" si="32"/>
        <v>0.19</v>
      </c>
      <c r="V246" s="226">
        <f t="shared" si="33"/>
        <v>9.418021E-2</v>
      </c>
      <c r="W246" s="225">
        <f t="shared" si="34"/>
        <v>40.588999999999999</v>
      </c>
      <c r="X246" s="225">
        <f t="shared" si="35"/>
        <v>39.697000000000003</v>
      </c>
      <c r="Y246" s="224">
        <f t="shared" si="36"/>
        <v>0.23706933136275352</v>
      </c>
      <c r="Z246" s="309">
        <v>0</v>
      </c>
      <c r="AA246" s="8">
        <v>0</v>
      </c>
      <c r="AB246" s="221">
        <v>0</v>
      </c>
      <c r="AC246" s="191">
        <v>100</v>
      </c>
      <c r="AD246" s="191">
        <v>25</v>
      </c>
      <c r="AE246" s="191">
        <v>290</v>
      </c>
      <c r="AF246" s="191">
        <v>250</v>
      </c>
    </row>
    <row r="247" spans="1:32" x14ac:dyDescent="0.2">
      <c r="A247" s="215">
        <v>242</v>
      </c>
      <c r="B247" s="223">
        <f t="shared" si="28"/>
        <v>44593</v>
      </c>
      <c r="C247" s="224">
        <f>VLOOKUP(B247, 'Power Curves'!$B$9:$I$261, 3)+IF(BasisNumber=1, 0,VLOOKUP(B247,'Power Curves'!$BM$9:$BO$316,2))</f>
        <v>45.85</v>
      </c>
      <c r="D247" s="224">
        <f>VLOOKUP(B247, 'Power Curves'!$B$9:$I$261, 7)+IF(BasisNumber=1, 0,VLOOKUP(B247,'Power Curves'!$BM$9:$BO$316,3))</f>
        <v>30.932000000000002</v>
      </c>
      <c r="E247" s="225">
        <f>IF(VLOOKUP(B247,'Power Curves'!$K$9:$AD$232,15)&lt;&gt;0, VLOOKUP(B247,'Power Curves'!$K$9:$AD$232,15), E235)</f>
        <v>0.19</v>
      </c>
      <c r="F247" s="226">
        <f>IF(VLOOKUP(B247,'Power Curves'!$K$9:$AD$232,19)&lt;&gt;0, VLOOKUP(B247,'Power Curves'!$K$9:$AD$232,19), F246)</f>
        <v>9.418021E-2</v>
      </c>
      <c r="G247" s="225">
        <f>VLOOKUP(B247, 'Power Curves'!$K$9:$R$330, 3)</f>
        <v>40.588999999999999</v>
      </c>
      <c r="H247" s="225">
        <f>VLOOKUP(B247, 'Power Curves'!$K$9:$R$330, 7)</f>
        <v>39.697000000000003</v>
      </c>
      <c r="I247" s="308">
        <f>SQRT( (VLOOKUP(B247, 'Power Curves'!$K$9:$AL$227, 23)^2*16+VLOOKUP(B247, 'Power Curves'!$K$9:$AL$227, 27)^2*8)/24)</f>
        <v>0.23706933136275352</v>
      </c>
      <c r="K247" s="218">
        <f t="shared" si="29"/>
        <v>44593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235">
        <f t="shared" si="30"/>
        <v>45.85</v>
      </c>
      <c r="T247" s="229">
        <f t="shared" si="31"/>
        <v>30.932000000000002</v>
      </c>
      <c r="U247" s="224">
        <f t="shared" si="32"/>
        <v>0.19</v>
      </c>
      <c r="V247" s="226">
        <f t="shared" si="33"/>
        <v>9.418021E-2</v>
      </c>
      <c r="W247" s="225">
        <f t="shared" si="34"/>
        <v>40.588999999999999</v>
      </c>
      <c r="X247" s="225">
        <f t="shared" si="35"/>
        <v>39.697000000000003</v>
      </c>
      <c r="Y247" s="224">
        <f t="shared" si="36"/>
        <v>0.23706933136275352</v>
      </c>
      <c r="Z247" s="309">
        <v>0</v>
      </c>
      <c r="AA247" s="8">
        <v>0</v>
      </c>
      <c r="AB247" s="221">
        <v>0</v>
      </c>
      <c r="AC247" s="191">
        <v>100</v>
      </c>
      <c r="AD247" s="191">
        <v>25</v>
      </c>
      <c r="AE247" s="191">
        <v>291</v>
      </c>
      <c r="AF247" s="191">
        <v>251</v>
      </c>
    </row>
    <row r="248" spans="1:32" x14ac:dyDescent="0.2">
      <c r="A248" s="215">
        <v>243</v>
      </c>
      <c r="B248" s="223">
        <f t="shared" si="28"/>
        <v>44621</v>
      </c>
      <c r="C248" s="224">
        <f>VLOOKUP(B248, 'Power Curves'!$B$9:$I$261, 3)+IF(BasisNumber=1, 0,VLOOKUP(B248,'Power Curves'!$BM$9:$BO$316,2))</f>
        <v>45.85</v>
      </c>
      <c r="D248" s="224">
        <f>VLOOKUP(B248, 'Power Curves'!$B$9:$I$261, 7)+IF(BasisNumber=1, 0,VLOOKUP(B248,'Power Curves'!$BM$9:$BO$316,3))</f>
        <v>30.932000000000002</v>
      </c>
      <c r="E248" s="225">
        <f>IF(VLOOKUP(B248,'Power Curves'!$K$9:$AD$232,15)&lt;&gt;0, VLOOKUP(B248,'Power Curves'!$K$9:$AD$232,15), E236)</f>
        <v>0.19</v>
      </c>
      <c r="F248" s="226">
        <f>IF(VLOOKUP(B248,'Power Curves'!$K$9:$AD$232,19)&lt;&gt;0, VLOOKUP(B248,'Power Curves'!$K$9:$AD$232,19), F247)</f>
        <v>9.418021E-2</v>
      </c>
      <c r="G248" s="225">
        <f>VLOOKUP(B248, 'Power Curves'!$K$9:$R$330, 3)</f>
        <v>40.588999999999999</v>
      </c>
      <c r="H248" s="225">
        <f>VLOOKUP(B248, 'Power Curves'!$K$9:$R$330, 7)</f>
        <v>39.697000000000003</v>
      </c>
      <c r="I248" s="308">
        <f>SQRT( (VLOOKUP(B248, 'Power Curves'!$K$9:$AL$227, 23)^2*16+VLOOKUP(B248, 'Power Curves'!$K$9:$AL$227, 27)^2*8)/24)</f>
        <v>0.23706933136275352</v>
      </c>
      <c r="K248" s="218">
        <f t="shared" si="29"/>
        <v>44621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235">
        <f t="shared" si="30"/>
        <v>45.85</v>
      </c>
      <c r="T248" s="229">
        <f t="shared" si="31"/>
        <v>30.932000000000002</v>
      </c>
      <c r="U248" s="224">
        <f t="shared" si="32"/>
        <v>0.19</v>
      </c>
      <c r="V248" s="226">
        <f t="shared" si="33"/>
        <v>9.418021E-2</v>
      </c>
      <c r="W248" s="225">
        <f t="shared" si="34"/>
        <v>40.588999999999999</v>
      </c>
      <c r="X248" s="225">
        <f t="shared" si="35"/>
        <v>39.697000000000003</v>
      </c>
      <c r="Y248" s="224">
        <f t="shared" si="36"/>
        <v>0.23706933136275352</v>
      </c>
      <c r="Z248" s="309">
        <v>0</v>
      </c>
      <c r="AA248" s="8">
        <v>0</v>
      </c>
      <c r="AB248" s="221">
        <v>0</v>
      </c>
      <c r="AC248" s="191">
        <v>100</v>
      </c>
      <c r="AD248" s="191">
        <v>25</v>
      </c>
      <c r="AE248" s="191">
        <v>292</v>
      </c>
      <c r="AF248" s="191">
        <v>252</v>
      </c>
    </row>
    <row r="249" spans="1:32" x14ac:dyDescent="0.2">
      <c r="A249" s="215">
        <v>244</v>
      </c>
      <c r="B249" s="223">
        <f t="shared" si="28"/>
        <v>44652</v>
      </c>
      <c r="C249" s="224">
        <f>VLOOKUP(B249, 'Power Curves'!$B$9:$I$261, 3)+IF(BasisNumber=1, 0,VLOOKUP(B249,'Power Curves'!$BM$9:$BO$316,2))</f>
        <v>45.85</v>
      </c>
      <c r="D249" s="224">
        <f>VLOOKUP(B249, 'Power Curves'!$B$9:$I$261, 7)+IF(BasisNumber=1, 0,VLOOKUP(B249,'Power Curves'!$BM$9:$BO$316,3))</f>
        <v>30.932000000000002</v>
      </c>
      <c r="E249" s="225">
        <f>IF(VLOOKUP(B249,'Power Curves'!$K$9:$AD$232,15)&lt;&gt;0, VLOOKUP(B249,'Power Curves'!$K$9:$AD$232,15), E237)</f>
        <v>0.19</v>
      </c>
      <c r="F249" s="226">
        <f>IF(VLOOKUP(B249,'Power Curves'!$K$9:$AD$232,19)&lt;&gt;0, VLOOKUP(B249,'Power Curves'!$K$9:$AD$232,19), F248)</f>
        <v>9.418021E-2</v>
      </c>
      <c r="G249" s="225">
        <f>VLOOKUP(B249, 'Power Curves'!$K$9:$R$330, 3)</f>
        <v>40.588999999999999</v>
      </c>
      <c r="H249" s="225">
        <f>VLOOKUP(B249, 'Power Curves'!$K$9:$R$330, 7)</f>
        <v>39.697000000000003</v>
      </c>
      <c r="I249" s="308">
        <f>SQRT( (VLOOKUP(B249, 'Power Curves'!$K$9:$AL$227, 23)^2*16+VLOOKUP(B249, 'Power Curves'!$K$9:$AL$227, 27)^2*8)/24)</f>
        <v>0.23706933136275352</v>
      </c>
      <c r="K249" s="218">
        <f t="shared" si="29"/>
        <v>44652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235">
        <f t="shared" si="30"/>
        <v>45.85</v>
      </c>
      <c r="T249" s="229">
        <f t="shared" si="31"/>
        <v>30.932000000000002</v>
      </c>
      <c r="U249" s="224">
        <f t="shared" si="32"/>
        <v>0.19</v>
      </c>
      <c r="V249" s="226">
        <f t="shared" si="33"/>
        <v>9.418021E-2</v>
      </c>
      <c r="W249" s="225">
        <f t="shared" si="34"/>
        <v>40.588999999999999</v>
      </c>
      <c r="X249" s="225">
        <f t="shared" si="35"/>
        <v>39.697000000000003</v>
      </c>
      <c r="Y249" s="224">
        <f t="shared" si="36"/>
        <v>0.23706933136275352</v>
      </c>
      <c r="Z249" s="309">
        <v>0</v>
      </c>
      <c r="AA249" s="8">
        <v>0</v>
      </c>
      <c r="AB249" s="221">
        <v>0</v>
      </c>
      <c r="AC249" s="191">
        <v>100</v>
      </c>
      <c r="AD249" s="191">
        <v>25</v>
      </c>
      <c r="AE249" s="191">
        <v>293</v>
      </c>
      <c r="AF249" s="191">
        <v>253</v>
      </c>
    </row>
    <row r="250" spans="1:32" x14ac:dyDescent="0.2">
      <c r="A250" s="215">
        <v>245</v>
      </c>
      <c r="B250" s="223">
        <f t="shared" si="28"/>
        <v>44682</v>
      </c>
      <c r="C250" s="224">
        <f>VLOOKUP(B250, 'Power Curves'!$B$9:$I$261, 3)+IF(BasisNumber=1, 0,VLOOKUP(B250,'Power Curves'!$BM$9:$BO$316,2))</f>
        <v>45.85</v>
      </c>
      <c r="D250" s="224">
        <f>VLOOKUP(B250, 'Power Curves'!$B$9:$I$261, 7)+IF(BasisNumber=1, 0,VLOOKUP(B250,'Power Curves'!$BM$9:$BO$316,3))</f>
        <v>30.932000000000002</v>
      </c>
      <c r="E250" s="225">
        <f>IF(VLOOKUP(B250,'Power Curves'!$K$9:$AD$232,15)&lt;&gt;0, VLOOKUP(B250,'Power Curves'!$K$9:$AD$232,15), E238)</f>
        <v>0.19</v>
      </c>
      <c r="F250" s="226">
        <f>IF(VLOOKUP(B250,'Power Curves'!$K$9:$AD$232,19)&lt;&gt;0, VLOOKUP(B250,'Power Curves'!$K$9:$AD$232,19), F249)</f>
        <v>9.418021E-2</v>
      </c>
      <c r="G250" s="225">
        <f>VLOOKUP(B250, 'Power Curves'!$K$9:$R$330, 3)</f>
        <v>40.588999999999999</v>
      </c>
      <c r="H250" s="225">
        <f>VLOOKUP(B250, 'Power Curves'!$K$9:$R$330, 7)</f>
        <v>39.697000000000003</v>
      </c>
      <c r="I250" s="308">
        <f>SQRT( (VLOOKUP(B250, 'Power Curves'!$K$9:$AL$227, 23)^2*16+VLOOKUP(B250, 'Power Curves'!$K$9:$AL$227, 27)^2*8)/24)</f>
        <v>0.23706933136275352</v>
      </c>
      <c r="K250" s="218">
        <f t="shared" si="29"/>
        <v>44682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235">
        <f t="shared" si="30"/>
        <v>45.85</v>
      </c>
      <c r="T250" s="229">
        <f t="shared" si="31"/>
        <v>30.932000000000002</v>
      </c>
      <c r="U250" s="224">
        <f t="shared" si="32"/>
        <v>0.19</v>
      </c>
      <c r="V250" s="226">
        <f t="shared" si="33"/>
        <v>9.418021E-2</v>
      </c>
      <c r="W250" s="225">
        <f t="shared" si="34"/>
        <v>40.588999999999999</v>
      </c>
      <c r="X250" s="225">
        <f t="shared" si="35"/>
        <v>39.697000000000003</v>
      </c>
      <c r="Y250" s="224">
        <f t="shared" si="36"/>
        <v>0.23706933136275352</v>
      </c>
      <c r="Z250" s="309">
        <v>0</v>
      </c>
      <c r="AA250" s="8">
        <v>0</v>
      </c>
      <c r="AB250" s="221">
        <v>0</v>
      </c>
      <c r="AC250" s="191">
        <v>100</v>
      </c>
      <c r="AD250" s="191">
        <v>25</v>
      </c>
      <c r="AE250" s="191">
        <v>294</v>
      </c>
      <c r="AF250" s="191">
        <v>254</v>
      </c>
    </row>
    <row r="251" spans="1:32" x14ac:dyDescent="0.2">
      <c r="A251" s="215">
        <v>246</v>
      </c>
      <c r="B251" s="223">
        <f t="shared" si="28"/>
        <v>44713</v>
      </c>
      <c r="C251" s="224">
        <f>VLOOKUP(B251, 'Power Curves'!$B$9:$I$261, 3)+IF(BasisNumber=1, 0,VLOOKUP(B251,'Power Curves'!$BM$9:$BO$316,2))</f>
        <v>45.85</v>
      </c>
      <c r="D251" s="224">
        <f>VLOOKUP(B251, 'Power Curves'!$B$9:$I$261, 7)+IF(BasisNumber=1, 0,VLOOKUP(B251,'Power Curves'!$BM$9:$BO$316,3))</f>
        <v>30.932000000000002</v>
      </c>
      <c r="E251" s="225">
        <f>IF(VLOOKUP(B251,'Power Curves'!$K$9:$AD$232,15)&lt;&gt;0, VLOOKUP(B251,'Power Curves'!$K$9:$AD$232,15), E239)</f>
        <v>0.19</v>
      </c>
      <c r="F251" s="226">
        <f>IF(VLOOKUP(B251,'Power Curves'!$K$9:$AD$232,19)&lt;&gt;0, VLOOKUP(B251,'Power Curves'!$K$9:$AD$232,19), F250)</f>
        <v>9.418021E-2</v>
      </c>
      <c r="G251" s="225">
        <f>VLOOKUP(B251, 'Power Curves'!$K$9:$R$330, 3)</f>
        <v>40.588999999999999</v>
      </c>
      <c r="H251" s="225">
        <f>VLOOKUP(B251, 'Power Curves'!$K$9:$R$330, 7)</f>
        <v>39.697000000000003</v>
      </c>
      <c r="I251" s="308">
        <f>SQRT( (VLOOKUP(B251, 'Power Curves'!$K$9:$AL$227, 23)^2*16+VLOOKUP(B251, 'Power Curves'!$K$9:$AL$227, 27)^2*8)/24)</f>
        <v>0.23706933136275352</v>
      </c>
      <c r="K251" s="218">
        <f t="shared" si="29"/>
        <v>44713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235">
        <f t="shared" si="30"/>
        <v>45.85</v>
      </c>
      <c r="T251" s="229">
        <f t="shared" si="31"/>
        <v>30.932000000000002</v>
      </c>
      <c r="U251" s="224">
        <f t="shared" si="32"/>
        <v>0.19</v>
      </c>
      <c r="V251" s="226">
        <f t="shared" si="33"/>
        <v>9.418021E-2</v>
      </c>
      <c r="W251" s="225">
        <f t="shared" si="34"/>
        <v>40.588999999999999</v>
      </c>
      <c r="X251" s="225">
        <f t="shared" si="35"/>
        <v>39.697000000000003</v>
      </c>
      <c r="Y251" s="224">
        <f t="shared" si="36"/>
        <v>0.23706933136275352</v>
      </c>
      <c r="Z251" s="309">
        <v>0</v>
      </c>
      <c r="AA251" s="8">
        <v>0</v>
      </c>
      <c r="AB251" s="221">
        <v>0</v>
      </c>
      <c r="AC251" s="191">
        <v>100</v>
      </c>
      <c r="AD251" s="191">
        <v>25</v>
      </c>
      <c r="AE251" s="191">
        <v>295</v>
      </c>
      <c r="AF251" s="191">
        <v>255</v>
      </c>
    </row>
    <row r="252" spans="1:32" x14ac:dyDescent="0.2">
      <c r="A252" s="215">
        <v>247</v>
      </c>
      <c r="B252" s="223">
        <f t="shared" si="28"/>
        <v>44743</v>
      </c>
      <c r="C252" s="224">
        <f>VLOOKUP(B252, 'Power Curves'!$B$9:$I$261, 3)+IF(BasisNumber=1, 0,VLOOKUP(B252,'Power Curves'!$BM$9:$BO$316,2))</f>
        <v>45.85</v>
      </c>
      <c r="D252" s="224">
        <f>VLOOKUP(B252, 'Power Curves'!$B$9:$I$261, 7)+IF(BasisNumber=1, 0,VLOOKUP(B252,'Power Curves'!$BM$9:$BO$316,3))</f>
        <v>30.932000000000002</v>
      </c>
      <c r="E252" s="225">
        <f>IF(VLOOKUP(B252,'Power Curves'!$K$9:$AD$232,15)&lt;&gt;0, VLOOKUP(B252,'Power Curves'!$K$9:$AD$232,15), E240)</f>
        <v>0.19</v>
      </c>
      <c r="F252" s="226">
        <f>IF(VLOOKUP(B252,'Power Curves'!$K$9:$AD$232,19)&lt;&gt;0, VLOOKUP(B252,'Power Curves'!$K$9:$AD$232,19), F251)</f>
        <v>9.418021E-2</v>
      </c>
      <c r="G252" s="225">
        <f>VLOOKUP(B252, 'Power Curves'!$K$9:$R$330, 3)</f>
        <v>40.588999999999999</v>
      </c>
      <c r="H252" s="225">
        <f>VLOOKUP(B252, 'Power Curves'!$K$9:$R$330, 7)</f>
        <v>39.697000000000003</v>
      </c>
      <c r="I252" s="308">
        <f>SQRT( (VLOOKUP(B252, 'Power Curves'!$K$9:$AL$227, 23)^2*16+VLOOKUP(B252, 'Power Curves'!$K$9:$AL$227, 27)^2*8)/24)</f>
        <v>0.23706933136275352</v>
      </c>
      <c r="K252" s="218">
        <f t="shared" si="29"/>
        <v>44743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235">
        <f t="shared" si="30"/>
        <v>45.85</v>
      </c>
      <c r="T252" s="229">
        <f t="shared" si="31"/>
        <v>30.932000000000002</v>
      </c>
      <c r="U252" s="224">
        <f t="shared" si="32"/>
        <v>0.19</v>
      </c>
      <c r="V252" s="226">
        <f t="shared" si="33"/>
        <v>9.418021E-2</v>
      </c>
      <c r="W252" s="225">
        <f t="shared" si="34"/>
        <v>40.588999999999999</v>
      </c>
      <c r="X252" s="225">
        <f t="shared" si="35"/>
        <v>39.697000000000003</v>
      </c>
      <c r="Y252" s="224">
        <f t="shared" si="36"/>
        <v>0.23706933136275352</v>
      </c>
      <c r="Z252" s="309">
        <v>0</v>
      </c>
      <c r="AA252" s="8">
        <v>0</v>
      </c>
      <c r="AB252" s="221">
        <v>0</v>
      </c>
      <c r="AC252" s="191">
        <v>100</v>
      </c>
      <c r="AD252" s="191">
        <v>25</v>
      </c>
      <c r="AE252" s="191">
        <v>296</v>
      </c>
      <c r="AF252" s="191">
        <v>256</v>
      </c>
    </row>
    <row r="253" spans="1:32" x14ac:dyDescent="0.2">
      <c r="A253" s="215">
        <v>248</v>
      </c>
      <c r="B253" s="223">
        <f t="shared" si="28"/>
        <v>44774</v>
      </c>
      <c r="C253" s="224">
        <f>VLOOKUP(B253, 'Power Curves'!$B$9:$I$261, 3)+IF(BasisNumber=1, 0,VLOOKUP(B253,'Power Curves'!$BM$9:$BO$316,2))</f>
        <v>45.85</v>
      </c>
      <c r="D253" s="224">
        <f>VLOOKUP(B253, 'Power Curves'!$B$9:$I$261, 7)+IF(BasisNumber=1, 0,VLOOKUP(B253,'Power Curves'!$BM$9:$BO$316,3))</f>
        <v>30.932000000000002</v>
      </c>
      <c r="E253" s="225">
        <f>IF(VLOOKUP(B253,'Power Curves'!$K$9:$AD$232,15)&lt;&gt;0, VLOOKUP(B253,'Power Curves'!$K$9:$AD$232,15), E241)</f>
        <v>0.19</v>
      </c>
      <c r="F253" s="226">
        <f>IF(VLOOKUP(B253,'Power Curves'!$K$9:$AD$232,19)&lt;&gt;0, VLOOKUP(B253,'Power Curves'!$K$9:$AD$232,19), F252)</f>
        <v>9.418021E-2</v>
      </c>
      <c r="G253" s="225">
        <f>VLOOKUP(B253, 'Power Curves'!$K$9:$R$330, 3)</f>
        <v>40.588999999999999</v>
      </c>
      <c r="H253" s="225">
        <f>VLOOKUP(B253, 'Power Curves'!$K$9:$R$330, 7)</f>
        <v>39.697000000000003</v>
      </c>
      <c r="I253" s="308">
        <f>SQRT( (VLOOKUP(B253, 'Power Curves'!$K$9:$AL$227, 23)^2*16+VLOOKUP(B253, 'Power Curves'!$K$9:$AL$227, 27)^2*8)/24)</f>
        <v>0.23706933136275352</v>
      </c>
      <c r="K253" s="218">
        <f t="shared" si="29"/>
        <v>44774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235">
        <f t="shared" si="30"/>
        <v>45.85</v>
      </c>
      <c r="T253" s="229">
        <f t="shared" si="31"/>
        <v>30.932000000000002</v>
      </c>
      <c r="U253" s="224">
        <f t="shared" si="32"/>
        <v>0.19</v>
      </c>
      <c r="V253" s="226">
        <f t="shared" si="33"/>
        <v>9.418021E-2</v>
      </c>
      <c r="W253" s="225">
        <f t="shared" si="34"/>
        <v>40.588999999999999</v>
      </c>
      <c r="X253" s="225">
        <f t="shared" si="35"/>
        <v>39.697000000000003</v>
      </c>
      <c r="Y253" s="224">
        <f t="shared" si="36"/>
        <v>0.23706933136275352</v>
      </c>
      <c r="Z253" s="309">
        <v>0</v>
      </c>
      <c r="AA253" s="8">
        <v>0</v>
      </c>
      <c r="AB253" s="221">
        <v>0</v>
      </c>
      <c r="AC253" s="191">
        <v>100</v>
      </c>
      <c r="AD253" s="191">
        <v>25</v>
      </c>
      <c r="AE253" s="191">
        <v>297</v>
      </c>
      <c r="AF253" s="191">
        <v>257</v>
      </c>
    </row>
    <row r="254" spans="1:32" x14ac:dyDescent="0.2">
      <c r="A254" s="215">
        <v>249</v>
      </c>
      <c r="B254" s="223">
        <f t="shared" si="28"/>
        <v>44805</v>
      </c>
      <c r="C254" s="224">
        <f>VLOOKUP(B254, 'Power Curves'!$B$9:$I$261, 3)+IF(BasisNumber=1, 0,VLOOKUP(B254,'Power Curves'!$BM$9:$BO$316,2))</f>
        <v>45.85</v>
      </c>
      <c r="D254" s="224">
        <f>VLOOKUP(B254, 'Power Curves'!$B$9:$I$261, 7)+IF(BasisNumber=1, 0,VLOOKUP(B254,'Power Curves'!$BM$9:$BO$316,3))</f>
        <v>30.932000000000002</v>
      </c>
      <c r="E254" s="225">
        <f>IF(VLOOKUP(B254,'Power Curves'!$K$9:$AD$232,15)&lt;&gt;0, VLOOKUP(B254,'Power Curves'!$K$9:$AD$232,15), E242)</f>
        <v>0.19</v>
      </c>
      <c r="F254" s="226">
        <f>IF(VLOOKUP(B254,'Power Curves'!$K$9:$AD$232,19)&lt;&gt;0, VLOOKUP(B254,'Power Curves'!$K$9:$AD$232,19), F253)</f>
        <v>9.418021E-2</v>
      </c>
      <c r="G254" s="225">
        <f>VLOOKUP(B254, 'Power Curves'!$K$9:$R$330, 3)</f>
        <v>40.588999999999999</v>
      </c>
      <c r="H254" s="225">
        <f>VLOOKUP(B254, 'Power Curves'!$K$9:$R$330, 7)</f>
        <v>39.697000000000003</v>
      </c>
      <c r="I254" s="308">
        <f>SQRT( (VLOOKUP(B254, 'Power Curves'!$K$9:$AL$227, 23)^2*16+VLOOKUP(B254, 'Power Curves'!$K$9:$AL$227, 27)^2*8)/24)</f>
        <v>0.23706933136275352</v>
      </c>
      <c r="K254" s="218">
        <f t="shared" si="29"/>
        <v>44805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235">
        <f t="shared" si="30"/>
        <v>45.85</v>
      </c>
      <c r="T254" s="229">
        <f t="shared" si="31"/>
        <v>30.932000000000002</v>
      </c>
      <c r="U254" s="224">
        <f t="shared" si="32"/>
        <v>0.19</v>
      </c>
      <c r="V254" s="226">
        <f t="shared" si="33"/>
        <v>9.418021E-2</v>
      </c>
      <c r="W254" s="225">
        <f t="shared" si="34"/>
        <v>40.588999999999999</v>
      </c>
      <c r="X254" s="225">
        <f t="shared" si="35"/>
        <v>39.697000000000003</v>
      </c>
      <c r="Y254" s="224">
        <f t="shared" si="36"/>
        <v>0.23706933136275352</v>
      </c>
      <c r="Z254" s="309">
        <v>0</v>
      </c>
      <c r="AA254" s="8">
        <v>0</v>
      </c>
      <c r="AB254" s="221">
        <v>0</v>
      </c>
      <c r="AC254" s="191">
        <v>100</v>
      </c>
      <c r="AD254" s="191">
        <v>25</v>
      </c>
      <c r="AE254" s="191">
        <v>298</v>
      </c>
      <c r="AF254" s="191">
        <v>258</v>
      </c>
    </row>
    <row r="255" spans="1:32" x14ac:dyDescent="0.2">
      <c r="A255" s="215">
        <v>250</v>
      </c>
      <c r="B255" s="223">
        <f t="shared" si="28"/>
        <v>44835</v>
      </c>
      <c r="C255" s="224">
        <f>VLOOKUP(B255, 'Power Curves'!$B$9:$I$261, 3)+IF(BasisNumber=1, 0,VLOOKUP(B255,'Power Curves'!$BM$9:$BO$316,2))</f>
        <v>45.85</v>
      </c>
      <c r="D255" s="224">
        <f>VLOOKUP(B255, 'Power Curves'!$B$9:$I$261, 7)+IF(BasisNumber=1, 0,VLOOKUP(B255,'Power Curves'!$BM$9:$BO$316,3))</f>
        <v>30.932000000000002</v>
      </c>
      <c r="E255" s="225">
        <f>IF(VLOOKUP(B255,'Power Curves'!$K$9:$AD$232,15)&lt;&gt;0, VLOOKUP(B255,'Power Curves'!$K$9:$AD$232,15), E243)</f>
        <v>0.19</v>
      </c>
      <c r="F255" s="226">
        <f>IF(VLOOKUP(B255,'Power Curves'!$K$9:$AD$232,19)&lt;&gt;0, VLOOKUP(B255,'Power Curves'!$K$9:$AD$232,19), F254)</f>
        <v>9.418021E-2</v>
      </c>
      <c r="G255" s="225">
        <f>VLOOKUP(B255, 'Power Curves'!$K$9:$R$330, 3)</f>
        <v>40.588999999999999</v>
      </c>
      <c r="H255" s="225">
        <f>VLOOKUP(B255, 'Power Curves'!$K$9:$R$330, 7)</f>
        <v>39.697000000000003</v>
      </c>
      <c r="I255" s="308">
        <f>SQRT( (VLOOKUP(B255, 'Power Curves'!$K$9:$AL$227, 23)^2*16+VLOOKUP(B255, 'Power Curves'!$K$9:$AL$227, 27)^2*8)/24)</f>
        <v>0.23706933136275352</v>
      </c>
      <c r="K255" s="218">
        <f t="shared" si="29"/>
        <v>44835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235">
        <f t="shared" si="30"/>
        <v>45.85</v>
      </c>
      <c r="T255" s="229">
        <f t="shared" si="31"/>
        <v>30.932000000000002</v>
      </c>
      <c r="U255" s="224">
        <f t="shared" si="32"/>
        <v>0.19</v>
      </c>
      <c r="V255" s="226">
        <f t="shared" si="33"/>
        <v>9.418021E-2</v>
      </c>
      <c r="W255" s="225">
        <f t="shared" si="34"/>
        <v>40.588999999999999</v>
      </c>
      <c r="X255" s="225">
        <f t="shared" si="35"/>
        <v>39.697000000000003</v>
      </c>
      <c r="Y255" s="224">
        <f t="shared" si="36"/>
        <v>0.23706933136275352</v>
      </c>
      <c r="Z255" s="309">
        <v>0</v>
      </c>
      <c r="AA255" s="8">
        <v>0</v>
      </c>
      <c r="AB255" s="221">
        <v>0</v>
      </c>
      <c r="AC255" s="191">
        <v>100</v>
      </c>
      <c r="AD255" s="191">
        <v>25</v>
      </c>
      <c r="AE255" s="191">
        <v>299</v>
      </c>
      <c r="AF255" s="191">
        <v>259</v>
      </c>
    </row>
    <row r="256" spans="1:32" x14ac:dyDescent="0.2">
      <c r="A256" s="215">
        <v>251</v>
      </c>
      <c r="B256" s="223">
        <f t="shared" si="28"/>
        <v>44866</v>
      </c>
      <c r="C256" s="224">
        <f>VLOOKUP(B256, 'Power Curves'!$B$9:$I$261, 3)+IF(BasisNumber=1, 0,VLOOKUP(B256,'Power Curves'!$BM$9:$BO$316,2))</f>
        <v>45.85</v>
      </c>
      <c r="D256" s="224">
        <f>VLOOKUP(B256, 'Power Curves'!$B$9:$I$261, 7)+IF(BasisNumber=1, 0,VLOOKUP(B256,'Power Curves'!$BM$9:$BO$316,3))</f>
        <v>30.932000000000002</v>
      </c>
      <c r="E256" s="225">
        <f>IF(VLOOKUP(B256,'Power Curves'!$K$9:$AD$232,15)&lt;&gt;0, VLOOKUP(B256,'Power Curves'!$K$9:$AD$232,15), E244)</f>
        <v>0.19</v>
      </c>
      <c r="F256" s="226">
        <f>IF(VLOOKUP(B256,'Power Curves'!$K$9:$AD$232,19)&lt;&gt;0, VLOOKUP(B256,'Power Curves'!$K$9:$AD$232,19), F255)</f>
        <v>9.418021E-2</v>
      </c>
      <c r="G256" s="225">
        <f>VLOOKUP(B256, 'Power Curves'!$K$9:$R$330, 3)</f>
        <v>40.588999999999999</v>
      </c>
      <c r="H256" s="225">
        <f>VLOOKUP(B256, 'Power Curves'!$K$9:$R$330, 7)</f>
        <v>39.697000000000003</v>
      </c>
      <c r="I256" s="308">
        <f>SQRT( (VLOOKUP(B256, 'Power Curves'!$K$9:$AL$227, 23)^2*16+VLOOKUP(B256, 'Power Curves'!$K$9:$AL$227, 27)^2*8)/24)</f>
        <v>0.23706933136275352</v>
      </c>
      <c r="K256" s="218">
        <f t="shared" si="29"/>
        <v>44866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235">
        <f t="shared" si="30"/>
        <v>45.85</v>
      </c>
      <c r="T256" s="229">
        <f t="shared" si="31"/>
        <v>30.932000000000002</v>
      </c>
      <c r="U256" s="224">
        <f t="shared" si="32"/>
        <v>0.19</v>
      </c>
      <c r="V256" s="226">
        <f t="shared" si="33"/>
        <v>9.418021E-2</v>
      </c>
      <c r="W256" s="225">
        <f t="shared" si="34"/>
        <v>40.588999999999999</v>
      </c>
      <c r="X256" s="225">
        <f t="shared" si="35"/>
        <v>39.697000000000003</v>
      </c>
      <c r="Y256" s="224">
        <f t="shared" si="36"/>
        <v>0.23706933136275352</v>
      </c>
      <c r="Z256" s="309">
        <v>0</v>
      </c>
      <c r="AA256" s="8">
        <v>0</v>
      </c>
      <c r="AB256" s="221">
        <v>0</v>
      </c>
      <c r="AC256" s="191">
        <v>100</v>
      </c>
      <c r="AD256" s="191">
        <v>25</v>
      </c>
      <c r="AE256" s="191">
        <v>300</v>
      </c>
      <c r="AF256" s="191">
        <v>260</v>
      </c>
    </row>
    <row r="257" spans="1:32" x14ac:dyDescent="0.2">
      <c r="A257" s="215">
        <v>252</v>
      </c>
      <c r="B257" s="223">
        <f t="shared" si="28"/>
        <v>44896</v>
      </c>
      <c r="C257" s="224">
        <f>VLOOKUP(B257, 'Power Curves'!$B$9:$I$261, 3)+IF(BasisNumber=1, 0,VLOOKUP(B257,'Power Curves'!$BM$9:$BO$316,2))</f>
        <v>45.85</v>
      </c>
      <c r="D257" s="224">
        <f>VLOOKUP(B257, 'Power Curves'!$B$9:$I$261, 7)+IF(BasisNumber=1, 0,VLOOKUP(B257,'Power Curves'!$BM$9:$BO$316,3))</f>
        <v>30.932000000000002</v>
      </c>
      <c r="E257" s="225">
        <f>IF(VLOOKUP(B257,'Power Curves'!$K$9:$AD$232,15)&lt;&gt;0, VLOOKUP(B257,'Power Curves'!$K$9:$AD$232,15), E245)</f>
        <v>0.19</v>
      </c>
      <c r="F257" s="226">
        <f>IF(VLOOKUP(B257,'Power Curves'!$K$9:$AD$232,19)&lt;&gt;0, VLOOKUP(B257,'Power Curves'!$K$9:$AD$232,19), F256)</f>
        <v>9.418021E-2</v>
      </c>
      <c r="G257" s="225">
        <f>VLOOKUP(B257, 'Power Curves'!$K$9:$R$330, 3)</f>
        <v>40.588999999999999</v>
      </c>
      <c r="H257" s="225">
        <f>VLOOKUP(B257, 'Power Curves'!$K$9:$R$330, 7)</f>
        <v>39.697000000000003</v>
      </c>
      <c r="I257" s="308">
        <f>SQRT( (VLOOKUP(B257, 'Power Curves'!$K$9:$AL$227, 23)^2*16+VLOOKUP(B257, 'Power Curves'!$K$9:$AL$227, 27)^2*8)/24)</f>
        <v>0.23706933136275352</v>
      </c>
      <c r="K257" s="218">
        <f t="shared" si="29"/>
        <v>44896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235">
        <f t="shared" si="30"/>
        <v>45.85</v>
      </c>
      <c r="T257" s="229">
        <f t="shared" si="31"/>
        <v>30.932000000000002</v>
      </c>
      <c r="U257" s="224">
        <f t="shared" si="32"/>
        <v>0.19</v>
      </c>
      <c r="V257" s="226">
        <f t="shared" si="33"/>
        <v>9.418021E-2</v>
      </c>
      <c r="W257" s="225">
        <f t="shared" si="34"/>
        <v>40.588999999999999</v>
      </c>
      <c r="X257" s="225">
        <f t="shared" si="35"/>
        <v>39.697000000000003</v>
      </c>
      <c r="Y257" s="224">
        <f t="shared" si="36"/>
        <v>0.23706933136275352</v>
      </c>
      <c r="Z257" s="309">
        <v>0</v>
      </c>
      <c r="AA257" s="8">
        <v>0</v>
      </c>
      <c r="AB257" s="221">
        <v>0</v>
      </c>
      <c r="AC257" s="191">
        <v>100</v>
      </c>
      <c r="AD257" s="191">
        <v>25</v>
      </c>
      <c r="AE257" s="191">
        <v>301</v>
      </c>
      <c r="AF257" s="191">
        <v>261</v>
      </c>
    </row>
    <row r="258" spans="1:32" x14ac:dyDescent="0.2">
      <c r="A258" s="215">
        <v>253</v>
      </c>
      <c r="B258" s="223">
        <f t="shared" si="28"/>
        <v>44927</v>
      </c>
      <c r="C258" s="224">
        <f>VLOOKUP(B258, 'Power Curves'!$B$9:$I$261, 3)+IF(BasisNumber=1, 0,VLOOKUP(B258,'Power Curves'!$BM$9:$BO$316,2))</f>
        <v>45.85</v>
      </c>
      <c r="D258" s="224">
        <f>VLOOKUP(B258, 'Power Curves'!$B$9:$I$261, 7)+IF(BasisNumber=1, 0,VLOOKUP(B258,'Power Curves'!$BM$9:$BO$316,3))</f>
        <v>30.932000000000002</v>
      </c>
      <c r="E258" s="225">
        <f>IF(VLOOKUP(B258,'Power Curves'!$K$9:$AD$232,15)&lt;&gt;0, VLOOKUP(B258,'Power Curves'!$K$9:$AD$232,15), E246)</f>
        <v>0.19</v>
      </c>
      <c r="F258" s="226">
        <f>IF(VLOOKUP(B258,'Power Curves'!$K$9:$AD$232,19)&lt;&gt;0, VLOOKUP(B258,'Power Curves'!$K$9:$AD$232,19), F257)</f>
        <v>9.418021E-2</v>
      </c>
      <c r="G258" s="225">
        <f>VLOOKUP(B258, 'Power Curves'!$K$9:$R$330, 3)</f>
        <v>40.588999999999999</v>
      </c>
      <c r="H258" s="225">
        <f>VLOOKUP(B258, 'Power Curves'!$K$9:$R$330, 7)</f>
        <v>39.697000000000003</v>
      </c>
      <c r="I258" s="308">
        <f>SQRT( (VLOOKUP(B258, 'Power Curves'!$K$9:$AL$227, 23)^2*16+VLOOKUP(B258, 'Power Curves'!$K$9:$AL$227, 27)^2*8)/24)</f>
        <v>0.23706933136275352</v>
      </c>
      <c r="K258" s="218">
        <f t="shared" si="29"/>
        <v>44927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235">
        <f t="shared" si="30"/>
        <v>45.85</v>
      </c>
      <c r="T258" s="229">
        <f t="shared" si="31"/>
        <v>30.932000000000002</v>
      </c>
      <c r="U258" s="224">
        <f t="shared" si="32"/>
        <v>0.19</v>
      </c>
      <c r="V258" s="226">
        <f t="shared" si="33"/>
        <v>9.418021E-2</v>
      </c>
      <c r="W258" s="225">
        <f t="shared" si="34"/>
        <v>40.588999999999999</v>
      </c>
      <c r="X258" s="225">
        <f t="shared" si="35"/>
        <v>39.697000000000003</v>
      </c>
      <c r="Y258" s="224">
        <f t="shared" si="36"/>
        <v>0.23706933136275352</v>
      </c>
      <c r="Z258" s="309">
        <v>0</v>
      </c>
      <c r="AA258" s="8">
        <v>0</v>
      </c>
      <c r="AB258" s="221">
        <v>0</v>
      </c>
      <c r="AC258" s="191">
        <v>100</v>
      </c>
      <c r="AD258" s="191">
        <v>25</v>
      </c>
      <c r="AE258" s="191">
        <v>302</v>
      </c>
      <c r="AF258" s="191">
        <v>262</v>
      </c>
    </row>
    <row r="259" spans="1:32" x14ac:dyDescent="0.2">
      <c r="A259" s="215">
        <v>254</v>
      </c>
      <c r="B259" s="223">
        <f t="shared" si="28"/>
        <v>44958</v>
      </c>
      <c r="C259" s="224">
        <f>VLOOKUP(B259, 'Power Curves'!$B$9:$I$261, 3)+IF(BasisNumber=1, 0,VLOOKUP(B259,'Power Curves'!$BM$9:$BO$316,2))</f>
        <v>45.85</v>
      </c>
      <c r="D259" s="224">
        <f>VLOOKUP(B259, 'Power Curves'!$B$9:$I$261, 7)+IF(BasisNumber=1, 0,VLOOKUP(B259,'Power Curves'!$BM$9:$BO$316,3))</f>
        <v>30.932000000000002</v>
      </c>
      <c r="E259" s="225">
        <f>IF(VLOOKUP(B259,'Power Curves'!$K$9:$AD$232,15)&lt;&gt;0, VLOOKUP(B259,'Power Curves'!$K$9:$AD$232,15), E247)</f>
        <v>0.19</v>
      </c>
      <c r="F259" s="226">
        <f>IF(VLOOKUP(B259,'Power Curves'!$K$9:$AD$232,19)&lt;&gt;0, VLOOKUP(B259,'Power Curves'!$K$9:$AD$232,19), F258)</f>
        <v>9.418021E-2</v>
      </c>
      <c r="G259" s="225">
        <f>VLOOKUP(B259, 'Power Curves'!$K$9:$R$330, 3)</f>
        <v>40.588999999999999</v>
      </c>
      <c r="H259" s="225">
        <f>VLOOKUP(B259, 'Power Curves'!$K$9:$R$330, 7)</f>
        <v>39.697000000000003</v>
      </c>
      <c r="I259" s="308">
        <f>SQRT( (VLOOKUP(B259, 'Power Curves'!$K$9:$AL$227, 23)^2*16+VLOOKUP(B259, 'Power Curves'!$K$9:$AL$227, 27)^2*8)/24)</f>
        <v>0.23706933136275352</v>
      </c>
      <c r="K259" s="218">
        <f t="shared" si="29"/>
        <v>44958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235">
        <f t="shared" si="30"/>
        <v>45.85</v>
      </c>
      <c r="T259" s="229">
        <f t="shared" si="31"/>
        <v>30.932000000000002</v>
      </c>
      <c r="U259" s="224">
        <f t="shared" si="32"/>
        <v>0.19</v>
      </c>
      <c r="V259" s="226">
        <f t="shared" si="33"/>
        <v>9.418021E-2</v>
      </c>
      <c r="W259" s="225">
        <f t="shared" si="34"/>
        <v>40.588999999999999</v>
      </c>
      <c r="X259" s="225">
        <f t="shared" si="35"/>
        <v>39.697000000000003</v>
      </c>
      <c r="Y259" s="224">
        <f t="shared" si="36"/>
        <v>0.23706933136275352</v>
      </c>
      <c r="Z259" s="309">
        <v>0</v>
      </c>
      <c r="AA259" s="8">
        <v>0</v>
      </c>
      <c r="AB259" s="221">
        <v>0</v>
      </c>
      <c r="AC259" s="191">
        <v>100</v>
      </c>
      <c r="AD259" s="191">
        <v>25</v>
      </c>
      <c r="AE259" s="191">
        <v>303</v>
      </c>
      <c r="AF259" s="191">
        <v>263</v>
      </c>
    </row>
    <row r="260" spans="1:32" x14ac:dyDescent="0.2">
      <c r="A260" s="215">
        <v>255</v>
      </c>
      <c r="B260" s="223">
        <f t="shared" si="28"/>
        <v>44986</v>
      </c>
      <c r="C260" s="224">
        <f>VLOOKUP(B260, 'Power Curves'!$B$9:$I$261, 3)+IF(BasisNumber=1, 0,VLOOKUP(B260,'Power Curves'!$BM$9:$BO$316,2))</f>
        <v>45.85</v>
      </c>
      <c r="D260" s="224">
        <f>VLOOKUP(B260, 'Power Curves'!$B$9:$I$261, 7)+IF(BasisNumber=1, 0,VLOOKUP(B260,'Power Curves'!$BM$9:$BO$316,3))</f>
        <v>30.932000000000002</v>
      </c>
      <c r="E260" s="225">
        <f>IF(VLOOKUP(B260,'Power Curves'!$K$9:$AD$232,15)&lt;&gt;0, VLOOKUP(B260,'Power Curves'!$K$9:$AD$232,15), E248)</f>
        <v>0.19</v>
      </c>
      <c r="F260" s="226">
        <f>IF(VLOOKUP(B260,'Power Curves'!$K$9:$AD$232,19)&lt;&gt;0, VLOOKUP(B260,'Power Curves'!$K$9:$AD$232,19), F259)</f>
        <v>9.418021E-2</v>
      </c>
      <c r="G260" s="225">
        <f>VLOOKUP(B260, 'Power Curves'!$K$9:$R$330, 3)</f>
        <v>40.588999999999999</v>
      </c>
      <c r="H260" s="225">
        <f>VLOOKUP(B260, 'Power Curves'!$K$9:$R$330, 7)</f>
        <v>39.697000000000003</v>
      </c>
      <c r="I260" s="308">
        <f>SQRT( (VLOOKUP(B260, 'Power Curves'!$K$9:$AL$227, 23)^2*16+VLOOKUP(B260, 'Power Curves'!$K$9:$AL$227, 27)^2*8)/24)</f>
        <v>0.23706933136275352</v>
      </c>
      <c r="K260" s="218">
        <f t="shared" si="29"/>
        <v>44986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235">
        <f t="shared" si="30"/>
        <v>45.85</v>
      </c>
      <c r="T260" s="229">
        <f t="shared" si="31"/>
        <v>30.932000000000002</v>
      </c>
      <c r="U260" s="224">
        <f t="shared" si="32"/>
        <v>0.19</v>
      </c>
      <c r="V260" s="226">
        <f t="shared" si="33"/>
        <v>9.418021E-2</v>
      </c>
      <c r="W260" s="225">
        <f t="shared" si="34"/>
        <v>40.588999999999999</v>
      </c>
      <c r="X260" s="225">
        <f t="shared" si="35"/>
        <v>39.697000000000003</v>
      </c>
      <c r="Y260" s="224">
        <f t="shared" si="36"/>
        <v>0.23706933136275352</v>
      </c>
      <c r="Z260" s="309">
        <v>0</v>
      </c>
      <c r="AA260" s="8">
        <v>0</v>
      </c>
      <c r="AB260" s="221">
        <v>0</v>
      </c>
      <c r="AC260" s="191">
        <v>100</v>
      </c>
      <c r="AD260" s="191">
        <v>25</v>
      </c>
      <c r="AE260" s="191">
        <v>304</v>
      </c>
      <c r="AF260" s="191">
        <v>264</v>
      </c>
    </row>
    <row r="261" spans="1:32" x14ac:dyDescent="0.2">
      <c r="A261" s="215">
        <v>256</v>
      </c>
      <c r="B261" s="223">
        <f t="shared" si="28"/>
        <v>45017</v>
      </c>
      <c r="C261" s="224">
        <f>VLOOKUP(B261, 'Power Curves'!$B$9:$I$261, 3)+IF(BasisNumber=1, 0,VLOOKUP(B261,'Power Curves'!$BM$9:$BO$316,2))</f>
        <v>45.85</v>
      </c>
      <c r="D261" s="224">
        <f>VLOOKUP(B261, 'Power Curves'!$B$9:$I$261, 7)+IF(BasisNumber=1, 0,VLOOKUP(B261,'Power Curves'!$BM$9:$BO$316,3))</f>
        <v>30.932000000000002</v>
      </c>
      <c r="E261" s="225">
        <f>IF(VLOOKUP(B261,'Power Curves'!$K$9:$AD$232,15)&lt;&gt;0, VLOOKUP(B261,'Power Curves'!$K$9:$AD$232,15), E249)</f>
        <v>0.19</v>
      </c>
      <c r="F261" s="226">
        <f>IF(VLOOKUP(B261,'Power Curves'!$K$9:$AD$232,19)&lt;&gt;0, VLOOKUP(B261,'Power Curves'!$K$9:$AD$232,19), F260)</f>
        <v>9.418021E-2</v>
      </c>
      <c r="G261" s="225">
        <f>VLOOKUP(B261, 'Power Curves'!$K$9:$R$330, 3)</f>
        <v>40.588999999999999</v>
      </c>
      <c r="H261" s="225">
        <f>VLOOKUP(B261, 'Power Curves'!$K$9:$R$330, 7)</f>
        <v>39.697000000000003</v>
      </c>
      <c r="I261" s="308">
        <f>SQRT( (VLOOKUP(B261, 'Power Curves'!$K$9:$AL$227, 23)^2*16+VLOOKUP(B261, 'Power Curves'!$K$9:$AL$227, 27)^2*8)/24)</f>
        <v>0.23706933136275352</v>
      </c>
      <c r="K261" s="218">
        <f t="shared" si="29"/>
        <v>45017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235">
        <f t="shared" si="30"/>
        <v>45.85</v>
      </c>
      <c r="T261" s="229">
        <f t="shared" si="31"/>
        <v>30.932000000000002</v>
      </c>
      <c r="U261" s="224">
        <f t="shared" si="32"/>
        <v>0.19</v>
      </c>
      <c r="V261" s="226">
        <f t="shared" si="33"/>
        <v>9.418021E-2</v>
      </c>
      <c r="W261" s="225">
        <f t="shared" si="34"/>
        <v>40.588999999999999</v>
      </c>
      <c r="X261" s="225">
        <f t="shared" si="35"/>
        <v>39.697000000000003</v>
      </c>
      <c r="Y261" s="224">
        <f t="shared" si="36"/>
        <v>0.23706933136275352</v>
      </c>
      <c r="Z261" s="309">
        <v>0</v>
      </c>
      <c r="AA261" s="8">
        <v>0</v>
      </c>
      <c r="AB261" s="221">
        <v>0</v>
      </c>
      <c r="AC261" s="191">
        <v>100</v>
      </c>
      <c r="AD261" s="191">
        <v>25</v>
      </c>
      <c r="AE261" s="191">
        <v>305</v>
      </c>
      <c r="AF261" s="191">
        <v>265</v>
      </c>
    </row>
    <row r="262" spans="1:32" x14ac:dyDescent="0.2">
      <c r="A262" s="215">
        <v>257</v>
      </c>
      <c r="B262" s="223">
        <f t="shared" si="28"/>
        <v>45047</v>
      </c>
      <c r="C262" s="224">
        <f>VLOOKUP(B262, 'Power Curves'!$B$9:$I$261, 3)+IF(BasisNumber=1, 0,VLOOKUP(B262,'Power Curves'!$BM$9:$BO$316,2))</f>
        <v>45.85</v>
      </c>
      <c r="D262" s="224">
        <f>VLOOKUP(B262, 'Power Curves'!$B$9:$I$261, 7)+IF(BasisNumber=1, 0,VLOOKUP(B262,'Power Curves'!$BM$9:$BO$316,3))</f>
        <v>30.932000000000002</v>
      </c>
      <c r="E262" s="225">
        <f>IF(VLOOKUP(B262,'Power Curves'!$K$9:$AD$232,15)&lt;&gt;0, VLOOKUP(B262,'Power Curves'!$K$9:$AD$232,15), E250)</f>
        <v>0.19</v>
      </c>
      <c r="F262" s="226">
        <f>IF(VLOOKUP(B262,'Power Curves'!$K$9:$AD$232,19)&lt;&gt;0, VLOOKUP(B262,'Power Curves'!$K$9:$AD$232,19), F261)</f>
        <v>9.418021E-2</v>
      </c>
      <c r="G262" s="225">
        <f>VLOOKUP(B262, 'Power Curves'!$K$9:$R$330, 3)</f>
        <v>40.588999999999999</v>
      </c>
      <c r="H262" s="225">
        <f>VLOOKUP(B262, 'Power Curves'!$K$9:$R$330, 7)</f>
        <v>39.697000000000003</v>
      </c>
      <c r="I262" s="308">
        <f>SQRT( (VLOOKUP(B262, 'Power Curves'!$K$9:$AL$227, 23)^2*16+VLOOKUP(B262, 'Power Curves'!$K$9:$AL$227, 27)^2*8)/24)</f>
        <v>0.23706933136275352</v>
      </c>
      <c r="K262" s="218">
        <f t="shared" si="29"/>
        <v>45047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235">
        <f t="shared" si="30"/>
        <v>45.85</v>
      </c>
      <c r="T262" s="229">
        <f t="shared" si="31"/>
        <v>30.932000000000002</v>
      </c>
      <c r="U262" s="224">
        <f t="shared" si="32"/>
        <v>0.19</v>
      </c>
      <c r="V262" s="226">
        <f t="shared" si="33"/>
        <v>9.418021E-2</v>
      </c>
      <c r="W262" s="225">
        <f t="shared" si="34"/>
        <v>40.588999999999999</v>
      </c>
      <c r="X262" s="225">
        <f t="shared" si="35"/>
        <v>39.697000000000003</v>
      </c>
      <c r="Y262" s="224">
        <f t="shared" si="36"/>
        <v>0.23706933136275352</v>
      </c>
      <c r="Z262" s="309">
        <v>0</v>
      </c>
      <c r="AA262" s="8">
        <v>0</v>
      </c>
      <c r="AB262" s="221">
        <v>0</v>
      </c>
      <c r="AC262" s="191">
        <v>100</v>
      </c>
      <c r="AD262" s="191">
        <v>25</v>
      </c>
      <c r="AE262" s="191">
        <v>306</v>
      </c>
      <c r="AF262" s="191">
        <v>266</v>
      </c>
    </row>
    <row r="263" spans="1:32" x14ac:dyDescent="0.2">
      <c r="A263" s="215">
        <v>258</v>
      </c>
      <c r="B263" s="223">
        <f t="shared" ref="B263:B326" si="37">EOMONTH(B262,0)+1</f>
        <v>45078</v>
      </c>
      <c r="C263" s="224">
        <f>VLOOKUP(B263, 'Power Curves'!$B$9:$I$261, 3)+IF(BasisNumber=1, 0,VLOOKUP(B263,'Power Curves'!$BM$9:$BO$316,2))</f>
        <v>45.85</v>
      </c>
      <c r="D263" s="224">
        <f>VLOOKUP(B263, 'Power Curves'!$B$9:$I$261, 7)+IF(BasisNumber=1, 0,VLOOKUP(B263,'Power Curves'!$BM$9:$BO$316,3))</f>
        <v>30.932000000000002</v>
      </c>
      <c r="E263" s="225">
        <f>IF(VLOOKUP(B263,'Power Curves'!$K$9:$AD$232,15)&lt;&gt;0, VLOOKUP(B263,'Power Curves'!$K$9:$AD$232,15), E251)</f>
        <v>0.19</v>
      </c>
      <c r="F263" s="226">
        <f>IF(VLOOKUP(B263,'Power Curves'!$K$9:$AD$232,19)&lt;&gt;0, VLOOKUP(B263,'Power Curves'!$K$9:$AD$232,19), F262)</f>
        <v>9.418021E-2</v>
      </c>
      <c r="G263" s="225">
        <f>VLOOKUP(B263, 'Power Curves'!$K$9:$R$330, 3)</f>
        <v>40.588999999999999</v>
      </c>
      <c r="H263" s="225">
        <f>VLOOKUP(B263, 'Power Curves'!$K$9:$R$330, 7)</f>
        <v>39.697000000000003</v>
      </c>
      <c r="I263" s="308">
        <f>SQRT( (VLOOKUP(B263, 'Power Curves'!$K$9:$AL$227, 23)^2*16+VLOOKUP(B263, 'Power Curves'!$K$9:$AL$227, 27)^2*8)/24)</f>
        <v>0.23706933136275352</v>
      </c>
      <c r="K263" s="218">
        <f t="shared" ref="K263:K326" si="38">B263</f>
        <v>45078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235">
        <f t="shared" ref="S263:S326" si="39">C263+L263</f>
        <v>45.85</v>
      </c>
      <c r="T263" s="229">
        <f t="shared" ref="T263:T326" si="40">D263+M263</f>
        <v>30.932000000000002</v>
      </c>
      <c r="U263" s="224">
        <f t="shared" ref="U263:U326" si="41">E263+N263</f>
        <v>0.19</v>
      </c>
      <c r="V263" s="226">
        <f t="shared" ref="V263:V326" si="42">F263+O263</f>
        <v>9.418021E-2</v>
      </c>
      <c r="W263" s="225">
        <f t="shared" ref="W263:W326" si="43">G263+P263</f>
        <v>40.588999999999999</v>
      </c>
      <c r="X263" s="225">
        <f t="shared" ref="X263:X326" si="44">H263+Q263</f>
        <v>39.697000000000003</v>
      </c>
      <c r="Y263" s="224">
        <f t="shared" ref="Y263:Y326" si="45">I263+R263</f>
        <v>0.23706933136275352</v>
      </c>
      <c r="Z263" s="309">
        <v>0</v>
      </c>
      <c r="AA263" s="8">
        <v>0</v>
      </c>
      <c r="AB263" s="221">
        <v>0</v>
      </c>
      <c r="AC263" s="191">
        <v>100</v>
      </c>
      <c r="AD263" s="191">
        <v>25</v>
      </c>
      <c r="AE263" s="191">
        <v>307</v>
      </c>
      <c r="AF263" s="191">
        <v>267</v>
      </c>
    </row>
    <row r="264" spans="1:32" x14ac:dyDescent="0.2">
      <c r="A264" s="215">
        <v>259</v>
      </c>
      <c r="B264" s="223">
        <f t="shared" si="37"/>
        <v>45108</v>
      </c>
      <c r="C264" s="224">
        <f>VLOOKUP(B264, 'Power Curves'!$B$9:$I$261, 3)+IF(BasisNumber=1, 0,VLOOKUP(B264,'Power Curves'!$BM$9:$BO$316,2))</f>
        <v>45.85</v>
      </c>
      <c r="D264" s="224">
        <f>VLOOKUP(B264, 'Power Curves'!$B$9:$I$261, 7)+IF(BasisNumber=1, 0,VLOOKUP(B264,'Power Curves'!$BM$9:$BO$316,3))</f>
        <v>30.932000000000002</v>
      </c>
      <c r="E264" s="225">
        <f>IF(VLOOKUP(B264,'Power Curves'!$K$9:$AD$232,15)&lt;&gt;0, VLOOKUP(B264,'Power Curves'!$K$9:$AD$232,15), E252)</f>
        <v>0.19</v>
      </c>
      <c r="F264" s="226">
        <f>IF(VLOOKUP(B264,'Power Curves'!$K$9:$AD$232,19)&lt;&gt;0, VLOOKUP(B264,'Power Curves'!$K$9:$AD$232,19), F263)</f>
        <v>9.418021E-2</v>
      </c>
      <c r="G264" s="225">
        <f>VLOOKUP(B264, 'Power Curves'!$K$9:$R$330, 3)</f>
        <v>40.588999999999999</v>
      </c>
      <c r="H264" s="225">
        <f>VLOOKUP(B264, 'Power Curves'!$K$9:$R$330, 7)</f>
        <v>39.697000000000003</v>
      </c>
      <c r="I264" s="308">
        <f>SQRT( (VLOOKUP(B264, 'Power Curves'!$K$9:$AL$227, 23)^2*16+VLOOKUP(B264, 'Power Curves'!$K$9:$AL$227, 27)^2*8)/24)</f>
        <v>0.23706933136275352</v>
      </c>
      <c r="K264" s="218">
        <f t="shared" si="38"/>
        <v>45108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235">
        <f t="shared" si="39"/>
        <v>45.85</v>
      </c>
      <c r="T264" s="229">
        <f t="shared" si="40"/>
        <v>30.932000000000002</v>
      </c>
      <c r="U264" s="224">
        <f t="shared" si="41"/>
        <v>0.19</v>
      </c>
      <c r="V264" s="226">
        <f t="shared" si="42"/>
        <v>9.418021E-2</v>
      </c>
      <c r="W264" s="225">
        <f t="shared" si="43"/>
        <v>40.588999999999999</v>
      </c>
      <c r="X264" s="225">
        <f t="shared" si="44"/>
        <v>39.697000000000003</v>
      </c>
      <c r="Y264" s="224">
        <f t="shared" si="45"/>
        <v>0.23706933136275352</v>
      </c>
      <c r="Z264" s="309">
        <v>0</v>
      </c>
      <c r="AA264" s="8">
        <v>0</v>
      </c>
      <c r="AB264" s="221">
        <v>0</v>
      </c>
      <c r="AC264" s="191">
        <v>100</v>
      </c>
      <c r="AD264" s="191">
        <v>25</v>
      </c>
      <c r="AE264" s="191">
        <v>308</v>
      </c>
      <c r="AF264" s="191">
        <v>268</v>
      </c>
    </row>
    <row r="265" spans="1:32" x14ac:dyDescent="0.2">
      <c r="A265" s="215">
        <v>260</v>
      </c>
      <c r="B265" s="223">
        <f t="shared" si="37"/>
        <v>45139</v>
      </c>
      <c r="C265" s="224">
        <f>VLOOKUP(B265, 'Power Curves'!$B$9:$I$261, 3)+IF(BasisNumber=1, 0,VLOOKUP(B265,'Power Curves'!$BM$9:$BO$316,2))</f>
        <v>45.85</v>
      </c>
      <c r="D265" s="224">
        <f>VLOOKUP(B265, 'Power Curves'!$B$9:$I$261, 7)+IF(BasisNumber=1, 0,VLOOKUP(B265,'Power Curves'!$BM$9:$BO$316,3))</f>
        <v>30.932000000000002</v>
      </c>
      <c r="E265" s="225">
        <f>IF(VLOOKUP(B265,'Power Curves'!$K$9:$AD$232,15)&lt;&gt;0, VLOOKUP(B265,'Power Curves'!$K$9:$AD$232,15), E253)</f>
        <v>0.19</v>
      </c>
      <c r="F265" s="226">
        <f>IF(VLOOKUP(B265,'Power Curves'!$K$9:$AD$232,19)&lt;&gt;0, VLOOKUP(B265,'Power Curves'!$K$9:$AD$232,19), F264)</f>
        <v>9.418021E-2</v>
      </c>
      <c r="G265" s="225">
        <f>VLOOKUP(B265, 'Power Curves'!$K$9:$R$330, 3)</f>
        <v>40.588999999999999</v>
      </c>
      <c r="H265" s="225">
        <f>VLOOKUP(B265, 'Power Curves'!$K$9:$R$330, 7)</f>
        <v>39.697000000000003</v>
      </c>
      <c r="I265" s="308">
        <f>SQRT( (VLOOKUP(B265, 'Power Curves'!$K$9:$AL$227, 23)^2*16+VLOOKUP(B265, 'Power Curves'!$K$9:$AL$227, 27)^2*8)/24)</f>
        <v>0.23706933136275352</v>
      </c>
      <c r="K265" s="218">
        <f t="shared" si="38"/>
        <v>45139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235">
        <f t="shared" si="39"/>
        <v>45.85</v>
      </c>
      <c r="T265" s="229">
        <f t="shared" si="40"/>
        <v>30.932000000000002</v>
      </c>
      <c r="U265" s="224">
        <f t="shared" si="41"/>
        <v>0.19</v>
      </c>
      <c r="V265" s="226">
        <f t="shared" si="42"/>
        <v>9.418021E-2</v>
      </c>
      <c r="W265" s="225">
        <f t="shared" si="43"/>
        <v>40.588999999999999</v>
      </c>
      <c r="X265" s="225">
        <f t="shared" si="44"/>
        <v>39.697000000000003</v>
      </c>
      <c r="Y265" s="224">
        <f t="shared" si="45"/>
        <v>0.23706933136275352</v>
      </c>
      <c r="Z265" s="309">
        <v>0</v>
      </c>
      <c r="AA265" s="8">
        <v>0</v>
      </c>
      <c r="AB265" s="221">
        <v>0</v>
      </c>
      <c r="AC265" s="191">
        <v>100</v>
      </c>
      <c r="AD265" s="191">
        <v>25</v>
      </c>
      <c r="AE265" s="191">
        <v>309</v>
      </c>
      <c r="AF265" s="191">
        <v>269</v>
      </c>
    </row>
    <row r="266" spans="1:32" x14ac:dyDescent="0.2">
      <c r="A266" s="215">
        <v>261</v>
      </c>
      <c r="B266" s="223">
        <f t="shared" si="37"/>
        <v>45170</v>
      </c>
      <c r="C266" s="224">
        <f>VLOOKUP(B266, 'Power Curves'!$B$9:$I$261, 3)+IF(BasisNumber=1, 0,VLOOKUP(B266,'Power Curves'!$BM$9:$BO$316,2))</f>
        <v>45.85</v>
      </c>
      <c r="D266" s="224">
        <f>VLOOKUP(B266, 'Power Curves'!$B$9:$I$261, 7)+IF(BasisNumber=1, 0,VLOOKUP(B266,'Power Curves'!$BM$9:$BO$316,3))</f>
        <v>30.932000000000002</v>
      </c>
      <c r="E266" s="225">
        <f>IF(VLOOKUP(B266,'Power Curves'!$K$9:$AD$232,15)&lt;&gt;0, VLOOKUP(B266,'Power Curves'!$K$9:$AD$232,15), E254)</f>
        <v>0.19</v>
      </c>
      <c r="F266" s="226">
        <f>IF(VLOOKUP(B266,'Power Curves'!$K$9:$AD$232,19)&lt;&gt;0, VLOOKUP(B266,'Power Curves'!$K$9:$AD$232,19), F265)</f>
        <v>9.418021E-2</v>
      </c>
      <c r="G266" s="225">
        <f>VLOOKUP(B266, 'Power Curves'!$K$9:$R$330, 3)</f>
        <v>40.588999999999999</v>
      </c>
      <c r="H266" s="225">
        <f>VLOOKUP(B266, 'Power Curves'!$K$9:$R$330, 7)</f>
        <v>39.697000000000003</v>
      </c>
      <c r="I266" s="308">
        <f>SQRT( (VLOOKUP(B266, 'Power Curves'!$K$9:$AL$227, 23)^2*16+VLOOKUP(B266, 'Power Curves'!$K$9:$AL$227, 27)^2*8)/24)</f>
        <v>0.23706933136275352</v>
      </c>
      <c r="K266" s="218">
        <f t="shared" si="38"/>
        <v>45170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235">
        <f t="shared" si="39"/>
        <v>45.85</v>
      </c>
      <c r="T266" s="229">
        <f t="shared" si="40"/>
        <v>30.932000000000002</v>
      </c>
      <c r="U266" s="224">
        <f t="shared" si="41"/>
        <v>0.19</v>
      </c>
      <c r="V266" s="226">
        <f t="shared" si="42"/>
        <v>9.418021E-2</v>
      </c>
      <c r="W266" s="225">
        <f t="shared" si="43"/>
        <v>40.588999999999999</v>
      </c>
      <c r="X266" s="225">
        <f t="shared" si="44"/>
        <v>39.697000000000003</v>
      </c>
      <c r="Y266" s="224">
        <f t="shared" si="45"/>
        <v>0.23706933136275352</v>
      </c>
      <c r="Z266" s="309">
        <v>0</v>
      </c>
      <c r="AA266" s="8">
        <v>0</v>
      </c>
      <c r="AB266" s="221">
        <v>0</v>
      </c>
      <c r="AC266" s="191">
        <v>100</v>
      </c>
      <c r="AD266" s="191">
        <v>25</v>
      </c>
      <c r="AE266" s="191">
        <v>310</v>
      </c>
      <c r="AF266" s="191">
        <v>270</v>
      </c>
    </row>
    <row r="267" spans="1:32" x14ac:dyDescent="0.2">
      <c r="A267" s="215">
        <v>262</v>
      </c>
      <c r="B267" s="223">
        <f t="shared" si="37"/>
        <v>45200</v>
      </c>
      <c r="C267" s="224">
        <f>VLOOKUP(B267, 'Power Curves'!$B$9:$I$261, 3)+IF(BasisNumber=1, 0,VLOOKUP(B267,'Power Curves'!$BM$9:$BO$316,2))</f>
        <v>45.85</v>
      </c>
      <c r="D267" s="224">
        <f>VLOOKUP(B267, 'Power Curves'!$B$9:$I$261, 7)+IF(BasisNumber=1, 0,VLOOKUP(B267,'Power Curves'!$BM$9:$BO$316,3))</f>
        <v>30.932000000000002</v>
      </c>
      <c r="E267" s="225">
        <f>IF(VLOOKUP(B267,'Power Curves'!$K$9:$AD$232,15)&lt;&gt;0, VLOOKUP(B267,'Power Curves'!$K$9:$AD$232,15), E255)</f>
        <v>0.19</v>
      </c>
      <c r="F267" s="226">
        <f>IF(VLOOKUP(B267,'Power Curves'!$K$9:$AD$232,19)&lt;&gt;0, VLOOKUP(B267,'Power Curves'!$K$9:$AD$232,19), F266)</f>
        <v>9.418021E-2</v>
      </c>
      <c r="G267" s="225">
        <f>VLOOKUP(B267, 'Power Curves'!$K$9:$R$330, 3)</f>
        <v>40.588999999999999</v>
      </c>
      <c r="H267" s="225">
        <f>VLOOKUP(B267, 'Power Curves'!$K$9:$R$330, 7)</f>
        <v>39.697000000000003</v>
      </c>
      <c r="I267" s="308">
        <f>SQRT( (VLOOKUP(B267, 'Power Curves'!$K$9:$AL$227, 23)^2*16+VLOOKUP(B267, 'Power Curves'!$K$9:$AL$227, 27)^2*8)/24)</f>
        <v>0.23706933136275352</v>
      </c>
      <c r="K267" s="218">
        <f t="shared" si="38"/>
        <v>45200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235">
        <f t="shared" si="39"/>
        <v>45.85</v>
      </c>
      <c r="T267" s="229">
        <f t="shared" si="40"/>
        <v>30.932000000000002</v>
      </c>
      <c r="U267" s="224">
        <f t="shared" si="41"/>
        <v>0.19</v>
      </c>
      <c r="V267" s="226">
        <f t="shared" si="42"/>
        <v>9.418021E-2</v>
      </c>
      <c r="W267" s="225">
        <f t="shared" si="43"/>
        <v>40.588999999999999</v>
      </c>
      <c r="X267" s="225">
        <f t="shared" si="44"/>
        <v>39.697000000000003</v>
      </c>
      <c r="Y267" s="224">
        <f t="shared" si="45"/>
        <v>0.23706933136275352</v>
      </c>
      <c r="Z267" s="309">
        <v>0</v>
      </c>
      <c r="AA267" s="8">
        <v>0</v>
      </c>
      <c r="AB267" s="221">
        <v>0</v>
      </c>
      <c r="AC267" s="191">
        <v>100</v>
      </c>
      <c r="AD267" s="191">
        <v>25</v>
      </c>
      <c r="AE267" s="191">
        <v>311</v>
      </c>
      <c r="AF267" s="191">
        <v>271</v>
      </c>
    </row>
    <row r="268" spans="1:32" x14ac:dyDescent="0.2">
      <c r="A268" s="215">
        <v>263</v>
      </c>
      <c r="B268" s="223">
        <f t="shared" si="37"/>
        <v>45231</v>
      </c>
      <c r="C268" s="224">
        <f>VLOOKUP(B268, 'Power Curves'!$B$9:$I$261, 3)+IF(BasisNumber=1, 0,VLOOKUP(B268,'Power Curves'!$BM$9:$BO$316,2))</f>
        <v>45.85</v>
      </c>
      <c r="D268" s="224">
        <f>VLOOKUP(B268, 'Power Curves'!$B$9:$I$261, 7)+IF(BasisNumber=1, 0,VLOOKUP(B268,'Power Curves'!$BM$9:$BO$316,3))</f>
        <v>30.932000000000002</v>
      </c>
      <c r="E268" s="225">
        <f>IF(VLOOKUP(B268,'Power Curves'!$K$9:$AD$232,15)&lt;&gt;0, VLOOKUP(B268,'Power Curves'!$K$9:$AD$232,15), E256)</f>
        <v>0.19</v>
      </c>
      <c r="F268" s="226">
        <f>IF(VLOOKUP(B268,'Power Curves'!$K$9:$AD$232,19)&lt;&gt;0, VLOOKUP(B268,'Power Curves'!$K$9:$AD$232,19), F267)</f>
        <v>9.418021E-2</v>
      </c>
      <c r="G268" s="225">
        <f>VLOOKUP(B268, 'Power Curves'!$K$9:$R$330, 3)</f>
        <v>40.588999999999999</v>
      </c>
      <c r="H268" s="225">
        <f>VLOOKUP(B268, 'Power Curves'!$K$9:$R$330, 7)</f>
        <v>39.697000000000003</v>
      </c>
      <c r="I268" s="308">
        <f>SQRT( (VLOOKUP(B268, 'Power Curves'!$K$9:$AL$227, 23)^2*16+VLOOKUP(B268, 'Power Curves'!$K$9:$AL$227, 27)^2*8)/24)</f>
        <v>0.23706933136275352</v>
      </c>
      <c r="K268" s="218">
        <f t="shared" si="38"/>
        <v>45231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235">
        <f t="shared" si="39"/>
        <v>45.85</v>
      </c>
      <c r="T268" s="229">
        <f t="shared" si="40"/>
        <v>30.932000000000002</v>
      </c>
      <c r="U268" s="224">
        <f t="shared" si="41"/>
        <v>0.19</v>
      </c>
      <c r="V268" s="226">
        <f t="shared" si="42"/>
        <v>9.418021E-2</v>
      </c>
      <c r="W268" s="225">
        <f t="shared" si="43"/>
        <v>40.588999999999999</v>
      </c>
      <c r="X268" s="225">
        <f t="shared" si="44"/>
        <v>39.697000000000003</v>
      </c>
      <c r="Y268" s="224">
        <f t="shared" si="45"/>
        <v>0.23706933136275352</v>
      </c>
      <c r="Z268" s="309">
        <v>0</v>
      </c>
      <c r="AA268" s="8">
        <v>0</v>
      </c>
      <c r="AB268" s="221">
        <v>0</v>
      </c>
      <c r="AC268" s="191">
        <v>100</v>
      </c>
      <c r="AD268" s="191">
        <v>25</v>
      </c>
      <c r="AE268" s="191">
        <v>312</v>
      </c>
      <c r="AF268" s="191">
        <v>272</v>
      </c>
    </row>
    <row r="269" spans="1:32" x14ac:dyDescent="0.2">
      <c r="A269" s="215">
        <v>264</v>
      </c>
      <c r="B269" s="223">
        <f t="shared" si="37"/>
        <v>45261</v>
      </c>
      <c r="C269" s="224">
        <f>VLOOKUP(B269, 'Power Curves'!$B$9:$I$261, 3)+IF(BasisNumber=1, 0,VLOOKUP(B269,'Power Curves'!$BM$9:$BO$316,2))</f>
        <v>45.85</v>
      </c>
      <c r="D269" s="224">
        <f>VLOOKUP(B269, 'Power Curves'!$B$9:$I$261, 7)+IF(BasisNumber=1, 0,VLOOKUP(B269,'Power Curves'!$BM$9:$BO$316,3))</f>
        <v>30.932000000000002</v>
      </c>
      <c r="E269" s="225">
        <f>IF(VLOOKUP(B269,'Power Curves'!$K$9:$AD$232,15)&lt;&gt;0, VLOOKUP(B269,'Power Curves'!$K$9:$AD$232,15), E257)</f>
        <v>0.19</v>
      </c>
      <c r="F269" s="226">
        <f>IF(VLOOKUP(B269,'Power Curves'!$K$9:$AD$232,19)&lt;&gt;0, VLOOKUP(B269,'Power Curves'!$K$9:$AD$232,19), F268)</f>
        <v>9.418021E-2</v>
      </c>
      <c r="G269" s="225">
        <f>VLOOKUP(B269, 'Power Curves'!$K$9:$R$330, 3)</f>
        <v>40.588999999999999</v>
      </c>
      <c r="H269" s="225">
        <f>VLOOKUP(B269, 'Power Curves'!$K$9:$R$330, 7)</f>
        <v>39.697000000000003</v>
      </c>
      <c r="I269" s="308">
        <f>SQRT( (VLOOKUP(B269, 'Power Curves'!$K$9:$AL$227, 23)^2*16+VLOOKUP(B269, 'Power Curves'!$K$9:$AL$227, 27)^2*8)/24)</f>
        <v>0.23706933136275352</v>
      </c>
      <c r="K269" s="218">
        <f t="shared" si="38"/>
        <v>45261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235">
        <f t="shared" si="39"/>
        <v>45.85</v>
      </c>
      <c r="T269" s="229">
        <f t="shared" si="40"/>
        <v>30.932000000000002</v>
      </c>
      <c r="U269" s="224">
        <f t="shared" si="41"/>
        <v>0.19</v>
      </c>
      <c r="V269" s="226">
        <f t="shared" si="42"/>
        <v>9.418021E-2</v>
      </c>
      <c r="W269" s="225">
        <f t="shared" si="43"/>
        <v>40.588999999999999</v>
      </c>
      <c r="X269" s="225">
        <f t="shared" si="44"/>
        <v>39.697000000000003</v>
      </c>
      <c r="Y269" s="224">
        <f t="shared" si="45"/>
        <v>0.23706933136275352</v>
      </c>
      <c r="Z269" s="309">
        <v>0</v>
      </c>
      <c r="AA269" s="8">
        <v>0</v>
      </c>
      <c r="AB269" s="221">
        <v>0</v>
      </c>
      <c r="AC269" s="191">
        <v>100</v>
      </c>
      <c r="AD269" s="191">
        <v>25</v>
      </c>
      <c r="AE269" s="191">
        <v>313</v>
      </c>
      <c r="AF269" s="191">
        <v>273</v>
      </c>
    </row>
    <row r="270" spans="1:32" x14ac:dyDescent="0.2">
      <c r="A270" s="215">
        <v>265</v>
      </c>
      <c r="B270" s="223">
        <f t="shared" si="37"/>
        <v>45292</v>
      </c>
      <c r="C270" s="224">
        <f>VLOOKUP(B270, 'Power Curves'!$B$9:$I$261, 3)+IF(BasisNumber=1, 0,VLOOKUP(B270,'Power Curves'!$BM$9:$BO$316,2))</f>
        <v>45.85</v>
      </c>
      <c r="D270" s="224">
        <f>VLOOKUP(B270, 'Power Curves'!$B$9:$I$261, 7)+IF(BasisNumber=1, 0,VLOOKUP(B270,'Power Curves'!$BM$9:$BO$316,3))</f>
        <v>30.932000000000002</v>
      </c>
      <c r="E270" s="225">
        <f>IF(VLOOKUP(B270,'Power Curves'!$K$9:$AD$232,15)&lt;&gt;0, VLOOKUP(B270,'Power Curves'!$K$9:$AD$232,15), E258)</f>
        <v>0.19</v>
      </c>
      <c r="F270" s="226">
        <f>IF(VLOOKUP(B270,'Power Curves'!$K$9:$AD$232,19)&lt;&gt;0, VLOOKUP(B270,'Power Curves'!$K$9:$AD$232,19), F269)</f>
        <v>9.418021E-2</v>
      </c>
      <c r="G270" s="225">
        <f>VLOOKUP(B270, 'Power Curves'!$K$9:$R$330, 3)</f>
        <v>40.588999999999999</v>
      </c>
      <c r="H270" s="225">
        <f>VLOOKUP(B270, 'Power Curves'!$K$9:$R$330, 7)</f>
        <v>39.697000000000003</v>
      </c>
      <c r="I270" s="308">
        <f>SQRT( (VLOOKUP(B270, 'Power Curves'!$K$9:$AL$227, 23)^2*16+VLOOKUP(B270, 'Power Curves'!$K$9:$AL$227, 27)^2*8)/24)</f>
        <v>0.23706933136275352</v>
      </c>
      <c r="K270" s="218">
        <f t="shared" si="38"/>
        <v>45292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235">
        <f t="shared" si="39"/>
        <v>45.85</v>
      </c>
      <c r="T270" s="229">
        <f t="shared" si="40"/>
        <v>30.932000000000002</v>
      </c>
      <c r="U270" s="224">
        <f t="shared" si="41"/>
        <v>0.19</v>
      </c>
      <c r="V270" s="226">
        <f t="shared" si="42"/>
        <v>9.418021E-2</v>
      </c>
      <c r="W270" s="225">
        <f t="shared" si="43"/>
        <v>40.588999999999999</v>
      </c>
      <c r="X270" s="225">
        <f t="shared" si="44"/>
        <v>39.697000000000003</v>
      </c>
      <c r="Y270" s="224">
        <f t="shared" si="45"/>
        <v>0.23706933136275352</v>
      </c>
      <c r="Z270" s="309">
        <v>0</v>
      </c>
      <c r="AA270" s="8">
        <v>0</v>
      </c>
      <c r="AB270" s="221">
        <v>0</v>
      </c>
      <c r="AC270" s="191">
        <v>100</v>
      </c>
      <c r="AD270" s="191">
        <v>25</v>
      </c>
      <c r="AE270" s="191">
        <v>314</v>
      </c>
      <c r="AF270" s="191">
        <v>274</v>
      </c>
    </row>
    <row r="271" spans="1:32" x14ac:dyDescent="0.2">
      <c r="A271" s="215">
        <v>266</v>
      </c>
      <c r="B271" s="223">
        <f t="shared" si="37"/>
        <v>45323</v>
      </c>
      <c r="C271" s="224">
        <f>VLOOKUP(B271, 'Power Curves'!$B$9:$I$261, 3)+IF(BasisNumber=1, 0,VLOOKUP(B271,'Power Curves'!$BM$9:$BO$316,2))</f>
        <v>45.85</v>
      </c>
      <c r="D271" s="224">
        <f>VLOOKUP(B271, 'Power Curves'!$B$9:$I$261, 7)+IF(BasisNumber=1, 0,VLOOKUP(B271,'Power Curves'!$BM$9:$BO$316,3))</f>
        <v>30.932000000000002</v>
      </c>
      <c r="E271" s="225">
        <f>IF(VLOOKUP(B271,'Power Curves'!$K$9:$AD$232,15)&lt;&gt;0, VLOOKUP(B271,'Power Curves'!$K$9:$AD$232,15), E259)</f>
        <v>0.19</v>
      </c>
      <c r="F271" s="226">
        <f>IF(VLOOKUP(B271,'Power Curves'!$K$9:$AD$232,19)&lt;&gt;0, VLOOKUP(B271,'Power Curves'!$K$9:$AD$232,19), F270)</f>
        <v>9.418021E-2</v>
      </c>
      <c r="G271" s="225">
        <f>VLOOKUP(B271, 'Power Curves'!$K$9:$R$330, 3)</f>
        <v>40.588999999999999</v>
      </c>
      <c r="H271" s="225">
        <f>VLOOKUP(B271, 'Power Curves'!$K$9:$R$330, 7)</f>
        <v>39.697000000000003</v>
      </c>
      <c r="I271" s="308">
        <f>SQRT( (VLOOKUP(B271, 'Power Curves'!$K$9:$AL$227, 23)^2*16+VLOOKUP(B271, 'Power Curves'!$K$9:$AL$227, 27)^2*8)/24)</f>
        <v>0.23706933136275352</v>
      </c>
      <c r="K271" s="218">
        <f t="shared" si="38"/>
        <v>45323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235">
        <f t="shared" si="39"/>
        <v>45.85</v>
      </c>
      <c r="T271" s="229">
        <f t="shared" si="40"/>
        <v>30.932000000000002</v>
      </c>
      <c r="U271" s="224">
        <f t="shared" si="41"/>
        <v>0.19</v>
      </c>
      <c r="V271" s="226">
        <f t="shared" si="42"/>
        <v>9.418021E-2</v>
      </c>
      <c r="W271" s="225">
        <f t="shared" si="43"/>
        <v>40.588999999999999</v>
      </c>
      <c r="X271" s="225">
        <f t="shared" si="44"/>
        <v>39.697000000000003</v>
      </c>
      <c r="Y271" s="224">
        <f t="shared" si="45"/>
        <v>0.23706933136275352</v>
      </c>
      <c r="Z271" s="309">
        <v>0</v>
      </c>
      <c r="AA271" s="8">
        <v>0</v>
      </c>
      <c r="AB271" s="221">
        <v>0</v>
      </c>
      <c r="AC271" s="191">
        <v>100</v>
      </c>
      <c r="AD271" s="191">
        <v>25</v>
      </c>
      <c r="AE271" s="191">
        <v>315</v>
      </c>
      <c r="AF271" s="191">
        <v>275</v>
      </c>
    </row>
    <row r="272" spans="1:32" x14ac:dyDescent="0.2">
      <c r="A272" s="215">
        <v>267</v>
      </c>
      <c r="B272" s="223">
        <f t="shared" si="37"/>
        <v>45352</v>
      </c>
      <c r="C272" s="224">
        <f>VLOOKUP(B272, 'Power Curves'!$B$9:$I$261, 3)+IF(BasisNumber=1, 0,VLOOKUP(B272,'Power Curves'!$BM$9:$BO$316,2))</f>
        <v>45.85</v>
      </c>
      <c r="D272" s="224">
        <f>VLOOKUP(B272, 'Power Curves'!$B$9:$I$261, 7)+IF(BasisNumber=1, 0,VLOOKUP(B272,'Power Curves'!$BM$9:$BO$316,3))</f>
        <v>30.932000000000002</v>
      </c>
      <c r="E272" s="225">
        <f>IF(VLOOKUP(B272,'Power Curves'!$K$9:$AD$232,15)&lt;&gt;0, VLOOKUP(B272,'Power Curves'!$K$9:$AD$232,15), E260)</f>
        <v>0.19</v>
      </c>
      <c r="F272" s="226">
        <f>IF(VLOOKUP(B272,'Power Curves'!$K$9:$AD$232,19)&lt;&gt;0, VLOOKUP(B272,'Power Curves'!$K$9:$AD$232,19), F271)</f>
        <v>9.418021E-2</v>
      </c>
      <c r="G272" s="225">
        <f>VLOOKUP(B272, 'Power Curves'!$K$9:$R$330, 3)</f>
        <v>40.588999999999999</v>
      </c>
      <c r="H272" s="225">
        <f>VLOOKUP(B272, 'Power Curves'!$K$9:$R$330, 7)</f>
        <v>39.697000000000003</v>
      </c>
      <c r="I272" s="308">
        <f>SQRT( (VLOOKUP(B272, 'Power Curves'!$K$9:$AL$227, 23)^2*16+VLOOKUP(B272, 'Power Curves'!$K$9:$AL$227, 27)^2*8)/24)</f>
        <v>0.23706933136275352</v>
      </c>
      <c r="K272" s="218">
        <f t="shared" si="38"/>
        <v>45352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235">
        <f t="shared" si="39"/>
        <v>45.85</v>
      </c>
      <c r="T272" s="229">
        <f t="shared" si="40"/>
        <v>30.932000000000002</v>
      </c>
      <c r="U272" s="224">
        <f t="shared" si="41"/>
        <v>0.19</v>
      </c>
      <c r="V272" s="226">
        <f t="shared" si="42"/>
        <v>9.418021E-2</v>
      </c>
      <c r="W272" s="225">
        <f t="shared" si="43"/>
        <v>40.588999999999999</v>
      </c>
      <c r="X272" s="225">
        <f t="shared" si="44"/>
        <v>39.697000000000003</v>
      </c>
      <c r="Y272" s="224">
        <f t="shared" si="45"/>
        <v>0.23706933136275352</v>
      </c>
      <c r="Z272" s="309">
        <v>0</v>
      </c>
      <c r="AA272" s="8">
        <v>0</v>
      </c>
      <c r="AB272" s="221">
        <v>0</v>
      </c>
      <c r="AC272" s="191">
        <v>100</v>
      </c>
      <c r="AD272" s="191">
        <v>25</v>
      </c>
      <c r="AE272" s="191">
        <v>316</v>
      </c>
      <c r="AF272" s="191">
        <v>276</v>
      </c>
    </row>
    <row r="273" spans="1:32" x14ac:dyDescent="0.2">
      <c r="A273" s="215">
        <v>268</v>
      </c>
      <c r="B273" s="223">
        <f t="shared" si="37"/>
        <v>45383</v>
      </c>
      <c r="C273" s="224">
        <f>VLOOKUP(B273, 'Power Curves'!$B$9:$I$261, 3)+IF(BasisNumber=1, 0,VLOOKUP(B273,'Power Curves'!$BM$9:$BO$316,2))</f>
        <v>45.85</v>
      </c>
      <c r="D273" s="224">
        <f>VLOOKUP(B273, 'Power Curves'!$B$9:$I$261, 7)+IF(BasisNumber=1, 0,VLOOKUP(B273,'Power Curves'!$BM$9:$BO$316,3))</f>
        <v>30.932000000000002</v>
      </c>
      <c r="E273" s="225">
        <f>IF(VLOOKUP(B273,'Power Curves'!$K$9:$AD$232,15)&lt;&gt;0, VLOOKUP(B273,'Power Curves'!$K$9:$AD$232,15), E261)</f>
        <v>0.19</v>
      </c>
      <c r="F273" s="226">
        <f>IF(VLOOKUP(B273,'Power Curves'!$K$9:$AD$232,19)&lt;&gt;0, VLOOKUP(B273,'Power Curves'!$K$9:$AD$232,19), F272)</f>
        <v>9.418021E-2</v>
      </c>
      <c r="G273" s="225">
        <f>VLOOKUP(B273, 'Power Curves'!$K$9:$R$330, 3)</f>
        <v>40.588999999999999</v>
      </c>
      <c r="H273" s="225">
        <f>VLOOKUP(B273, 'Power Curves'!$K$9:$R$330, 7)</f>
        <v>39.697000000000003</v>
      </c>
      <c r="I273" s="308">
        <f>SQRT( (VLOOKUP(B273, 'Power Curves'!$K$9:$AL$227, 23)^2*16+VLOOKUP(B273, 'Power Curves'!$K$9:$AL$227, 27)^2*8)/24)</f>
        <v>0.23706933136275352</v>
      </c>
      <c r="K273" s="218">
        <f t="shared" si="38"/>
        <v>45383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235">
        <f t="shared" si="39"/>
        <v>45.85</v>
      </c>
      <c r="T273" s="229">
        <f t="shared" si="40"/>
        <v>30.932000000000002</v>
      </c>
      <c r="U273" s="224">
        <f t="shared" si="41"/>
        <v>0.19</v>
      </c>
      <c r="V273" s="226">
        <f t="shared" si="42"/>
        <v>9.418021E-2</v>
      </c>
      <c r="W273" s="225">
        <f t="shared" si="43"/>
        <v>40.588999999999999</v>
      </c>
      <c r="X273" s="225">
        <f t="shared" si="44"/>
        <v>39.697000000000003</v>
      </c>
      <c r="Y273" s="224">
        <f t="shared" si="45"/>
        <v>0.23706933136275352</v>
      </c>
      <c r="Z273" s="309">
        <v>0</v>
      </c>
      <c r="AA273" s="8">
        <v>0</v>
      </c>
      <c r="AB273" s="221">
        <v>0</v>
      </c>
      <c r="AC273" s="191">
        <v>100</v>
      </c>
      <c r="AD273" s="191">
        <v>25</v>
      </c>
      <c r="AE273" s="191">
        <v>317</v>
      </c>
      <c r="AF273" s="191">
        <v>277</v>
      </c>
    </row>
    <row r="274" spans="1:32" x14ac:dyDescent="0.2">
      <c r="A274" s="215">
        <v>269</v>
      </c>
      <c r="B274" s="223">
        <f t="shared" si="37"/>
        <v>45413</v>
      </c>
      <c r="C274" s="224">
        <f>VLOOKUP(B274, 'Power Curves'!$B$9:$I$261, 3)+IF(BasisNumber=1, 0,VLOOKUP(B274,'Power Curves'!$BM$9:$BO$316,2))</f>
        <v>45.85</v>
      </c>
      <c r="D274" s="224">
        <f>VLOOKUP(B274, 'Power Curves'!$B$9:$I$261, 7)+IF(BasisNumber=1, 0,VLOOKUP(B274,'Power Curves'!$BM$9:$BO$316,3))</f>
        <v>30.932000000000002</v>
      </c>
      <c r="E274" s="225">
        <f>IF(VLOOKUP(B274,'Power Curves'!$K$9:$AD$232,15)&lt;&gt;0, VLOOKUP(B274,'Power Curves'!$K$9:$AD$232,15), E262)</f>
        <v>0.19</v>
      </c>
      <c r="F274" s="226">
        <f>IF(VLOOKUP(B274,'Power Curves'!$K$9:$AD$232,19)&lt;&gt;0, VLOOKUP(B274,'Power Curves'!$K$9:$AD$232,19), F273)</f>
        <v>9.418021E-2</v>
      </c>
      <c r="G274" s="225">
        <f>VLOOKUP(B274, 'Power Curves'!$K$9:$R$330, 3)</f>
        <v>40.588999999999999</v>
      </c>
      <c r="H274" s="225">
        <f>VLOOKUP(B274, 'Power Curves'!$K$9:$R$330, 7)</f>
        <v>39.697000000000003</v>
      </c>
      <c r="I274" s="308">
        <f>SQRT( (VLOOKUP(B274, 'Power Curves'!$K$9:$AL$227, 23)^2*16+VLOOKUP(B274, 'Power Curves'!$K$9:$AL$227, 27)^2*8)/24)</f>
        <v>0.23706933136275352</v>
      </c>
      <c r="K274" s="218">
        <f t="shared" si="38"/>
        <v>45413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235">
        <f t="shared" si="39"/>
        <v>45.85</v>
      </c>
      <c r="T274" s="229">
        <f t="shared" si="40"/>
        <v>30.932000000000002</v>
      </c>
      <c r="U274" s="224">
        <f t="shared" si="41"/>
        <v>0.19</v>
      </c>
      <c r="V274" s="226">
        <f t="shared" si="42"/>
        <v>9.418021E-2</v>
      </c>
      <c r="W274" s="225">
        <f t="shared" si="43"/>
        <v>40.588999999999999</v>
      </c>
      <c r="X274" s="225">
        <f t="shared" si="44"/>
        <v>39.697000000000003</v>
      </c>
      <c r="Y274" s="224">
        <f t="shared" si="45"/>
        <v>0.23706933136275352</v>
      </c>
      <c r="Z274" s="309">
        <v>0</v>
      </c>
      <c r="AA274" s="8">
        <v>0</v>
      </c>
      <c r="AB274" s="221">
        <v>0</v>
      </c>
      <c r="AC274" s="191">
        <v>100</v>
      </c>
      <c r="AD274" s="191">
        <v>25</v>
      </c>
      <c r="AE274" s="191">
        <v>318</v>
      </c>
      <c r="AF274" s="191">
        <v>278</v>
      </c>
    </row>
    <row r="275" spans="1:32" x14ac:dyDescent="0.2">
      <c r="A275" s="215">
        <v>270</v>
      </c>
      <c r="B275" s="223">
        <f t="shared" si="37"/>
        <v>45444</v>
      </c>
      <c r="C275" s="224">
        <f>VLOOKUP(B275, 'Power Curves'!$B$9:$I$261, 3)+IF(BasisNumber=1, 0,VLOOKUP(B275,'Power Curves'!$BM$9:$BO$316,2))</f>
        <v>45.85</v>
      </c>
      <c r="D275" s="224">
        <f>VLOOKUP(B275, 'Power Curves'!$B$9:$I$261, 7)+IF(BasisNumber=1, 0,VLOOKUP(B275,'Power Curves'!$BM$9:$BO$316,3))</f>
        <v>30.932000000000002</v>
      </c>
      <c r="E275" s="225">
        <f>IF(VLOOKUP(B275,'Power Curves'!$K$9:$AD$232,15)&lt;&gt;0, VLOOKUP(B275,'Power Curves'!$K$9:$AD$232,15), E263)</f>
        <v>0.19</v>
      </c>
      <c r="F275" s="226">
        <f>IF(VLOOKUP(B275,'Power Curves'!$K$9:$AD$232,19)&lt;&gt;0, VLOOKUP(B275,'Power Curves'!$K$9:$AD$232,19), F274)</f>
        <v>9.418021E-2</v>
      </c>
      <c r="G275" s="225">
        <f>VLOOKUP(B275, 'Power Curves'!$K$9:$R$330, 3)</f>
        <v>40.588999999999999</v>
      </c>
      <c r="H275" s="225">
        <f>VLOOKUP(B275, 'Power Curves'!$K$9:$R$330, 7)</f>
        <v>39.697000000000003</v>
      </c>
      <c r="I275" s="308">
        <f>SQRT( (VLOOKUP(B275, 'Power Curves'!$K$9:$AL$227, 23)^2*16+VLOOKUP(B275, 'Power Curves'!$K$9:$AL$227, 27)^2*8)/24)</f>
        <v>0.23706933136275352</v>
      </c>
      <c r="K275" s="218">
        <f t="shared" si="38"/>
        <v>45444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235">
        <f t="shared" si="39"/>
        <v>45.85</v>
      </c>
      <c r="T275" s="229">
        <f t="shared" si="40"/>
        <v>30.932000000000002</v>
      </c>
      <c r="U275" s="224">
        <f t="shared" si="41"/>
        <v>0.19</v>
      </c>
      <c r="V275" s="226">
        <f t="shared" si="42"/>
        <v>9.418021E-2</v>
      </c>
      <c r="W275" s="225">
        <f t="shared" si="43"/>
        <v>40.588999999999999</v>
      </c>
      <c r="X275" s="225">
        <f t="shared" si="44"/>
        <v>39.697000000000003</v>
      </c>
      <c r="Y275" s="224">
        <f t="shared" si="45"/>
        <v>0.23706933136275352</v>
      </c>
      <c r="Z275" s="309">
        <v>0</v>
      </c>
      <c r="AA275" s="8">
        <v>0</v>
      </c>
      <c r="AB275" s="221">
        <v>0</v>
      </c>
      <c r="AC275" s="191">
        <v>100</v>
      </c>
      <c r="AD275" s="191">
        <v>25</v>
      </c>
      <c r="AE275" s="191">
        <v>319</v>
      </c>
      <c r="AF275" s="191">
        <v>279</v>
      </c>
    </row>
    <row r="276" spans="1:32" x14ac:dyDescent="0.2">
      <c r="A276" s="215">
        <v>271</v>
      </c>
      <c r="B276" s="223">
        <f t="shared" si="37"/>
        <v>45474</v>
      </c>
      <c r="C276" s="224">
        <f>VLOOKUP(B276, 'Power Curves'!$B$9:$I$261, 3)+IF(BasisNumber=1, 0,VLOOKUP(B276,'Power Curves'!$BM$9:$BO$316,2))</f>
        <v>45.85</v>
      </c>
      <c r="D276" s="224">
        <f>VLOOKUP(B276, 'Power Curves'!$B$9:$I$261, 7)+IF(BasisNumber=1, 0,VLOOKUP(B276,'Power Curves'!$BM$9:$BO$316,3))</f>
        <v>30.932000000000002</v>
      </c>
      <c r="E276" s="225">
        <f>IF(VLOOKUP(B276,'Power Curves'!$K$9:$AD$232,15)&lt;&gt;0, VLOOKUP(B276,'Power Curves'!$K$9:$AD$232,15), E264)</f>
        <v>0.19</v>
      </c>
      <c r="F276" s="226">
        <f>IF(VLOOKUP(B276,'Power Curves'!$K$9:$AD$232,19)&lt;&gt;0, VLOOKUP(B276,'Power Curves'!$K$9:$AD$232,19), F275)</f>
        <v>9.418021E-2</v>
      </c>
      <c r="G276" s="225">
        <f>VLOOKUP(B276, 'Power Curves'!$K$9:$R$330, 3)</f>
        <v>40.588999999999999</v>
      </c>
      <c r="H276" s="225">
        <f>VLOOKUP(B276, 'Power Curves'!$K$9:$R$330, 7)</f>
        <v>39.697000000000003</v>
      </c>
      <c r="I276" s="308">
        <f>SQRT( (VLOOKUP(B276, 'Power Curves'!$K$9:$AL$227, 23)^2*16+VLOOKUP(B276, 'Power Curves'!$K$9:$AL$227, 27)^2*8)/24)</f>
        <v>0.23706933136275352</v>
      </c>
      <c r="K276" s="218">
        <f t="shared" si="38"/>
        <v>45474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235">
        <f t="shared" si="39"/>
        <v>45.85</v>
      </c>
      <c r="T276" s="229">
        <f t="shared" si="40"/>
        <v>30.932000000000002</v>
      </c>
      <c r="U276" s="224">
        <f t="shared" si="41"/>
        <v>0.19</v>
      </c>
      <c r="V276" s="226">
        <f t="shared" si="42"/>
        <v>9.418021E-2</v>
      </c>
      <c r="W276" s="225">
        <f t="shared" si="43"/>
        <v>40.588999999999999</v>
      </c>
      <c r="X276" s="225">
        <f t="shared" si="44"/>
        <v>39.697000000000003</v>
      </c>
      <c r="Y276" s="224">
        <f t="shared" si="45"/>
        <v>0.23706933136275352</v>
      </c>
      <c r="Z276" s="309">
        <v>0</v>
      </c>
      <c r="AA276" s="8">
        <v>0</v>
      </c>
      <c r="AB276" s="221">
        <v>0</v>
      </c>
      <c r="AC276" s="191">
        <v>100</v>
      </c>
      <c r="AD276" s="191">
        <v>25</v>
      </c>
      <c r="AE276" s="191">
        <v>320</v>
      </c>
      <c r="AF276" s="191">
        <v>280</v>
      </c>
    </row>
    <row r="277" spans="1:32" x14ac:dyDescent="0.2">
      <c r="A277" s="215">
        <v>272</v>
      </c>
      <c r="B277" s="223">
        <f t="shared" si="37"/>
        <v>45505</v>
      </c>
      <c r="C277" s="224">
        <f>VLOOKUP(B277, 'Power Curves'!$B$9:$I$261, 3)+IF(BasisNumber=1, 0,VLOOKUP(B277,'Power Curves'!$BM$9:$BO$316,2))</f>
        <v>45.85</v>
      </c>
      <c r="D277" s="224">
        <f>VLOOKUP(B277, 'Power Curves'!$B$9:$I$261, 7)+IF(BasisNumber=1, 0,VLOOKUP(B277,'Power Curves'!$BM$9:$BO$316,3))</f>
        <v>30.932000000000002</v>
      </c>
      <c r="E277" s="225">
        <f>IF(VLOOKUP(B277,'Power Curves'!$K$9:$AD$232,15)&lt;&gt;0, VLOOKUP(B277,'Power Curves'!$K$9:$AD$232,15), E265)</f>
        <v>0.19</v>
      </c>
      <c r="F277" s="226">
        <f>IF(VLOOKUP(B277,'Power Curves'!$K$9:$AD$232,19)&lt;&gt;0, VLOOKUP(B277,'Power Curves'!$K$9:$AD$232,19), F276)</f>
        <v>9.418021E-2</v>
      </c>
      <c r="G277" s="225">
        <f>VLOOKUP(B277, 'Power Curves'!$K$9:$R$330, 3)</f>
        <v>40.588999999999999</v>
      </c>
      <c r="H277" s="225">
        <f>VLOOKUP(B277, 'Power Curves'!$K$9:$R$330, 7)</f>
        <v>39.697000000000003</v>
      </c>
      <c r="I277" s="308">
        <f>SQRT( (VLOOKUP(B277, 'Power Curves'!$K$9:$AL$227, 23)^2*16+VLOOKUP(B277, 'Power Curves'!$K$9:$AL$227, 27)^2*8)/24)</f>
        <v>0.23706933136275352</v>
      </c>
      <c r="K277" s="218">
        <f t="shared" si="38"/>
        <v>45505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235">
        <f t="shared" si="39"/>
        <v>45.85</v>
      </c>
      <c r="T277" s="229">
        <f t="shared" si="40"/>
        <v>30.932000000000002</v>
      </c>
      <c r="U277" s="224">
        <f t="shared" si="41"/>
        <v>0.19</v>
      </c>
      <c r="V277" s="226">
        <f t="shared" si="42"/>
        <v>9.418021E-2</v>
      </c>
      <c r="W277" s="225">
        <f t="shared" si="43"/>
        <v>40.588999999999999</v>
      </c>
      <c r="X277" s="225">
        <f t="shared" si="44"/>
        <v>39.697000000000003</v>
      </c>
      <c r="Y277" s="224">
        <f t="shared" si="45"/>
        <v>0.23706933136275352</v>
      </c>
      <c r="Z277" s="309">
        <v>0</v>
      </c>
      <c r="AA277" s="8">
        <v>0</v>
      </c>
      <c r="AB277" s="221">
        <v>0</v>
      </c>
      <c r="AC277" s="191">
        <v>100</v>
      </c>
      <c r="AD277" s="191">
        <v>25</v>
      </c>
      <c r="AE277" s="191">
        <v>321</v>
      </c>
      <c r="AF277" s="191">
        <v>281</v>
      </c>
    </row>
    <row r="278" spans="1:32" x14ac:dyDescent="0.2">
      <c r="A278" s="215">
        <v>273</v>
      </c>
      <c r="B278" s="223">
        <f t="shared" si="37"/>
        <v>45536</v>
      </c>
      <c r="C278" s="224">
        <f>VLOOKUP(B278, 'Power Curves'!$B$9:$I$261, 3)+IF(BasisNumber=1, 0,VLOOKUP(B278,'Power Curves'!$BM$9:$BO$316,2))</f>
        <v>45.85</v>
      </c>
      <c r="D278" s="224">
        <f>VLOOKUP(B278, 'Power Curves'!$B$9:$I$261, 7)+IF(BasisNumber=1, 0,VLOOKUP(B278,'Power Curves'!$BM$9:$BO$316,3))</f>
        <v>30.932000000000002</v>
      </c>
      <c r="E278" s="225">
        <f>IF(VLOOKUP(B278,'Power Curves'!$K$9:$AD$232,15)&lt;&gt;0, VLOOKUP(B278,'Power Curves'!$K$9:$AD$232,15), E266)</f>
        <v>0.19</v>
      </c>
      <c r="F278" s="226">
        <f>IF(VLOOKUP(B278,'Power Curves'!$K$9:$AD$232,19)&lt;&gt;0, VLOOKUP(B278,'Power Curves'!$K$9:$AD$232,19), F277)</f>
        <v>9.418021E-2</v>
      </c>
      <c r="G278" s="225">
        <f>VLOOKUP(B278, 'Power Curves'!$K$9:$R$330, 3)</f>
        <v>40.588999999999999</v>
      </c>
      <c r="H278" s="225">
        <f>VLOOKUP(B278, 'Power Curves'!$K$9:$R$330, 7)</f>
        <v>39.697000000000003</v>
      </c>
      <c r="I278" s="308">
        <f>SQRT( (VLOOKUP(B278, 'Power Curves'!$K$9:$AL$227, 23)^2*16+VLOOKUP(B278, 'Power Curves'!$K$9:$AL$227, 27)^2*8)/24)</f>
        <v>0.23706933136275352</v>
      </c>
      <c r="K278" s="218">
        <f t="shared" si="38"/>
        <v>45536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235">
        <f t="shared" si="39"/>
        <v>45.85</v>
      </c>
      <c r="T278" s="229">
        <f t="shared" si="40"/>
        <v>30.932000000000002</v>
      </c>
      <c r="U278" s="224">
        <f t="shared" si="41"/>
        <v>0.19</v>
      </c>
      <c r="V278" s="226">
        <f t="shared" si="42"/>
        <v>9.418021E-2</v>
      </c>
      <c r="W278" s="225">
        <f t="shared" si="43"/>
        <v>40.588999999999999</v>
      </c>
      <c r="X278" s="225">
        <f t="shared" si="44"/>
        <v>39.697000000000003</v>
      </c>
      <c r="Y278" s="224">
        <f t="shared" si="45"/>
        <v>0.23706933136275352</v>
      </c>
      <c r="Z278" s="309">
        <v>0</v>
      </c>
      <c r="AA278" s="8">
        <v>0</v>
      </c>
      <c r="AB278" s="221">
        <v>0</v>
      </c>
      <c r="AC278" s="191">
        <v>100</v>
      </c>
      <c r="AD278" s="191">
        <v>25</v>
      </c>
      <c r="AE278" s="191">
        <v>322</v>
      </c>
      <c r="AF278" s="191">
        <v>282</v>
      </c>
    </row>
    <row r="279" spans="1:32" x14ac:dyDescent="0.2">
      <c r="A279" s="215">
        <v>274</v>
      </c>
      <c r="B279" s="223">
        <f t="shared" si="37"/>
        <v>45566</v>
      </c>
      <c r="C279" s="224">
        <f>VLOOKUP(B279, 'Power Curves'!$B$9:$I$261, 3)+IF(BasisNumber=1, 0,VLOOKUP(B279,'Power Curves'!$BM$9:$BO$316,2))</f>
        <v>45.85</v>
      </c>
      <c r="D279" s="224">
        <f>VLOOKUP(B279, 'Power Curves'!$B$9:$I$261, 7)+IF(BasisNumber=1, 0,VLOOKUP(B279,'Power Curves'!$BM$9:$BO$316,3))</f>
        <v>30.932000000000002</v>
      </c>
      <c r="E279" s="225">
        <f>IF(VLOOKUP(B279,'Power Curves'!$K$9:$AD$232,15)&lt;&gt;0, VLOOKUP(B279,'Power Curves'!$K$9:$AD$232,15), E267)</f>
        <v>0.19</v>
      </c>
      <c r="F279" s="226">
        <f>IF(VLOOKUP(B279,'Power Curves'!$K$9:$AD$232,19)&lt;&gt;0, VLOOKUP(B279,'Power Curves'!$K$9:$AD$232,19), F278)</f>
        <v>9.418021E-2</v>
      </c>
      <c r="G279" s="225">
        <f>VLOOKUP(B279, 'Power Curves'!$K$9:$R$330, 3)</f>
        <v>40.588999999999999</v>
      </c>
      <c r="H279" s="225">
        <f>VLOOKUP(B279, 'Power Curves'!$K$9:$R$330, 7)</f>
        <v>39.697000000000003</v>
      </c>
      <c r="I279" s="308">
        <f>SQRT( (VLOOKUP(B279, 'Power Curves'!$K$9:$AL$227, 23)^2*16+VLOOKUP(B279, 'Power Curves'!$K$9:$AL$227, 27)^2*8)/24)</f>
        <v>0.23706933136275352</v>
      </c>
      <c r="K279" s="218">
        <f t="shared" si="38"/>
        <v>45566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235">
        <f t="shared" si="39"/>
        <v>45.85</v>
      </c>
      <c r="T279" s="229">
        <f t="shared" si="40"/>
        <v>30.932000000000002</v>
      </c>
      <c r="U279" s="224">
        <f t="shared" si="41"/>
        <v>0.19</v>
      </c>
      <c r="V279" s="226">
        <f t="shared" si="42"/>
        <v>9.418021E-2</v>
      </c>
      <c r="W279" s="225">
        <f t="shared" si="43"/>
        <v>40.588999999999999</v>
      </c>
      <c r="X279" s="225">
        <f t="shared" si="44"/>
        <v>39.697000000000003</v>
      </c>
      <c r="Y279" s="224">
        <f t="shared" si="45"/>
        <v>0.23706933136275352</v>
      </c>
      <c r="Z279" s="309">
        <v>0</v>
      </c>
      <c r="AA279" s="8">
        <v>0</v>
      </c>
      <c r="AB279" s="221">
        <v>0</v>
      </c>
      <c r="AC279" s="191">
        <v>100</v>
      </c>
      <c r="AD279" s="191">
        <v>25</v>
      </c>
      <c r="AE279" s="191">
        <v>323</v>
      </c>
      <c r="AF279" s="191">
        <v>283</v>
      </c>
    </row>
    <row r="280" spans="1:32" x14ac:dyDescent="0.2">
      <c r="A280" s="215">
        <v>275</v>
      </c>
      <c r="B280" s="223">
        <f t="shared" si="37"/>
        <v>45597</v>
      </c>
      <c r="C280" s="224">
        <f>VLOOKUP(B280, 'Power Curves'!$B$9:$I$261, 3)+IF(BasisNumber=1, 0,VLOOKUP(B280,'Power Curves'!$BM$9:$BO$316,2))</f>
        <v>45.85</v>
      </c>
      <c r="D280" s="224">
        <f>VLOOKUP(B280, 'Power Curves'!$B$9:$I$261, 7)+IF(BasisNumber=1, 0,VLOOKUP(B280,'Power Curves'!$BM$9:$BO$316,3))</f>
        <v>30.932000000000002</v>
      </c>
      <c r="E280" s="225">
        <f>IF(VLOOKUP(B280,'Power Curves'!$K$9:$AD$232,15)&lt;&gt;0, VLOOKUP(B280,'Power Curves'!$K$9:$AD$232,15), E268)</f>
        <v>0.19</v>
      </c>
      <c r="F280" s="226">
        <f>IF(VLOOKUP(B280,'Power Curves'!$K$9:$AD$232,19)&lt;&gt;0, VLOOKUP(B280,'Power Curves'!$K$9:$AD$232,19), F279)</f>
        <v>9.418021E-2</v>
      </c>
      <c r="G280" s="225">
        <f>VLOOKUP(B280, 'Power Curves'!$K$9:$R$330, 3)</f>
        <v>40.588999999999999</v>
      </c>
      <c r="H280" s="225">
        <f>VLOOKUP(B280, 'Power Curves'!$K$9:$R$330, 7)</f>
        <v>39.697000000000003</v>
      </c>
      <c r="I280" s="308">
        <f>SQRT( (VLOOKUP(B280, 'Power Curves'!$K$9:$AL$227, 23)^2*16+VLOOKUP(B280, 'Power Curves'!$K$9:$AL$227, 27)^2*8)/24)</f>
        <v>0.23706933136275352</v>
      </c>
      <c r="K280" s="218">
        <f t="shared" si="38"/>
        <v>45597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235">
        <f t="shared" si="39"/>
        <v>45.85</v>
      </c>
      <c r="T280" s="229">
        <f t="shared" si="40"/>
        <v>30.932000000000002</v>
      </c>
      <c r="U280" s="224">
        <f t="shared" si="41"/>
        <v>0.19</v>
      </c>
      <c r="V280" s="226">
        <f t="shared" si="42"/>
        <v>9.418021E-2</v>
      </c>
      <c r="W280" s="225">
        <f t="shared" si="43"/>
        <v>40.588999999999999</v>
      </c>
      <c r="X280" s="225">
        <f t="shared" si="44"/>
        <v>39.697000000000003</v>
      </c>
      <c r="Y280" s="224">
        <f t="shared" si="45"/>
        <v>0.23706933136275352</v>
      </c>
      <c r="Z280" s="309">
        <v>0</v>
      </c>
      <c r="AA280" s="8">
        <v>0</v>
      </c>
      <c r="AB280" s="221">
        <v>0</v>
      </c>
      <c r="AC280" s="191">
        <v>100</v>
      </c>
      <c r="AD280" s="191">
        <v>25</v>
      </c>
      <c r="AE280" s="191">
        <v>324</v>
      </c>
      <c r="AF280" s="191">
        <v>284</v>
      </c>
    </row>
    <row r="281" spans="1:32" x14ac:dyDescent="0.2">
      <c r="A281" s="215">
        <v>276</v>
      </c>
      <c r="B281" s="223">
        <f t="shared" si="37"/>
        <v>45627</v>
      </c>
      <c r="C281" s="224">
        <f>VLOOKUP(B281, 'Power Curves'!$B$9:$I$261, 3)+IF(BasisNumber=1, 0,VLOOKUP(B281,'Power Curves'!$BM$9:$BO$316,2))</f>
        <v>45.85</v>
      </c>
      <c r="D281" s="224">
        <f>VLOOKUP(B281, 'Power Curves'!$B$9:$I$261, 7)+IF(BasisNumber=1, 0,VLOOKUP(B281,'Power Curves'!$BM$9:$BO$316,3))</f>
        <v>30.932000000000002</v>
      </c>
      <c r="E281" s="225">
        <f>IF(VLOOKUP(B281,'Power Curves'!$K$9:$AD$232,15)&lt;&gt;0, VLOOKUP(B281,'Power Curves'!$K$9:$AD$232,15), E269)</f>
        <v>0.19</v>
      </c>
      <c r="F281" s="226">
        <f>IF(VLOOKUP(B281,'Power Curves'!$K$9:$AD$232,19)&lt;&gt;0, VLOOKUP(B281,'Power Curves'!$K$9:$AD$232,19), F280)</f>
        <v>9.418021E-2</v>
      </c>
      <c r="G281" s="225">
        <f>VLOOKUP(B281, 'Power Curves'!$K$9:$R$330, 3)</f>
        <v>40.588999999999999</v>
      </c>
      <c r="H281" s="225">
        <f>VLOOKUP(B281, 'Power Curves'!$K$9:$R$330, 7)</f>
        <v>39.697000000000003</v>
      </c>
      <c r="I281" s="308">
        <f>SQRT( (VLOOKUP(B281, 'Power Curves'!$K$9:$AL$227, 23)^2*16+VLOOKUP(B281, 'Power Curves'!$K$9:$AL$227, 27)^2*8)/24)</f>
        <v>0.23706933136275352</v>
      </c>
      <c r="K281" s="218">
        <f t="shared" si="38"/>
        <v>45627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235">
        <f t="shared" si="39"/>
        <v>45.85</v>
      </c>
      <c r="T281" s="229">
        <f t="shared" si="40"/>
        <v>30.932000000000002</v>
      </c>
      <c r="U281" s="224">
        <f t="shared" si="41"/>
        <v>0.19</v>
      </c>
      <c r="V281" s="226">
        <f t="shared" si="42"/>
        <v>9.418021E-2</v>
      </c>
      <c r="W281" s="225">
        <f t="shared" si="43"/>
        <v>40.588999999999999</v>
      </c>
      <c r="X281" s="225">
        <f t="shared" si="44"/>
        <v>39.697000000000003</v>
      </c>
      <c r="Y281" s="224">
        <f t="shared" si="45"/>
        <v>0.23706933136275352</v>
      </c>
      <c r="Z281" s="309">
        <v>0</v>
      </c>
      <c r="AA281" s="8">
        <v>0</v>
      </c>
      <c r="AB281" s="221">
        <v>0</v>
      </c>
      <c r="AC281" s="191">
        <v>100</v>
      </c>
      <c r="AD281" s="191">
        <v>25</v>
      </c>
      <c r="AE281" s="191">
        <v>325</v>
      </c>
      <c r="AF281" s="191">
        <v>285</v>
      </c>
    </row>
    <row r="282" spans="1:32" x14ac:dyDescent="0.2">
      <c r="A282" s="215">
        <v>277</v>
      </c>
      <c r="B282" s="223">
        <f t="shared" si="37"/>
        <v>45658</v>
      </c>
      <c r="C282" s="224">
        <f>VLOOKUP(B282, 'Power Curves'!$B$9:$I$261, 3)+IF(BasisNumber=1, 0,VLOOKUP(B282,'Power Curves'!$BM$9:$BO$316,2))</f>
        <v>45.85</v>
      </c>
      <c r="D282" s="224">
        <f>VLOOKUP(B282, 'Power Curves'!$B$9:$I$261, 7)+IF(BasisNumber=1, 0,VLOOKUP(B282,'Power Curves'!$BM$9:$BO$316,3))</f>
        <v>30.932000000000002</v>
      </c>
      <c r="E282" s="225">
        <f>IF(VLOOKUP(B282,'Power Curves'!$K$9:$AD$232,15)&lt;&gt;0, VLOOKUP(B282,'Power Curves'!$K$9:$AD$232,15), E270)</f>
        <v>0.19</v>
      </c>
      <c r="F282" s="226">
        <f>IF(VLOOKUP(B282,'Power Curves'!$K$9:$AD$232,19)&lt;&gt;0, VLOOKUP(B282,'Power Curves'!$K$9:$AD$232,19), F281)</f>
        <v>9.418021E-2</v>
      </c>
      <c r="G282" s="225">
        <f>VLOOKUP(B282, 'Power Curves'!$K$9:$R$330, 3)</f>
        <v>40.588999999999999</v>
      </c>
      <c r="H282" s="225">
        <f>VLOOKUP(B282, 'Power Curves'!$K$9:$R$330, 7)</f>
        <v>39.697000000000003</v>
      </c>
      <c r="I282" s="308">
        <f>SQRT( (VLOOKUP(B282, 'Power Curves'!$K$9:$AL$227, 23)^2*16+VLOOKUP(B282, 'Power Curves'!$K$9:$AL$227, 27)^2*8)/24)</f>
        <v>0.23706933136275352</v>
      </c>
      <c r="K282" s="218">
        <f t="shared" si="38"/>
        <v>45658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235">
        <f t="shared" si="39"/>
        <v>45.85</v>
      </c>
      <c r="T282" s="229">
        <f t="shared" si="40"/>
        <v>30.932000000000002</v>
      </c>
      <c r="U282" s="224">
        <f t="shared" si="41"/>
        <v>0.19</v>
      </c>
      <c r="V282" s="226">
        <f t="shared" si="42"/>
        <v>9.418021E-2</v>
      </c>
      <c r="W282" s="225">
        <f t="shared" si="43"/>
        <v>40.588999999999999</v>
      </c>
      <c r="X282" s="225">
        <f t="shared" si="44"/>
        <v>39.697000000000003</v>
      </c>
      <c r="Y282" s="224">
        <f t="shared" si="45"/>
        <v>0.23706933136275352</v>
      </c>
      <c r="Z282" s="309">
        <v>0</v>
      </c>
      <c r="AA282" s="8">
        <v>0</v>
      </c>
      <c r="AB282" s="221">
        <v>0</v>
      </c>
      <c r="AC282" s="191">
        <v>100</v>
      </c>
      <c r="AD282" s="191">
        <v>25</v>
      </c>
      <c r="AE282" s="191">
        <v>326</v>
      </c>
      <c r="AF282" s="191">
        <v>286</v>
      </c>
    </row>
    <row r="283" spans="1:32" x14ac:dyDescent="0.2">
      <c r="A283" s="215">
        <v>278</v>
      </c>
      <c r="B283" s="223">
        <f t="shared" si="37"/>
        <v>45689</v>
      </c>
      <c r="C283" s="224">
        <f>VLOOKUP(B283, 'Power Curves'!$B$9:$I$261, 3)+IF(BasisNumber=1, 0,VLOOKUP(B283,'Power Curves'!$BM$9:$BO$316,2))</f>
        <v>45.85</v>
      </c>
      <c r="D283" s="224">
        <f>VLOOKUP(B283, 'Power Curves'!$B$9:$I$261, 7)+IF(BasisNumber=1, 0,VLOOKUP(B283,'Power Curves'!$BM$9:$BO$316,3))</f>
        <v>30.932000000000002</v>
      </c>
      <c r="E283" s="225">
        <f>IF(VLOOKUP(B283,'Power Curves'!$K$9:$AD$232,15)&lt;&gt;0, VLOOKUP(B283,'Power Curves'!$K$9:$AD$232,15), E271)</f>
        <v>0.19</v>
      </c>
      <c r="F283" s="226">
        <f>IF(VLOOKUP(B283,'Power Curves'!$K$9:$AD$232,19)&lt;&gt;0, VLOOKUP(B283,'Power Curves'!$K$9:$AD$232,19), F282)</f>
        <v>9.418021E-2</v>
      </c>
      <c r="G283" s="225">
        <f>VLOOKUP(B283, 'Power Curves'!$K$9:$R$330, 3)</f>
        <v>40.588999999999999</v>
      </c>
      <c r="H283" s="225">
        <f>VLOOKUP(B283, 'Power Curves'!$K$9:$R$330, 7)</f>
        <v>39.697000000000003</v>
      </c>
      <c r="I283" s="308">
        <f>SQRT( (VLOOKUP(B283, 'Power Curves'!$K$9:$AL$227, 23)^2*16+VLOOKUP(B283, 'Power Curves'!$K$9:$AL$227, 27)^2*8)/24)</f>
        <v>0.23706933136275352</v>
      </c>
      <c r="K283" s="218">
        <f t="shared" si="38"/>
        <v>45689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235">
        <f t="shared" si="39"/>
        <v>45.85</v>
      </c>
      <c r="T283" s="229">
        <f t="shared" si="40"/>
        <v>30.932000000000002</v>
      </c>
      <c r="U283" s="224">
        <f t="shared" si="41"/>
        <v>0.19</v>
      </c>
      <c r="V283" s="226">
        <f t="shared" si="42"/>
        <v>9.418021E-2</v>
      </c>
      <c r="W283" s="225">
        <f t="shared" si="43"/>
        <v>40.588999999999999</v>
      </c>
      <c r="X283" s="225">
        <f t="shared" si="44"/>
        <v>39.697000000000003</v>
      </c>
      <c r="Y283" s="224">
        <f t="shared" si="45"/>
        <v>0.23706933136275352</v>
      </c>
      <c r="Z283" s="309">
        <v>0</v>
      </c>
      <c r="AA283" s="8">
        <v>0</v>
      </c>
      <c r="AB283" s="221">
        <v>0</v>
      </c>
      <c r="AC283" s="191">
        <v>100</v>
      </c>
      <c r="AD283" s="191">
        <v>25</v>
      </c>
      <c r="AE283" s="191">
        <v>327</v>
      </c>
      <c r="AF283" s="191">
        <v>287</v>
      </c>
    </row>
    <row r="284" spans="1:32" x14ac:dyDescent="0.2">
      <c r="A284" s="215">
        <v>279</v>
      </c>
      <c r="B284" s="223">
        <f t="shared" si="37"/>
        <v>45717</v>
      </c>
      <c r="C284" s="224">
        <f>VLOOKUP(B284, 'Power Curves'!$B$9:$I$261, 3)+IF(BasisNumber=1, 0,VLOOKUP(B284,'Power Curves'!$BM$9:$BO$316,2))</f>
        <v>45.85</v>
      </c>
      <c r="D284" s="224">
        <f>VLOOKUP(B284, 'Power Curves'!$B$9:$I$261, 7)+IF(BasisNumber=1, 0,VLOOKUP(B284,'Power Curves'!$BM$9:$BO$316,3))</f>
        <v>30.932000000000002</v>
      </c>
      <c r="E284" s="225">
        <f>IF(VLOOKUP(B284,'Power Curves'!$K$9:$AD$232,15)&lt;&gt;0, VLOOKUP(B284,'Power Curves'!$K$9:$AD$232,15), E272)</f>
        <v>0.19</v>
      </c>
      <c r="F284" s="226">
        <f>IF(VLOOKUP(B284,'Power Curves'!$K$9:$AD$232,19)&lt;&gt;0, VLOOKUP(B284,'Power Curves'!$K$9:$AD$232,19), F283)</f>
        <v>9.418021E-2</v>
      </c>
      <c r="G284" s="225">
        <f>VLOOKUP(B284, 'Power Curves'!$K$9:$R$330, 3)</f>
        <v>40.588999999999999</v>
      </c>
      <c r="H284" s="225">
        <f>VLOOKUP(B284, 'Power Curves'!$K$9:$R$330, 7)</f>
        <v>39.697000000000003</v>
      </c>
      <c r="I284" s="308">
        <f>SQRT( (VLOOKUP(B284, 'Power Curves'!$K$9:$AL$227, 23)^2*16+VLOOKUP(B284, 'Power Curves'!$K$9:$AL$227, 27)^2*8)/24)</f>
        <v>0.23706933136275352</v>
      </c>
      <c r="K284" s="218">
        <f t="shared" si="38"/>
        <v>45717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235">
        <f t="shared" si="39"/>
        <v>45.85</v>
      </c>
      <c r="T284" s="229">
        <f t="shared" si="40"/>
        <v>30.932000000000002</v>
      </c>
      <c r="U284" s="224">
        <f t="shared" si="41"/>
        <v>0.19</v>
      </c>
      <c r="V284" s="226">
        <f t="shared" si="42"/>
        <v>9.418021E-2</v>
      </c>
      <c r="W284" s="225">
        <f t="shared" si="43"/>
        <v>40.588999999999999</v>
      </c>
      <c r="X284" s="225">
        <f t="shared" si="44"/>
        <v>39.697000000000003</v>
      </c>
      <c r="Y284" s="224">
        <f t="shared" si="45"/>
        <v>0.23706933136275352</v>
      </c>
      <c r="Z284" s="309">
        <v>0</v>
      </c>
      <c r="AA284" s="8">
        <v>0</v>
      </c>
      <c r="AB284" s="221">
        <v>0</v>
      </c>
      <c r="AC284" s="191">
        <v>100</v>
      </c>
      <c r="AD284" s="191">
        <v>25</v>
      </c>
      <c r="AE284" s="191">
        <v>328</v>
      </c>
      <c r="AF284" s="191">
        <v>288</v>
      </c>
    </row>
    <row r="285" spans="1:32" x14ac:dyDescent="0.2">
      <c r="A285" s="215">
        <v>280</v>
      </c>
      <c r="B285" s="223">
        <f t="shared" si="37"/>
        <v>45748</v>
      </c>
      <c r="C285" s="224">
        <f>VLOOKUP(B285, 'Power Curves'!$B$9:$I$261, 3)+IF(BasisNumber=1, 0,VLOOKUP(B285,'Power Curves'!$BM$9:$BO$316,2))</f>
        <v>45.85</v>
      </c>
      <c r="D285" s="224">
        <f>VLOOKUP(B285, 'Power Curves'!$B$9:$I$261, 7)+IF(BasisNumber=1, 0,VLOOKUP(B285,'Power Curves'!$BM$9:$BO$316,3))</f>
        <v>30.932000000000002</v>
      </c>
      <c r="E285" s="225">
        <f>IF(VLOOKUP(B285,'Power Curves'!$K$9:$AD$232,15)&lt;&gt;0, VLOOKUP(B285,'Power Curves'!$K$9:$AD$232,15), E273)</f>
        <v>0.19</v>
      </c>
      <c r="F285" s="226">
        <f>IF(VLOOKUP(B285,'Power Curves'!$K$9:$AD$232,19)&lt;&gt;0, VLOOKUP(B285,'Power Curves'!$K$9:$AD$232,19), F284)</f>
        <v>9.418021E-2</v>
      </c>
      <c r="G285" s="225">
        <f>VLOOKUP(B285, 'Power Curves'!$K$9:$R$330, 3)</f>
        <v>40.588999999999999</v>
      </c>
      <c r="H285" s="225">
        <f>VLOOKUP(B285, 'Power Curves'!$K$9:$R$330, 7)</f>
        <v>39.697000000000003</v>
      </c>
      <c r="I285" s="308">
        <f>SQRT( (VLOOKUP(B285, 'Power Curves'!$K$9:$AL$227, 23)^2*16+VLOOKUP(B285, 'Power Curves'!$K$9:$AL$227, 27)^2*8)/24)</f>
        <v>0.23706933136275352</v>
      </c>
      <c r="K285" s="218">
        <f t="shared" si="38"/>
        <v>45748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235">
        <f t="shared" si="39"/>
        <v>45.85</v>
      </c>
      <c r="T285" s="229">
        <f t="shared" si="40"/>
        <v>30.932000000000002</v>
      </c>
      <c r="U285" s="224">
        <f t="shared" si="41"/>
        <v>0.19</v>
      </c>
      <c r="V285" s="226">
        <f t="shared" si="42"/>
        <v>9.418021E-2</v>
      </c>
      <c r="W285" s="225">
        <f t="shared" si="43"/>
        <v>40.588999999999999</v>
      </c>
      <c r="X285" s="225">
        <f t="shared" si="44"/>
        <v>39.697000000000003</v>
      </c>
      <c r="Y285" s="224">
        <f t="shared" si="45"/>
        <v>0.23706933136275352</v>
      </c>
      <c r="Z285" s="309">
        <v>0</v>
      </c>
      <c r="AA285" s="8">
        <v>0</v>
      </c>
      <c r="AB285" s="221">
        <v>0</v>
      </c>
      <c r="AC285" s="191">
        <v>100</v>
      </c>
      <c r="AD285" s="191">
        <v>25</v>
      </c>
      <c r="AE285" s="191">
        <v>329</v>
      </c>
      <c r="AF285" s="191">
        <v>289</v>
      </c>
    </row>
    <row r="286" spans="1:32" x14ac:dyDescent="0.2">
      <c r="A286" s="215">
        <v>281</v>
      </c>
      <c r="B286" s="223">
        <f t="shared" si="37"/>
        <v>45778</v>
      </c>
      <c r="C286" s="224">
        <f>VLOOKUP(B286, 'Power Curves'!$B$9:$I$261, 3)+IF(BasisNumber=1, 0,VLOOKUP(B286,'Power Curves'!$BM$9:$BO$316,2))</f>
        <v>45.85</v>
      </c>
      <c r="D286" s="224">
        <f>VLOOKUP(B286, 'Power Curves'!$B$9:$I$261, 7)+IF(BasisNumber=1, 0,VLOOKUP(B286,'Power Curves'!$BM$9:$BO$316,3))</f>
        <v>30.932000000000002</v>
      </c>
      <c r="E286" s="225">
        <f>IF(VLOOKUP(B286,'Power Curves'!$K$9:$AD$232,15)&lt;&gt;0, VLOOKUP(B286,'Power Curves'!$K$9:$AD$232,15), E274)</f>
        <v>0.19</v>
      </c>
      <c r="F286" s="226">
        <f>IF(VLOOKUP(B286,'Power Curves'!$K$9:$AD$232,19)&lt;&gt;0, VLOOKUP(B286,'Power Curves'!$K$9:$AD$232,19), F285)</f>
        <v>9.418021E-2</v>
      </c>
      <c r="G286" s="225">
        <f>VLOOKUP(B286, 'Power Curves'!$K$9:$R$330, 3)</f>
        <v>40.588999999999999</v>
      </c>
      <c r="H286" s="225">
        <f>VLOOKUP(B286, 'Power Curves'!$K$9:$R$330, 7)</f>
        <v>39.697000000000003</v>
      </c>
      <c r="I286" s="308">
        <f>SQRT( (VLOOKUP(B286, 'Power Curves'!$K$9:$AL$227, 23)^2*16+VLOOKUP(B286, 'Power Curves'!$K$9:$AL$227, 27)^2*8)/24)</f>
        <v>0.23706933136275352</v>
      </c>
      <c r="K286" s="218">
        <f t="shared" si="38"/>
        <v>45778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235">
        <f t="shared" si="39"/>
        <v>45.85</v>
      </c>
      <c r="T286" s="229">
        <f t="shared" si="40"/>
        <v>30.932000000000002</v>
      </c>
      <c r="U286" s="224">
        <f t="shared" si="41"/>
        <v>0.19</v>
      </c>
      <c r="V286" s="226">
        <f t="shared" si="42"/>
        <v>9.418021E-2</v>
      </c>
      <c r="W286" s="225">
        <f t="shared" si="43"/>
        <v>40.588999999999999</v>
      </c>
      <c r="X286" s="225">
        <f t="shared" si="44"/>
        <v>39.697000000000003</v>
      </c>
      <c r="Y286" s="224">
        <f t="shared" si="45"/>
        <v>0.23706933136275352</v>
      </c>
      <c r="Z286" s="309">
        <v>0</v>
      </c>
      <c r="AA286" s="8">
        <v>0</v>
      </c>
      <c r="AB286" s="221">
        <v>0</v>
      </c>
      <c r="AC286" s="191">
        <v>100</v>
      </c>
      <c r="AD286" s="191">
        <v>25</v>
      </c>
      <c r="AE286" s="191">
        <v>330</v>
      </c>
      <c r="AF286" s="191">
        <v>290</v>
      </c>
    </row>
    <row r="287" spans="1:32" x14ac:dyDescent="0.2">
      <c r="A287" s="215">
        <v>282</v>
      </c>
      <c r="B287" s="223">
        <f t="shared" si="37"/>
        <v>45809</v>
      </c>
      <c r="C287" s="224">
        <f>VLOOKUP(B287, 'Power Curves'!$B$9:$I$261, 3)+IF(BasisNumber=1, 0,VLOOKUP(B287,'Power Curves'!$BM$9:$BO$316,2))</f>
        <v>45.85</v>
      </c>
      <c r="D287" s="224">
        <f>VLOOKUP(B287, 'Power Curves'!$B$9:$I$261, 7)+IF(BasisNumber=1, 0,VLOOKUP(B287,'Power Curves'!$BM$9:$BO$316,3))</f>
        <v>30.932000000000002</v>
      </c>
      <c r="E287" s="225">
        <f>IF(VLOOKUP(B287,'Power Curves'!$K$9:$AD$232,15)&lt;&gt;0, VLOOKUP(B287,'Power Curves'!$K$9:$AD$232,15), E275)</f>
        <v>0.19</v>
      </c>
      <c r="F287" s="226">
        <f>IF(VLOOKUP(B287,'Power Curves'!$K$9:$AD$232,19)&lt;&gt;0, VLOOKUP(B287,'Power Curves'!$K$9:$AD$232,19), F286)</f>
        <v>9.418021E-2</v>
      </c>
      <c r="G287" s="225">
        <f>VLOOKUP(B287, 'Power Curves'!$K$9:$R$330, 3)</f>
        <v>40.588999999999999</v>
      </c>
      <c r="H287" s="225">
        <f>VLOOKUP(B287, 'Power Curves'!$K$9:$R$330, 7)</f>
        <v>39.697000000000003</v>
      </c>
      <c r="I287" s="308">
        <f>SQRT( (VLOOKUP(B287, 'Power Curves'!$K$9:$AL$227, 23)^2*16+VLOOKUP(B287, 'Power Curves'!$K$9:$AL$227, 27)^2*8)/24)</f>
        <v>0.23706933136275352</v>
      </c>
      <c r="K287" s="218">
        <f t="shared" si="38"/>
        <v>45809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235">
        <f t="shared" si="39"/>
        <v>45.85</v>
      </c>
      <c r="T287" s="229">
        <f t="shared" si="40"/>
        <v>30.932000000000002</v>
      </c>
      <c r="U287" s="224">
        <f t="shared" si="41"/>
        <v>0.19</v>
      </c>
      <c r="V287" s="226">
        <f t="shared" si="42"/>
        <v>9.418021E-2</v>
      </c>
      <c r="W287" s="225">
        <f t="shared" si="43"/>
        <v>40.588999999999999</v>
      </c>
      <c r="X287" s="225">
        <f t="shared" si="44"/>
        <v>39.697000000000003</v>
      </c>
      <c r="Y287" s="224">
        <f t="shared" si="45"/>
        <v>0.23706933136275352</v>
      </c>
      <c r="Z287" s="309">
        <v>0</v>
      </c>
      <c r="AA287" s="8">
        <v>0</v>
      </c>
      <c r="AB287" s="221">
        <v>0</v>
      </c>
      <c r="AC287" s="191">
        <v>100</v>
      </c>
      <c r="AD287" s="191">
        <v>25</v>
      </c>
      <c r="AE287" s="191">
        <v>331</v>
      </c>
      <c r="AF287" s="191">
        <v>291</v>
      </c>
    </row>
    <row r="288" spans="1:32" x14ac:dyDescent="0.2">
      <c r="A288" s="215">
        <v>283</v>
      </c>
      <c r="B288" s="223">
        <f t="shared" si="37"/>
        <v>45839</v>
      </c>
      <c r="C288" s="224">
        <f>VLOOKUP(B288, 'Power Curves'!$B$9:$I$261, 3)+IF(BasisNumber=1, 0,VLOOKUP(B288,'Power Curves'!$BM$9:$BO$316,2))</f>
        <v>45.85</v>
      </c>
      <c r="D288" s="224">
        <f>VLOOKUP(B288, 'Power Curves'!$B$9:$I$261, 7)+IF(BasisNumber=1, 0,VLOOKUP(B288,'Power Curves'!$BM$9:$BO$316,3))</f>
        <v>30.932000000000002</v>
      </c>
      <c r="E288" s="225">
        <f>IF(VLOOKUP(B288,'Power Curves'!$K$9:$AD$232,15)&lt;&gt;0, VLOOKUP(B288,'Power Curves'!$K$9:$AD$232,15), E276)</f>
        <v>0.19</v>
      </c>
      <c r="F288" s="226">
        <f>IF(VLOOKUP(B288,'Power Curves'!$K$9:$AD$232,19)&lt;&gt;0, VLOOKUP(B288,'Power Curves'!$K$9:$AD$232,19), F287)</f>
        <v>9.418021E-2</v>
      </c>
      <c r="G288" s="225">
        <f>VLOOKUP(B288, 'Power Curves'!$K$9:$R$330, 3)</f>
        <v>40.588999999999999</v>
      </c>
      <c r="H288" s="225">
        <f>VLOOKUP(B288, 'Power Curves'!$K$9:$R$330, 7)</f>
        <v>39.697000000000003</v>
      </c>
      <c r="I288" s="308">
        <f>SQRT( (VLOOKUP(B288, 'Power Curves'!$K$9:$AL$227, 23)^2*16+VLOOKUP(B288, 'Power Curves'!$K$9:$AL$227, 27)^2*8)/24)</f>
        <v>0.23706933136275352</v>
      </c>
      <c r="K288" s="218">
        <f t="shared" si="38"/>
        <v>45839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235">
        <f t="shared" si="39"/>
        <v>45.85</v>
      </c>
      <c r="T288" s="229">
        <f t="shared" si="40"/>
        <v>30.932000000000002</v>
      </c>
      <c r="U288" s="224">
        <f t="shared" si="41"/>
        <v>0.19</v>
      </c>
      <c r="V288" s="226">
        <f t="shared" si="42"/>
        <v>9.418021E-2</v>
      </c>
      <c r="W288" s="225">
        <f t="shared" si="43"/>
        <v>40.588999999999999</v>
      </c>
      <c r="X288" s="225">
        <f t="shared" si="44"/>
        <v>39.697000000000003</v>
      </c>
      <c r="Y288" s="224">
        <f t="shared" si="45"/>
        <v>0.23706933136275352</v>
      </c>
      <c r="Z288" s="309">
        <v>0</v>
      </c>
      <c r="AA288" s="8">
        <v>0</v>
      </c>
      <c r="AB288" s="221">
        <v>0</v>
      </c>
      <c r="AC288" s="191">
        <v>100</v>
      </c>
      <c r="AD288" s="191">
        <v>25</v>
      </c>
      <c r="AE288" s="191">
        <v>332</v>
      </c>
      <c r="AF288" s="191">
        <v>292</v>
      </c>
    </row>
    <row r="289" spans="1:32" x14ac:dyDescent="0.2">
      <c r="A289" s="215">
        <v>284</v>
      </c>
      <c r="B289" s="223">
        <f t="shared" si="37"/>
        <v>45870</v>
      </c>
      <c r="C289" s="224">
        <f>VLOOKUP(B289, 'Power Curves'!$B$9:$I$261, 3)+IF(BasisNumber=1, 0,VLOOKUP(B289,'Power Curves'!$BM$9:$BO$316,2))</f>
        <v>45.85</v>
      </c>
      <c r="D289" s="224">
        <f>VLOOKUP(B289, 'Power Curves'!$B$9:$I$261, 7)+IF(BasisNumber=1, 0,VLOOKUP(B289,'Power Curves'!$BM$9:$BO$316,3))</f>
        <v>30.932000000000002</v>
      </c>
      <c r="E289" s="225">
        <f>IF(VLOOKUP(B289,'Power Curves'!$K$9:$AD$232,15)&lt;&gt;0, VLOOKUP(B289,'Power Curves'!$K$9:$AD$232,15), E277)</f>
        <v>0.19</v>
      </c>
      <c r="F289" s="226">
        <f>IF(VLOOKUP(B289,'Power Curves'!$K$9:$AD$232,19)&lt;&gt;0, VLOOKUP(B289,'Power Curves'!$K$9:$AD$232,19), F288)</f>
        <v>9.418021E-2</v>
      </c>
      <c r="G289" s="225">
        <f>VLOOKUP(B289, 'Power Curves'!$K$9:$R$330, 3)</f>
        <v>40.588999999999999</v>
      </c>
      <c r="H289" s="225">
        <f>VLOOKUP(B289, 'Power Curves'!$K$9:$R$330, 7)</f>
        <v>39.697000000000003</v>
      </c>
      <c r="I289" s="308">
        <f>SQRT( (VLOOKUP(B289, 'Power Curves'!$K$9:$AL$227, 23)^2*16+VLOOKUP(B289, 'Power Curves'!$K$9:$AL$227, 27)^2*8)/24)</f>
        <v>0.23706933136275352</v>
      </c>
      <c r="K289" s="218">
        <f t="shared" si="38"/>
        <v>45870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235">
        <f t="shared" si="39"/>
        <v>45.85</v>
      </c>
      <c r="T289" s="229">
        <f t="shared" si="40"/>
        <v>30.932000000000002</v>
      </c>
      <c r="U289" s="224">
        <f t="shared" si="41"/>
        <v>0.19</v>
      </c>
      <c r="V289" s="226">
        <f t="shared" si="42"/>
        <v>9.418021E-2</v>
      </c>
      <c r="W289" s="225">
        <f t="shared" si="43"/>
        <v>40.588999999999999</v>
      </c>
      <c r="X289" s="225">
        <f t="shared" si="44"/>
        <v>39.697000000000003</v>
      </c>
      <c r="Y289" s="224">
        <f t="shared" si="45"/>
        <v>0.23706933136275352</v>
      </c>
      <c r="Z289" s="309">
        <v>0</v>
      </c>
      <c r="AA289" s="8">
        <v>0</v>
      </c>
      <c r="AB289" s="221">
        <v>0</v>
      </c>
      <c r="AC289" s="191">
        <v>100</v>
      </c>
      <c r="AD289" s="191">
        <v>25</v>
      </c>
      <c r="AE289" s="191">
        <v>333</v>
      </c>
      <c r="AF289" s="191">
        <v>293</v>
      </c>
    </row>
    <row r="290" spans="1:32" x14ac:dyDescent="0.2">
      <c r="A290" s="215">
        <v>285</v>
      </c>
      <c r="B290" s="223">
        <f t="shared" si="37"/>
        <v>45901</v>
      </c>
      <c r="C290" s="224">
        <f>VLOOKUP(B290, 'Power Curves'!$B$9:$I$261, 3)+IF(BasisNumber=1, 0,VLOOKUP(B290,'Power Curves'!$BM$9:$BO$316,2))</f>
        <v>45.85</v>
      </c>
      <c r="D290" s="224">
        <f>VLOOKUP(B290, 'Power Curves'!$B$9:$I$261, 7)+IF(BasisNumber=1, 0,VLOOKUP(B290,'Power Curves'!$BM$9:$BO$316,3))</f>
        <v>30.932000000000002</v>
      </c>
      <c r="E290" s="225">
        <f>IF(VLOOKUP(B290,'Power Curves'!$K$9:$AD$232,15)&lt;&gt;0, VLOOKUP(B290,'Power Curves'!$K$9:$AD$232,15), E278)</f>
        <v>0.19</v>
      </c>
      <c r="F290" s="226">
        <f>IF(VLOOKUP(B290,'Power Curves'!$K$9:$AD$232,19)&lt;&gt;0, VLOOKUP(B290,'Power Curves'!$K$9:$AD$232,19), F289)</f>
        <v>9.418021E-2</v>
      </c>
      <c r="G290" s="225">
        <f>VLOOKUP(B290, 'Power Curves'!$K$9:$R$330, 3)</f>
        <v>40.588999999999999</v>
      </c>
      <c r="H290" s="225">
        <f>VLOOKUP(B290, 'Power Curves'!$K$9:$R$330, 7)</f>
        <v>39.697000000000003</v>
      </c>
      <c r="I290" s="308">
        <f>SQRT( (VLOOKUP(B290, 'Power Curves'!$K$9:$AL$227, 23)^2*16+VLOOKUP(B290, 'Power Curves'!$K$9:$AL$227, 27)^2*8)/24)</f>
        <v>0.23706933136275352</v>
      </c>
      <c r="K290" s="218">
        <f t="shared" si="38"/>
        <v>45901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235">
        <f t="shared" si="39"/>
        <v>45.85</v>
      </c>
      <c r="T290" s="229">
        <f t="shared" si="40"/>
        <v>30.932000000000002</v>
      </c>
      <c r="U290" s="224">
        <f t="shared" si="41"/>
        <v>0.19</v>
      </c>
      <c r="V290" s="226">
        <f t="shared" si="42"/>
        <v>9.418021E-2</v>
      </c>
      <c r="W290" s="225">
        <f t="shared" si="43"/>
        <v>40.588999999999999</v>
      </c>
      <c r="X290" s="225">
        <f t="shared" si="44"/>
        <v>39.697000000000003</v>
      </c>
      <c r="Y290" s="224">
        <f t="shared" si="45"/>
        <v>0.23706933136275352</v>
      </c>
      <c r="Z290" s="309">
        <v>0</v>
      </c>
      <c r="AA290" s="8">
        <v>0</v>
      </c>
      <c r="AB290" s="221">
        <v>0</v>
      </c>
      <c r="AC290" s="191">
        <v>100</v>
      </c>
      <c r="AD290" s="191">
        <v>25</v>
      </c>
      <c r="AE290" s="191">
        <v>334</v>
      </c>
      <c r="AF290" s="191">
        <v>294</v>
      </c>
    </row>
    <row r="291" spans="1:32" x14ac:dyDescent="0.2">
      <c r="A291" s="215">
        <v>286</v>
      </c>
      <c r="B291" s="223">
        <f t="shared" si="37"/>
        <v>45931</v>
      </c>
      <c r="C291" s="224">
        <f>VLOOKUP(B291, 'Power Curves'!$B$9:$I$261, 3)+IF(BasisNumber=1, 0,VLOOKUP(B291,'Power Curves'!$BM$9:$BO$316,2))</f>
        <v>45.85</v>
      </c>
      <c r="D291" s="224">
        <f>VLOOKUP(B291, 'Power Curves'!$B$9:$I$261, 7)+IF(BasisNumber=1, 0,VLOOKUP(B291,'Power Curves'!$BM$9:$BO$316,3))</f>
        <v>30.932000000000002</v>
      </c>
      <c r="E291" s="225">
        <f>IF(VLOOKUP(B291,'Power Curves'!$K$9:$AD$232,15)&lt;&gt;0, VLOOKUP(B291,'Power Curves'!$K$9:$AD$232,15), E279)</f>
        <v>0.19</v>
      </c>
      <c r="F291" s="226">
        <f>IF(VLOOKUP(B291,'Power Curves'!$K$9:$AD$232,19)&lt;&gt;0, VLOOKUP(B291,'Power Curves'!$K$9:$AD$232,19), F290)</f>
        <v>9.418021E-2</v>
      </c>
      <c r="G291" s="225">
        <f>VLOOKUP(B291, 'Power Curves'!$K$9:$R$330, 3)</f>
        <v>40.588999999999999</v>
      </c>
      <c r="H291" s="225">
        <f>VLOOKUP(B291, 'Power Curves'!$K$9:$R$330, 7)</f>
        <v>39.697000000000003</v>
      </c>
      <c r="I291" s="308">
        <f>SQRT( (VLOOKUP(B291, 'Power Curves'!$K$9:$AL$227, 23)^2*16+VLOOKUP(B291, 'Power Curves'!$K$9:$AL$227, 27)^2*8)/24)</f>
        <v>0.23706933136275352</v>
      </c>
      <c r="K291" s="218">
        <f t="shared" si="38"/>
        <v>45931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235">
        <f t="shared" si="39"/>
        <v>45.85</v>
      </c>
      <c r="T291" s="229">
        <f t="shared" si="40"/>
        <v>30.932000000000002</v>
      </c>
      <c r="U291" s="224">
        <f t="shared" si="41"/>
        <v>0.19</v>
      </c>
      <c r="V291" s="226">
        <f t="shared" si="42"/>
        <v>9.418021E-2</v>
      </c>
      <c r="W291" s="225">
        <f t="shared" si="43"/>
        <v>40.588999999999999</v>
      </c>
      <c r="X291" s="225">
        <f t="shared" si="44"/>
        <v>39.697000000000003</v>
      </c>
      <c r="Y291" s="224">
        <f t="shared" si="45"/>
        <v>0.23706933136275352</v>
      </c>
      <c r="Z291" s="309">
        <v>0</v>
      </c>
      <c r="AA291" s="8">
        <v>0</v>
      </c>
      <c r="AB291" s="221">
        <v>0</v>
      </c>
      <c r="AC291" s="191">
        <v>100</v>
      </c>
      <c r="AD291" s="191">
        <v>25</v>
      </c>
      <c r="AE291" s="191">
        <v>335</v>
      </c>
      <c r="AF291" s="191">
        <v>295</v>
      </c>
    </row>
    <row r="292" spans="1:32" x14ac:dyDescent="0.2">
      <c r="A292" s="215">
        <v>287</v>
      </c>
      <c r="B292" s="223">
        <f t="shared" si="37"/>
        <v>45962</v>
      </c>
      <c r="C292" s="224">
        <f>VLOOKUP(B292, 'Power Curves'!$B$9:$I$261, 3)+IF(BasisNumber=1, 0,VLOOKUP(B292,'Power Curves'!$BM$9:$BO$316,2))</f>
        <v>45.85</v>
      </c>
      <c r="D292" s="224">
        <f>VLOOKUP(B292, 'Power Curves'!$B$9:$I$261, 7)+IF(BasisNumber=1, 0,VLOOKUP(B292,'Power Curves'!$BM$9:$BO$316,3))</f>
        <v>30.932000000000002</v>
      </c>
      <c r="E292" s="225">
        <f>IF(VLOOKUP(B292,'Power Curves'!$K$9:$AD$232,15)&lt;&gt;0, VLOOKUP(B292,'Power Curves'!$K$9:$AD$232,15), E280)</f>
        <v>0.19</v>
      </c>
      <c r="F292" s="226">
        <f>IF(VLOOKUP(B292,'Power Curves'!$K$9:$AD$232,19)&lt;&gt;0, VLOOKUP(B292,'Power Curves'!$K$9:$AD$232,19), F291)</f>
        <v>9.418021E-2</v>
      </c>
      <c r="G292" s="225">
        <f>VLOOKUP(B292, 'Power Curves'!$K$9:$R$330, 3)</f>
        <v>40.588999999999999</v>
      </c>
      <c r="H292" s="225">
        <f>VLOOKUP(B292, 'Power Curves'!$K$9:$R$330, 7)</f>
        <v>39.697000000000003</v>
      </c>
      <c r="I292" s="308">
        <f>SQRT( (VLOOKUP(B292, 'Power Curves'!$K$9:$AL$227, 23)^2*16+VLOOKUP(B292, 'Power Curves'!$K$9:$AL$227, 27)^2*8)/24)</f>
        <v>0.23706933136275352</v>
      </c>
      <c r="K292" s="218">
        <f t="shared" si="38"/>
        <v>45962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235">
        <f t="shared" si="39"/>
        <v>45.85</v>
      </c>
      <c r="T292" s="229">
        <f t="shared" si="40"/>
        <v>30.932000000000002</v>
      </c>
      <c r="U292" s="224">
        <f t="shared" si="41"/>
        <v>0.19</v>
      </c>
      <c r="V292" s="226">
        <f t="shared" si="42"/>
        <v>9.418021E-2</v>
      </c>
      <c r="W292" s="225">
        <f t="shared" si="43"/>
        <v>40.588999999999999</v>
      </c>
      <c r="X292" s="225">
        <f t="shared" si="44"/>
        <v>39.697000000000003</v>
      </c>
      <c r="Y292" s="224">
        <f t="shared" si="45"/>
        <v>0.23706933136275352</v>
      </c>
      <c r="Z292" s="309">
        <v>0</v>
      </c>
      <c r="AA292" s="8">
        <v>0</v>
      </c>
      <c r="AB292" s="221">
        <v>0</v>
      </c>
      <c r="AC292" s="191">
        <v>100</v>
      </c>
      <c r="AD292" s="191">
        <v>25</v>
      </c>
      <c r="AE292" s="191">
        <v>336</v>
      </c>
      <c r="AF292" s="191">
        <v>296</v>
      </c>
    </row>
    <row r="293" spans="1:32" x14ac:dyDescent="0.2">
      <c r="A293" s="215">
        <v>288</v>
      </c>
      <c r="B293" s="223">
        <f t="shared" si="37"/>
        <v>45992</v>
      </c>
      <c r="C293" s="224">
        <f>VLOOKUP(B293, 'Power Curves'!$B$9:$I$261, 3)+IF(BasisNumber=1, 0,VLOOKUP(B293,'Power Curves'!$BM$9:$BO$316,2))</f>
        <v>45.85</v>
      </c>
      <c r="D293" s="224">
        <f>VLOOKUP(B293, 'Power Curves'!$B$9:$I$261, 7)+IF(BasisNumber=1, 0,VLOOKUP(B293,'Power Curves'!$BM$9:$BO$316,3))</f>
        <v>30.932000000000002</v>
      </c>
      <c r="E293" s="225">
        <f>IF(VLOOKUP(B293,'Power Curves'!$K$9:$AD$232,15)&lt;&gt;0, VLOOKUP(B293,'Power Curves'!$K$9:$AD$232,15), E281)</f>
        <v>0.19</v>
      </c>
      <c r="F293" s="226">
        <f>IF(VLOOKUP(B293,'Power Curves'!$K$9:$AD$232,19)&lt;&gt;0, VLOOKUP(B293,'Power Curves'!$K$9:$AD$232,19), F292)</f>
        <v>9.418021E-2</v>
      </c>
      <c r="G293" s="225">
        <f>VLOOKUP(B293, 'Power Curves'!$K$9:$R$330, 3)</f>
        <v>40.588999999999999</v>
      </c>
      <c r="H293" s="225">
        <f>VLOOKUP(B293, 'Power Curves'!$K$9:$R$330, 7)</f>
        <v>39.697000000000003</v>
      </c>
      <c r="I293" s="308">
        <f>SQRT( (VLOOKUP(B293, 'Power Curves'!$K$9:$AL$227, 23)^2*16+VLOOKUP(B293, 'Power Curves'!$K$9:$AL$227, 27)^2*8)/24)</f>
        <v>0.23706933136275352</v>
      </c>
      <c r="K293" s="218">
        <f t="shared" si="38"/>
        <v>45992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235">
        <f t="shared" si="39"/>
        <v>45.85</v>
      </c>
      <c r="T293" s="229">
        <f t="shared" si="40"/>
        <v>30.932000000000002</v>
      </c>
      <c r="U293" s="224">
        <f t="shared" si="41"/>
        <v>0.19</v>
      </c>
      <c r="V293" s="226">
        <f t="shared" si="42"/>
        <v>9.418021E-2</v>
      </c>
      <c r="W293" s="225">
        <f t="shared" si="43"/>
        <v>40.588999999999999</v>
      </c>
      <c r="X293" s="225">
        <f t="shared" si="44"/>
        <v>39.697000000000003</v>
      </c>
      <c r="Y293" s="224">
        <f t="shared" si="45"/>
        <v>0.23706933136275352</v>
      </c>
      <c r="Z293" s="309">
        <v>0</v>
      </c>
      <c r="AA293" s="8">
        <v>0</v>
      </c>
      <c r="AB293" s="221">
        <v>0</v>
      </c>
      <c r="AC293" s="191">
        <v>100</v>
      </c>
      <c r="AD293" s="191">
        <v>25</v>
      </c>
      <c r="AE293" s="191">
        <v>337</v>
      </c>
      <c r="AF293" s="191">
        <v>297</v>
      </c>
    </row>
    <row r="294" spans="1:32" x14ac:dyDescent="0.2">
      <c r="A294" s="215">
        <v>289</v>
      </c>
      <c r="B294" s="223">
        <f t="shared" si="37"/>
        <v>46023</v>
      </c>
      <c r="C294" s="224">
        <f>VLOOKUP(B294, 'Power Curves'!$B$9:$I$261, 3)+IF(BasisNumber=1, 0,VLOOKUP(B294,'Power Curves'!$BM$9:$BO$316,2))</f>
        <v>45.85</v>
      </c>
      <c r="D294" s="224">
        <f>VLOOKUP(B294, 'Power Curves'!$B$9:$I$261, 7)+IF(BasisNumber=1, 0,VLOOKUP(B294,'Power Curves'!$BM$9:$BO$316,3))</f>
        <v>30.932000000000002</v>
      </c>
      <c r="E294" s="225">
        <f>IF(VLOOKUP(B294,'Power Curves'!$K$9:$AD$232,15)&lt;&gt;0, VLOOKUP(B294,'Power Curves'!$K$9:$AD$232,15), E282)</f>
        <v>0.19</v>
      </c>
      <c r="F294" s="226">
        <f>IF(VLOOKUP(B294,'Power Curves'!$K$9:$AD$232,19)&lt;&gt;0, VLOOKUP(B294,'Power Curves'!$K$9:$AD$232,19), F293)</f>
        <v>9.418021E-2</v>
      </c>
      <c r="G294" s="225">
        <f>VLOOKUP(B294, 'Power Curves'!$K$9:$R$330, 3)</f>
        <v>40.588999999999999</v>
      </c>
      <c r="H294" s="225">
        <f>VLOOKUP(B294, 'Power Curves'!$K$9:$R$330, 7)</f>
        <v>39.697000000000003</v>
      </c>
      <c r="I294" s="308">
        <f>SQRT( (VLOOKUP(B294, 'Power Curves'!$K$9:$AL$227, 23)^2*16+VLOOKUP(B294, 'Power Curves'!$K$9:$AL$227, 27)^2*8)/24)</f>
        <v>0.23706933136275352</v>
      </c>
      <c r="K294" s="218">
        <f t="shared" si="38"/>
        <v>46023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235">
        <f t="shared" si="39"/>
        <v>45.85</v>
      </c>
      <c r="T294" s="229">
        <f t="shared" si="40"/>
        <v>30.932000000000002</v>
      </c>
      <c r="U294" s="224">
        <f t="shared" si="41"/>
        <v>0.19</v>
      </c>
      <c r="V294" s="226">
        <f t="shared" si="42"/>
        <v>9.418021E-2</v>
      </c>
      <c r="W294" s="225">
        <f t="shared" si="43"/>
        <v>40.588999999999999</v>
      </c>
      <c r="X294" s="225">
        <f t="shared" si="44"/>
        <v>39.697000000000003</v>
      </c>
      <c r="Y294" s="224">
        <f t="shared" si="45"/>
        <v>0.23706933136275352</v>
      </c>
      <c r="Z294" s="309">
        <v>0</v>
      </c>
      <c r="AA294" s="8">
        <v>0</v>
      </c>
      <c r="AB294" s="221">
        <v>0</v>
      </c>
      <c r="AC294" s="191">
        <v>100</v>
      </c>
      <c r="AD294" s="191">
        <v>25</v>
      </c>
      <c r="AE294" s="191">
        <v>338</v>
      </c>
      <c r="AF294" s="191">
        <v>298</v>
      </c>
    </row>
    <row r="295" spans="1:32" x14ac:dyDescent="0.2">
      <c r="A295" s="215">
        <v>290</v>
      </c>
      <c r="B295" s="223">
        <f t="shared" si="37"/>
        <v>46054</v>
      </c>
      <c r="C295" s="224">
        <f>VLOOKUP(B295, 'Power Curves'!$B$9:$I$261, 3)+IF(BasisNumber=1, 0,VLOOKUP(B295,'Power Curves'!$BM$9:$BO$316,2))</f>
        <v>45.85</v>
      </c>
      <c r="D295" s="224">
        <f>VLOOKUP(B295, 'Power Curves'!$B$9:$I$261, 7)+IF(BasisNumber=1, 0,VLOOKUP(B295,'Power Curves'!$BM$9:$BO$316,3))</f>
        <v>30.932000000000002</v>
      </c>
      <c r="E295" s="225">
        <f>IF(VLOOKUP(B295,'Power Curves'!$K$9:$AD$232,15)&lt;&gt;0, VLOOKUP(B295,'Power Curves'!$K$9:$AD$232,15), E283)</f>
        <v>0.19</v>
      </c>
      <c r="F295" s="226">
        <f>IF(VLOOKUP(B295,'Power Curves'!$K$9:$AD$232,19)&lt;&gt;0, VLOOKUP(B295,'Power Curves'!$K$9:$AD$232,19), F294)</f>
        <v>9.418021E-2</v>
      </c>
      <c r="G295" s="225">
        <f>VLOOKUP(B295, 'Power Curves'!$K$9:$R$330, 3)</f>
        <v>40.588999999999999</v>
      </c>
      <c r="H295" s="225">
        <f>VLOOKUP(B295, 'Power Curves'!$K$9:$R$330, 7)</f>
        <v>39.697000000000003</v>
      </c>
      <c r="I295" s="308">
        <f>SQRT( (VLOOKUP(B295, 'Power Curves'!$K$9:$AL$227, 23)^2*16+VLOOKUP(B295, 'Power Curves'!$K$9:$AL$227, 27)^2*8)/24)</f>
        <v>0.23706933136275352</v>
      </c>
      <c r="K295" s="218">
        <f t="shared" si="38"/>
        <v>46054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235">
        <f t="shared" si="39"/>
        <v>45.85</v>
      </c>
      <c r="T295" s="229">
        <f t="shared" si="40"/>
        <v>30.932000000000002</v>
      </c>
      <c r="U295" s="224">
        <f t="shared" si="41"/>
        <v>0.19</v>
      </c>
      <c r="V295" s="226">
        <f t="shared" si="42"/>
        <v>9.418021E-2</v>
      </c>
      <c r="W295" s="225">
        <f t="shared" si="43"/>
        <v>40.588999999999999</v>
      </c>
      <c r="X295" s="225">
        <f t="shared" si="44"/>
        <v>39.697000000000003</v>
      </c>
      <c r="Y295" s="224">
        <f t="shared" si="45"/>
        <v>0.23706933136275352</v>
      </c>
      <c r="Z295" s="309">
        <v>0</v>
      </c>
      <c r="AA295" s="8">
        <v>0</v>
      </c>
      <c r="AB295" s="221">
        <v>0</v>
      </c>
      <c r="AC295" s="191">
        <v>100</v>
      </c>
      <c r="AD295" s="191">
        <v>25</v>
      </c>
      <c r="AE295" s="191">
        <v>339</v>
      </c>
      <c r="AF295" s="191">
        <v>299</v>
      </c>
    </row>
    <row r="296" spans="1:32" x14ac:dyDescent="0.2">
      <c r="A296" s="215">
        <v>291</v>
      </c>
      <c r="B296" s="223">
        <f t="shared" si="37"/>
        <v>46082</v>
      </c>
      <c r="C296" s="224">
        <f>VLOOKUP(B296, 'Power Curves'!$B$9:$I$261, 3)+IF(BasisNumber=1, 0,VLOOKUP(B296,'Power Curves'!$BM$9:$BO$316,2))</f>
        <v>45.85</v>
      </c>
      <c r="D296" s="224">
        <f>VLOOKUP(B296, 'Power Curves'!$B$9:$I$261, 7)+IF(BasisNumber=1, 0,VLOOKUP(B296,'Power Curves'!$BM$9:$BO$316,3))</f>
        <v>30.932000000000002</v>
      </c>
      <c r="E296" s="225">
        <f>IF(VLOOKUP(B296,'Power Curves'!$K$9:$AD$232,15)&lt;&gt;0, VLOOKUP(B296,'Power Curves'!$K$9:$AD$232,15), E284)</f>
        <v>0.19</v>
      </c>
      <c r="F296" s="226">
        <f>IF(VLOOKUP(B296,'Power Curves'!$K$9:$AD$232,19)&lt;&gt;0, VLOOKUP(B296,'Power Curves'!$K$9:$AD$232,19), F295)</f>
        <v>9.418021E-2</v>
      </c>
      <c r="G296" s="225">
        <f>VLOOKUP(B296, 'Power Curves'!$K$9:$R$330, 3)</f>
        <v>40.588999999999999</v>
      </c>
      <c r="H296" s="225">
        <f>VLOOKUP(B296, 'Power Curves'!$K$9:$R$330, 7)</f>
        <v>39.697000000000003</v>
      </c>
      <c r="I296" s="308">
        <f>SQRT( (VLOOKUP(B296, 'Power Curves'!$K$9:$AL$227, 23)^2*16+VLOOKUP(B296, 'Power Curves'!$K$9:$AL$227, 27)^2*8)/24)</f>
        <v>0.23706933136275352</v>
      </c>
      <c r="K296" s="218">
        <f t="shared" si="38"/>
        <v>46082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235">
        <f t="shared" si="39"/>
        <v>45.85</v>
      </c>
      <c r="T296" s="229">
        <f t="shared" si="40"/>
        <v>30.932000000000002</v>
      </c>
      <c r="U296" s="224">
        <f t="shared" si="41"/>
        <v>0.19</v>
      </c>
      <c r="V296" s="226">
        <f t="shared" si="42"/>
        <v>9.418021E-2</v>
      </c>
      <c r="W296" s="225">
        <f t="shared" si="43"/>
        <v>40.588999999999999</v>
      </c>
      <c r="X296" s="225">
        <f t="shared" si="44"/>
        <v>39.697000000000003</v>
      </c>
      <c r="Y296" s="224">
        <f t="shared" si="45"/>
        <v>0.23706933136275352</v>
      </c>
      <c r="Z296" s="309">
        <v>0</v>
      </c>
      <c r="AA296" s="8">
        <v>0</v>
      </c>
      <c r="AB296" s="221">
        <v>0</v>
      </c>
      <c r="AC296" s="191">
        <v>100</v>
      </c>
      <c r="AD296" s="191">
        <v>25</v>
      </c>
      <c r="AE296" s="191">
        <v>340</v>
      </c>
      <c r="AF296" s="191">
        <v>300</v>
      </c>
    </row>
    <row r="297" spans="1:32" x14ac:dyDescent="0.2">
      <c r="A297" s="215">
        <v>292</v>
      </c>
      <c r="B297" s="223">
        <f t="shared" si="37"/>
        <v>46113</v>
      </c>
      <c r="C297" s="224">
        <f>VLOOKUP(B297, 'Power Curves'!$B$9:$I$261, 3)+IF(BasisNumber=1, 0,VLOOKUP(B297,'Power Curves'!$BM$9:$BO$316,2))</f>
        <v>45.85</v>
      </c>
      <c r="D297" s="224">
        <f>VLOOKUP(B297, 'Power Curves'!$B$9:$I$261, 7)+IF(BasisNumber=1, 0,VLOOKUP(B297,'Power Curves'!$BM$9:$BO$316,3))</f>
        <v>30.932000000000002</v>
      </c>
      <c r="E297" s="225">
        <f>IF(VLOOKUP(B297,'Power Curves'!$K$9:$AD$232,15)&lt;&gt;0, VLOOKUP(B297,'Power Curves'!$K$9:$AD$232,15), E285)</f>
        <v>0.19</v>
      </c>
      <c r="F297" s="226">
        <f>IF(VLOOKUP(B297,'Power Curves'!$K$9:$AD$232,19)&lt;&gt;0, VLOOKUP(B297,'Power Curves'!$K$9:$AD$232,19), F296)</f>
        <v>9.418021E-2</v>
      </c>
      <c r="G297" s="225">
        <f>VLOOKUP(B297, 'Power Curves'!$K$9:$R$330, 3)</f>
        <v>40.588999999999999</v>
      </c>
      <c r="H297" s="225">
        <f>VLOOKUP(B297, 'Power Curves'!$K$9:$R$330, 7)</f>
        <v>39.697000000000003</v>
      </c>
      <c r="I297" s="308">
        <f>SQRT( (VLOOKUP(B297, 'Power Curves'!$K$9:$AL$227, 23)^2*16+VLOOKUP(B297, 'Power Curves'!$K$9:$AL$227, 27)^2*8)/24)</f>
        <v>0.23706933136275352</v>
      </c>
      <c r="K297" s="218">
        <f t="shared" si="38"/>
        <v>46113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235">
        <f t="shared" si="39"/>
        <v>45.85</v>
      </c>
      <c r="T297" s="229">
        <f t="shared" si="40"/>
        <v>30.932000000000002</v>
      </c>
      <c r="U297" s="224">
        <f t="shared" si="41"/>
        <v>0.19</v>
      </c>
      <c r="V297" s="226">
        <f t="shared" si="42"/>
        <v>9.418021E-2</v>
      </c>
      <c r="W297" s="225">
        <f t="shared" si="43"/>
        <v>40.588999999999999</v>
      </c>
      <c r="X297" s="225">
        <f t="shared" si="44"/>
        <v>39.697000000000003</v>
      </c>
      <c r="Y297" s="224">
        <f t="shared" si="45"/>
        <v>0.23706933136275352</v>
      </c>
      <c r="Z297" s="309">
        <v>0</v>
      </c>
      <c r="AA297" s="8">
        <v>0</v>
      </c>
      <c r="AB297" s="221">
        <v>0</v>
      </c>
      <c r="AC297" s="191">
        <v>100</v>
      </c>
      <c r="AD297" s="191">
        <v>25</v>
      </c>
      <c r="AE297" s="191">
        <v>341</v>
      </c>
      <c r="AF297" s="191">
        <v>301</v>
      </c>
    </row>
    <row r="298" spans="1:32" x14ac:dyDescent="0.2">
      <c r="A298" s="215">
        <v>293</v>
      </c>
      <c r="B298" s="223">
        <f t="shared" si="37"/>
        <v>46143</v>
      </c>
      <c r="C298" s="224">
        <f>VLOOKUP(B298, 'Power Curves'!$B$9:$I$261, 3)+IF(BasisNumber=1, 0,VLOOKUP(B298,'Power Curves'!$BM$9:$BO$316,2))</f>
        <v>45.85</v>
      </c>
      <c r="D298" s="224">
        <f>VLOOKUP(B298, 'Power Curves'!$B$9:$I$261, 7)+IF(BasisNumber=1, 0,VLOOKUP(B298,'Power Curves'!$BM$9:$BO$316,3))</f>
        <v>30.932000000000002</v>
      </c>
      <c r="E298" s="225">
        <f>IF(VLOOKUP(B298,'Power Curves'!$K$9:$AD$232,15)&lt;&gt;0, VLOOKUP(B298,'Power Curves'!$K$9:$AD$232,15), E286)</f>
        <v>0.19</v>
      </c>
      <c r="F298" s="226">
        <f>IF(VLOOKUP(B298,'Power Curves'!$K$9:$AD$232,19)&lt;&gt;0, VLOOKUP(B298,'Power Curves'!$K$9:$AD$232,19), F297)</f>
        <v>9.418021E-2</v>
      </c>
      <c r="G298" s="225">
        <f>VLOOKUP(B298, 'Power Curves'!$K$9:$R$330, 3)</f>
        <v>40.588999999999999</v>
      </c>
      <c r="H298" s="225">
        <f>VLOOKUP(B298, 'Power Curves'!$K$9:$R$330, 7)</f>
        <v>39.697000000000003</v>
      </c>
      <c r="I298" s="308">
        <f>SQRT( (VLOOKUP(B298, 'Power Curves'!$K$9:$AL$227, 23)^2*16+VLOOKUP(B298, 'Power Curves'!$K$9:$AL$227, 27)^2*8)/24)</f>
        <v>0.23706933136275352</v>
      </c>
      <c r="K298" s="218">
        <f t="shared" si="38"/>
        <v>46143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235">
        <f t="shared" si="39"/>
        <v>45.85</v>
      </c>
      <c r="T298" s="229">
        <f t="shared" si="40"/>
        <v>30.932000000000002</v>
      </c>
      <c r="U298" s="224">
        <f t="shared" si="41"/>
        <v>0.19</v>
      </c>
      <c r="V298" s="226">
        <f t="shared" si="42"/>
        <v>9.418021E-2</v>
      </c>
      <c r="W298" s="225">
        <f t="shared" si="43"/>
        <v>40.588999999999999</v>
      </c>
      <c r="X298" s="225">
        <f t="shared" si="44"/>
        <v>39.697000000000003</v>
      </c>
      <c r="Y298" s="224">
        <f t="shared" si="45"/>
        <v>0.23706933136275352</v>
      </c>
      <c r="Z298" s="309">
        <v>0</v>
      </c>
      <c r="AA298" s="8">
        <v>0</v>
      </c>
      <c r="AB298" s="221">
        <v>0</v>
      </c>
      <c r="AC298" s="191">
        <v>100</v>
      </c>
      <c r="AD298" s="191">
        <v>25</v>
      </c>
      <c r="AE298" s="191">
        <v>342</v>
      </c>
      <c r="AF298" s="191">
        <v>302</v>
      </c>
    </row>
    <row r="299" spans="1:32" x14ac:dyDescent="0.2">
      <c r="A299" s="215">
        <v>294</v>
      </c>
      <c r="B299" s="223">
        <f t="shared" si="37"/>
        <v>46174</v>
      </c>
      <c r="C299" s="224">
        <f>VLOOKUP(B299, 'Power Curves'!$B$9:$I$261, 3)+IF(BasisNumber=1, 0,VLOOKUP(B299,'Power Curves'!$BM$9:$BO$316,2))</f>
        <v>45.85</v>
      </c>
      <c r="D299" s="224">
        <f>VLOOKUP(B299, 'Power Curves'!$B$9:$I$261, 7)+IF(BasisNumber=1, 0,VLOOKUP(B299,'Power Curves'!$BM$9:$BO$316,3))</f>
        <v>30.932000000000002</v>
      </c>
      <c r="E299" s="225">
        <f>IF(VLOOKUP(B299,'Power Curves'!$K$9:$AD$232,15)&lt;&gt;0, VLOOKUP(B299,'Power Curves'!$K$9:$AD$232,15), E287)</f>
        <v>0.19</v>
      </c>
      <c r="F299" s="226">
        <f>IF(VLOOKUP(B299,'Power Curves'!$K$9:$AD$232,19)&lt;&gt;0, VLOOKUP(B299,'Power Curves'!$K$9:$AD$232,19), F298)</f>
        <v>9.418021E-2</v>
      </c>
      <c r="G299" s="225">
        <f>VLOOKUP(B299, 'Power Curves'!$K$9:$R$330, 3)</f>
        <v>40.588999999999999</v>
      </c>
      <c r="H299" s="225">
        <f>VLOOKUP(B299, 'Power Curves'!$K$9:$R$330, 7)</f>
        <v>39.697000000000003</v>
      </c>
      <c r="I299" s="308">
        <f>SQRT( (VLOOKUP(B299, 'Power Curves'!$K$9:$AL$227, 23)^2*16+VLOOKUP(B299, 'Power Curves'!$K$9:$AL$227, 27)^2*8)/24)</f>
        <v>0.23706933136275352</v>
      </c>
      <c r="K299" s="218">
        <f t="shared" si="38"/>
        <v>46174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235">
        <f t="shared" si="39"/>
        <v>45.85</v>
      </c>
      <c r="T299" s="229">
        <f t="shared" si="40"/>
        <v>30.932000000000002</v>
      </c>
      <c r="U299" s="224">
        <f t="shared" si="41"/>
        <v>0.19</v>
      </c>
      <c r="V299" s="226">
        <f t="shared" si="42"/>
        <v>9.418021E-2</v>
      </c>
      <c r="W299" s="225">
        <f t="shared" si="43"/>
        <v>40.588999999999999</v>
      </c>
      <c r="X299" s="225">
        <f t="shared" si="44"/>
        <v>39.697000000000003</v>
      </c>
      <c r="Y299" s="224">
        <f t="shared" si="45"/>
        <v>0.23706933136275352</v>
      </c>
      <c r="Z299" s="309">
        <v>0</v>
      </c>
      <c r="AA299" s="8">
        <v>0</v>
      </c>
      <c r="AB299" s="221">
        <v>0</v>
      </c>
      <c r="AC299" s="191">
        <v>100</v>
      </c>
      <c r="AD299" s="191">
        <v>25</v>
      </c>
      <c r="AE299" s="191">
        <v>343</v>
      </c>
      <c r="AF299" s="191">
        <v>303</v>
      </c>
    </row>
    <row r="300" spans="1:32" x14ac:dyDescent="0.2">
      <c r="A300" s="215">
        <v>295</v>
      </c>
      <c r="B300" s="223">
        <f t="shared" si="37"/>
        <v>46204</v>
      </c>
      <c r="C300" s="224">
        <f>VLOOKUP(B300, 'Power Curves'!$B$9:$I$261, 3)+IF(BasisNumber=1, 0,VLOOKUP(B300,'Power Curves'!$BM$9:$BO$316,2))</f>
        <v>45.85</v>
      </c>
      <c r="D300" s="224">
        <f>VLOOKUP(B300, 'Power Curves'!$B$9:$I$261, 7)+IF(BasisNumber=1, 0,VLOOKUP(B300,'Power Curves'!$BM$9:$BO$316,3))</f>
        <v>30.932000000000002</v>
      </c>
      <c r="E300" s="225">
        <f>IF(VLOOKUP(B300,'Power Curves'!$K$9:$AD$232,15)&lt;&gt;0, VLOOKUP(B300,'Power Curves'!$K$9:$AD$232,15), E288)</f>
        <v>0.19</v>
      </c>
      <c r="F300" s="226">
        <f>IF(VLOOKUP(B300,'Power Curves'!$K$9:$AD$232,19)&lt;&gt;0, VLOOKUP(B300,'Power Curves'!$K$9:$AD$232,19), F299)</f>
        <v>9.418021E-2</v>
      </c>
      <c r="G300" s="225">
        <f>VLOOKUP(B300, 'Power Curves'!$K$9:$R$330, 3)</f>
        <v>40.588999999999999</v>
      </c>
      <c r="H300" s="225">
        <f>VLOOKUP(B300, 'Power Curves'!$K$9:$R$330, 7)</f>
        <v>39.697000000000003</v>
      </c>
      <c r="I300" s="308">
        <f>SQRT( (VLOOKUP(B300, 'Power Curves'!$K$9:$AL$227, 23)^2*16+VLOOKUP(B300, 'Power Curves'!$K$9:$AL$227, 27)^2*8)/24)</f>
        <v>0.23706933136275352</v>
      </c>
      <c r="K300" s="218">
        <f t="shared" si="38"/>
        <v>46204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235">
        <f t="shared" si="39"/>
        <v>45.85</v>
      </c>
      <c r="T300" s="229">
        <f t="shared" si="40"/>
        <v>30.932000000000002</v>
      </c>
      <c r="U300" s="224">
        <f t="shared" si="41"/>
        <v>0.19</v>
      </c>
      <c r="V300" s="226">
        <f t="shared" si="42"/>
        <v>9.418021E-2</v>
      </c>
      <c r="W300" s="225">
        <f t="shared" si="43"/>
        <v>40.588999999999999</v>
      </c>
      <c r="X300" s="225">
        <f t="shared" si="44"/>
        <v>39.697000000000003</v>
      </c>
      <c r="Y300" s="224">
        <f t="shared" si="45"/>
        <v>0.23706933136275352</v>
      </c>
      <c r="Z300" s="309">
        <v>0</v>
      </c>
      <c r="AA300" s="8">
        <v>0</v>
      </c>
      <c r="AB300" s="221">
        <v>0</v>
      </c>
      <c r="AC300" s="191">
        <v>100</v>
      </c>
      <c r="AD300" s="191">
        <v>25</v>
      </c>
      <c r="AE300" s="191">
        <v>344</v>
      </c>
      <c r="AF300" s="191">
        <v>304</v>
      </c>
    </row>
    <row r="301" spans="1:32" x14ac:dyDescent="0.2">
      <c r="A301" s="215">
        <v>296</v>
      </c>
      <c r="B301" s="223">
        <f t="shared" si="37"/>
        <v>46235</v>
      </c>
      <c r="C301" s="224">
        <f>VLOOKUP(B301, 'Power Curves'!$B$9:$I$261, 3)+IF(BasisNumber=1, 0,VLOOKUP(B301,'Power Curves'!$BM$9:$BO$316,2))</f>
        <v>45.85</v>
      </c>
      <c r="D301" s="224">
        <f>VLOOKUP(B301, 'Power Curves'!$B$9:$I$261, 7)+IF(BasisNumber=1, 0,VLOOKUP(B301,'Power Curves'!$BM$9:$BO$316,3))</f>
        <v>30.932000000000002</v>
      </c>
      <c r="E301" s="225">
        <f>IF(VLOOKUP(B301,'Power Curves'!$K$9:$AD$232,15)&lt;&gt;0, VLOOKUP(B301,'Power Curves'!$K$9:$AD$232,15), E289)</f>
        <v>0.19</v>
      </c>
      <c r="F301" s="226">
        <f>IF(VLOOKUP(B301,'Power Curves'!$K$9:$AD$232,19)&lt;&gt;0, VLOOKUP(B301,'Power Curves'!$K$9:$AD$232,19), F300)</f>
        <v>9.418021E-2</v>
      </c>
      <c r="G301" s="225">
        <f>VLOOKUP(B301, 'Power Curves'!$K$9:$R$330, 3)</f>
        <v>40.588999999999999</v>
      </c>
      <c r="H301" s="225">
        <f>VLOOKUP(B301, 'Power Curves'!$K$9:$R$330, 7)</f>
        <v>39.697000000000003</v>
      </c>
      <c r="I301" s="308">
        <f>SQRT( (VLOOKUP(B301, 'Power Curves'!$K$9:$AL$227, 23)^2*16+VLOOKUP(B301, 'Power Curves'!$K$9:$AL$227, 27)^2*8)/24)</f>
        <v>0.23706933136275352</v>
      </c>
      <c r="K301" s="218">
        <f t="shared" si="38"/>
        <v>46235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235">
        <f t="shared" si="39"/>
        <v>45.85</v>
      </c>
      <c r="T301" s="229">
        <f t="shared" si="40"/>
        <v>30.932000000000002</v>
      </c>
      <c r="U301" s="224">
        <f t="shared" si="41"/>
        <v>0.19</v>
      </c>
      <c r="V301" s="226">
        <f t="shared" si="42"/>
        <v>9.418021E-2</v>
      </c>
      <c r="W301" s="225">
        <f t="shared" si="43"/>
        <v>40.588999999999999</v>
      </c>
      <c r="X301" s="225">
        <f t="shared" si="44"/>
        <v>39.697000000000003</v>
      </c>
      <c r="Y301" s="224">
        <f t="shared" si="45"/>
        <v>0.23706933136275352</v>
      </c>
      <c r="Z301" s="309">
        <v>0</v>
      </c>
      <c r="AA301" s="8">
        <v>0</v>
      </c>
      <c r="AB301" s="221">
        <v>0</v>
      </c>
      <c r="AC301" s="191">
        <v>100</v>
      </c>
      <c r="AD301" s="191">
        <v>25</v>
      </c>
      <c r="AE301" s="191">
        <v>345</v>
      </c>
      <c r="AF301" s="191">
        <v>305</v>
      </c>
    </row>
    <row r="302" spans="1:32" x14ac:dyDescent="0.2">
      <c r="A302" s="215">
        <v>297</v>
      </c>
      <c r="B302" s="223">
        <f t="shared" si="37"/>
        <v>46266</v>
      </c>
      <c r="C302" s="224">
        <f>VLOOKUP(B302, 'Power Curves'!$B$9:$I$261, 3)+IF(BasisNumber=1, 0,VLOOKUP(B302,'Power Curves'!$BM$9:$BO$316,2))</f>
        <v>45.85</v>
      </c>
      <c r="D302" s="224">
        <f>VLOOKUP(B302, 'Power Curves'!$B$9:$I$261, 7)+IF(BasisNumber=1, 0,VLOOKUP(B302,'Power Curves'!$BM$9:$BO$316,3))</f>
        <v>30.932000000000002</v>
      </c>
      <c r="E302" s="225">
        <f>IF(VLOOKUP(B302,'Power Curves'!$K$9:$AD$232,15)&lt;&gt;0, VLOOKUP(B302,'Power Curves'!$K$9:$AD$232,15), E290)</f>
        <v>0.19</v>
      </c>
      <c r="F302" s="226">
        <f>IF(VLOOKUP(B302,'Power Curves'!$K$9:$AD$232,19)&lt;&gt;0, VLOOKUP(B302,'Power Curves'!$K$9:$AD$232,19), F301)</f>
        <v>9.418021E-2</v>
      </c>
      <c r="G302" s="225">
        <f>VLOOKUP(B302, 'Power Curves'!$K$9:$R$330, 3)</f>
        <v>40.588999999999999</v>
      </c>
      <c r="H302" s="225">
        <f>VLOOKUP(B302, 'Power Curves'!$K$9:$R$330, 7)</f>
        <v>39.697000000000003</v>
      </c>
      <c r="I302" s="308">
        <f>SQRT( (VLOOKUP(B302, 'Power Curves'!$K$9:$AL$227, 23)^2*16+VLOOKUP(B302, 'Power Curves'!$K$9:$AL$227, 27)^2*8)/24)</f>
        <v>0.23706933136275352</v>
      </c>
      <c r="K302" s="218">
        <f t="shared" si="38"/>
        <v>46266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235">
        <f t="shared" si="39"/>
        <v>45.85</v>
      </c>
      <c r="T302" s="229">
        <f t="shared" si="40"/>
        <v>30.932000000000002</v>
      </c>
      <c r="U302" s="224">
        <f t="shared" si="41"/>
        <v>0.19</v>
      </c>
      <c r="V302" s="226">
        <f t="shared" si="42"/>
        <v>9.418021E-2</v>
      </c>
      <c r="W302" s="225">
        <f t="shared" si="43"/>
        <v>40.588999999999999</v>
      </c>
      <c r="X302" s="225">
        <f t="shared" si="44"/>
        <v>39.697000000000003</v>
      </c>
      <c r="Y302" s="224">
        <f t="shared" si="45"/>
        <v>0.23706933136275352</v>
      </c>
      <c r="Z302" s="309">
        <v>0</v>
      </c>
      <c r="AA302" s="8">
        <v>0</v>
      </c>
      <c r="AB302" s="221">
        <v>0</v>
      </c>
      <c r="AC302" s="191">
        <v>100</v>
      </c>
      <c r="AD302" s="191">
        <v>25</v>
      </c>
      <c r="AE302" s="191">
        <v>346</v>
      </c>
      <c r="AF302" s="191">
        <v>306</v>
      </c>
    </row>
    <row r="303" spans="1:32" x14ac:dyDescent="0.2">
      <c r="A303" s="215">
        <v>298</v>
      </c>
      <c r="B303" s="223">
        <f t="shared" si="37"/>
        <v>46296</v>
      </c>
      <c r="C303" s="224">
        <f>VLOOKUP(B303, 'Power Curves'!$B$9:$I$261, 3)+IF(BasisNumber=1, 0,VLOOKUP(B303,'Power Curves'!$BM$9:$BO$316,2))</f>
        <v>45.85</v>
      </c>
      <c r="D303" s="224">
        <f>VLOOKUP(B303, 'Power Curves'!$B$9:$I$261, 7)+IF(BasisNumber=1, 0,VLOOKUP(B303,'Power Curves'!$BM$9:$BO$316,3))</f>
        <v>30.932000000000002</v>
      </c>
      <c r="E303" s="225">
        <f>IF(VLOOKUP(B303,'Power Curves'!$K$9:$AD$232,15)&lt;&gt;0, VLOOKUP(B303,'Power Curves'!$K$9:$AD$232,15), E291)</f>
        <v>0.19</v>
      </c>
      <c r="F303" s="226">
        <f>IF(VLOOKUP(B303,'Power Curves'!$K$9:$AD$232,19)&lt;&gt;0, VLOOKUP(B303,'Power Curves'!$K$9:$AD$232,19), F302)</f>
        <v>9.418021E-2</v>
      </c>
      <c r="G303" s="225">
        <f>VLOOKUP(B303, 'Power Curves'!$K$9:$R$330, 3)</f>
        <v>40.588999999999999</v>
      </c>
      <c r="H303" s="225">
        <f>VLOOKUP(B303, 'Power Curves'!$K$9:$R$330, 7)</f>
        <v>39.697000000000003</v>
      </c>
      <c r="I303" s="308">
        <f>SQRT( (VLOOKUP(B303, 'Power Curves'!$K$9:$AL$227, 23)^2*16+VLOOKUP(B303, 'Power Curves'!$K$9:$AL$227, 27)^2*8)/24)</f>
        <v>0.23706933136275352</v>
      </c>
      <c r="K303" s="218">
        <f t="shared" si="38"/>
        <v>46296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235">
        <f t="shared" si="39"/>
        <v>45.85</v>
      </c>
      <c r="T303" s="229">
        <f t="shared" si="40"/>
        <v>30.932000000000002</v>
      </c>
      <c r="U303" s="224">
        <f t="shared" si="41"/>
        <v>0.19</v>
      </c>
      <c r="V303" s="226">
        <f t="shared" si="42"/>
        <v>9.418021E-2</v>
      </c>
      <c r="W303" s="225">
        <f t="shared" si="43"/>
        <v>40.588999999999999</v>
      </c>
      <c r="X303" s="225">
        <f t="shared" si="44"/>
        <v>39.697000000000003</v>
      </c>
      <c r="Y303" s="224">
        <f t="shared" si="45"/>
        <v>0.23706933136275352</v>
      </c>
      <c r="Z303" s="309">
        <v>0</v>
      </c>
      <c r="AA303" s="8">
        <v>0</v>
      </c>
      <c r="AB303" s="221">
        <v>0</v>
      </c>
      <c r="AC303" s="191">
        <v>100</v>
      </c>
      <c r="AD303" s="191">
        <v>25</v>
      </c>
      <c r="AE303" s="191">
        <v>347</v>
      </c>
      <c r="AF303" s="191">
        <v>307</v>
      </c>
    </row>
    <row r="304" spans="1:32" x14ac:dyDescent="0.2">
      <c r="A304" s="215">
        <v>299</v>
      </c>
      <c r="B304" s="223">
        <f t="shared" si="37"/>
        <v>46327</v>
      </c>
      <c r="C304" s="224">
        <f>VLOOKUP(B304, 'Power Curves'!$B$9:$I$261, 3)+IF(BasisNumber=1, 0,VLOOKUP(B304,'Power Curves'!$BM$9:$BO$316,2))</f>
        <v>45.85</v>
      </c>
      <c r="D304" s="224">
        <f>VLOOKUP(B304, 'Power Curves'!$B$9:$I$261, 7)+IF(BasisNumber=1, 0,VLOOKUP(B304,'Power Curves'!$BM$9:$BO$316,3))</f>
        <v>30.932000000000002</v>
      </c>
      <c r="E304" s="225">
        <f>IF(VLOOKUP(B304,'Power Curves'!$K$9:$AD$232,15)&lt;&gt;0, VLOOKUP(B304,'Power Curves'!$K$9:$AD$232,15), E292)</f>
        <v>0.19</v>
      </c>
      <c r="F304" s="226">
        <f>IF(VLOOKUP(B304,'Power Curves'!$K$9:$AD$232,19)&lt;&gt;0, VLOOKUP(B304,'Power Curves'!$K$9:$AD$232,19), F303)</f>
        <v>9.418021E-2</v>
      </c>
      <c r="G304" s="225">
        <f>VLOOKUP(B304, 'Power Curves'!$K$9:$R$330, 3)</f>
        <v>40.588999999999999</v>
      </c>
      <c r="H304" s="225">
        <f>VLOOKUP(B304, 'Power Curves'!$K$9:$R$330, 7)</f>
        <v>39.697000000000003</v>
      </c>
      <c r="I304" s="308">
        <f>SQRT( (VLOOKUP(B304, 'Power Curves'!$K$9:$AL$227, 23)^2*16+VLOOKUP(B304, 'Power Curves'!$K$9:$AL$227, 27)^2*8)/24)</f>
        <v>0.23706933136275352</v>
      </c>
      <c r="K304" s="218">
        <f t="shared" si="38"/>
        <v>46327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235">
        <f t="shared" si="39"/>
        <v>45.85</v>
      </c>
      <c r="T304" s="229">
        <f t="shared" si="40"/>
        <v>30.932000000000002</v>
      </c>
      <c r="U304" s="224">
        <f t="shared" si="41"/>
        <v>0.19</v>
      </c>
      <c r="V304" s="226">
        <f t="shared" si="42"/>
        <v>9.418021E-2</v>
      </c>
      <c r="W304" s="225">
        <f t="shared" si="43"/>
        <v>40.588999999999999</v>
      </c>
      <c r="X304" s="225">
        <f t="shared" si="44"/>
        <v>39.697000000000003</v>
      </c>
      <c r="Y304" s="224">
        <f t="shared" si="45"/>
        <v>0.23706933136275352</v>
      </c>
      <c r="Z304" s="309">
        <v>0</v>
      </c>
      <c r="AA304" s="8">
        <v>0</v>
      </c>
      <c r="AB304" s="221">
        <v>0</v>
      </c>
      <c r="AC304" s="191">
        <v>100</v>
      </c>
      <c r="AD304" s="191">
        <v>25</v>
      </c>
      <c r="AE304" s="191">
        <v>348</v>
      </c>
      <c r="AF304" s="191">
        <v>308</v>
      </c>
    </row>
    <row r="305" spans="1:32" x14ac:dyDescent="0.2">
      <c r="A305" s="215">
        <v>300</v>
      </c>
      <c r="B305" s="223">
        <f t="shared" si="37"/>
        <v>46357</v>
      </c>
      <c r="C305" s="224">
        <f>VLOOKUP(B305, 'Power Curves'!$B$9:$I$261, 3)+IF(BasisNumber=1, 0,VLOOKUP(B305,'Power Curves'!$BM$9:$BO$316,2))</f>
        <v>45.85</v>
      </c>
      <c r="D305" s="224">
        <f>VLOOKUP(B305, 'Power Curves'!$B$9:$I$261, 7)+IF(BasisNumber=1, 0,VLOOKUP(B305,'Power Curves'!$BM$9:$BO$316,3))</f>
        <v>30.932000000000002</v>
      </c>
      <c r="E305" s="225">
        <f>IF(VLOOKUP(B305,'Power Curves'!$K$9:$AD$232,15)&lt;&gt;0, VLOOKUP(B305,'Power Curves'!$K$9:$AD$232,15), E293)</f>
        <v>0.19</v>
      </c>
      <c r="F305" s="226">
        <f>IF(VLOOKUP(B305,'Power Curves'!$K$9:$AD$232,19)&lt;&gt;0, VLOOKUP(B305,'Power Curves'!$K$9:$AD$232,19), F304)</f>
        <v>9.418021E-2</v>
      </c>
      <c r="G305" s="225">
        <f>VLOOKUP(B305, 'Power Curves'!$K$9:$R$330, 3)</f>
        <v>40.588999999999999</v>
      </c>
      <c r="H305" s="225">
        <f>VLOOKUP(B305, 'Power Curves'!$K$9:$R$330, 7)</f>
        <v>39.697000000000003</v>
      </c>
      <c r="I305" s="308">
        <f>SQRT( (VLOOKUP(B305, 'Power Curves'!$K$9:$AL$227, 23)^2*16+VLOOKUP(B305, 'Power Curves'!$K$9:$AL$227, 27)^2*8)/24)</f>
        <v>0.23706933136275352</v>
      </c>
      <c r="K305" s="218">
        <f t="shared" si="38"/>
        <v>46357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235">
        <f t="shared" si="39"/>
        <v>45.85</v>
      </c>
      <c r="T305" s="229">
        <f t="shared" si="40"/>
        <v>30.932000000000002</v>
      </c>
      <c r="U305" s="224">
        <f t="shared" si="41"/>
        <v>0.19</v>
      </c>
      <c r="V305" s="226">
        <f t="shared" si="42"/>
        <v>9.418021E-2</v>
      </c>
      <c r="W305" s="225">
        <f t="shared" si="43"/>
        <v>40.588999999999999</v>
      </c>
      <c r="X305" s="225">
        <f t="shared" si="44"/>
        <v>39.697000000000003</v>
      </c>
      <c r="Y305" s="224">
        <f t="shared" si="45"/>
        <v>0.23706933136275352</v>
      </c>
      <c r="Z305" s="309">
        <v>0</v>
      </c>
      <c r="AA305" s="8">
        <v>0</v>
      </c>
      <c r="AB305" s="221">
        <v>0</v>
      </c>
      <c r="AC305" s="191">
        <v>100</v>
      </c>
      <c r="AD305" s="191">
        <v>25</v>
      </c>
      <c r="AE305" s="191">
        <v>349</v>
      </c>
      <c r="AF305" s="191">
        <v>309</v>
      </c>
    </row>
    <row r="306" spans="1:32" x14ac:dyDescent="0.2">
      <c r="A306" s="215">
        <v>301</v>
      </c>
      <c r="B306" s="223">
        <f t="shared" si="37"/>
        <v>46388</v>
      </c>
      <c r="C306" s="224">
        <f>VLOOKUP(B306, 'Power Curves'!$B$9:$I$261, 3)+IF(BasisNumber=1, 0,VLOOKUP(B306,'Power Curves'!$BM$9:$BO$316,2))</f>
        <v>45.85</v>
      </c>
      <c r="D306" s="224">
        <f>VLOOKUP(B306, 'Power Curves'!$B$9:$I$261, 7)+IF(BasisNumber=1, 0,VLOOKUP(B306,'Power Curves'!$BM$9:$BO$316,3))</f>
        <v>30.932000000000002</v>
      </c>
      <c r="E306" s="225">
        <f>IF(VLOOKUP(B306,'Power Curves'!$K$9:$AD$232,15)&lt;&gt;0, VLOOKUP(B306,'Power Curves'!$K$9:$AD$232,15), E294)</f>
        <v>0.19</v>
      </c>
      <c r="F306" s="226">
        <f>IF(VLOOKUP(B306,'Power Curves'!$K$9:$AD$232,19)&lt;&gt;0, VLOOKUP(B306,'Power Curves'!$K$9:$AD$232,19), F305)</f>
        <v>9.418021E-2</v>
      </c>
      <c r="G306" s="225">
        <f>VLOOKUP(B306, 'Power Curves'!$K$9:$R$330, 3)</f>
        <v>40.588999999999999</v>
      </c>
      <c r="H306" s="225">
        <f>VLOOKUP(B306, 'Power Curves'!$K$9:$R$330, 7)</f>
        <v>39.697000000000003</v>
      </c>
      <c r="I306" s="308">
        <f>SQRT( (VLOOKUP(B306, 'Power Curves'!$K$9:$AL$227, 23)^2*16+VLOOKUP(B306, 'Power Curves'!$K$9:$AL$227, 27)^2*8)/24)</f>
        <v>0.23706933136275352</v>
      </c>
      <c r="K306" s="218">
        <f t="shared" si="38"/>
        <v>46388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235">
        <f t="shared" si="39"/>
        <v>45.85</v>
      </c>
      <c r="T306" s="229">
        <f t="shared" si="40"/>
        <v>30.932000000000002</v>
      </c>
      <c r="U306" s="224">
        <f t="shared" si="41"/>
        <v>0.19</v>
      </c>
      <c r="V306" s="226">
        <f t="shared" si="42"/>
        <v>9.418021E-2</v>
      </c>
      <c r="W306" s="225">
        <f t="shared" si="43"/>
        <v>40.588999999999999</v>
      </c>
      <c r="X306" s="225">
        <f t="shared" si="44"/>
        <v>39.697000000000003</v>
      </c>
      <c r="Y306" s="224">
        <f t="shared" si="45"/>
        <v>0.23706933136275352</v>
      </c>
      <c r="Z306" s="309">
        <v>0</v>
      </c>
      <c r="AA306" s="8">
        <v>0</v>
      </c>
      <c r="AB306" s="221">
        <v>0</v>
      </c>
      <c r="AC306" s="191">
        <v>100</v>
      </c>
      <c r="AD306" s="191">
        <v>25</v>
      </c>
      <c r="AE306" s="191">
        <v>350</v>
      </c>
      <c r="AF306" s="191">
        <v>310</v>
      </c>
    </row>
    <row r="307" spans="1:32" x14ac:dyDescent="0.2">
      <c r="A307" s="215">
        <v>302</v>
      </c>
      <c r="B307" s="223">
        <f t="shared" si="37"/>
        <v>46419</v>
      </c>
      <c r="C307" s="224">
        <f>VLOOKUP(B307, 'Power Curves'!$B$9:$I$261, 3)+IF(BasisNumber=1, 0,VLOOKUP(B307,'Power Curves'!$BM$9:$BO$316,2))</f>
        <v>45.85</v>
      </c>
      <c r="D307" s="224">
        <f>VLOOKUP(B307, 'Power Curves'!$B$9:$I$261, 7)+IF(BasisNumber=1, 0,VLOOKUP(B307,'Power Curves'!$BM$9:$BO$316,3))</f>
        <v>30.932000000000002</v>
      </c>
      <c r="E307" s="225">
        <f>IF(VLOOKUP(B307,'Power Curves'!$K$9:$AD$232,15)&lt;&gt;0, VLOOKUP(B307,'Power Curves'!$K$9:$AD$232,15), E295)</f>
        <v>0.19</v>
      </c>
      <c r="F307" s="226">
        <f>IF(VLOOKUP(B307,'Power Curves'!$K$9:$AD$232,19)&lt;&gt;0, VLOOKUP(B307,'Power Curves'!$K$9:$AD$232,19), F306)</f>
        <v>9.418021E-2</v>
      </c>
      <c r="G307" s="225">
        <f>VLOOKUP(B307, 'Power Curves'!$K$9:$R$330, 3)</f>
        <v>40.588999999999999</v>
      </c>
      <c r="H307" s="225">
        <f>VLOOKUP(B307, 'Power Curves'!$K$9:$R$330, 7)</f>
        <v>39.697000000000003</v>
      </c>
      <c r="I307" s="308">
        <f>SQRT( (VLOOKUP(B307, 'Power Curves'!$K$9:$AL$227, 23)^2*16+VLOOKUP(B307, 'Power Curves'!$K$9:$AL$227, 27)^2*8)/24)</f>
        <v>0.23706933136275352</v>
      </c>
      <c r="K307" s="218">
        <f t="shared" si="38"/>
        <v>46419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235">
        <f t="shared" si="39"/>
        <v>45.85</v>
      </c>
      <c r="T307" s="229">
        <f t="shared" si="40"/>
        <v>30.932000000000002</v>
      </c>
      <c r="U307" s="224">
        <f t="shared" si="41"/>
        <v>0.19</v>
      </c>
      <c r="V307" s="226">
        <f t="shared" si="42"/>
        <v>9.418021E-2</v>
      </c>
      <c r="W307" s="225">
        <f t="shared" si="43"/>
        <v>40.588999999999999</v>
      </c>
      <c r="X307" s="225">
        <f t="shared" si="44"/>
        <v>39.697000000000003</v>
      </c>
      <c r="Y307" s="224">
        <f t="shared" si="45"/>
        <v>0.23706933136275352</v>
      </c>
      <c r="Z307" s="309">
        <v>0</v>
      </c>
      <c r="AA307" s="8">
        <v>0</v>
      </c>
      <c r="AB307" s="221">
        <v>0</v>
      </c>
      <c r="AC307" s="191">
        <v>100</v>
      </c>
      <c r="AD307" s="191">
        <v>25</v>
      </c>
      <c r="AE307" s="191">
        <v>351</v>
      </c>
      <c r="AF307" s="191">
        <v>311</v>
      </c>
    </row>
    <row r="308" spans="1:32" x14ac:dyDescent="0.2">
      <c r="A308" s="215">
        <v>303</v>
      </c>
      <c r="B308" s="223">
        <f t="shared" si="37"/>
        <v>46447</v>
      </c>
      <c r="C308" s="224">
        <f>VLOOKUP(B308, 'Power Curves'!$B$9:$I$261, 3)+IF(BasisNumber=1, 0,VLOOKUP(B308,'Power Curves'!$BM$9:$BO$316,2))</f>
        <v>45.85</v>
      </c>
      <c r="D308" s="224">
        <f>VLOOKUP(B308, 'Power Curves'!$B$9:$I$261, 7)+IF(BasisNumber=1, 0,VLOOKUP(B308,'Power Curves'!$BM$9:$BO$316,3))</f>
        <v>30.932000000000002</v>
      </c>
      <c r="E308" s="225">
        <f>IF(VLOOKUP(B308,'Power Curves'!$K$9:$AD$232,15)&lt;&gt;0, VLOOKUP(B308,'Power Curves'!$K$9:$AD$232,15), E296)</f>
        <v>0.19</v>
      </c>
      <c r="F308" s="226">
        <f>IF(VLOOKUP(B308,'Power Curves'!$K$9:$AD$232,19)&lt;&gt;0, VLOOKUP(B308,'Power Curves'!$K$9:$AD$232,19), F307)</f>
        <v>9.418021E-2</v>
      </c>
      <c r="G308" s="225">
        <f>VLOOKUP(B308, 'Power Curves'!$K$9:$R$330, 3)</f>
        <v>40.588999999999999</v>
      </c>
      <c r="H308" s="225">
        <f>VLOOKUP(B308, 'Power Curves'!$K$9:$R$330, 7)</f>
        <v>39.697000000000003</v>
      </c>
      <c r="I308" s="308">
        <f>SQRT( (VLOOKUP(B308, 'Power Curves'!$K$9:$AL$227, 23)^2*16+VLOOKUP(B308, 'Power Curves'!$K$9:$AL$227, 27)^2*8)/24)</f>
        <v>0.23706933136275352</v>
      </c>
      <c r="K308" s="218">
        <f t="shared" si="38"/>
        <v>46447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235">
        <f t="shared" si="39"/>
        <v>45.85</v>
      </c>
      <c r="T308" s="229">
        <f t="shared" si="40"/>
        <v>30.932000000000002</v>
      </c>
      <c r="U308" s="224">
        <f t="shared" si="41"/>
        <v>0.19</v>
      </c>
      <c r="V308" s="226">
        <f t="shared" si="42"/>
        <v>9.418021E-2</v>
      </c>
      <c r="W308" s="225">
        <f t="shared" si="43"/>
        <v>40.588999999999999</v>
      </c>
      <c r="X308" s="225">
        <f t="shared" si="44"/>
        <v>39.697000000000003</v>
      </c>
      <c r="Y308" s="224">
        <f t="shared" si="45"/>
        <v>0.23706933136275352</v>
      </c>
      <c r="Z308" s="309">
        <v>0</v>
      </c>
      <c r="AA308" s="8">
        <v>0</v>
      </c>
      <c r="AB308" s="221">
        <v>0</v>
      </c>
      <c r="AC308" s="191">
        <v>100</v>
      </c>
      <c r="AD308" s="191">
        <v>25</v>
      </c>
      <c r="AE308" s="191">
        <v>352</v>
      </c>
      <c r="AF308" s="191">
        <v>312</v>
      </c>
    </row>
    <row r="309" spans="1:32" x14ac:dyDescent="0.2">
      <c r="A309" s="215">
        <v>304</v>
      </c>
      <c r="B309" s="223">
        <f t="shared" si="37"/>
        <v>46478</v>
      </c>
      <c r="C309" s="224">
        <f>VLOOKUP(B309, 'Power Curves'!$B$9:$I$261, 3)+IF(BasisNumber=1, 0,VLOOKUP(B309,'Power Curves'!$BM$9:$BO$316,2))</f>
        <v>45.85</v>
      </c>
      <c r="D309" s="224">
        <f>VLOOKUP(B309, 'Power Curves'!$B$9:$I$261, 7)+IF(BasisNumber=1, 0,VLOOKUP(B309,'Power Curves'!$BM$9:$BO$316,3))</f>
        <v>30.932000000000002</v>
      </c>
      <c r="E309" s="225">
        <f>IF(VLOOKUP(B309,'Power Curves'!$K$9:$AD$232,15)&lt;&gt;0, VLOOKUP(B309,'Power Curves'!$K$9:$AD$232,15), E297)</f>
        <v>0.19</v>
      </c>
      <c r="F309" s="226">
        <f>IF(VLOOKUP(B309,'Power Curves'!$K$9:$AD$232,19)&lt;&gt;0, VLOOKUP(B309,'Power Curves'!$K$9:$AD$232,19), F308)</f>
        <v>9.418021E-2</v>
      </c>
      <c r="G309" s="225">
        <f>VLOOKUP(B309, 'Power Curves'!$K$9:$R$330, 3)</f>
        <v>40.588999999999999</v>
      </c>
      <c r="H309" s="225">
        <f>VLOOKUP(B309, 'Power Curves'!$K$9:$R$330, 7)</f>
        <v>39.697000000000003</v>
      </c>
      <c r="I309" s="308">
        <f>SQRT( (VLOOKUP(B309, 'Power Curves'!$K$9:$AL$227, 23)^2*16+VLOOKUP(B309, 'Power Curves'!$K$9:$AL$227, 27)^2*8)/24)</f>
        <v>0.23706933136275352</v>
      </c>
      <c r="K309" s="218">
        <f t="shared" si="38"/>
        <v>46478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235">
        <f t="shared" si="39"/>
        <v>45.85</v>
      </c>
      <c r="T309" s="229">
        <f t="shared" si="40"/>
        <v>30.932000000000002</v>
      </c>
      <c r="U309" s="224">
        <f t="shared" si="41"/>
        <v>0.19</v>
      </c>
      <c r="V309" s="226">
        <f t="shared" si="42"/>
        <v>9.418021E-2</v>
      </c>
      <c r="W309" s="225">
        <f t="shared" si="43"/>
        <v>40.588999999999999</v>
      </c>
      <c r="X309" s="225">
        <f t="shared" si="44"/>
        <v>39.697000000000003</v>
      </c>
      <c r="Y309" s="224">
        <f t="shared" si="45"/>
        <v>0.23706933136275352</v>
      </c>
      <c r="Z309" s="309">
        <v>0</v>
      </c>
      <c r="AA309" s="8">
        <v>0</v>
      </c>
      <c r="AB309" s="221">
        <v>0</v>
      </c>
      <c r="AC309" s="191">
        <v>100</v>
      </c>
      <c r="AD309" s="191">
        <v>25</v>
      </c>
      <c r="AE309" s="191">
        <v>353</v>
      </c>
      <c r="AF309" s="191">
        <v>313</v>
      </c>
    </row>
    <row r="310" spans="1:32" x14ac:dyDescent="0.2">
      <c r="A310" s="215">
        <v>305</v>
      </c>
      <c r="B310" s="223">
        <f t="shared" si="37"/>
        <v>46508</v>
      </c>
      <c r="C310" s="224">
        <f>VLOOKUP(B310, 'Power Curves'!$B$9:$I$261, 3)+IF(BasisNumber=1, 0,VLOOKUP(B310,'Power Curves'!$BM$9:$BO$316,2))</f>
        <v>45.85</v>
      </c>
      <c r="D310" s="224">
        <f>VLOOKUP(B310, 'Power Curves'!$B$9:$I$261, 7)+IF(BasisNumber=1, 0,VLOOKUP(B310,'Power Curves'!$BM$9:$BO$316,3))</f>
        <v>30.932000000000002</v>
      </c>
      <c r="E310" s="225">
        <f>IF(VLOOKUP(B310,'Power Curves'!$K$9:$AD$232,15)&lt;&gt;0, VLOOKUP(B310,'Power Curves'!$K$9:$AD$232,15), E298)</f>
        <v>0.19</v>
      </c>
      <c r="F310" s="226">
        <f>IF(VLOOKUP(B310,'Power Curves'!$K$9:$AD$232,19)&lt;&gt;0, VLOOKUP(B310,'Power Curves'!$K$9:$AD$232,19), F309)</f>
        <v>9.418021E-2</v>
      </c>
      <c r="G310" s="225">
        <f>VLOOKUP(B310, 'Power Curves'!$K$9:$R$330, 3)</f>
        <v>40.588999999999999</v>
      </c>
      <c r="H310" s="225">
        <f>VLOOKUP(B310, 'Power Curves'!$K$9:$R$330, 7)</f>
        <v>39.697000000000003</v>
      </c>
      <c r="I310" s="308">
        <f>SQRT( (VLOOKUP(B310, 'Power Curves'!$K$9:$AL$227, 23)^2*16+VLOOKUP(B310, 'Power Curves'!$K$9:$AL$227, 27)^2*8)/24)</f>
        <v>0.23706933136275352</v>
      </c>
      <c r="K310" s="218">
        <f t="shared" si="38"/>
        <v>46508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235">
        <f t="shared" si="39"/>
        <v>45.85</v>
      </c>
      <c r="T310" s="229">
        <f t="shared" si="40"/>
        <v>30.932000000000002</v>
      </c>
      <c r="U310" s="224">
        <f t="shared" si="41"/>
        <v>0.19</v>
      </c>
      <c r="V310" s="226">
        <f t="shared" si="42"/>
        <v>9.418021E-2</v>
      </c>
      <c r="W310" s="225">
        <f t="shared" si="43"/>
        <v>40.588999999999999</v>
      </c>
      <c r="X310" s="225">
        <f t="shared" si="44"/>
        <v>39.697000000000003</v>
      </c>
      <c r="Y310" s="224">
        <f t="shared" si="45"/>
        <v>0.23706933136275352</v>
      </c>
      <c r="Z310" s="309">
        <v>0</v>
      </c>
      <c r="AA310" s="8">
        <v>0</v>
      </c>
      <c r="AB310" s="221">
        <v>0</v>
      </c>
      <c r="AC310" s="191">
        <v>100</v>
      </c>
      <c r="AD310" s="191">
        <v>25</v>
      </c>
      <c r="AE310" s="191">
        <v>354</v>
      </c>
      <c r="AF310" s="191">
        <v>314</v>
      </c>
    </row>
    <row r="311" spans="1:32" x14ac:dyDescent="0.2">
      <c r="A311" s="215">
        <v>306</v>
      </c>
      <c r="B311" s="223">
        <f t="shared" si="37"/>
        <v>46539</v>
      </c>
      <c r="C311" s="224">
        <f>VLOOKUP(B311, 'Power Curves'!$B$9:$I$261, 3)+IF(BasisNumber=1, 0,VLOOKUP(B311,'Power Curves'!$BM$9:$BO$316,2))</f>
        <v>45.85</v>
      </c>
      <c r="D311" s="224">
        <f>VLOOKUP(B311, 'Power Curves'!$B$9:$I$261, 7)+IF(BasisNumber=1, 0,VLOOKUP(B311,'Power Curves'!$BM$9:$BO$316,3))</f>
        <v>30.932000000000002</v>
      </c>
      <c r="E311" s="225">
        <f>IF(VLOOKUP(B311,'Power Curves'!$K$9:$AD$232,15)&lt;&gt;0, VLOOKUP(B311,'Power Curves'!$K$9:$AD$232,15), E299)</f>
        <v>0.19</v>
      </c>
      <c r="F311" s="226">
        <f>IF(VLOOKUP(B311,'Power Curves'!$K$9:$AD$232,19)&lt;&gt;0, VLOOKUP(B311,'Power Curves'!$K$9:$AD$232,19), F310)</f>
        <v>9.418021E-2</v>
      </c>
      <c r="G311" s="225">
        <f>VLOOKUP(B311, 'Power Curves'!$K$9:$R$330, 3)</f>
        <v>40.588999999999999</v>
      </c>
      <c r="H311" s="225">
        <f>VLOOKUP(B311, 'Power Curves'!$K$9:$R$330, 7)</f>
        <v>39.697000000000003</v>
      </c>
      <c r="I311" s="308">
        <f>SQRT( (VLOOKUP(B311, 'Power Curves'!$K$9:$AL$227, 23)^2*16+VLOOKUP(B311, 'Power Curves'!$K$9:$AL$227, 27)^2*8)/24)</f>
        <v>0.23706933136275352</v>
      </c>
      <c r="K311" s="218">
        <f t="shared" si="38"/>
        <v>46539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235">
        <f t="shared" si="39"/>
        <v>45.85</v>
      </c>
      <c r="T311" s="229">
        <f t="shared" si="40"/>
        <v>30.932000000000002</v>
      </c>
      <c r="U311" s="224">
        <f t="shared" si="41"/>
        <v>0.19</v>
      </c>
      <c r="V311" s="226">
        <f t="shared" si="42"/>
        <v>9.418021E-2</v>
      </c>
      <c r="W311" s="225">
        <f t="shared" si="43"/>
        <v>40.588999999999999</v>
      </c>
      <c r="X311" s="225">
        <f t="shared" si="44"/>
        <v>39.697000000000003</v>
      </c>
      <c r="Y311" s="224">
        <f t="shared" si="45"/>
        <v>0.23706933136275352</v>
      </c>
      <c r="Z311" s="309">
        <v>0</v>
      </c>
      <c r="AA311" s="8">
        <v>0</v>
      </c>
      <c r="AB311" s="221">
        <v>0</v>
      </c>
      <c r="AC311" s="191">
        <v>100</v>
      </c>
      <c r="AD311" s="191">
        <v>25</v>
      </c>
      <c r="AE311" s="191">
        <v>355</v>
      </c>
      <c r="AF311" s="191">
        <v>315</v>
      </c>
    </row>
    <row r="312" spans="1:32" x14ac:dyDescent="0.2">
      <c r="A312" s="215">
        <v>307</v>
      </c>
      <c r="B312" s="223">
        <f t="shared" si="37"/>
        <v>46569</v>
      </c>
      <c r="C312" s="224">
        <f>VLOOKUP(B312, 'Power Curves'!$B$9:$I$261, 3)+IF(BasisNumber=1, 0,VLOOKUP(B312,'Power Curves'!$BM$9:$BO$316,2))</f>
        <v>45.85</v>
      </c>
      <c r="D312" s="224">
        <f>VLOOKUP(B312, 'Power Curves'!$B$9:$I$261, 7)+IF(BasisNumber=1, 0,VLOOKUP(B312,'Power Curves'!$BM$9:$BO$316,3))</f>
        <v>30.932000000000002</v>
      </c>
      <c r="E312" s="225">
        <f>IF(VLOOKUP(B312,'Power Curves'!$K$9:$AD$232,15)&lt;&gt;0, VLOOKUP(B312,'Power Curves'!$K$9:$AD$232,15), E300)</f>
        <v>0.19</v>
      </c>
      <c r="F312" s="226">
        <f>IF(VLOOKUP(B312,'Power Curves'!$K$9:$AD$232,19)&lt;&gt;0, VLOOKUP(B312,'Power Curves'!$K$9:$AD$232,19), F311)</f>
        <v>9.418021E-2</v>
      </c>
      <c r="G312" s="225">
        <f>VLOOKUP(B312, 'Power Curves'!$K$9:$R$330, 3)</f>
        <v>40.588999999999999</v>
      </c>
      <c r="H312" s="225">
        <f>VLOOKUP(B312, 'Power Curves'!$K$9:$R$330, 7)</f>
        <v>39.697000000000003</v>
      </c>
      <c r="I312" s="308">
        <f>SQRT( (VLOOKUP(B312, 'Power Curves'!$K$9:$AL$227, 23)^2*16+VLOOKUP(B312, 'Power Curves'!$K$9:$AL$227, 27)^2*8)/24)</f>
        <v>0.23706933136275352</v>
      </c>
      <c r="K312" s="218">
        <f t="shared" si="38"/>
        <v>46569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235">
        <f t="shared" si="39"/>
        <v>45.85</v>
      </c>
      <c r="T312" s="229">
        <f t="shared" si="40"/>
        <v>30.932000000000002</v>
      </c>
      <c r="U312" s="224">
        <f t="shared" si="41"/>
        <v>0.19</v>
      </c>
      <c r="V312" s="226">
        <f t="shared" si="42"/>
        <v>9.418021E-2</v>
      </c>
      <c r="W312" s="225">
        <f t="shared" si="43"/>
        <v>40.588999999999999</v>
      </c>
      <c r="X312" s="225">
        <f t="shared" si="44"/>
        <v>39.697000000000003</v>
      </c>
      <c r="Y312" s="224">
        <f t="shared" si="45"/>
        <v>0.23706933136275352</v>
      </c>
      <c r="Z312" s="309">
        <v>0</v>
      </c>
      <c r="AA312" s="8">
        <v>0</v>
      </c>
      <c r="AB312" s="221">
        <v>0</v>
      </c>
      <c r="AC312" s="191">
        <v>100</v>
      </c>
      <c r="AD312" s="191">
        <v>25</v>
      </c>
      <c r="AE312" s="191">
        <v>356</v>
      </c>
      <c r="AF312" s="191">
        <v>316</v>
      </c>
    </row>
    <row r="313" spans="1:32" x14ac:dyDescent="0.2">
      <c r="A313" s="215">
        <v>308</v>
      </c>
      <c r="B313" s="223">
        <f t="shared" si="37"/>
        <v>46600</v>
      </c>
      <c r="C313" s="224">
        <f>VLOOKUP(B313, 'Power Curves'!$B$9:$I$261, 3)+IF(BasisNumber=1, 0,VLOOKUP(B313,'Power Curves'!$BM$9:$BO$316,2))</f>
        <v>45.85</v>
      </c>
      <c r="D313" s="224">
        <f>VLOOKUP(B313, 'Power Curves'!$B$9:$I$261, 7)+IF(BasisNumber=1, 0,VLOOKUP(B313,'Power Curves'!$BM$9:$BO$316,3))</f>
        <v>30.932000000000002</v>
      </c>
      <c r="E313" s="225">
        <f>IF(VLOOKUP(B313,'Power Curves'!$K$9:$AD$232,15)&lt;&gt;0, VLOOKUP(B313,'Power Curves'!$K$9:$AD$232,15), E301)</f>
        <v>0.19</v>
      </c>
      <c r="F313" s="226">
        <f>IF(VLOOKUP(B313,'Power Curves'!$K$9:$AD$232,19)&lt;&gt;0, VLOOKUP(B313,'Power Curves'!$K$9:$AD$232,19), F312)</f>
        <v>9.418021E-2</v>
      </c>
      <c r="G313" s="225">
        <f>VLOOKUP(B313, 'Power Curves'!$K$9:$R$330, 3)</f>
        <v>40.588999999999999</v>
      </c>
      <c r="H313" s="225">
        <f>VLOOKUP(B313, 'Power Curves'!$K$9:$R$330, 7)</f>
        <v>39.697000000000003</v>
      </c>
      <c r="I313" s="308">
        <f>SQRT( (VLOOKUP(B313, 'Power Curves'!$K$9:$AL$227, 23)^2*16+VLOOKUP(B313, 'Power Curves'!$K$9:$AL$227, 27)^2*8)/24)</f>
        <v>0.23706933136275352</v>
      </c>
      <c r="K313" s="218">
        <f t="shared" si="38"/>
        <v>46600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235">
        <f t="shared" si="39"/>
        <v>45.85</v>
      </c>
      <c r="T313" s="229">
        <f t="shared" si="40"/>
        <v>30.932000000000002</v>
      </c>
      <c r="U313" s="224">
        <f t="shared" si="41"/>
        <v>0.19</v>
      </c>
      <c r="V313" s="226">
        <f t="shared" si="42"/>
        <v>9.418021E-2</v>
      </c>
      <c r="W313" s="225">
        <f t="shared" si="43"/>
        <v>40.588999999999999</v>
      </c>
      <c r="X313" s="225">
        <f t="shared" si="44"/>
        <v>39.697000000000003</v>
      </c>
      <c r="Y313" s="224">
        <f t="shared" si="45"/>
        <v>0.23706933136275352</v>
      </c>
      <c r="Z313" s="309">
        <v>0</v>
      </c>
      <c r="AA313" s="8">
        <v>0</v>
      </c>
      <c r="AB313" s="221">
        <v>0</v>
      </c>
      <c r="AC313" s="191">
        <v>100</v>
      </c>
      <c r="AD313" s="191">
        <v>25</v>
      </c>
      <c r="AE313" s="191">
        <v>357</v>
      </c>
      <c r="AF313" s="191">
        <v>317</v>
      </c>
    </row>
    <row r="314" spans="1:32" x14ac:dyDescent="0.2">
      <c r="A314" s="215">
        <v>309</v>
      </c>
      <c r="B314" s="223">
        <f t="shared" si="37"/>
        <v>46631</v>
      </c>
      <c r="C314" s="224">
        <f>VLOOKUP(B314, 'Power Curves'!$B$9:$I$261, 3)+IF(BasisNumber=1, 0,VLOOKUP(B314,'Power Curves'!$BM$9:$BO$316,2))</f>
        <v>45.85</v>
      </c>
      <c r="D314" s="224">
        <f>VLOOKUP(B314, 'Power Curves'!$B$9:$I$261, 7)+IF(BasisNumber=1, 0,VLOOKUP(B314,'Power Curves'!$BM$9:$BO$316,3))</f>
        <v>30.932000000000002</v>
      </c>
      <c r="E314" s="225">
        <f>IF(VLOOKUP(B314,'Power Curves'!$K$9:$AD$232,15)&lt;&gt;0, VLOOKUP(B314,'Power Curves'!$K$9:$AD$232,15), E302)</f>
        <v>0.19</v>
      </c>
      <c r="F314" s="226">
        <f>IF(VLOOKUP(B314,'Power Curves'!$K$9:$AD$232,19)&lt;&gt;0, VLOOKUP(B314,'Power Curves'!$K$9:$AD$232,19), F313)</f>
        <v>9.418021E-2</v>
      </c>
      <c r="G314" s="225">
        <f>VLOOKUP(B314, 'Power Curves'!$K$9:$R$330, 3)</f>
        <v>40.588999999999999</v>
      </c>
      <c r="H314" s="225">
        <f>VLOOKUP(B314, 'Power Curves'!$K$9:$R$330, 7)</f>
        <v>39.697000000000003</v>
      </c>
      <c r="I314" s="308">
        <f>SQRT( (VLOOKUP(B314, 'Power Curves'!$K$9:$AL$227, 23)^2*16+VLOOKUP(B314, 'Power Curves'!$K$9:$AL$227, 27)^2*8)/24)</f>
        <v>0.23706933136275352</v>
      </c>
      <c r="K314" s="218">
        <f t="shared" si="38"/>
        <v>46631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235">
        <f t="shared" si="39"/>
        <v>45.85</v>
      </c>
      <c r="T314" s="229">
        <f t="shared" si="40"/>
        <v>30.932000000000002</v>
      </c>
      <c r="U314" s="224">
        <f t="shared" si="41"/>
        <v>0.19</v>
      </c>
      <c r="V314" s="226">
        <f t="shared" si="42"/>
        <v>9.418021E-2</v>
      </c>
      <c r="W314" s="225">
        <f t="shared" si="43"/>
        <v>40.588999999999999</v>
      </c>
      <c r="X314" s="225">
        <f t="shared" si="44"/>
        <v>39.697000000000003</v>
      </c>
      <c r="Y314" s="224">
        <f t="shared" si="45"/>
        <v>0.23706933136275352</v>
      </c>
      <c r="Z314" s="309">
        <v>0</v>
      </c>
      <c r="AA314" s="8">
        <v>0</v>
      </c>
      <c r="AB314" s="221">
        <v>0</v>
      </c>
      <c r="AC314" s="191">
        <v>100</v>
      </c>
      <c r="AD314" s="191">
        <v>25</v>
      </c>
      <c r="AE314" s="191">
        <v>358</v>
      </c>
      <c r="AF314" s="191">
        <v>318</v>
      </c>
    </row>
    <row r="315" spans="1:32" x14ac:dyDescent="0.2">
      <c r="A315" s="215">
        <v>310</v>
      </c>
      <c r="B315" s="223">
        <f t="shared" si="37"/>
        <v>46661</v>
      </c>
      <c r="C315" s="224">
        <f>VLOOKUP(B315, 'Power Curves'!$B$9:$I$261, 3)+IF(BasisNumber=1, 0,VLOOKUP(B315,'Power Curves'!$BM$9:$BO$316,2))</f>
        <v>45.85</v>
      </c>
      <c r="D315" s="224">
        <f>VLOOKUP(B315, 'Power Curves'!$B$9:$I$261, 7)+IF(BasisNumber=1, 0,VLOOKUP(B315,'Power Curves'!$BM$9:$BO$316,3))</f>
        <v>30.932000000000002</v>
      </c>
      <c r="E315" s="225">
        <f>IF(VLOOKUP(B315,'Power Curves'!$K$9:$AD$232,15)&lt;&gt;0, VLOOKUP(B315,'Power Curves'!$K$9:$AD$232,15), E303)</f>
        <v>0.19</v>
      </c>
      <c r="F315" s="226">
        <f>IF(VLOOKUP(B315,'Power Curves'!$K$9:$AD$232,19)&lt;&gt;0, VLOOKUP(B315,'Power Curves'!$K$9:$AD$232,19), F314)</f>
        <v>9.418021E-2</v>
      </c>
      <c r="G315" s="225">
        <f>VLOOKUP(B315, 'Power Curves'!$K$9:$R$330, 3)</f>
        <v>40.588999999999999</v>
      </c>
      <c r="H315" s="225">
        <f>VLOOKUP(B315, 'Power Curves'!$K$9:$R$330, 7)</f>
        <v>39.697000000000003</v>
      </c>
      <c r="I315" s="308">
        <f>SQRT( (VLOOKUP(B315, 'Power Curves'!$K$9:$AL$227, 23)^2*16+VLOOKUP(B315, 'Power Curves'!$K$9:$AL$227, 27)^2*8)/24)</f>
        <v>0.23706933136275352</v>
      </c>
      <c r="K315" s="218">
        <f t="shared" si="38"/>
        <v>46661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235">
        <f t="shared" si="39"/>
        <v>45.85</v>
      </c>
      <c r="T315" s="229">
        <f t="shared" si="40"/>
        <v>30.932000000000002</v>
      </c>
      <c r="U315" s="224">
        <f t="shared" si="41"/>
        <v>0.19</v>
      </c>
      <c r="V315" s="226">
        <f t="shared" si="42"/>
        <v>9.418021E-2</v>
      </c>
      <c r="W315" s="225">
        <f t="shared" si="43"/>
        <v>40.588999999999999</v>
      </c>
      <c r="X315" s="225">
        <f t="shared" si="44"/>
        <v>39.697000000000003</v>
      </c>
      <c r="Y315" s="224">
        <f t="shared" si="45"/>
        <v>0.23706933136275352</v>
      </c>
      <c r="Z315" s="309">
        <v>0</v>
      </c>
      <c r="AA315" s="8">
        <v>0</v>
      </c>
      <c r="AB315" s="221">
        <v>0</v>
      </c>
      <c r="AC315" s="191">
        <v>100</v>
      </c>
      <c r="AD315" s="191">
        <v>25</v>
      </c>
      <c r="AE315" s="191">
        <v>359</v>
      </c>
      <c r="AF315" s="191">
        <v>319</v>
      </c>
    </row>
    <row r="316" spans="1:32" x14ac:dyDescent="0.2">
      <c r="A316" s="215">
        <v>311</v>
      </c>
      <c r="B316" s="223">
        <f t="shared" si="37"/>
        <v>46692</v>
      </c>
      <c r="C316" s="224">
        <f>VLOOKUP(B316, 'Power Curves'!$B$9:$I$261, 3)+IF(BasisNumber=1, 0,VLOOKUP(B316,'Power Curves'!$BM$9:$BO$316,2))</f>
        <v>45.85</v>
      </c>
      <c r="D316" s="224">
        <f>VLOOKUP(B316, 'Power Curves'!$B$9:$I$261, 7)+IF(BasisNumber=1, 0,VLOOKUP(B316,'Power Curves'!$BM$9:$BO$316,3))</f>
        <v>30.932000000000002</v>
      </c>
      <c r="E316" s="225">
        <f>IF(VLOOKUP(B316,'Power Curves'!$K$9:$AD$232,15)&lt;&gt;0, VLOOKUP(B316,'Power Curves'!$K$9:$AD$232,15), E304)</f>
        <v>0.19</v>
      </c>
      <c r="F316" s="226">
        <f>IF(VLOOKUP(B316,'Power Curves'!$K$9:$AD$232,19)&lt;&gt;0, VLOOKUP(B316,'Power Curves'!$K$9:$AD$232,19), F315)</f>
        <v>9.418021E-2</v>
      </c>
      <c r="G316" s="225">
        <f>VLOOKUP(B316, 'Power Curves'!$K$9:$R$330, 3)</f>
        <v>40.588999999999999</v>
      </c>
      <c r="H316" s="225">
        <f>VLOOKUP(B316, 'Power Curves'!$K$9:$R$330, 7)</f>
        <v>39.697000000000003</v>
      </c>
      <c r="I316" s="308">
        <f>SQRT( (VLOOKUP(B316, 'Power Curves'!$K$9:$AL$227, 23)^2*16+VLOOKUP(B316, 'Power Curves'!$K$9:$AL$227, 27)^2*8)/24)</f>
        <v>0.23706933136275352</v>
      </c>
      <c r="K316" s="218">
        <f t="shared" si="38"/>
        <v>46692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235">
        <f t="shared" si="39"/>
        <v>45.85</v>
      </c>
      <c r="T316" s="229">
        <f t="shared" si="40"/>
        <v>30.932000000000002</v>
      </c>
      <c r="U316" s="224">
        <f t="shared" si="41"/>
        <v>0.19</v>
      </c>
      <c r="V316" s="226">
        <f t="shared" si="42"/>
        <v>9.418021E-2</v>
      </c>
      <c r="W316" s="225">
        <f t="shared" si="43"/>
        <v>40.588999999999999</v>
      </c>
      <c r="X316" s="225">
        <f t="shared" si="44"/>
        <v>39.697000000000003</v>
      </c>
      <c r="Y316" s="224">
        <f t="shared" si="45"/>
        <v>0.23706933136275352</v>
      </c>
      <c r="Z316" s="309">
        <v>0</v>
      </c>
      <c r="AA316" s="8">
        <v>0</v>
      </c>
      <c r="AB316" s="221">
        <v>0</v>
      </c>
      <c r="AC316" s="191">
        <v>100</v>
      </c>
      <c r="AD316" s="191">
        <v>25</v>
      </c>
      <c r="AE316" s="191">
        <v>360</v>
      </c>
      <c r="AF316" s="191">
        <v>320</v>
      </c>
    </row>
    <row r="317" spans="1:32" x14ac:dyDescent="0.2">
      <c r="A317" s="215">
        <v>312</v>
      </c>
      <c r="B317" s="223">
        <f t="shared" si="37"/>
        <v>46722</v>
      </c>
      <c r="C317" s="224">
        <f>VLOOKUP(B317, 'Power Curves'!$B$9:$I$261, 3)+IF(BasisNumber=1, 0,VLOOKUP(B317,'Power Curves'!$BM$9:$BO$316,2))</f>
        <v>45.85</v>
      </c>
      <c r="D317" s="224">
        <f>VLOOKUP(B317, 'Power Curves'!$B$9:$I$261, 7)+IF(BasisNumber=1, 0,VLOOKUP(B317,'Power Curves'!$BM$9:$BO$316,3))</f>
        <v>30.932000000000002</v>
      </c>
      <c r="E317" s="225">
        <f>IF(VLOOKUP(B317,'Power Curves'!$K$9:$AD$232,15)&lt;&gt;0, VLOOKUP(B317,'Power Curves'!$K$9:$AD$232,15), E305)</f>
        <v>0.19</v>
      </c>
      <c r="F317" s="226">
        <f>IF(VLOOKUP(B317,'Power Curves'!$K$9:$AD$232,19)&lt;&gt;0, VLOOKUP(B317,'Power Curves'!$K$9:$AD$232,19), F316)</f>
        <v>9.418021E-2</v>
      </c>
      <c r="G317" s="225">
        <f>VLOOKUP(B317, 'Power Curves'!$K$9:$R$330, 3)</f>
        <v>40.588999999999999</v>
      </c>
      <c r="H317" s="225">
        <f>VLOOKUP(B317, 'Power Curves'!$K$9:$R$330, 7)</f>
        <v>39.697000000000003</v>
      </c>
      <c r="I317" s="308">
        <f>SQRT( (VLOOKUP(B317, 'Power Curves'!$K$9:$AL$227, 23)^2*16+VLOOKUP(B317, 'Power Curves'!$K$9:$AL$227, 27)^2*8)/24)</f>
        <v>0.23706933136275352</v>
      </c>
      <c r="K317" s="218">
        <f t="shared" si="38"/>
        <v>46722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235">
        <f t="shared" si="39"/>
        <v>45.85</v>
      </c>
      <c r="T317" s="229">
        <f t="shared" si="40"/>
        <v>30.932000000000002</v>
      </c>
      <c r="U317" s="224">
        <f t="shared" si="41"/>
        <v>0.19</v>
      </c>
      <c r="V317" s="226">
        <f t="shared" si="42"/>
        <v>9.418021E-2</v>
      </c>
      <c r="W317" s="225">
        <f t="shared" si="43"/>
        <v>40.588999999999999</v>
      </c>
      <c r="X317" s="225">
        <f t="shared" si="44"/>
        <v>39.697000000000003</v>
      </c>
      <c r="Y317" s="224">
        <f t="shared" si="45"/>
        <v>0.23706933136275352</v>
      </c>
      <c r="Z317" s="309">
        <v>0</v>
      </c>
      <c r="AA317" s="8">
        <v>0</v>
      </c>
      <c r="AB317" s="221">
        <v>0</v>
      </c>
      <c r="AC317" s="191">
        <v>100</v>
      </c>
      <c r="AD317" s="191">
        <v>25</v>
      </c>
      <c r="AE317" s="191">
        <v>361</v>
      </c>
      <c r="AF317" s="191">
        <v>321</v>
      </c>
    </row>
    <row r="318" spans="1:32" x14ac:dyDescent="0.2">
      <c r="A318" s="215">
        <v>313</v>
      </c>
      <c r="B318" s="223">
        <f t="shared" si="37"/>
        <v>46753</v>
      </c>
      <c r="C318" s="224">
        <f>VLOOKUP(B318, 'Power Curves'!$B$9:$I$261, 3)+IF(BasisNumber=1, 0,VLOOKUP(B318,'Power Curves'!$BM$9:$BO$316,2))</f>
        <v>45.85</v>
      </c>
      <c r="D318" s="224">
        <f>VLOOKUP(B318, 'Power Curves'!$B$9:$I$261, 7)+IF(BasisNumber=1, 0,VLOOKUP(B318,'Power Curves'!$BM$9:$BO$316,3))</f>
        <v>30.932000000000002</v>
      </c>
      <c r="E318" s="225">
        <f>IF(VLOOKUP(B318,'Power Curves'!$K$9:$AD$232,15)&lt;&gt;0, VLOOKUP(B318,'Power Curves'!$K$9:$AD$232,15), E306)</f>
        <v>0.19</v>
      </c>
      <c r="F318" s="226">
        <f>IF(VLOOKUP(B318,'Power Curves'!$K$9:$AD$232,19)&lt;&gt;0, VLOOKUP(B318,'Power Curves'!$K$9:$AD$232,19), F317)</f>
        <v>9.418021E-2</v>
      </c>
      <c r="G318" s="225">
        <f>VLOOKUP(B318, 'Power Curves'!$K$9:$R$330, 3)</f>
        <v>40.588999999999999</v>
      </c>
      <c r="H318" s="225">
        <f>VLOOKUP(B318, 'Power Curves'!$K$9:$R$330, 7)</f>
        <v>39.697000000000003</v>
      </c>
      <c r="I318" s="308">
        <f>SQRT( (VLOOKUP(B318, 'Power Curves'!$K$9:$AL$227, 23)^2*16+VLOOKUP(B318, 'Power Curves'!$K$9:$AL$227, 27)^2*8)/24)</f>
        <v>0.23706933136275352</v>
      </c>
      <c r="K318" s="218">
        <f t="shared" si="38"/>
        <v>46753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235">
        <f t="shared" si="39"/>
        <v>45.85</v>
      </c>
      <c r="T318" s="229">
        <f t="shared" si="40"/>
        <v>30.932000000000002</v>
      </c>
      <c r="U318" s="224">
        <f t="shared" si="41"/>
        <v>0.19</v>
      </c>
      <c r="V318" s="226">
        <f t="shared" si="42"/>
        <v>9.418021E-2</v>
      </c>
      <c r="W318" s="225">
        <f t="shared" si="43"/>
        <v>40.588999999999999</v>
      </c>
      <c r="X318" s="225">
        <f t="shared" si="44"/>
        <v>39.697000000000003</v>
      </c>
      <c r="Y318" s="224">
        <f t="shared" si="45"/>
        <v>0.23706933136275352</v>
      </c>
      <c r="Z318" s="309">
        <v>0</v>
      </c>
      <c r="AA318" s="8">
        <v>0</v>
      </c>
      <c r="AB318" s="221">
        <v>0</v>
      </c>
      <c r="AC318" s="191">
        <v>100</v>
      </c>
      <c r="AD318" s="191">
        <v>25</v>
      </c>
      <c r="AE318" s="191">
        <v>362</v>
      </c>
      <c r="AF318" s="191">
        <v>322</v>
      </c>
    </row>
    <row r="319" spans="1:32" x14ac:dyDescent="0.2">
      <c r="A319" s="215">
        <v>314</v>
      </c>
      <c r="B319" s="223">
        <f t="shared" si="37"/>
        <v>46784</v>
      </c>
      <c r="C319" s="224">
        <f>VLOOKUP(B319, 'Power Curves'!$B$9:$I$261, 3)+IF(BasisNumber=1, 0,VLOOKUP(B319,'Power Curves'!$BM$9:$BO$316,2))</f>
        <v>45.85</v>
      </c>
      <c r="D319" s="224">
        <f>VLOOKUP(B319, 'Power Curves'!$B$9:$I$261, 7)+IF(BasisNumber=1, 0,VLOOKUP(B319,'Power Curves'!$BM$9:$BO$316,3))</f>
        <v>30.932000000000002</v>
      </c>
      <c r="E319" s="225">
        <f>IF(VLOOKUP(B319,'Power Curves'!$K$9:$AD$232,15)&lt;&gt;0, VLOOKUP(B319,'Power Curves'!$K$9:$AD$232,15), E307)</f>
        <v>0.19</v>
      </c>
      <c r="F319" s="226">
        <f>IF(VLOOKUP(B319,'Power Curves'!$K$9:$AD$232,19)&lt;&gt;0, VLOOKUP(B319,'Power Curves'!$K$9:$AD$232,19), F318)</f>
        <v>9.418021E-2</v>
      </c>
      <c r="G319" s="225">
        <f>VLOOKUP(B319, 'Power Curves'!$K$9:$R$330, 3)</f>
        <v>40.588999999999999</v>
      </c>
      <c r="H319" s="225">
        <f>VLOOKUP(B319, 'Power Curves'!$K$9:$R$330, 7)</f>
        <v>39.697000000000003</v>
      </c>
      <c r="I319" s="308">
        <f>SQRT( (VLOOKUP(B319, 'Power Curves'!$K$9:$AL$227, 23)^2*16+VLOOKUP(B319, 'Power Curves'!$K$9:$AL$227, 27)^2*8)/24)</f>
        <v>0.23706933136275352</v>
      </c>
      <c r="K319" s="218">
        <f t="shared" si="38"/>
        <v>46784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235">
        <f t="shared" si="39"/>
        <v>45.85</v>
      </c>
      <c r="T319" s="229">
        <f t="shared" si="40"/>
        <v>30.932000000000002</v>
      </c>
      <c r="U319" s="224">
        <f t="shared" si="41"/>
        <v>0.19</v>
      </c>
      <c r="V319" s="226">
        <f t="shared" si="42"/>
        <v>9.418021E-2</v>
      </c>
      <c r="W319" s="225">
        <f t="shared" si="43"/>
        <v>40.588999999999999</v>
      </c>
      <c r="X319" s="225">
        <f t="shared" si="44"/>
        <v>39.697000000000003</v>
      </c>
      <c r="Y319" s="224">
        <f t="shared" si="45"/>
        <v>0.23706933136275352</v>
      </c>
      <c r="Z319" s="309">
        <v>0</v>
      </c>
      <c r="AA319" s="8">
        <v>0</v>
      </c>
      <c r="AB319" s="221">
        <v>0</v>
      </c>
      <c r="AC319" s="191">
        <v>100</v>
      </c>
      <c r="AD319" s="191">
        <v>25</v>
      </c>
      <c r="AE319" s="191">
        <v>363</v>
      </c>
      <c r="AF319" s="191">
        <v>323</v>
      </c>
    </row>
    <row r="320" spans="1:32" x14ac:dyDescent="0.2">
      <c r="A320" s="215">
        <v>315</v>
      </c>
      <c r="B320" s="223">
        <f t="shared" si="37"/>
        <v>46813</v>
      </c>
      <c r="C320" s="224">
        <f>VLOOKUP(B320, 'Power Curves'!$B$9:$I$261, 3)+IF(BasisNumber=1, 0,VLOOKUP(B320,'Power Curves'!$BM$9:$BO$316,2))</f>
        <v>45.85</v>
      </c>
      <c r="D320" s="224">
        <f>VLOOKUP(B320, 'Power Curves'!$B$9:$I$261, 7)+IF(BasisNumber=1, 0,VLOOKUP(B320,'Power Curves'!$BM$9:$BO$316,3))</f>
        <v>30.932000000000002</v>
      </c>
      <c r="E320" s="225">
        <f>IF(VLOOKUP(B320,'Power Curves'!$K$9:$AD$232,15)&lt;&gt;0, VLOOKUP(B320,'Power Curves'!$K$9:$AD$232,15), E308)</f>
        <v>0.19</v>
      </c>
      <c r="F320" s="226">
        <f>IF(VLOOKUP(B320,'Power Curves'!$K$9:$AD$232,19)&lt;&gt;0, VLOOKUP(B320,'Power Curves'!$K$9:$AD$232,19), F319)</f>
        <v>9.418021E-2</v>
      </c>
      <c r="G320" s="225">
        <f>VLOOKUP(B320, 'Power Curves'!$K$9:$R$330, 3)</f>
        <v>40.588999999999999</v>
      </c>
      <c r="H320" s="225">
        <f>VLOOKUP(B320, 'Power Curves'!$K$9:$R$330, 7)</f>
        <v>39.697000000000003</v>
      </c>
      <c r="I320" s="308">
        <f>SQRT( (VLOOKUP(B320, 'Power Curves'!$K$9:$AL$227, 23)^2*16+VLOOKUP(B320, 'Power Curves'!$K$9:$AL$227, 27)^2*8)/24)</f>
        <v>0.23706933136275352</v>
      </c>
      <c r="K320" s="218">
        <f t="shared" si="38"/>
        <v>46813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235">
        <f t="shared" si="39"/>
        <v>45.85</v>
      </c>
      <c r="T320" s="229">
        <f t="shared" si="40"/>
        <v>30.932000000000002</v>
      </c>
      <c r="U320" s="224">
        <f t="shared" si="41"/>
        <v>0.19</v>
      </c>
      <c r="V320" s="226">
        <f t="shared" si="42"/>
        <v>9.418021E-2</v>
      </c>
      <c r="W320" s="225">
        <f t="shared" si="43"/>
        <v>40.588999999999999</v>
      </c>
      <c r="X320" s="225">
        <f t="shared" si="44"/>
        <v>39.697000000000003</v>
      </c>
      <c r="Y320" s="224">
        <f t="shared" si="45"/>
        <v>0.23706933136275352</v>
      </c>
      <c r="Z320" s="309">
        <v>0</v>
      </c>
      <c r="AA320" s="8">
        <v>0</v>
      </c>
      <c r="AB320" s="221">
        <v>0</v>
      </c>
      <c r="AC320" s="191">
        <v>100</v>
      </c>
      <c r="AD320" s="191">
        <v>25</v>
      </c>
      <c r="AE320" s="191">
        <v>364</v>
      </c>
      <c r="AF320" s="191">
        <v>324</v>
      </c>
    </row>
    <row r="321" spans="1:32" x14ac:dyDescent="0.2">
      <c r="A321" s="215">
        <v>316</v>
      </c>
      <c r="B321" s="223">
        <f t="shared" si="37"/>
        <v>46844</v>
      </c>
      <c r="C321" s="224">
        <f>VLOOKUP(B321, 'Power Curves'!$B$9:$I$261, 3)+IF(BasisNumber=1, 0,VLOOKUP(B321,'Power Curves'!$BM$9:$BO$316,2))</f>
        <v>45.85</v>
      </c>
      <c r="D321" s="224">
        <f>VLOOKUP(B321, 'Power Curves'!$B$9:$I$261, 7)+IF(BasisNumber=1, 0,VLOOKUP(B321,'Power Curves'!$BM$9:$BO$316,3))</f>
        <v>30.932000000000002</v>
      </c>
      <c r="E321" s="225">
        <f>IF(VLOOKUP(B321,'Power Curves'!$K$9:$AD$232,15)&lt;&gt;0, VLOOKUP(B321,'Power Curves'!$K$9:$AD$232,15), E309)</f>
        <v>0.19</v>
      </c>
      <c r="F321" s="226">
        <f>IF(VLOOKUP(B321,'Power Curves'!$K$9:$AD$232,19)&lt;&gt;0, VLOOKUP(B321,'Power Curves'!$K$9:$AD$232,19), F320)</f>
        <v>9.418021E-2</v>
      </c>
      <c r="G321" s="225">
        <f>VLOOKUP(B321, 'Power Curves'!$K$9:$R$330, 3)</f>
        <v>40.588999999999999</v>
      </c>
      <c r="H321" s="225">
        <f>VLOOKUP(B321, 'Power Curves'!$K$9:$R$330, 7)</f>
        <v>39.697000000000003</v>
      </c>
      <c r="I321" s="308">
        <f>SQRT( (VLOOKUP(B321, 'Power Curves'!$K$9:$AL$227, 23)^2*16+VLOOKUP(B321, 'Power Curves'!$K$9:$AL$227, 27)^2*8)/24)</f>
        <v>0.23706933136275352</v>
      </c>
      <c r="K321" s="218">
        <f t="shared" si="38"/>
        <v>46844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235">
        <f t="shared" si="39"/>
        <v>45.85</v>
      </c>
      <c r="T321" s="229">
        <f t="shared" si="40"/>
        <v>30.932000000000002</v>
      </c>
      <c r="U321" s="224">
        <f t="shared" si="41"/>
        <v>0.19</v>
      </c>
      <c r="V321" s="226">
        <f t="shared" si="42"/>
        <v>9.418021E-2</v>
      </c>
      <c r="W321" s="225">
        <f t="shared" si="43"/>
        <v>40.588999999999999</v>
      </c>
      <c r="X321" s="225">
        <f t="shared" si="44"/>
        <v>39.697000000000003</v>
      </c>
      <c r="Y321" s="224">
        <f t="shared" si="45"/>
        <v>0.23706933136275352</v>
      </c>
      <c r="Z321" s="309">
        <v>0</v>
      </c>
      <c r="AA321" s="8">
        <v>0</v>
      </c>
      <c r="AB321" s="221">
        <v>0</v>
      </c>
      <c r="AC321" s="191">
        <v>100</v>
      </c>
      <c r="AD321" s="191">
        <v>25</v>
      </c>
      <c r="AE321" s="191">
        <v>365</v>
      </c>
      <c r="AF321" s="191">
        <v>325</v>
      </c>
    </row>
    <row r="322" spans="1:32" x14ac:dyDescent="0.2">
      <c r="A322" s="215">
        <v>317</v>
      </c>
      <c r="B322" s="223">
        <f t="shared" si="37"/>
        <v>46874</v>
      </c>
      <c r="C322" s="224">
        <f>VLOOKUP(B322, 'Power Curves'!$B$9:$I$261, 3)+IF(BasisNumber=1, 0,VLOOKUP(B322,'Power Curves'!$BM$9:$BO$316,2))</f>
        <v>45.85</v>
      </c>
      <c r="D322" s="224">
        <f>VLOOKUP(B322, 'Power Curves'!$B$9:$I$261, 7)+IF(BasisNumber=1, 0,VLOOKUP(B322,'Power Curves'!$BM$9:$BO$316,3))</f>
        <v>30.932000000000002</v>
      </c>
      <c r="E322" s="225">
        <f>IF(VLOOKUP(B322,'Power Curves'!$K$9:$AD$232,15)&lt;&gt;0, VLOOKUP(B322,'Power Curves'!$K$9:$AD$232,15), E310)</f>
        <v>0.19</v>
      </c>
      <c r="F322" s="226">
        <f>IF(VLOOKUP(B322,'Power Curves'!$K$9:$AD$232,19)&lt;&gt;0, VLOOKUP(B322,'Power Curves'!$K$9:$AD$232,19), F321)</f>
        <v>9.418021E-2</v>
      </c>
      <c r="G322" s="225">
        <f>VLOOKUP(B322, 'Power Curves'!$K$9:$R$330, 3)</f>
        <v>40.588999999999999</v>
      </c>
      <c r="H322" s="225">
        <f>VLOOKUP(B322, 'Power Curves'!$K$9:$R$330, 7)</f>
        <v>39.697000000000003</v>
      </c>
      <c r="I322" s="308">
        <f>SQRT( (VLOOKUP(B322, 'Power Curves'!$K$9:$AL$227, 23)^2*16+VLOOKUP(B322, 'Power Curves'!$K$9:$AL$227, 27)^2*8)/24)</f>
        <v>0.23706933136275352</v>
      </c>
      <c r="K322" s="218">
        <f t="shared" si="38"/>
        <v>46874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235">
        <f t="shared" si="39"/>
        <v>45.85</v>
      </c>
      <c r="T322" s="229">
        <f t="shared" si="40"/>
        <v>30.932000000000002</v>
      </c>
      <c r="U322" s="224">
        <f t="shared" si="41"/>
        <v>0.19</v>
      </c>
      <c r="V322" s="226">
        <f t="shared" si="42"/>
        <v>9.418021E-2</v>
      </c>
      <c r="W322" s="225">
        <f t="shared" si="43"/>
        <v>40.588999999999999</v>
      </c>
      <c r="X322" s="225">
        <f t="shared" si="44"/>
        <v>39.697000000000003</v>
      </c>
      <c r="Y322" s="224">
        <f t="shared" si="45"/>
        <v>0.23706933136275352</v>
      </c>
      <c r="Z322" s="309">
        <v>0</v>
      </c>
      <c r="AA322" s="8">
        <v>0</v>
      </c>
      <c r="AB322" s="221">
        <v>0</v>
      </c>
      <c r="AC322" s="191">
        <v>100</v>
      </c>
      <c r="AD322" s="191">
        <v>25</v>
      </c>
      <c r="AE322" s="191">
        <v>366</v>
      </c>
      <c r="AF322" s="191">
        <v>326</v>
      </c>
    </row>
    <row r="323" spans="1:32" x14ac:dyDescent="0.2">
      <c r="A323" s="215">
        <v>318</v>
      </c>
      <c r="B323" s="223">
        <f t="shared" si="37"/>
        <v>46905</v>
      </c>
      <c r="C323" s="224">
        <f>VLOOKUP(B323, 'Power Curves'!$B$9:$I$261, 3)+IF(BasisNumber=1, 0,VLOOKUP(B323,'Power Curves'!$BM$9:$BO$316,2))</f>
        <v>45.85</v>
      </c>
      <c r="D323" s="224">
        <f>VLOOKUP(B323, 'Power Curves'!$B$9:$I$261, 7)+IF(BasisNumber=1, 0,VLOOKUP(B323,'Power Curves'!$BM$9:$BO$316,3))</f>
        <v>30.932000000000002</v>
      </c>
      <c r="E323" s="225">
        <f>IF(VLOOKUP(B323,'Power Curves'!$K$9:$AD$232,15)&lt;&gt;0, VLOOKUP(B323,'Power Curves'!$K$9:$AD$232,15), E311)</f>
        <v>0.19</v>
      </c>
      <c r="F323" s="226">
        <f>IF(VLOOKUP(B323,'Power Curves'!$K$9:$AD$232,19)&lt;&gt;0, VLOOKUP(B323,'Power Curves'!$K$9:$AD$232,19), F322)</f>
        <v>9.418021E-2</v>
      </c>
      <c r="G323" s="225">
        <f>VLOOKUP(B323, 'Power Curves'!$K$9:$R$330, 3)</f>
        <v>40.588999999999999</v>
      </c>
      <c r="H323" s="225">
        <f>VLOOKUP(B323, 'Power Curves'!$K$9:$R$330, 7)</f>
        <v>39.697000000000003</v>
      </c>
      <c r="I323" s="308">
        <f>SQRT( (VLOOKUP(B323, 'Power Curves'!$K$9:$AL$227, 23)^2*16+VLOOKUP(B323, 'Power Curves'!$K$9:$AL$227, 27)^2*8)/24)</f>
        <v>0.23706933136275352</v>
      </c>
      <c r="K323" s="218">
        <f t="shared" si="38"/>
        <v>46905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235">
        <f t="shared" si="39"/>
        <v>45.85</v>
      </c>
      <c r="T323" s="229">
        <f t="shared" si="40"/>
        <v>30.932000000000002</v>
      </c>
      <c r="U323" s="224">
        <f t="shared" si="41"/>
        <v>0.19</v>
      </c>
      <c r="V323" s="226">
        <f t="shared" si="42"/>
        <v>9.418021E-2</v>
      </c>
      <c r="W323" s="225">
        <f t="shared" si="43"/>
        <v>40.588999999999999</v>
      </c>
      <c r="X323" s="225">
        <f t="shared" si="44"/>
        <v>39.697000000000003</v>
      </c>
      <c r="Y323" s="224">
        <f t="shared" si="45"/>
        <v>0.23706933136275352</v>
      </c>
      <c r="Z323" s="309">
        <v>0</v>
      </c>
      <c r="AA323" s="8">
        <v>0</v>
      </c>
      <c r="AB323" s="221">
        <v>0</v>
      </c>
      <c r="AC323" s="191">
        <v>100</v>
      </c>
      <c r="AD323" s="191">
        <v>25</v>
      </c>
      <c r="AE323" s="191">
        <v>367</v>
      </c>
      <c r="AF323" s="191">
        <v>327</v>
      </c>
    </row>
    <row r="324" spans="1:32" x14ac:dyDescent="0.2">
      <c r="A324" s="215">
        <v>319</v>
      </c>
      <c r="B324" s="223">
        <f t="shared" si="37"/>
        <v>46935</v>
      </c>
      <c r="C324" s="224">
        <f>VLOOKUP(B324, 'Power Curves'!$B$9:$I$261, 3)+IF(BasisNumber=1, 0,VLOOKUP(B324,'Power Curves'!$BM$9:$BO$316,2))</f>
        <v>45.85</v>
      </c>
      <c r="D324" s="224">
        <f>VLOOKUP(B324, 'Power Curves'!$B$9:$I$261, 7)+IF(BasisNumber=1, 0,VLOOKUP(B324,'Power Curves'!$BM$9:$BO$316,3))</f>
        <v>30.932000000000002</v>
      </c>
      <c r="E324" s="225">
        <f>IF(VLOOKUP(B324,'Power Curves'!$K$9:$AD$232,15)&lt;&gt;0, VLOOKUP(B324,'Power Curves'!$K$9:$AD$232,15), E312)</f>
        <v>0.19</v>
      </c>
      <c r="F324" s="226">
        <f>IF(VLOOKUP(B324,'Power Curves'!$K$9:$AD$232,19)&lt;&gt;0, VLOOKUP(B324,'Power Curves'!$K$9:$AD$232,19), F323)</f>
        <v>9.418021E-2</v>
      </c>
      <c r="G324" s="225">
        <f>VLOOKUP(B324, 'Power Curves'!$K$9:$R$330, 3)</f>
        <v>40.588999999999999</v>
      </c>
      <c r="H324" s="225">
        <f>VLOOKUP(B324, 'Power Curves'!$K$9:$R$330, 7)</f>
        <v>39.697000000000003</v>
      </c>
      <c r="I324" s="308">
        <f>SQRT( (VLOOKUP(B324, 'Power Curves'!$K$9:$AL$227, 23)^2*16+VLOOKUP(B324, 'Power Curves'!$K$9:$AL$227, 27)^2*8)/24)</f>
        <v>0.23706933136275352</v>
      </c>
      <c r="K324" s="218">
        <f t="shared" si="38"/>
        <v>46935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235">
        <f t="shared" si="39"/>
        <v>45.85</v>
      </c>
      <c r="T324" s="229">
        <f t="shared" si="40"/>
        <v>30.932000000000002</v>
      </c>
      <c r="U324" s="224">
        <f t="shared" si="41"/>
        <v>0.19</v>
      </c>
      <c r="V324" s="226">
        <f t="shared" si="42"/>
        <v>9.418021E-2</v>
      </c>
      <c r="W324" s="225">
        <f t="shared" si="43"/>
        <v>40.588999999999999</v>
      </c>
      <c r="X324" s="225">
        <f t="shared" si="44"/>
        <v>39.697000000000003</v>
      </c>
      <c r="Y324" s="224">
        <f t="shared" si="45"/>
        <v>0.23706933136275352</v>
      </c>
      <c r="Z324" s="309">
        <v>0</v>
      </c>
      <c r="AA324" s="8">
        <v>0</v>
      </c>
      <c r="AB324" s="221">
        <v>0</v>
      </c>
      <c r="AC324" s="191">
        <v>100</v>
      </c>
      <c r="AD324" s="191">
        <v>25</v>
      </c>
      <c r="AE324" s="191">
        <v>368</v>
      </c>
      <c r="AF324" s="191">
        <v>328</v>
      </c>
    </row>
    <row r="325" spans="1:32" x14ac:dyDescent="0.2">
      <c r="A325" s="215">
        <v>320</v>
      </c>
      <c r="B325" s="223">
        <f t="shared" si="37"/>
        <v>46966</v>
      </c>
      <c r="C325" s="224">
        <f>VLOOKUP(B325, 'Power Curves'!$B$9:$I$261, 3)+IF(BasisNumber=1, 0,VLOOKUP(B325,'Power Curves'!$BM$9:$BO$316,2))</f>
        <v>45.85</v>
      </c>
      <c r="D325" s="224">
        <f>VLOOKUP(B325, 'Power Curves'!$B$9:$I$261, 7)+IF(BasisNumber=1, 0,VLOOKUP(B325,'Power Curves'!$BM$9:$BO$316,3))</f>
        <v>30.932000000000002</v>
      </c>
      <c r="E325" s="225">
        <f>IF(VLOOKUP(B325,'Power Curves'!$K$9:$AD$232,15)&lt;&gt;0, VLOOKUP(B325,'Power Curves'!$K$9:$AD$232,15), E313)</f>
        <v>0.19</v>
      </c>
      <c r="F325" s="226">
        <f>IF(VLOOKUP(B325,'Power Curves'!$K$9:$AD$232,19)&lt;&gt;0, VLOOKUP(B325,'Power Curves'!$K$9:$AD$232,19), F324)</f>
        <v>9.418021E-2</v>
      </c>
      <c r="G325" s="225">
        <f>VLOOKUP(B325, 'Power Curves'!$K$9:$R$330, 3)</f>
        <v>40.588999999999999</v>
      </c>
      <c r="H325" s="225">
        <f>VLOOKUP(B325, 'Power Curves'!$K$9:$R$330, 7)</f>
        <v>39.697000000000003</v>
      </c>
      <c r="I325" s="308">
        <f>SQRT( (VLOOKUP(B325, 'Power Curves'!$K$9:$AL$227, 23)^2*16+VLOOKUP(B325, 'Power Curves'!$K$9:$AL$227, 27)^2*8)/24)</f>
        <v>0.23706933136275352</v>
      </c>
      <c r="K325" s="218">
        <f t="shared" si="38"/>
        <v>46966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235">
        <f t="shared" si="39"/>
        <v>45.85</v>
      </c>
      <c r="T325" s="229">
        <f t="shared" si="40"/>
        <v>30.932000000000002</v>
      </c>
      <c r="U325" s="224">
        <f t="shared" si="41"/>
        <v>0.19</v>
      </c>
      <c r="V325" s="226">
        <f t="shared" si="42"/>
        <v>9.418021E-2</v>
      </c>
      <c r="W325" s="225">
        <f t="shared" si="43"/>
        <v>40.588999999999999</v>
      </c>
      <c r="X325" s="225">
        <f t="shared" si="44"/>
        <v>39.697000000000003</v>
      </c>
      <c r="Y325" s="224">
        <f t="shared" si="45"/>
        <v>0.23706933136275352</v>
      </c>
      <c r="Z325" s="309">
        <v>0</v>
      </c>
      <c r="AA325" s="8">
        <v>0</v>
      </c>
      <c r="AB325" s="221">
        <v>0</v>
      </c>
      <c r="AC325" s="191">
        <v>100</v>
      </c>
      <c r="AD325" s="191">
        <v>25</v>
      </c>
      <c r="AE325" s="191">
        <v>369</v>
      </c>
      <c r="AF325" s="191">
        <v>329</v>
      </c>
    </row>
    <row r="326" spans="1:32" x14ac:dyDescent="0.2">
      <c r="A326" s="215">
        <v>321</v>
      </c>
      <c r="B326" s="223">
        <f t="shared" si="37"/>
        <v>46997</v>
      </c>
      <c r="C326" s="224">
        <f>VLOOKUP(B326, 'Power Curves'!$B$9:$I$261, 3)+IF(BasisNumber=1, 0,VLOOKUP(B326,'Power Curves'!$BM$9:$BO$316,2))</f>
        <v>45.85</v>
      </c>
      <c r="D326" s="224">
        <f>VLOOKUP(B326, 'Power Curves'!$B$9:$I$261, 7)+IF(BasisNumber=1, 0,VLOOKUP(B326,'Power Curves'!$BM$9:$BO$316,3))</f>
        <v>30.932000000000002</v>
      </c>
      <c r="E326" s="225">
        <f>IF(VLOOKUP(B326,'Power Curves'!$K$9:$AD$232,15)&lt;&gt;0, VLOOKUP(B326,'Power Curves'!$K$9:$AD$232,15), E314)</f>
        <v>0.19</v>
      </c>
      <c r="F326" s="226">
        <f>IF(VLOOKUP(B326,'Power Curves'!$K$9:$AD$232,19)&lt;&gt;0, VLOOKUP(B326,'Power Curves'!$K$9:$AD$232,19), F325)</f>
        <v>9.418021E-2</v>
      </c>
      <c r="G326" s="225">
        <f>VLOOKUP(B326, 'Power Curves'!$K$9:$R$330, 3)</f>
        <v>40.588999999999999</v>
      </c>
      <c r="H326" s="225">
        <f>VLOOKUP(B326, 'Power Curves'!$K$9:$R$330, 7)</f>
        <v>39.697000000000003</v>
      </c>
      <c r="I326" s="308">
        <f>SQRT( (VLOOKUP(B326, 'Power Curves'!$K$9:$AL$227, 23)^2*16+VLOOKUP(B326, 'Power Curves'!$K$9:$AL$227, 27)^2*8)/24)</f>
        <v>0.23706933136275352</v>
      </c>
      <c r="K326" s="218">
        <f t="shared" si="38"/>
        <v>46997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235">
        <f t="shared" si="39"/>
        <v>45.85</v>
      </c>
      <c r="T326" s="229">
        <f t="shared" si="40"/>
        <v>30.932000000000002</v>
      </c>
      <c r="U326" s="224">
        <f t="shared" si="41"/>
        <v>0.19</v>
      </c>
      <c r="V326" s="226">
        <f t="shared" si="42"/>
        <v>9.418021E-2</v>
      </c>
      <c r="W326" s="225">
        <f t="shared" si="43"/>
        <v>40.588999999999999</v>
      </c>
      <c r="X326" s="225">
        <f t="shared" si="44"/>
        <v>39.697000000000003</v>
      </c>
      <c r="Y326" s="224">
        <f t="shared" si="45"/>
        <v>0.23706933136275352</v>
      </c>
      <c r="Z326" s="309">
        <v>0</v>
      </c>
      <c r="AA326" s="8">
        <v>0</v>
      </c>
      <c r="AB326" s="221">
        <v>0</v>
      </c>
      <c r="AC326" s="191">
        <v>100</v>
      </c>
      <c r="AD326" s="191">
        <v>25</v>
      </c>
      <c r="AE326" s="191">
        <v>370</v>
      </c>
      <c r="AF326" s="191">
        <v>330</v>
      </c>
    </row>
    <row r="327" spans="1:32" x14ac:dyDescent="0.2">
      <c r="A327" s="215">
        <v>322</v>
      </c>
      <c r="B327" s="223">
        <f t="shared" ref="B327:B365" si="46">EOMONTH(B326,0)+1</f>
        <v>47027</v>
      </c>
      <c r="C327" s="224">
        <f>VLOOKUP(B327, 'Power Curves'!$B$9:$I$261, 3)+IF(BasisNumber=1, 0,VLOOKUP(B327,'Power Curves'!$BM$9:$BO$316,2))</f>
        <v>45.85</v>
      </c>
      <c r="D327" s="224">
        <f>VLOOKUP(B327, 'Power Curves'!$B$9:$I$261, 7)+IF(BasisNumber=1, 0,VLOOKUP(B327,'Power Curves'!$BM$9:$BO$316,3))</f>
        <v>30.932000000000002</v>
      </c>
      <c r="E327" s="225">
        <f>IF(VLOOKUP(B327,'Power Curves'!$K$9:$AD$232,15)&lt;&gt;0, VLOOKUP(B327,'Power Curves'!$K$9:$AD$232,15), E315)</f>
        <v>0.19</v>
      </c>
      <c r="F327" s="226">
        <f>IF(VLOOKUP(B327,'Power Curves'!$K$9:$AD$232,19)&lt;&gt;0, VLOOKUP(B327,'Power Curves'!$K$9:$AD$232,19), F326)</f>
        <v>9.418021E-2</v>
      </c>
      <c r="G327" s="225">
        <f>VLOOKUP(B327, 'Power Curves'!$K$9:$R$330, 3)</f>
        <v>40.588999999999999</v>
      </c>
      <c r="H327" s="225">
        <f>VLOOKUP(B327, 'Power Curves'!$K$9:$R$330, 7)</f>
        <v>39.697000000000003</v>
      </c>
      <c r="I327" s="308">
        <f>SQRT( (VLOOKUP(B327, 'Power Curves'!$K$9:$AL$227, 23)^2*16+VLOOKUP(B327, 'Power Curves'!$K$9:$AL$227, 27)^2*8)/24)</f>
        <v>0.23706933136275352</v>
      </c>
      <c r="K327" s="218">
        <f t="shared" ref="K327:K365" si="47">B327</f>
        <v>47027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235">
        <f t="shared" ref="S327:S365" si="48">C327+L327</f>
        <v>45.85</v>
      </c>
      <c r="T327" s="229">
        <f t="shared" ref="T327:T365" si="49">D327+M327</f>
        <v>30.932000000000002</v>
      </c>
      <c r="U327" s="224">
        <f t="shared" ref="U327:U365" si="50">E327+N327</f>
        <v>0.19</v>
      </c>
      <c r="V327" s="226">
        <f t="shared" ref="V327:V365" si="51">F327+O327</f>
        <v>9.418021E-2</v>
      </c>
      <c r="W327" s="225">
        <f t="shared" ref="W327:W365" si="52">G327+P327</f>
        <v>40.588999999999999</v>
      </c>
      <c r="X327" s="225">
        <f t="shared" ref="X327:X365" si="53">H327+Q327</f>
        <v>39.697000000000003</v>
      </c>
      <c r="Y327" s="224">
        <f t="shared" ref="Y327:Y365" si="54">I327+R327</f>
        <v>0.23706933136275352</v>
      </c>
      <c r="Z327" s="309">
        <v>0</v>
      </c>
      <c r="AA327" s="8">
        <v>0</v>
      </c>
      <c r="AB327" s="221">
        <v>0</v>
      </c>
      <c r="AC327" s="191">
        <v>100</v>
      </c>
      <c r="AD327" s="191">
        <v>25</v>
      </c>
      <c r="AE327" s="191">
        <v>371</v>
      </c>
      <c r="AF327" s="191">
        <v>331</v>
      </c>
    </row>
    <row r="328" spans="1:32" x14ac:dyDescent="0.2">
      <c r="A328" s="215">
        <v>323</v>
      </c>
      <c r="B328" s="223">
        <f t="shared" si="46"/>
        <v>47058</v>
      </c>
      <c r="C328" s="224">
        <f>VLOOKUP(B328, 'Power Curves'!$B$9:$I$261, 3)+IF(BasisNumber=1, 0,VLOOKUP(B328,'Power Curves'!$BM$9:$BO$316,2))</f>
        <v>45.85</v>
      </c>
      <c r="D328" s="224">
        <f>VLOOKUP(B328, 'Power Curves'!$B$9:$I$261, 7)+IF(BasisNumber=1, 0,VLOOKUP(B328,'Power Curves'!$BM$9:$BO$316,3))</f>
        <v>30.932000000000002</v>
      </c>
      <c r="E328" s="225">
        <f>IF(VLOOKUP(B328,'Power Curves'!$K$9:$AD$232,15)&lt;&gt;0, VLOOKUP(B328,'Power Curves'!$K$9:$AD$232,15), E316)</f>
        <v>0.19</v>
      </c>
      <c r="F328" s="226">
        <f>IF(VLOOKUP(B328,'Power Curves'!$K$9:$AD$232,19)&lt;&gt;0, VLOOKUP(B328,'Power Curves'!$K$9:$AD$232,19), F327)</f>
        <v>9.418021E-2</v>
      </c>
      <c r="G328" s="225">
        <f>VLOOKUP(B328, 'Power Curves'!$K$9:$R$330, 3)</f>
        <v>40.588999999999999</v>
      </c>
      <c r="H328" s="225">
        <f>VLOOKUP(B328, 'Power Curves'!$K$9:$R$330, 7)</f>
        <v>39.697000000000003</v>
      </c>
      <c r="I328" s="308">
        <f>SQRT( (VLOOKUP(B328, 'Power Curves'!$K$9:$AL$227, 23)^2*16+VLOOKUP(B328, 'Power Curves'!$K$9:$AL$227, 27)^2*8)/24)</f>
        <v>0.23706933136275352</v>
      </c>
      <c r="K328" s="218">
        <f t="shared" si="47"/>
        <v>47058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235">
        <f t="shared" si="48"/>
        <v>45.85</v>
      </c>
      <c r="T328" s="229">
        <f t="shared" si="49"/>
        <v>30.932000000000002</v>
      </c>
      <c r="U328" s="224">
        <f t="shared" si="50"/>
        <v>0.19</v>
      </c>
      <c r="V328" s="226">
        <f t="shared" si="51"/>
        <v>9.418021E-2</v>
      </c>
      <c r="W328" s="225">
        <f t="shared" si="52"/>
        <v>40.588999999999999</v>
      </c>
      <c r="X328" s="225">
        <f t="shared" si="53"/>
        <v>39.697000000000003</v>
      </c>
      <c r="Y328" s="224">
        <f t="shared" si="54"/>
        <v>0.23706933136275352</v>
      </c>
      <c r="Z328" s="309">
        <v>0</v>
      </c>
      <c r="AA328" s="8">
        <v>0</v>
      </c>
      <c r="AB328" s="221">
        <v>0</v>
      </c>
      <c r="AC328" s="191">
        <v>100</v>
      </c>
      <c r="AD328" s="191">
        <v>25</v>
      </c>
      <c r="AE328" s="191">
        <v>372</v>
      </c>
      <c r="AF328" s="191">
        <v>332</v>
      </c>
    </row>
    <row r="329" spans="1:32" x14ac:dyDescent="0.2">
      <c r="A329" s="215">
        <v>324</v>
      </c>
      <c r="B329" s="223">
        <f t="shared" si="46"/>
        <v>47088</v>
      </c>
      <c r="C329" s="224">
        <f>VLOOKUP(B329, 'Power Curves'!$B$9:$I$261, 3)+IF(BasisNumber=1, 0,VLOOKUP(B329,'Power Curves'!$BM$9:$BO$316,2))</f>
        <v>45.85</v>
      </c>
      <c r="D329" s="224">
        <f>VLOOKUP(B329, 'Power Curves'!$B$9:$I$261, 7)+IF(BasisNumber=1, 0,VLOOKUP(B329,'Power Curves'!$BM$9:$BO$316,3))</f>
        <v>30.932000000000002</v>
      </c>
      <c r="E329" s="225">
        <f>IF(VLOOKUP(B329,'Power Curves'!$K$9:$AD$232,15)&lt;&gt;0, VLOOKUP(B329,'Power Curves'!$K$9:$AD$232,15), E317)</f>
        <v>0.19</v>
      </c>
      <c r="F329" s="226">
        <f>IF(VLOOKUP(B329,'Power Curves'!$K$9:$AD$232,19)&lt;&gt;0, VLOOKUP(B329,'Power Curves'!$K$9:$AD$232,19), F328)</f>
        <v>9.418021E-2</v>
      </c>
      <c r="G329" s="225">
        <f>VLOOKUP(B329, 'Power Curves'!$K$9:$R$330, 3)</f>
        <v>40.588999999999999</v>
      </c>
      <c r="H329" s="225">
        <f>VLOOKUP(B329, 'Power Curves'!$K$9:$R$330, 7)</f>
        <v>39.697000000000003</v>
      </c>
      <c r="I329" s="308">
        <f>SQRT( (VLOOKUP(B329, 'Power Curves'!$K$9:$AL$227, 23)^2*16+VLOOKUP(B329, 'Power Curves'!$K$9:$AL$227, 27)^2*8)/24)</f>
        <v>0.23706933136275352</v>
      </c>
      <c r="K329" s="218">
        <f t="shared" si="47"/>
        <v>47088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235">
        <f t="shared" si="48"/>
        <v>45.85</v>
      </c>
      <c r="T329" s="229">
        <f t="shared" si="49"/>
        <v>30.932000000000002</v>
      </c>
      <c r="U329" s="224">
        <f t="shared" si="50"/>
        <v>0.19</v>
      </c>
      <c r="V329" s="226">
        <f t="shared" si="51"/>
        <v>9.418021E-2</v>
      </c>
      <c r="W329" s="225">
        <f t="shared" si="52"/>
        <v>40.588999999999999</v>
      </c>
      <c r="X329" s="225">
        <f t="shared" si="53"/>
        <v>39.697000000000003</v>
      </c>
      <c r="Y329" s="224">
        <f t="shared" si="54"/>
        <v>0.23706933136275352</v>
      </c>
      <c r="Z329" s="309">
        <v>0</v>
      </c>
      <c r="AA329" s="8">
        <v>0</v>
      </c>
      <c r="AB329" s="221">
        <v>0</v>
      </c>
      <c r="AC329" s="191">
        <v>100</v>
      </c>
      <c r="AD329" s="191">
        <v>25</v>
      </c>
      <c r="AE329" s="191">
        <v>373</v>
      </c>
      <c r="AF329" s="191">
        <v>333</v>
      </c>
    </row>
    <row r="330" spans="1:32" x14ac:dyDescent="0.2">
      <c r="A330" s="215">
        <v>325</v>
      </c>
      <c r="B330" s="223">
        <f t="shared" si="46"/>
        <v>47119</v>
      </c>
      <c r="C330" s="224">
        <f>VLOOKUP(B330, 'Power Curves'!$B$9:$I$261, 3)+IF(BasisNumber=1, 0,VLOOKUP(B330,'Power Curves'!$BM$9:$BO$316,2))</f>
        <v>45.85</v>
      </c>
      <c r="D330" s="224">
        <f>VLOOKUP(B330, 'Power Curves'!$B$9:$I$261, 7)+IF(BasisNumber=1, 0,VLOOKUP(B330,'Power Curves'!$BM$9:$BO$316,3))</f>
        <v>30.932000000000002</v>
      </c>
      <c r="E330" s="225">
        <f>IF(VLOOKUP(B330,'Power Curves'!$K$9:$AD$232,15)&lt;&gt;0, VLOOKUP(B330,'Power Curves'!$K$9:$AD$232,15), E318)</f>
        <v>0.19</v>
      </c>
      <c r="F330" s="226">
        <f>IF(VLOOKUP(B330,'Power Curves'!$K$9:$AD$232,19)&lt;&gt;0, VLOOKUP(B330,'Power Curves'!$K$9:$AD$232,19), F329)</f>
        <v>9.418021E-2</v>
      </c>
      <c r="G330" s="225">
        <f>VLOOKUP(B330, 'Power Curves'!$K$9:$R$330, 3)</f>
        <v>40.588999999999999</v>
      </c>
      <c r="H330" s="225">
        <f>VLOOKUP(B330, 'Power Curves'!$K$9:$R$330, 7)</f>
        <v>39.697000000000003</v>
      </c>
      <c r="I330" s="308">
        <f>SQRT( (VLOOKUP(B330, 'Power Curves'!$K$9:$AL$227, 23)^2*16+VLOOKUP(B330, 'Power Curves'!$K$9:$AL$227, 27)^2*8)/24)</f>
        <v>0.23706933136275352</v>
      </c>
      <c r="K330" s="218">
        <f t="shared" si="47"/>
        <v>47119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235">
        <f t="shared" si="48"/>
        <v>45.85</v>
      </c>
      <c r="T330" s="229">
        <f t="shared" si="49"/>
        <v>30.932000000000002</v>
      </c>
      <c r="U330" s="224">
        <f t="shared" si="50"/>
        <v>0.19</v>
      </c>
      <c r="V330" s="226">
        <f t="shared" si="51"/>
        <v>9.418021E-2</v>
      </c>
      <c r="W330" s="225">
        <f t="shared" si="52"/>
        <v>40.588999999999999</v>
      </c>
      <c r="X330" s="225">
        <f t="shared" si="53"/>
        <v>39.697000000000003</v>
      </c>
      <c r="Y330" s="224">
        <f t="shared" si="54"/>
        <v>0.23706933136275352</v>
      </c>
      <c r="Z330" s="309">
        <v>0</v>
      </c>
      <c r="AA330" s="8">
        <v>0</v>
      </c>
      <c r="AB330" s="221">
        <v>0</v>
      </c>
      <c r="AC330" s="191">
        <v>100</v>
      </c>
      <c r="AD330" s="191">
        <v>25</v>
      </c>
      <c r="AE330" s="191">
        <v>374</v>
      </c>
      <c r="AF330" s="191">
        <v>334</v>
      </c>
    </row>
    <row r="331" spans="1:32" x14ac:dyDescent="0.2">
      <c r="A331" s="215">
        <v>326</v>
      </c>
      <c r="B331" s="223">
        <f t="shared" si="46"/>
        <v>47150</v>
      </c>
      <c r="C331" s="224">
        <f>VLOOKUP(B331, 'Power Curves'!$B$9:$I$261, 3)+IF(BasisNumber=1, 0,VLOOKUP(B331,'Power Curves'!$BM$9:$BO$316,2))</f>
        <v>45.85</v>
      </c>
      <c r="D331" s="224">
        <f>VLOOKUP(B331, 'Power Curves'!$B$9:$I$261, 7)+IF(BasisNumber=1, 0,VLOOKUP(B331,'Power Curves'!$BM$9:$BO$316,3))</f>
        <v>30.932000000000002</v>
      </c>
      <c r="E331" s="225">
        <f>IF(VLOOKUP(B331,'Power Curves'!$K$9:$AD$232,15)&lt;&gt;0, VLOOKUP(B331,'Power Curves'!$K$9:$AD$232,15), E319)</f>
        <v>0.19</v>
      </c>
      <c r="F331" s="226">
        <f>IF(VLOOKUP(B331,'Power Curves'!$K$9:$AD$232,19)&lt;&gt;0, VLOOKUP(B331,'Power Curves'!$K$9:$AD$232,19), F330)</f>
        <v>9.418021E-2</v>
      </c>
      <c r="G331" s="225">
        <f>VLOOKUP(B331, 'Power Curves'!$K$9:$R$330, 3)</f>
        <v>40.588999999999999</v>
      </c>
      <c r="H331" s="225">
        <f>VLOOKUP(B331, 'Power Curves'!$K$9:$R$330, 7)</f>
        <v>39.697000000000003</v>
      </c>
      <c r="I331" s="308">
        <f>SQRT( (VLOOKUP(B331, 'Power Curves'!$K$9:$AL$227, 23)^2*16+VLOOKUP(B331, 'Power Curves'!$K$9:$AL$227, 27)^2*8)/24)</f>
        <v>0.23706933136275352</v>
      </c>
      <c r="K331" s="218">
        <f t="shared" si="47"/>
        <v>47150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235">
        <f t="shared" si="48"/>
        <v>45.85</v>
      </c>
      <c r="T331" s="229">
        <f t="shared" si="49"/>
        <v>30.932000000000002</v>
      </c>
      <c r="U331" s="224">
        <f t="shared" si="50"/>
        <v>0.19</v>
      </c>
      <c r="V331" s="226">
        <f t="shared" si="51"/>
        <v>9.418021E-2</v>
      </c>
      <c r="W331" s="225">
        <f t="shared" si="52"/>
        <v>40.588999999999999</v>
      </c>
      <c r="X331" s="225">
        <f t="shared" si="53"/>
        <v>39.697000000000003</v>
      </c>
      <c r="Y331" s="224">
        <f t="shared" si="54"/>
        <v>0.23706933136275352</v>
      </c>
      <c r="Z331" s="309">
        <v>0</v>
      </c>
      <c r="AA331" s="8">
        <v>0</v>
      </c>
      <c r="AB331" s="221">
        <v>0</v>
      </c>
      <c r="AC331" s="191">
        <v>100</v>
      </c>
      <c r="AD331" s="191">
        <v>25</v>
      </c>
      <c r="AE331" s="191">
        <v>375</v>
      </c>
      <c r="AF331" s="191">
        <v>335</v>
      </c>
    </row>
    <row r="332" spans="1:32" x14ac:dyDescent="0.2">
      <c r="A332" s="215">
        <v>327</v>
      </c>
      <c r="B332" s="223">
        <f t="shared" si="46"/>
        <v>47178</v>
      </c>
      <c r="C332" s="224">
        <f>VLOOKUP(B332, 'Power Curves'!$B$9:$I$261, 3)+IF(BasisNumber=1, 0,VLOOKUP(B332,'Power Curves'!$BM$9:$BO$316,2))</f>
        <v>45.85</v>
      </c>
      <c r="D332" s="224">
        <f>VLOOKUP(B332, 'Power Curves'!$B$9:$I$261, 7)+IF(BasisNumber=1, 0,VLOOKUP(B332,'Power Curves'!$BM$9:$BO$316,3))</f>
        <v>30.932000000000002</v>
      </c>
      <c r="E332" s="225">
        <f>IF(VLOOKUP(B332,'Power Curves'!$K$9:$AD$232,15)&lt;&gt;0, VLOOKUP(B332,'Power Curves'!$K$9:$AD$232,15), E320)</f>
        <v>0.19</v>
      </c>
      <c r="F332" s="226">
        <f>IF(VLOOKUP(B332,'Power Curves'!$K$9:$AD$232,19)&lt;&gt;0, VLOOKUP(B332,'Power Curves'!$K$9:$AD$232,19), F331)</f>
        <v>9.418021E-2</v>
      </c>
      <c r="G332" s="225">
        <f>VLOOKUP(B332, 'Power Curves'!$K$9:$R$330, 3)</f>
        <v>40.588999999999999</v>
      </c>
      <c r="H332" s="225">
        <f>VLOOKUP(B332, 'Power Curves'!$K$9:$R$330, 7)</f>
        <v>39.697000000000003</v>
      </c>
      <c r="I332" s="308">
        <f>SQRT( (VLOOKUP(B332, 'Power Curves'!$K$9:$AL$227, 23)^2*16+VLOOKUP(B332, 'Power Curves'!$K$9:$AL$227, 27)^2*8)/24)</f>
        <v>0.23706933136275352</v>
      </c>
      <c r="K332" s="218">
        <f t="shared" si="47"/>
        <v>47178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235">
        <f t="shared" si="48"/>
        <v>45.85</v>
      </c>
      <c r="T332" s="229">
        <f t="shared" si="49"/>
        <v>30.932000000000002</v>
      </c>
      <c r="U332" s="224">
        <f t="shared" si="50"/>
        <v>0.19</v>
      </c>
      <c r="V332" s="226">
        <f t="shared" si="51"/>
        <v>9.418021E-2</v>
      </c>
      <c r="W332" s="225">
        <f t="shared" si="52"/>
        <v>40.588999999999999</v>
      </c>
      <c r="X332" s="225">
        <f t="shared" si="53"/>
        <v>39.697000000000003</v>
      </c>
      <c r="Y332" s="224">
        <f t="shared" si="54"/>
        <v>0.23706933136275352</v>
      </c>
      <c r="Z332" s="309">
        <v>0</v>
      </c>
      <c r="AA332" s="8">
        <v>0</v>
      </c>
      <c r="AB332" s="221">
        <v>0</v>
      </c>
      <c r="AC332" s="191">
        <v>100</v>
      </c>
      <c r="AD332" s="191">
        <v>25</v>
      </c>
      <c r="AE332" s="191">
        <v>376</v>
      </c>
      <c r="AF332" s="191">
        <v>336</v>
      </c>
    </row>
    <row r="333" spans="1:32" x14ac:dyDescent="0.2">
      <c r="A333" s="215">
        <v>328</v>
      </c>
      <c r="B333" s="223">
        <f t="shared" si="46"/>
        <v>47209</v>
      </c>
      <c r="C333" s="224">
        <f>VLOOKUP(B333, 'Power Curves'!$B$9:$I$261, 3)+IF(BasisNumber=1, 0,VLOOKUP(B333,'Power Curves'!$BM$9:$BO$316,2))</f>
        <v>45.85</v>
      </c>
      <c r="D333" s="224">
        <f>VLOOKUP(B333, 'Power Curves'!$B$9:$I$261, 7)+IF(BasisNumber=1, 0,VLOOKUP(B333,'Power Curves'!$BM$9:$BO$316,3))</f>
        <v>30.932000000000002</v>
      </c>
      <c r="E333" s="225">
        <f>IF(VLOOKUP(B333,'Power Curves'!$K$9:$AD$232,15)&lt;&gt;0, VLOOKUP(B333,'Power Curves'!$K$9:$AD$232,15), E321)</f>
        <v>0.19</v>
      </c>
      <c r="F333" s="226">
        <f>IF(VLOOKUP(B333,'Power Curves'!$K$9:$AD$232,19)&lt;&gt;0, VLOOKUP(B333,'Power Curves'!$K$9:$AD$232,19), F332)</f>
        <v>9.418021E-2</v>
      </c>
      <c r="G333" s="225">
        <f>VLOOKUP(B333, 'Power Curves'!$K$9:$R$330, 3)</f>
        <v>40.588999999999999</v>
      </c>
      <c r="H333" s="225">
        <f>VLOOKUP(B333, 'Power Curves'!$K$9:$R$330, 7)</f>
        <v>39.697000000000003</v>
      </c>
      <c r="I333" s="308">
        <f>SQRT( (VLOOKUP(B333, 'Power Curves'!$K$9:$AL$227, 23)^2*16+VLOOKUP(B333, 'Power Curves'!$K$9:$AL$227, 27)^2*8)/24)</f>
        <v>0.23706933136275352</v>
      </c>
      <c r="K333" s="218">
        <f t="shared" si="47"/>
        <v>47209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235">
        <f t="shared" si="48"/>
        <v>45.85</v>
      </c>
      <c r="T333" s="229">
        <f t="shared" si="49"/>
        <v>30.932000000000002</v>
      </c>
      <c r="U333" s="224">
        <f t="shared" si="50"/>
        <v>0.19</v>
      </c>
      <c r="V333" s="226">
        <f t="shared" si="51"/>
        <v>9.418021E-2</v>
      </c>
      <c r="W333" s="225">
        <f t="shared" si="52"/>
        <v>40.588999999999999</v>
      </c>
      <c r="X333" s="225">
        <f t="shared" si="53"/>
        <v>39.697000000000003</v>
      </c>
      <c r="Y333" s="224">
        <f t="shared" si="54"/>
        <v>0.23706933136275352</v>
      </c>
      <c r="Z333" s="309">
        <v>0</v>
      </c>
      <c r="AA333" s="8">
        <v>0</v>
      </c>
      <c r="AB333" s="221">
        <v>0</v>
      </c>
      <c r="AC333" s="191">
        <v>100</v>
      </c>
      <c r="AD333" s="191">
        <v>25</v>
      </c>
      <c r="AE333" s="191">
        <v>377</v>
      </c>
      <c r="AF333" s="191">
        <v>337</v>
      </c>
    </row>
    <row r="334" spans="1:32" x14ac:dyDescent="0.2">
      <c r="A334" s="215">
        <v>329</v>
      </c>
      <c r="B334" s="223">
        <f t="shared" si="46"/>
        <v>47239</v>
      </c>
      <c r="C334" s="224">
        <f>VLOOKUP(B334, 'Power Curves'!$B$9:$I$261, 3)+IF(BasisNumber=1, 0,VLOOKUP(B334,'Power Curves'!$BM$9:$BO$316,2))</f>
        <v>45.85</v>
      </c>
      <c r="D334" s="224">
        <f>VLOOKUP(B334, 'Power Curves'!$B$9:$I$261, 7)+IF(BasisNumber=1, 0,VLOOKUP(B334,'Power Curves'!$BM$9:$BO$316,3))</f>
        <v>30.932000000000002</v>
      </c>
      <c r="E334" s="225">
        <f>IF(VLOOKUP(B334,'Power Curves'!$K$9:$AD$232,15)&lt;&gt;0, VLOOKUP(B334,'Power Curves'!$K$9:$AD$232,15), E322)</f>
        <v>0.19</v>
      </c>
      <c r="F334" s="226">
        <f>IF(VLOOKUP(B334,'Power Curves'!$K$9:$AD$232,19)&lt;&gt;0, VLOOKUP(B334,'Power Curves'!$K$9:$AD$232,19), F333)</f>
        <v>9.418021E-2</v>
      </c>
      <c r="G334" s="225">
        <f>VLOOKUP(B334, 'Power Curves'!$K$9:$R$330, 3)</f>
        <v>40.588999999999999</v>
      </c>
      <c r="H334" s="225">
        <f>VLOOKUP(B334, 'Power Curves'!$K$9:$R$330, 7)</f>
        <v>39.697000000000003</v>
      </c>
      <c r="I334" s="308">
        <f>SQRT( (VLOOKUP(B334, 'Power Curves'!$K$9:$AL$227, 23)^2*16+VLOOKUP(B334, 'Power Curves'!$K$9:$AL$227, 27)^2*8)/24)</f>
        <v>0.23706933136275352</v>
      </c>
      <c r="K334" s="218">
        <f t="shared" si="47"/>
        <v>47239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235">
        <f t="shared" si="48"/>
        <v>45.85</v>
      </c>
      <c r="T334" s="229">
        <f t="shared" si="49"/>
        <v>30.932000000000002</v>
      </c>
      <c r="U334" s="224">
        <f t="shared" si="50"/>
        <v>0.19</v>
      </c>
      <c r="V334" s="226">
        <f t="shared" si="51"/>
        <v>9.418021E-2</v>
      </c>
      <c r="W334" s="225">
        <f t="shared" si="52"/>
        <v>40.588999999999999</v>
      </c>
      <c r="X334" s="225">
        <f t="shared" si="53"/>
        <v>39.697000000000003</v>
      </c>
      <c r="Y334" s="224">
        <f t="shared" si="54"/>
        <v>0.23706933136275352</v>
      </c>
      <c r="Z334" s="309">
        <v>0</v>
      </c>
      <c r="AA334" s="8">
        <v>0</v>
      </c>
      <c r="AB334" s="221">
        <v>0</v>
      </c>
      <c r="AC334" s="191">
        <v>100</v>
      </c>
      <c r="AD334" s="191">
        <v>25</v>
      </c>
      <c r="AE334" s="191">
        <v>378</v>
      </c>
      <c r="AF334" s="191">
        <v>338</v>
      </c>
    </row>
    <row r="335" spans="1:32" x14ac:dyDescent="0.2">
      <c r="A335" s="215">
        <v>330</v>
      </c>
      <c r="B335" s="223">
        <f t="shared" si="46"/>
        <v>47270</v>
      </c>
      <c r="C335" s="224">
        <f>VLOOKUP(B335, 'Power Curves'!$B$9:$I$261, 3)+IF(BasisNumber=1, 0,VLOOKUP(B335,'Power Curves'!$BM$9:$BO$316,2))</f>
        <v>45.85</v>
      </c>
      <c r="D335" s="224">
        <f>VLOOKUP(B335, 'Power Curves'!$B$9:$I$261, 7)+IF(BasisNumber=1, 0,VLOOKUP(B335,'Power Curves'!$BM$9:$BO$316,3))</f>
        <v>30.932000000000002</v>
      </c>
      <c r="E335" s="225">
        <f>IF(VLOOKUP(B335,'Power Curves'!$K$9:$AD$232,15)&lt;&gt;0, VLOOKUP(B335,'Power Curves'!$K$9:$AD$232,15), E323)</f>
        <v>0.19</v>
      </c>
      <c r="F335" s="226">
        <f>IF(VLOOKUP(B335,'Power Curves'!$K$9:$AD$232,19)&lt;&gt;0, VLOOKUP(B335,'Power Curves'!$K$9:$AD$232,19), F334)</f>
        <v>9.418021E-2</v>
      </c>
      <c r="G335" s="225">
        <f>VLOOKUP(B335, 'Power Curves'!$K$9:$R$330, 3)</f>
        <v>40.588999999999999</v>
      </c>
      <c r="H335" s="225">
        <f>VLOOKUP(B335, 'Power Curves'!$K$9:$R$330, 7)</f>
        <v>39.697000000000003</v>
      </c>
      <c r="I335" s="308">
        <f>SQRT( (VLOOKUP(B335, 'Power Curves'!$K$9:$AL$227, 23)^2*16+VLOOKUP(B335, 'Power Curves'!$K$9:$AL$227, 27)^2*8)/24)</f>
        <v>0.23706933136275352</v>
      </c>
      <c r="K335" s="218">
        <f t="shared" si="47"/>
        <v>47270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235">
        <f t="shared" si="48"/>
        <v>45.85</v>
      </c>
      <c r="T335" s="229">
        <f t="shared" si="49"/>
        <v>30.932000000000002</v>
      </c>
      <c r="U335" s="224">
        <f t="shared" si="50"/>
        <v>0.19</v>
      </c>
      <c r="V335" s="226">
        <f t="shared" si="51"/>
        <v>9.418021E-2</v>
      </c>
      <c r="W335" s="225">
        <f t="shared" si="52"/>
        <v>40.588999999999999</v>
      </c>
      <c r="X335" s="225">
        <f t="shared" si="53"/>
        <v>39.697000000000003</v>
      </c>
      <c r="Y335" s="224">
        <f t="shared" si="54"/>
        <v>0.23706933136275352</v>
      </c>
      <c r="Z335" s="309">
        <v>0</v>
      </c>
      <c r="AA335" s="8">
        <v>0</v>
      </c>
      <c r="AB335" s="221">
        <v>0</v>
      </c>
      <c r="AC335" s="191">
        <v>100</v>
      </c>
      <c r="AD335" s="191">
        <v>25</v>
      </c>
      <c r="AE335" s="191">
        <v>379</v>
      </c>
      <c r="AF335" s="191">
        <v>339</v>
      </c>
    </row>
    <row r="336" spans="1:32" x14ac:dyDescent="0.2">
      <c r="A336" s="215">
        <v>331</v>
      </c>
      <c r="B336" s="223">
        <f t="shared" si="46"/>
        <v>47300</v>
      </c>
      <c r="C336" s="224">
        <f>VLOOKUP(B336, 'Power Curves'!$B$9:$I$261, 3)+IF(BasisNumber=1, 0,VLOOKUP(B336,'Power Curves'!$BM$9:$BO$316,2))</f>
        <v>45.85</v>
      </c>
      <c r="D336" s="224">
        <f>VLOOKUP(B336, 'Power Curves'!$B$9:$I$261, 7)+IF(BasisNumber=1, 0,VLOOKUP(B336,'Power Curves'!$BM$9:$BO$316,3))</f>
        <v>30.932000000000002</v>
      </c>
      <c r="E336" s="225">
        <f>IF(VLOOKUP(B336,'Power Curves'!$K$9:$AD$232,15)&lt;&gt;0, VLOOKUP(B336,'Power Curves'!$K$9:$AD$232,15), E324)</f>
        <v>0.19</v>
      </c>
      <c r="F336" s="226">
        <f>IF(VLOOKUP(B336,'Power Curves'!$K$9:$AD$232,19)&lt;&gt;0, VLOOKUP(B336,'Power Curves'!$K$9:$AD$232,19), F335)</f>
        <v>9.418021E-2</v>
      </c>
      <c r="G336" s="225">
        <f>VLOOKUP(B336, 'Power Curves'!$K$9:$R$330, 3)</f>
        <v>40.588999999999999</v>
      </c>
      <c r="H336" s="225">
        <f>VLOOKUP(B336, 'Power Curves'!$K$9:$R$330, 7)</f>
        <v>39.697000000000003</v>
      </c>
      <c r="I336" s="308">
        <f>SQRT( (VLOOKUP(B336, 'Power Curves'!$K$9:$AL$227, 23)^2*16+VLOOKUP(B336, 'Power Curves'!$K$9:$AL$227, 27)^2*8)/24)</f>
        <v>0.23706933136275352</v>
      </c>
      <c r="K336" s="218">
        <f t="shared" si="47"/>
        <v>47300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235">
        <f t="shared" si="48"/>
        <v>45.85</v>
      </c>
      <c r="T336" s="229">
        <f t="shared" si="49"/>
        <v>30.932000000000002</v>
      </c>
      <c r="U336" s="224">
        <f t="shared" si="50"/>
        <v>0.19</v>
      </c>
      <c r="V336" s="226">
        <f t="shared" si="51"/>
        <v>9.418021E-2</v>
      </c>
      <c r="W336" s="225">
        <f t="shared" si="52"/>
        <v>40.588999999999999</v>
      </c>
      <c r="X336" s="225">
        <f t="shared" si="53"/>
        <v>39.697000000000003</v>
      </c>
      <c r="Y336" s="224">
        <f t="shared" si="54"/>
        <v>0.23706933136275352</v>
      </c>
      <c r="Z336" s="309">
        <v>0</v>
      </c>
      <c r="AA336" s="8">
        <v>0</v>
      </c>
      <c r="AB336" s="221">
        <v>0</v>
      </c>
      <c r="AC336" s="191">
        <v>100</v>
      </c>
      <c r="AD336" s="191">
        <v>25</v>
      </c>
      <c r="AE336" s="191">
        <v>380</v>
      </c>
      <c r="AF336" s="191">
        <v>340</v>
      </c>
    </row>
    <row r="337" spans="1:32" x14ac:dyDescent="0.2">
      <c r="A337" s="215">
        <v>332</v>
      </c>
      <c r="B337" s="223">
        <f t="shared" si="46"/>
        <v>47331</v>
      </c>
      <c r="C337" s="224">
        <f>VLOOKUP(B337, 'Power Curves'!$B$9:$I$261, 3)+IF(BasisNumber=1, 0,VLOOKUP(B337,'Power Curves'!$BM$9:$BO$316,2))</f>
        <v>45.85</v>
      </c>
      <c r="D337" s="224">
        <f>VLOOKUP(B337, 'Power Curves'!$B$9:$I$261, 7)+IF(BasisNumber=1, 0,VLOOKUP(B337,'Power Curves'!$BM$9:$BO$316,3))</f>
        <v>30.932000000000002</v>
      </c>
      <c r="E337" s="225">
        <f>IF(VLOOKUP(B337,'Power Curves'!$K$9:$AD$232,15)&lt;&gt;0, VLOOKUP(B337,'Power Curves'!$K$9:$AD$232,15), E325)</f>
        <v>0.19</v>
      </c>
      <c r="F337" s="226">
        <f>IF(VLOOKUP(B337,'Power Curves'!$K$9:$AD$232,19)&lt;&gt;0, VLOOKUP(B337,'Power Curves'!$K$9:$AD$232,19), F336)</f>
        <v>9.418021E-2</v>
      </c>
      <c r="G337" s="225">
        <f>VLOOKUP(B337, 'Power Curves'!$K$9:$R$330, 3)</f>
        <v>40.588999999999999</v>
      </c>
      <c r="H337" s="225">
        <f>VLOOKUP(B337, 'Power Curves'!$K$9:$R$330, 7)</f>
        <v>39.697000000000003</v>
      </c>
      <c r="I337" s="308">
        <f>SQRT( (VLOOKUP(B337, 'Power Curves'!$K$9:$AL$227, 23)^2*16+VLOOKUP(B337, 'Power Curves'!$K$9:$AL$227, 27)^2*8)/24)</f>
        <v>0.23706933136275352</v>
      </c>
      <c r="K337" s="218">
        <f t="shared" si="47"/>
        <v>47331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235">
        <f t="shared" si="48"/>
        <v>45.85</v>
      </c>
      <c r="T337" s="229">
        <f t="shared" si="49"/>
        <v>30.932000000000002</v>
      </c>
      <c r="U337" s="224">
        <f t="shared" si="50"/>
        <v>0.19</v>
      </c>
      <c r="V337" s="226">
        <f t="shared" si="51"/>
        <v>9.418021E-2</v>
      </c>
      <c r="W337" s="225">
        <f t="shared" si="52"/>
        <v>40.588999999999999</v>
      </c>
      <c r="X337" s="225">
        <f t="shared" si="53"/>
        <v>39.697000000000003</v>
      </c>
      <c r="Y337" s="224">
        <f t="shared" si="54"/>
        <v>0.23706933136275352</v>
      </c>
      <c r="Z337" s="309">
        <v>0</v>
      </c>
      <c r="AA337" s="8">
        <v>0</v>
      </c>
      <c r="AB337" s="221">
        <v>0</v>
      </c>
      <c r="AC337" s="191">
        <v>100</v>
      </c>
      <c r="AD337" s="191">
        <v>25</v>
      </c>
      <c r="AE337" s="191">
        <v>381</v>
      </c>
      <c r="AF337" s="191">
        <v>341</v>
      </c>
    </row>
    <row r="338" spans="1:32" x14ac:dyDescent="0.2">
      <c r="A338" s="215">
        <v>333</v>
      </c>
      <c r="B338" s="223">
        <f t="shared" si="46"/>
        <v>47362</v>
      </c>
      <c r="C338" s="224">
        <f>VLOOKUP(B338, 'Power Curves'!$B$9:$I$261, 3)+IF(BasisNumber=1, 0,VLOOKUP(B338,'Power Curves'!$BM$9:$BO$316,2))</f>
        <v>45.85</v>
      </c>
      <c r="D338" s="224">
        <f>VLOOKUP(B338, 'Power Curves'!$B$9:$I$261, 7)+IF(BasisNumber=1, 0,VLOOKUP(B338,'Power Curves'!$BM$9:$BO$316,3))</f>
        <v>30.932000000000002</v>
      </c>
      <c r="E338" s="225">
        <f>IF(VLOOKUP(B338,'Power Curves'!$K$9:$AD$232,15)&lt;&gt;0, VLOOKUP(B338,'Power Curves'!$K$9:$AD$232,15), E326)</f>
        <v>0.19</v>
      </c>
      <c r="F338" s="226">
        <f>IF(VLOOKUP(B338,'Power Curves'!$K$9:$AD$232,19)&lt;&gt;0, VLOOKUP(B338,'Power Curves'!$K$9:$AD$232,19), F337)</f>
        <v>9.418021E-2</v>
      </c>
      <c r="G338" s="225">
        <f>VLOOKUP(B338, 'Power Curves'!$K$9:$R$330, 3)</f>
        <v>40.588999999999999</v>
      </c>
      <c r="H338" s="225">
        <f>VLOOKUP(B338, 'Power Curves'!$K$9:$R$330, 7)</f>
        <v>39.697000000000003</v>
      </c>
      <c r="I338" s="308">
        <f>SQRT( (VLOOKUP(B338, 'Power Curves'!$K$9:$AL$227, 23)^2*16+VLOOKUP(B338, 'Power Curves'!$K$9:$AL$227, 27)^2*8)/24)</f>
        <v>0.23706933136275352</v>
      </c>
      <c r="K338" s="218">
        <f t="shared" si="47"/>
        <v>47362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235">
        <f t="shared" si="48"/>
        <v>45.85</v>
      </c>
      <c r="T338" s="229">
        <f t="shared" si="49"/>
        <v>30.932000000000002</v>
      </c>
      <c r="U338" s="224">
        <f t="shared" si="50"/>
        <v>0.19</v>
      </c>
      <c r="V338" s="226">
        <f t="shared" si="51"/>
        <v>9.418021E-2</v>
      </c>
      <c r="W338" s="225">
        <f t="shared" si="52"/>
        <v>40.588999999999999</v>
      </c>
      <c r="X338" s="225">
        <f t="shared" si="53"/>
        <v>39.697000000000003</v>
      </c>
      <c r="Y338" s="224">
        <f t="shared" si="54"/>
        <v>0.23706933136275352</v>
      </c>
      <c r="Z338" s="309">
        <v>0</v>
      </c>
      <c r="AA338" s="8">
        <v>0</v>
      </c>
      <c r="AB338" s="221">
        <v>0</v>
      </c>
      <c r="AC338" s="191">
        <v>100</v>
      </c>
      <c r="AD338" s="191">
        <v>25</v>
      </c>
      <c r="AE338" s="191">
        <v>382</v>
      </c>
      <c r="AF338" s="191">
        <v>342</v>
      </c>
    </row>
    <row r="339" spans="1:32" x14ac:dyDescent="0.2">
      <c r="A339" s="215">
        <v>334</v>
      </c>
      <c r="B339" s="223">
        <f t="shared" si="46"/>
        <v>47392</v>
      </c>
      <c r="C339" s="224">
        <f>VLOOKUP(B339, 'Power Curves'!$B$9:$I$261, 3)+IF(BasisNumber=1, 0,VLOOKUP(B339,'Power Curves'!$BM$9:$BO$316,2))</f>
        <v>45.85</v>
      </c>
      <c r="D339" s="224">
        <f>VLOOKUP(B339, 'Power Curves'!$B$9:$I$261, 7)+IF(BasisNumber=1, 0,VLOOKUP(B339,'Power Curves'!$BM$9:$BO$316,3))</f>
        <v>30.932000000000002</v>
      </c>
      <c r="E339" s="225">
        <f>IF(VLOOKUP(B339,'Power Curves'!$K$9:$AD$232,15)&lt;&gt;0, VLOOKUP(B339,'Power Curves'!$K$9:$AD$232,15), E327)</f>
        <v>0.19</v>
      </c>
      <c r="F339" s="226">
        <f>IF(VLOOKUP(B339,'Power Curves'!$K$9:$AD$232,19)&lt;&gt;0, VLOOKUP(B339,'Power Curves'!$K$9:$AD$232,19), F338)</f>
        <v>9.418021E-2</v>
      </c>
      <c r="G339" s="225">
        <f>VLOOKUP(B339, 'Power Curves'!$K$9:$R$330, 3)</f>
        <v>40.588999999999999</v>
      </c>
      <c r="H339" s="225">
        <f>VLOOKUP(B339, 'Power Curves'!$K$9:$R$330, 7)</f>
        <v>39.697000000000003</v>
      </c>
      <c r="I339" s="308">
        <f>SQRT( (VLOOKUP(B339, 'Power Curves'!$K$9:$AL$227, 23)^2*16+VLOOKUP(B339, 'Power Curves'!$K$9:$AL$227, 27)^2*8)/24)</f>
        <v>0.23706933136275352</v>
      </c>
      <c r="K339" s="218">
        <f t="shared" si="47"/>
        <v>47392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235">
        <f t="shared" si="48"/>
        <v>45.85</v>
      </c>
      <c r="T339" s="229">
        <f t="shared" si="49"/>
        <v>30.932000000000002</v>
      </c>
      <c r="U339" s="224">
        <f t="shared" si="50"/>
        <v>0.19</v>
      </c>
      <c r="V339" s="226">
        <f t="shared" si="51"/>
        <v>9.418021E-2</v>
      </c>
      <c r="W339" s="225">
        <f t="shared" si="52"/>
        <v>40.588999999999999</v>
      </c>
      <c r="X339" s="225">
        <f t="shared" si="53"/>
        <v>39.697000000000003</v>
      </c>
      <c r="Y339" s="224">
        <f t="shared" si="54"/>
        <v>0.23706933136275352</v>
      </c>
      <c r="Z339" s="309">
        <v>0</v>
      </c>
      <c r="AA339" s="8">
        <v>0</v>
      </c>
      <c r="AB339" s="221">
        <v>0</v>
      </c>
      <c r="AC339" s="191">
        <v>100</v>
      </c>
      <c r="AD339" s="191">
        <v>25</v>
      </c>
      <c r="AE339" s="191">
        <v>383</v>
      </c>
      <c r="AF339" s="191">
        <v>343</v>
      </c>
    </row>
    <row r="340" spans="1:32" x14ac:dyDescent="0.2">
      <c r="A340" s="215">
        <v>335</v>
      </c>
      <c r="B340" s="223">
        <f t="shared" si="46"/>
        <v>47423</v>
      </c>
      <c r="C340" s="224">
        <f>VLOOKUP(B340, 'Power Curves'!$B$9:$I$261, 3)+IF(BasisNumber=1, 0,VLOOKUP(B340,'Power Curves'!$BM$9:$BO$316,2))</f>
        <v>45.85</v>
      </c>
      <c r="D340" s="224">
        <f>VLOOKUP(B340, 'Power Curves'!$B$9:$I$261, 7)+IF(BasisNumber=1, 0,VLOOKUP(B340,'Power Curves'!$BM$9:$BO$316,3))</f>
        <v>30.932000000000002</v>
      </c>
      <c r="E340" s="225">
        <f>IF(VLOOKUP(B340,'Power Curves'!$K$9:$AD$232,15)&lt;&gt;0, VLOOKUP(B340,'Power Curves'!$K$9:$AD$232,15), E328)</f>
        <v>0.19</v>
      </c>
      <c r="F340" s="226">
        <f>IF(VLOOKUP(B340,'Power Curves'!$K$9:$AD$232,19)&lt;&gt;0, VLOOKUP(B340,'Power Curves'!$K$9:$AD$232,19), F339)</f>
        <v>9.418021E-2</v>
      </c>
      <c r="G340" s="225">
        <f>VLOOKUP(B340, 'Power Curves'!$K$9:$R$330, 3)</f>
        <v>40.588999999999999</v>
      </c>
      <c r="H340" s="225">
        <f>VLOOKUP(B340, 'Power Curves'!$K$9:$R$330, 7)</f>
        <v>39.697000000000003</v>
      </c>
      <c r="I340" s="308">
        <f>SQRT( (VLOOKUP(B340, 'Power Curves'!$K$9:$AL$227, 23)^2*16+VLOOKUP(B340, 'Power Curves'!$K$9:$AL$227, 27)^2*8)/24)</f>
        <v>0.23706933136275352</v>
      </c>
      <c r="K340" s="218">
        <f t="shared" si="47"/>
        <v>47423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235">
        <f t="shared" si="48"/>
        <v>45.85</v>
      </c>
      <c r="T340" s="229">
        <f t="shared" si="49"/>
        <v>30.932000000000002</v>
      </c>
      <c r="U340" s="224">
        <f t="shared" si="50"/>
        <v>0.19</v>
      </c>
      <c r="V340" s="226">
        <f t="shared" si="51"/>
        <v>9.418021E-2</v>
      </c>
      <c r="W340" s="225">
        <f t="shared" si="52"/>
        <v>40.588999999999999</v>
      </c>
      <c r="X340" s="225">
        <f t="shared" si="53"/>
        <v>39.697000000000003</v>
      </c>
      <c r="Y340" s="224">
        <f t="shared" si="54"/>
        <v>0.23706933136275352</v>
      </c>
      <c r="Z340" s="309">
        <v>0</v>
      </c>
      <c r="AA340" s="8">
        <v>0</v>
      </c>
      <c r="AB340" s="221">
        <v>0</v>
      </c>
      <c r="AC340" s="191">
        <v>100</v>
      </c>
      <c r="AD340" s="191">
        <v>25</v>
      </c>
      <c r="AE340" s="191">
        <v>384</v>
      </c>
      <c r="AF340" s="191">
        <v>344</v>
      </c>
    </row>
    <row r="341" spans="1:32" x14ac:dyDescent="0.2">
      <c r="A341" s="215">
        <v>336</v>
      </c>
      <c r="B341" s="223">
        <f t="shared" si="46"/>
        <v>47453</v>
      </c>
      <c r="C341" s="224">
        <f>VLOOKUP(B341, 'Power Curves'!$B$9:$I$261, 3)+IF(BasisNumber=1, 0,VLOOKUP(B341,'Power Curves'!$BM$9:$BO$316,2))</f>
        <v>45.85</v>
      </c>
      <c r="D341" s="224">
        <f>VLOOKUP(B341, 'Power Curves'!$B$9:$I$261, 7)+IF(BasisNumber=1, 0,VLOOKUP(B341,'Power Curves'!$BM$9:$BO$316,3))</f>
        <v>30.932000000000002</v>
      </c>
      <c r="E341" s="225">
        <f>IF(VLOOKUP(B341,'Power Curves'!$K$9:$AD$232,15)&lt;&gt;0, VLOOKUP(B341,'Power Curves'!$K$9:$AD$232,15), E329)</f>
        <v>0.19</v>
      </c>
      <c r="F341" s="226">
        <f>IF(VLOOKUP(B341,'Power Curves'!$K$9:$AD$232,19)&lt;&gt;0, VLOOKUP(B341,'Power Curves'!$K$9:$AD$232,19), F340)</f>
        <v>9.418021E-2</v>
      </c>
      <c r="G341" s="225">
        <f>VLOOKUP(B341, 'Power Curves'!$K$9:$R$330, 3)</f>
        <v>40.588999999999999</v>
      </c>
      <c r="H341" s="225">
        <f>VLOOKUP(B341, 'Power Curves'!$K$9:$R$330, 7)</f>
        <v>39.697000000000003</v>
      </c>
      <c r="I341" s="308">
        <f>SQRT( (VLOOKUP(B341, 'Power Curves'!$K$9:$AL$227, 23)^2*16+VLOOKUP(B341, 'Power Curves'!$K$9:$AL$227, 27)^2*8)/24)</f>
        <v>0.23706933136275352</v>
      </c>
      <c r="K341" s="218">
        <f t="shared" si="47"/>
        <v>47453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235">
        <f t="shared" si="48"/>
        <v>45.85</v>
      </c>
      <c r="T341" s="229">
        <f t="shared" si="49"/>
        <v>30.932000000000002</v>
      </c>
      <c r="U341" s="224">
        <f t="shared" si="50"/>
        <v>0.19</v>
      </c>
      <c r="V341" s="226">
        <f t="shared" si="51"/>
        <v>9.418021E-2</v>
      </c>
      <c r="W341" s="225">
        <f t="shared" si="52"/>
        <v>40.588999999999999</v>
      </c>
      <c r="X341" s="225">
        <f t="shared" si="53"/>
        <v>39.697000000000003</v>
      </c>
      <c r="Y341" s="224">
        <f t="shared" si="54"/>
        <v>0.23706933136275352</v>
      </c>
      <c r="Z341" s="309">
        <v>0</v>
      </c>
      <c r="AA341" s="8">
        <v>0</v>
      </c>
      <c r="AB341" s="221">
        <v>0</v>
      </c>
      <c r="AC341" s="191">
        <v>100</v>
      </c>
      <c r="AD341" s="191">
        <v>25</v>
      </c>
      <c r="AE341" s="191">
        <v>385</v>
      </c>
      <c r="AF341" s="191">
        <v>345</v>
      </c>
    </row>
    <row r="342" spans="1:32" x14ac:dyDescent="0.2">
      <c r="A342" s="215">
        <v>337</v>
      </c>
      <c r="B342" s="223">
        <f t="shared" si="46"/>
        <v>47484</v>
      </c>
      <c r="C342" s="224">
        <f>VLOOKUP(B342, 'Power Curves'!$B$9:$I$261, 3)+IF(BasisNumber=1, 0,VLOOKUP(B342,'Power Curves'!$BM$9:$BO$316,2))</f>
        <v>45.85</v>
      </c>
      <c r="D342" s="224">
        <f>VLOOKUP(B342, 'Power Curves'!$B$9:$I$261, 7)+IF(BasisNumber=1, 0,VLOOKUP(B342,'Power Curves'!$BM$9:$BO$316,3))</f>
        <v>30.932000000000002</v>
      </c>
      <c r="E342" s="225">
        <f>IF(VLOOKUP(B342,'Power Curves'!$K$9:$AD$232,15)&lt;&gt;0, VLOOKUP(B342,'Power Curves'!$K$9:$AD$232,15), E330)</f>
        <v>0.19</v>
      </c>
      <c r="F342" s="226">
        <f>IF(VLOOKUP(B342,'Power Curves'!$K$9:$AD$232,19)&lt;&gt;0, VLOOKUP(B342,'Power Curves'!$K$9:$AD$232,19), F341)</f>
        <v>9.418021E-2</v>
      </c>
      <c r="G342" s="225">
        <f>VLOOKUP(B342, 'Power Curves'!$K$9:$R$330, 3)</f>
        <v>40.588999999999999</v>
      </c>
      <c r="H342" s="225">
        <f>VLOOKUP(B342, 'Power Curves'!$K$9:$R$330, 7)</f>
        <v>39.697000000000003</v>
      </c>
      <c r="I342" s="308">
        <f>SQRT( (VLOOKUP(B342, 'Power Curves'!$K$9:$AL$227, 23)^2*16+VLOOKUP(B342, 'Power Curves'!$K$9:$AL$227, 27)^2*8)/24)</f>
        <v>0.23706933136275352</v>
      </c>
      <c r="K342" s="218">
        <f t="shared" si="47"/>
        <v>47484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235">
        <f t="shared" si="48"/>
        <v>45.85</v>
      </c>
      <c r="T342" s="229">
        <f t="shared" si="49"/>
        <v>30.932000000000002</v>
      </c>
      <c r="U342" s="224">
        <f t="shared" si="50"/>
        <v>0.19</v>
      </c>
      <c r="V342" s="226">
        <f t="shared" si="51"/>
        <v>9.418021E-2</v>
      </c>
      <c r="W342" s="225">
        <f t="shared" si="52"/>
        <v>40.588999999999999</v>
      </c>
      <c r="X342" s="225">
        <f t="shared" si="53"/>
        <v>39.697000000000003</v>
      </c>
      <c r="Y342" s="224">
        <f t="shared" si="54"/>
        <v>0.23706933136275352</v>
      </c>
      <c r="Z342" s="309">
        <v>0</v>
      </c>
      <c r="AA342" s="8">
        <v>0</v>
      </c>
      <c r="AB342" s="221">
        <v>0</v>
      </c>
      <c r="AC342" s="191">
        <v>100</v>
      </c>
      <c r="AD342" s="191">
        <v>25</v>
      </c>
      <c r="AE342" s="191">
        <v>386</v>
      </c>
      <c r="AF342" s="191">
        <v>346</v>
      </c>
    </row>
    <row r="343" spans="1:32" x14ac:dyDescent="0.2">
      <c r="A343" s="215">
        <v>338</v>
      </c>
      <c r="B343" s="223">
        <f t="shared" si="46"/>
        <v>47515</v>
      </c>
      <c r="C343" s="224">
        <f>VLOOKUP(B343, 'Power Curves'!$B$9:$I$261, 3)+IF(BasisNumber=1, 0,VLOOKUP(B343,'Power Curves'!$BM$9:$BO$316,2))</f>
        <v>45.85</v>
      </c>
      <c r="D343" s="224">
        <f>VLOOKUP(B343, 'Power Curves'!$B$9:$I$261, 7)+IF(BasisNumber=1, 0,VLOOKUP(B343,'Power Curves'!$BM$9:$BO$316,3))</f>
        <v>30.932000000000002</v>
      </c>
      <c r="E343" s="225">
        <f>IF(VLOOKUP(B343,'Power Curves'!$K$9:$AD$232,15)&lt;&gt;0, VLOOKUP(B343,'Power Curves'!$K$9:$AD$232,15), E331)</f>
        <v>0.19</v>
      </c>
      <c r="F343" s="226">
        <f>IF(VLOOKUP(B343,'Power Curves'!$K$9:$AD$232,19)&lt;&gt;0, VLOOKUP(B343,'Power Curves'!$K$9:$AD$232,19), F342)</f>
        <v>9.418021E-2</v>
      </c>
      <c r="G343" s="225">
        <f>VLOOKUP(B343, 'Power Curves'!$K$9:$R$330, 3)</f>
        <v>40.588999999999999</v>
      </c>
      <c r="H343" s="225">
        <f>VLOOKUP(B343, 'Power Curves'!$K$9:$R$330, 7)</f>
        <v>39.697000000000003</v>
      </c>
      <c r="I343" s="308">
        <f>SQRT( (VLOOKUP(B343, 'Power Curves'!$K$9:$AL$227, 23)^2*16+VLOOKUP(B343, 'Power Curves'!$K$9:$AL$227, 27)^2*8)/24)</f>
        <v>0.23706933136275352</v>
      </c>
      <c r="K343" s="218">
        <f t="shared" si="47"/>
        <v>47515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235">
        <f t="shared" si="48"/>
        <v>45.85</v>
      </c>
      <c r="T343" s="229">
        <f t="shared" si="49"/>
        <v>30.932000000000002</v>
      </c>
      <c r="U343" s="224">
        <f t="shared" si="50"/>
        <v>0.19</v>
      </c>
      <c r="V343" s="226">
        <f t="shared" si="51"/>
        <v>9.418021E-2</v>
      </c>
      <c r="W343" s="225">
        <f t="shared" si="52"/>
        <v>40.588999999999999</v>
      </c>
      <c r="X343" s="225">
        <f t="shared" si="53"/>
        <v>39.697000000000003</v>
      </c>
      <c r="Y343" s="224">
        <f t="shared" si="54"/>
        <v>0.23706933136275352</v>
      </c>
      <c r="Z343" s="309">
        <v>0</v>
      </c>
      <c r="AA343" s="8">
        <v>0</v>
      </c>
      <c r="AB343" s="221">
        <v>0</v>
      </c>
      <c r="AC343" s="191">
        <v>100</v>
      </c>
      <c r="AD343" s="191">
        <v>25</v>
      </c>
      <c r="AE343" s="191">
        <v>387</v>
      </c>
      <c r="AF343" s="191">
        <v>347</v>
      </c>
    </row>
    <row r="344" spans="1:32" x14ac:dyDescent="0.2">
      <c r="A344" s="215">
        <v>339</v>
      </c>
      <c r="B344" s="223">
        <f t="shared" si="46"/>
        <v>47543</v>
      </c>
      <c r="C344" s="224">
        <f>VLOOKUP(B344, 'Power Curves'!$B$9:$I$261, 3)+IF(BasisNumber=1, 0,VLOOKUP(B344,'Power Curves'!$BM$9:$BO$316,2))</f>
        <v>45.85</v>
      </c>
      <c r="D344" s="224">
        <f>VLOOKUP(B344, 'Power Curves'!$B$9:$I$261, 7)+IF(BasisNumber=1, 0,VLOOKUP(B344,'Power Curves'!$BM$9:$BO$316,3))</f>
        <v>30.932000000000002</v>
      </c>
      <c r="E344" s="225">
        <f>IF(VLOOKUP(B344,'Power Curves'!$K$9:$AD$232,15)&lt;&gt;0, VLOOKUP(B344,'Power Curves'!$K$9:$AD$232,15), E332)</f>
        <v>0.19</v>
      </c>
      <c r="F344" s="226">
        <f>IF(VLOOKUP(B344,'Power Curves'!$K$9:$AD$232,19)&lt;&gt;0, VLOOKUP(B344,'Power Curves'!$K$9:$AD$232,19), F343)</f>
        <v>9.418021E-2</v>
      </c>
      <c r="G344" s="225">
        <f>VLOOKUP(B344, 'Power Curves'!$K$9:$R$330, 3)</f>
        <v>40.588999999999999</v>
      </c>
      <c r="H344" s="225">
        <f>VLOOKUP(B344, 'Power Curves'!$K$9:$R$330, 7)</f>
        <v>39.697000000000003</v>
      </c>
      <c r="I344" s="308">
        <f>SQRT( (VLOOKUP(B344, 'Power Curves'!$K$9:$AL$227, 23)^2*16+VLOOKUP(B344, 'Power Curves'!$K$9:$AL$227, 27)^2*8)/24)</f>
        <v>0.23706933136275352</v>
      </c>
      <c r="K344" s="218">
        <f t="shared" si="47"/>
        <v>47543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235">
        <f t="shared" si="48"/>
        <v>45.85</v>
      </c>
      <c r="T344" s="229">
        <f t="shared" si="49"/>
        <v>30.932000000000002</v>
      </c>
      <c r="U344" s="224">
        <f t="shared" si="50"/>
        <v>0.19</v>
      </c>
      <c r="V344" s="226">
        <f t="shared" si="51"/>
        <v>9.418021E-2</v>
      </c>
      <c r="W344" s="225">
        <f t="shared" si="52"/>
        <v>40.588999999999999</v>
      </c>
      <c r="X344" s="225">
        <f t="shared" si="53"/>
        <v>39.697000000000003</v>
      </c>
      <c r="Y344" s="224">
        <f t="shared" si="54"/>
        <v>0.23706933136275352</v>
      </c>
      <c r="Z344" s="309">
        <v>0</v>
      </c>
      <c r="AA344" s="8">
        <v>0</v>
      </c>
      <c r="AB344" s="221">
        <v>0</v>
      </c>
      <c r="AC344" s="191">
        <v>100</v>
      </c>
      <c r="AD344" s="191">
        <v>25</v>
      </c>
      <c r="AE344" s="191">
        <v>388</v>
      </c>
      <c r="AF344" s="191">
        <v>348</v>
      </c>
    </row>
    <row r="345" spans="1:32" x14ac:dyDescent="0.2">
      <c r="A345" s="215">
        <v>340</v>
      </c>
      <c r="B345" s="223">
        <f t="shared" si="46"/>
        <v>47574</v>
      </c>
      <c r="C345" s="224">
        <f>VLOOKUP(B345, 'Power Curves'!$B$9:$I$261, 3)+IF(BasisNumber=1, 0,VLOOKUP(B345,'Power Curves'!$BM$9:$BO$316,2))</f>
        <v>45.85</v>
      </c>
      <c r="D345" s="224">
        <f>VLOOKUP(B345, 'Power Curves'!$B$9:$I$261, 7)+IF(BasisNumber=1, 0,VLOOKUP(B345,'Power Curves'!$BM$9:$BO$316,3))</f>
        <v>30.932000000000002</v>
      </c>
      <c r="E345" s="225">
        <f>IF(VLOOKUP(B345,'Power Curves'!$K$9:$AD$232,15)&lt;&gt;0, VLOOKUP(B345,'Power Curves'!$K$9:$AD$232,15), E333)</f>
        <v>0.19</v>
      </c>
      <c r="F345" s="226">
        <f>IF(VLOOKUP(B345,'Power Curves'!$K$9:$AD$232,19)&lt;&gt;0, VLOOKUP(B345,'Power Curves'!$K$9:$AD$232,19), F344)</f>
        <v>9.418021E-2</v>
      </c>
      <c r="G345" s="225">
        <f>VLOOKUP(B345, 'Power Curves'!$K$9:$R$330, 3)</f>
        <v>40.588999999999999</v>
      </c>
      <c r="H345" s="225">
        <f>VLOOKUP(B345, 'Power Curves'!$K$9:$R$330, 7)</f>
        <v>39.697000000000003</v>
      </c>
      <c r="I345" s="308">
        <f>SQRT( (VLOOKUP(B345, 'Power Curves'!$K$9:$AL$227, 23)^2*16+VLOOKUP(B345, 'Power Curves'!$K$9:$AL$227, 27)^2*8)/24)</f>
        <v>0.23706933136275352</v>
      </c>
      <c r="K345" s="218">
        <f t="shared" si="47"/>
        <v>47574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235">
        <f t="shared" si="48"/>
        <v>45.85</v>
      </c>
      <c r="T345" s="229">
        <f t="shared" si="49"/>
        <v>30.932000000000002</v>
      </c>
      <c r="U345" s="224">
        <f t="shared" si="50"/>
        <v>0.19</v>
      </c>
      <c r="V345" s="226">
        <f t="shared" si="51"/>
        <v>9.418021E-2</v>
      </c>
      <c r="W345" s="225">
        <f t="shared" si="52"/>
        <v>40.588999999999999</v>
      </c>
      <c r="X345" s="225">
        <f t="shared" si="53"/>
        <v>39.697000000000003</v>
      </c>
      <c r="Y345" s="224">
        <f t="shared" si="54"/>
        <v>0.23706933136275352</v>
      </c>
      <c r="Z345" s="309">
        <v>0</v>
      </c>
      <c r="AA345" s="8">
        <v>0</v>
      </c>
      <c r="AB345" s="221">
        <v>0</v>
      </c>
      <c r="AC345" s="191">
        <v>100</v>
      </c>
      <c r="AD345" s="191">
        <v>25</v>
      </c>
      <c r="AE345" s="191">
        <v>389</v>
      </c>
      <c r="AF345" s="191">
        <v>349</v>
      </c>
    </row>
    <row r="346" spans="1:32" x14ac:dyDescent="0.2">
      <c r="A346" s="215">
        <v>341</v>
      </c>
      <c r="B346" s="223">
        <f t="shared" si="46"/>
        <v>47604</v>
      </c>
      <c r="C346" s="224">
        <f>VLOOKUP(B346, 'Power Curves'!$B$9:$I$261, 3)+IF(BasisNumber=1, 0,VLOOKUP(B346,'Power Curves'!$BM$9:$BO$316,2))</f>
        <v>45.85</v>
      </c>
      <c r="D346" s="224">
        <f>VLOOKUP(B346, 'Power Curves'!$B$9:$I$261, 7)+IF(BasisNumber=1, 0,VLOOKUP(B346,'Power Curves'!$BM$9:$BO$316,3))</f>
        <v>30.932000000000002</v>
      </c>
      <c r="E346" s="225">
        <f>IF(VLOOKUP(B346,'Power Curves'!$K$9:$AD$232,15)&lt;&gt;0, VLOOKUP(B346,'Power Curves'!$K$9:$AD$232,15), E334)</f>
        <v>0.19</v>
      </c>
      <c r="F346" s="226">
        <f>IF(VLOOKUP(B346,'Power Curves'!$K$9:$AD$232,19)&lt;&gt;0, VLOOKUP(B346,'Power Curves'!$K$9:$AD$232,19), F345)</f>
        <v>9.418021E-2</v>
      </c>
      <c r="G346" s="225">
        <f>VLOOKUP(B346, 'Power Curves'!$K$9:$R$330, 3)</f>
        <v>40.588999999999999</v>
      </c>
      <c r="H346" s="225">
        <f>VLOOKUP(B346, 'Power Curves'!$K$9:$R$330, 7)</f>
        <v>39.697000000000003</v>
      </c>
      <c r="I346" s="308">
        <f>SQRT( (VLOOKUP(B346, 'Power Curves'!$K$9:$AL$227, 23)^2*16+VLOOKUP(B346, 'Power Curves'!$K$9:$AL$227, 27)^2*8)/24)</f>
        <v>0.23706933136275352</v>
      </c>
      <c r="K346" s="218">
        <f t="shared" si="47"/>
        <v>47604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235">
        <f t="shared" si="48"/>
        <v>45.85</v>
      </c>
      <c r="T346" s="229">
        <f t="shared" si="49"/>
        <v>30.932000000000002</v>
      </c>
      <c r="U346" s="224">
        <f t="shared" si="50"/>
        <v>0.19</v>
      </c>
      <c r="V346" s="226">
        <f t="shared" si="51"/>
        <v>9.418021E-2</v>
      </c>
      <c r="W346" s="225">
        <f t="shared" si="52"/>
        <v>40.588999999999999</v>
      </c>
      <c r="X346" s="225">
        <f t="shared" si="53"/>
        <v>39.697000000000003</v>
      </c>
      <c r="Y346" s="224">
        <f t="shared" si="54"/>
        <v>0.23706933136275352</v>
      </c>
      <c r="Z346" s="309">
        <v>0</v>
      </c>
      <c r="AA346" s="8">
        <v>0</v>
      </c>
      <c r="AB346" s="221">
        <v>0</v>
      </c>
      <c r="AC346" s="191">
        <v>100</v>
      </c>
      <c r="AD346" s="191">
        <v>25</v>
      </c>
      <c r="AE346" s="191">
        <v>390</v>
      </c>
      <c r="AF346" s="191">
        <v>350</v>
      </c>
    </row>
    <row r="347" spans="1:32" x14ac:dyDescent="0.2">
      <c r="A347" s="215">
        <v>342</v>
      </c>
      <c r="B347" s="223">
        <f t="shared" si="46"/>
        <v>47635</v>
      </c>
      <c r="C347" s="224">
        <f>VLOOKUP(B347, 'Power Curves'!$B$9:$I$261, 3)+IF(BasisNumber=1, 0,VLOOKUP(B347,'Power Curves'!$BM$9:$BO$316,2))</f>
        <v>45.85</v>
      </c>
      <c r="D347" s="224">
        <f>VLOOKUP(B347, 'Power Curves'!$B$9:$I$261, 7)+IF(BasisNumber=1, 0,VLOOKUP(B347,'Power Curves'!$BM$9:$BO$316,3))</f>
        <v>30.932000000000002</v>
      </c>
      <c r="E347" s="225">
        <f>IF(VLOOKUP(B347,'Power Curves'!$K$9:$AD$232,15)&lt;&gt;0, VLOOKUP(B347,'Power Curves'!$K$9:$AD$232,15), E335)</f>
        <v>0.19</v>
      </c>
      <c r="F347" s="226">
        <f>IF(VLOOKUP(B347,'Power Curves'!$K$9:$AD$232,19)&lt;&gt;0, VLOOKUP(B347,'Power Curves'!$K$9:$AD$232,19), F346)</f>
        <v>9.418021E-2</v>
      </c>
      <c r="G347" s="225">
        <f>VLOOKUP(B347, 'Power Curves'!$K$9:$R$330, 3)</f>
        <v>40.588999999999999</v>
      </c>
      <c r="H347" s="225">
        <f>VLOOKUP(B347, 'Power Curves'!$K$9:$R$330, 7)</f>
        <v>39.697000000000003</v>
      </c>
      <c r="I347" s="308">
        <f>SQRT( (VLOOKUP(B347, 'Power Curves'!$K$9:$AL$227, 23)^2*16+VLOOKUP(B347, 'Power Curves'!$K$9:$AL$227, 27)^2*8)/24)</f>
        <v>0.23706933136275352</v>
      </c>
      <c r="K347" s="218">
        <f t="shared" si="47"/>
        <v>47635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235">
        <f t="shared" si="48"/>
        <v>45.85</v>
      </c>
      <c r="T347" s="229">
        <f t="shared" si="49"/>
        <v>30.932000000000002</v>
      </c>
      <c r="U347" s="224">
        <f t="shared" si="50"/>
        <v>0.19</v>
      </c>
      <c r="V347" s="226">
        <f t="shared" si="51"/>
        <v>9.418021E-2</v>
      </c>
      <c r="W347" s="225">
        <f t="shared" si="52"/>
        <v>40.588999999999999</v>
      </c>
      <c r="X347" s="225">
        <f t="shared" si="53"/>
        <v>39.697000000000003</v>
      </c>
      <c r="Y347" s="224">
        <f t="shared" si="54"/>
        <v>0.23706933136275352</v>
      </c>
      <c r="Z347" s="309">
        <v>0</v>
      </c>
      <c r="AA347" s="8">
        <v>0</v>
      </c>
      <c r="AB347" s="221">
        <v>0</v>
      </c>
      <c r="AC347" s="191">
        <v>100</v>
      </c>
      <c r="AD347" s="191">
        <v>25</v>
      </c>
      <c r="AE347" s="191">
        <v>391</v>
      </c>
      <c r="AF347" s="191">
        <v>351</v>
      </c>
    </row>
    <row r="348" spans="1:32" x14ac:dyDescent="0.2">
      <c r="A348" s="215">
        <v>343</v>
      </c>
      <c r="B348" s="223">
        <f t="shared" si="46"/>
        <v>47665</v>
      </c>
      <c r="C348" s="224">
        <f>VLOOKUP(B348, 'Power Curves'!$B$9:$I$261, 3)+IF(BasisNumber=1, 0,VLOOKUP(B348,'Power Curves'!$BM$9:$BO$316,2))</f>
        <v>45.85</v>
      </c>
      <c r="D348" s="224">
        <f>VLOOKUP(B348, 'Power Curves'!$B$9:$I$261, 7)+IF(BasisNumber=1, 0,VLOOKUP(B348,'Power Curves'!$BM$9:$BO$316,3))</f>
        <v>30.932000000000002</v>
      </c>
      <c r="E348" s="225">
        <f>IF(VLOOKUP(B348,'Power Curves'!$K$9:$AD$232,15)&lt;&gt;0, VLOOKUP(B348,'Power Curves'!$K$9:$AD$232,15), E336)</f>
        <v>0.19</v>
      </c>
      <c r="F348" s="226">
        <f>IF(VLOOKUP(B348,'Power Curves'!$K$9:$AD$232,19)&lt;&gt;0, VLOOKUP(B348,'Power Curves'!$K$9:$AD$232,19), F347)</f>
        <v>9.418021E-2</v>
      </c>
      <c r="G348" s="225">
        <f>VLOOKUP(B348, 'Power Curves'!$K$9:$R$330, 3)</f>
        <v>40.588999999999999</v>
      </c>
      <c r="H348" s="225">
        <f>VLOOKUP(B348, 'Power Curves'!$K$9:$R$330, 7)</f>
        <v>39.697000000000003</v>
      </c>
      <c r="I348" s="308">
        <f>SQRT( (VLOOKUP(B348, 'Power Curves'!$K$9:$AL$227, 23)^2*16+VLOOKUP(B348, 'Power Curves'!$K$9:$AL$227, 27)^2*8)/24)</f>
        <v>0.23706933136275352</v>
      </c>
      <c r="K348" s="218">
        <f t="shared" si="47"/>
        <v>47665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235">
        <f t="shared" si="48"/>
        <v>45.85</v>
      </c>
      <c r="T348" s="229">
        <f t="shared" si="49"/>
        <v>30.932000000000002</v>
      </c>
      <c r="U348" s="224">
        <f t="shared" si="50"/>
        <v>0.19</v>
      </c>
      <c r="V348" s="226">
        <f t="shared" si="51"/>
        <v>9.418021E-2</v>
      </c>
      <c r="W348" s="225">
        <f t="shared" si="52"/>
        <v>40.588999999999999</v>
      </c>
      <c r="X348" s="225">
        <f t="shared" si="53"/>
        <v>39.697000000000003</v>
      </c>
      <c r="Y348" s="224">
        <f t="shared" si="54"/>
        <v>0.23706933136275352</v>
      </c>
      <c r="Z348" s="309">
        <v>0</v>
      </c>
      <c r="AA348" s="8">
        <v>0</v>
      </c>
      <c r="AB348" s="221">
        <v>0</v>
      </c>
      <c r="AC348" s="191">
        <v>100</v>
      </c>
      <c r="AD348" s="191">
        <v>25</v>
      </c>
      <c r="AE348" s="191">
        <v>392</v>
      </c>
      <c r="AF348" s="191">
        <v>352</v>
      </c>
    </row>
    <row r="349" spans="1:32" x14ac:dyDescent="0.2">
      <c r="A349" s="215">
        <v>344</v>
      </c>
      <c r="B349" s="223">
        <f t="shared" si="46"/>
        <v>47696</v>
      </c>
      <c r="C349" s="224">
        <f>VLOOKUP(B349, 'Power Curves'!$B$9:$I$261, 3)+IF(BasisNumber=1, 0,VLOOKUP(B349,'Power Curves'!$BM$9:$BO$316,2))</f>
        <v>45.85</v>
      </c>
      <c r="D349" s="224">
        <f>VLOOKUP(B349, 'Power Curves'!$B$9:$I$261, 7)+IF(BasisNumber=1, 0,VLOOKUP(B349,'Power Curves'!$BM$9:$BO$316,3))</f>
        <v>30.932000000000002</v>
      </c>
      <c r="E349" s="225">
        <f>IF(VLOOKUP(B349,'Power Curves'!$K$9:$AD$232,15)&lt;&gt;0, VLOOKUP(B349,'Power Curves'!$K$9:$AD$232,15), E337)</f>
        <v>0.19</v>
      </c>
      <c r="F349" s="226">
        <f>IF(VLOOKUP(B349,'Power Curves'!$K$9:$AD$232,19)&lt;&gt;0, VLOOKUP(B349,'Power Curves'!$K$9:$AD$232,19), F348)</f>
        <v>9.418021E-2</v>
      </c>
      <c r="G349" s="225">
        <f>VLOOKUP(B349, 'Power Curves'!$K$9:$R$330, 3)</f>
        <v>40.588999999999999</v>
      </c>
      <c r="H349" s="225">
        <f>VLOOKUP(B349, 'Power Curves'!$K$9:$R$330, 7)</f>
        <v>39.697000000000003</v>
      </c>
      <c r="I349" s="308">
        <f>SQRT( (VLOOKUP(B349, 'Power Curves'!$K$9:$AL$227, 23)^2*16+VLOOKUP(B349, 'Power Curves'!$K$9:$AL$227, 27)^2*8)/24)</f>
        <v>0.23706933136275352</v>
      </c>
      <c r="K349" s="218">
        <f t="shared" si="47"/>
        <v>47696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235">
        <f t="shared" si="48"/>
        <v>45.85</v>
      </c>
      <c r="T349" s="229">
        <f t="shared" si="49"/>
        <v>30.932000000000002</v>
      </c>
      <c r="U349" s="224">
        <f t="shared" si="50"/>
        <v>0.19</v>
      </c>
      <c r="V349" s="226">
        <f t="shared" si="51"/>
        <v>9.418021E-2</v>
      </c>
      <c r="W349" s="225">
        <f t="shared" si="52"/>
        <v>40.588999999999999</v>
      </c>
      <c r="X349" s="225">
        <f t="shared" si="53"/>
        <v>39.697000000000003</v>
      </c>
      <c r="Y349" s="224">
        <f t="shared" si="54"/>
        <v>0.23706933136275352</v>
      </c>
      <c r="Z349" s="309">
        <v>0</v>
      </c>
      <c r="AA349" s="8">
        <v>0</v>
      </c>
      <c r="AB349" s="221">
        <v>0</v>
      </c>
      <c r="AC349" s="191">
        <v>100</v>
      </c>
      <c r="AD349" s="191">
        <v>25</v>
      </c>
      <c r="AE349" s="191">
        <v>393</v>
      </c>
      <c r="AF349" s="191">
        <v>353</v>
      </c>
    </row>
    <row r="350" spans="1:32" x14ac:dyDescent="0.2">
      <c r="A350" s="215">
        <v>345</v>
      </c>
      <c r="B350" s="223">
        <f t="shared" si="46"/>
        <v>47727</v>
      </c>
      <c r="C350" s="224">
        <f>VLOOKUP(B350, 'Power Curves'!$B$9:$I$261, 3)+IF(BasisNumber=1, 0,VLOOKUP(B350,'Power Curves'!$BM$9:$BO$316,2))</f>
        <v>45.85</v>
      </c>
      <c r="D350" s="224">
        <f>VLOOKUP(B350, 'Power Curves'!$B$9:$I$261, 7)+IF(BasisNumber=1, 0,VLOOKUP(B350,'Power Curves'!$BM$9:$BO$316,3))</f>
        <v>30.932000000000002</v>
      </c>
      <c r="E350" s="225">
        <f>IF(VLOOKUP(B350,'Power Curves'!$K$9:$AD$232,15)&lt;&gt;0, VLOOKUP(B350,'Power Curves'!$K$9:$AD$232,15), E338)</f>
        <v>0.19</v>
      </c>
      <c r="F350" s="226">
        <f>IF(VLOOKUP(B350,'Power Curves'!$K$9:$AD$232,19)&lt;&gt;0, VLOOKUP(B350,'Power Curves'!$K$9:$AD$232,19), F349)</f>
        <v>9.418021E-2</v>
      </c>
      <c r="G350" s="225">
        <f>VLOOKUP(B350, 'Power Curves'!$K$9:$R$330, 3)</f>
        <v>40.588999999999999</v>
      </c>
      <c r="H350" s="225">
        <f>VLOOKUP(B350, 'Power Curves'!$K$9:$R$330, 7)</f>
        <v>39.697000000000003</v>
      </c>
      <c r="I350" s="308">
        <f>SQRT( (VLOOKUP(B350, 'Power Curves'!$K$9:$AL$227, 23)^2*16+VLOOKUP(B350, 'Power Curves'!$K$9:$AL$227, 27)^2*8)/24)</f>
        <v>0.23706933136275352</v>
      </c>
      <c r="K350" s="218">
        <f t="shared" si="47"/>
        <v>47727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235">
        <f t="shared" si="48"/>
        <v>45.85</v>
      </c>
      <c r="T350" s="229">
        <f t="shared" si="49"/>
        <v>30.932000000000002</v>
      </c>
      <c r="U350" s="224">
        <f t="shared" si="50"/>
        <v>0.19</v>
      </c>
      <c r="V350" s="226">
        <f t="shared" si="51"/>
        <v>9.418021E-2</v>
      </c>
      <c r="W350" s="225">
        <f t="shared" si="52"/>
        <v>40.588999999999999</v>
      </c>
      <c r="X350" s="225">
        <f t="shared" si="53"/>
        <v>39.697000000000003</v>
      </c>
      <c r="Y350" s="224">
        <f t="shared" si="54"/>
        <v>0.23706933136275352</v>
      </c>
      <c r="Z350" s="309">
        <v>0</v>
      </c>
      <c r="AA350" s="8">
        <v>0</v>
      </c>
      <c r="AB350" s="221">
        <v>0</v>
      </c>
      <c r="AC350" s="191">
        <v>100</v>
      </c>
      <c r="AD350" s="191">
        <v>25</v>
      </c>
      <c r="AE350" s="191">
        <v>394</v>
      </c>
      <c r="AF350" s="191">
        <v>354</v>
      </c>
    </row>
    <row r="351" spans="1:32" x14ac:dyDescent="0.2">
      <c r="A351" s="215">
        <v>346</v>
      </c>
      <c r="B351" s="223">
        <f t="shared" si="46"/>
        <v>47757</v>
      </c>
      <c r="C351" s="224">
        <f>VLOOKUP(B351, 'Power Curves'!$B$9:$I$261, 3)+IF(BasisNumber=1, 0,VLOOKUP(B351,'Power Curves'!$BM$9:$BO$316,2))</f>
        <v>45.85</v>
      </c>
      <c r="D351" s="224">
        <f>VLOOKUP(B351, 'Power Curves'!$B$9:$I$261, 7)+IF(BasisNumber=1, 0,VLOOKUP(B351,'Power Curves'!$BM$9:$BO$316,3))</f>
        <v>30.932000000000002</v>
      </c>
      <c r="E351" s="225">
        <f>IF(VLOOKUP(B351,'Power Curves'!$K$9:$AD$232,15)&lt;&gt;0, VLOOKUP(B351,'Power Curves'!$K$9:$AD$232,15), E339)</f>
        <v>0.19</v>
      </c>
      <c r="F351" s="226">
        <f>IF(VLOOKUP(B351,'Power Curves'!$K$9:$AD$232,19)&lt;&gt;0, VLOOKUP(B351,'Power Curves'!$K$9:$AD$232,19), F350)</f>
        <v>9.418021E-2</v>
      </c>
      <c r="G351" s="225">
        <f>VLOOKUP(B351, 'Power Curves'!$K$9:$R$330, 3)</f>
        <v>40.588999999999999</v>
      </c>
      <c r="H351" s="225">
        <f>VLOOKUP(B351, 'Power Curves'!$K$9:$R$330, 7)</f>
        <v>39.697000000000003</v>
      </c>
      <c r="I351" s="308">
        <f>SQRT( (VLOOKUP(B351, 'Power Curves'!$K$9:$AL$227, 23)^2*16+VLOOKUP(B351, 'Power Curves'!$K$9:$AL$227, 27)^2*8)/24)</f>
        <v>0.23706933136275352</v>
      </c>
      <c r="K351" s="218">
        <f t="shared" si="47"/>
        <v>47757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235">
        <f t="shared" si="48"/>
        <v>45.85</v>
      </c>
      <c r="T351" s="229">
        <f t="shared" si="49"/>
        <v>30.932000000000002</v>
      </c>
      <c r="U351" s="224">
        <f t="shared" si="50"/>
        <v>0.19</v>
      </c>
      <c r="V351" s="226">
        <f t="shared" si="51"/>
        <v>9.418021E-2</v>
      </c>
      <c r="W351" s="225">
        <f t="shared" si="52"/>
        <v>40.588999999999999</v>
      </c>
      <c r="X351" s="225">
        <f t="shared" si="53"/>
        <v>39.697000000000003</v>
      </c>
      <c r="Y351" s="224">
        <f t="shared" si="54"/>
        <v>0.23706933136275352</v>
      </c>
      <c r="Z351" s="309">
        <v>0</v>
      </c>
      <c r="AA351" s="8">
        <v>0</v>
      </c>
      <c r="AB351" s="221">
        <v>0</v>
      </c>
      <c r="AC351" s="191">
        <v>100</v>
      </c>
      <c r="AD351" s="191">
        <v>25</v>
      </c>
      <c r="AE351" s="191">
        <v>395</v>
      </c>
      <c r="AF351" s="191">
        <v>355</v>
      </c>
    </row>
    <row r="352" spans="1:32" x14ac:dyDescent="0.2">
      <c r="A352" s="215">
        <v>347</v>
      </c>
      <c r="B352" s="223">
        <f t="shared" si="46"/>
        <v>47788</v>
      </c>
      <c r="C352" s="224">
        <f>VLOOKUP(B352, 'Power Curves'!$B$9:$I$261, 3)+IF(BasisNumber=1, 0,VLOOKUP(B352,'Power Curves'!$BM$9:$BO$316,2))</f>
        <v>45.85</v>
      </c>
      <c r="D352" s="224">
        <f>VLOOKUP(B352, 'Power Curves'!$B$9:$I$261, 7)+IF(BasisNumber=1, 0,VLOOKUP(B352,'Power Curves'!$BM$9:$BO$316,3))</f>
        <v>30.932000000000002</v>
      </c>
      <c r="E352" s="225">
        <f>IF(VLOOKUP(B352,'Power Curves'!$K$9:$AD$232,15)&lt;&gt;0, VLOOKUP(B352,'Power Curves'!$K$9:$AD$232,15), E340)</f>
        <v>0.19</v>
      </c>
      <c r="F352" s="226">
        <f>IF(VLOOKUP(B352,'Power Curves'!$K$9:$AD$232,19)&lt;&gt;0, VLOOKUP(B352,'Power Curves'!$K$9:$AD$232,19), F351)</f>
        <v>9.418021E-2</v>
      </c>
      <c r="G352" s="225">
        <f>VLOOKUP(B352, 'Power Curves'!$K$9:$R$330, 3)</f>
        <v>40.588999999999999</v>
      </c>
      <c r="H352" s="225">
        <f>VLOOKUP(B352, 'Power Curves'!$K$9:$R$330, 7)</f>
        <v>39.697000000000003</v>
      </c>
      <c r="I352" s="308">
        <f>SQRT( (VLOOKUP(B352, 'Power Curves'!$K$9:$AL$227, 23)^2*16+VLOOKUP(B352, 'Power Curves'!$K$9:$AL$227, 27)^2*8)/24)</f>
        <v>0.23706933136275352</v>
      </c>
      <c r="K352" s="218">
        <f t="shared" si="47"/>
        <v>47788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235">
        <f t="shared" si="48"/>
        <v>45.85</v>
      </c>
      <c r="T352" s="229">
        <f t="shared" si="49"/>
        <v>30.932000000000002</v>
      </c>
      <c r="U352" s="224">
        <f t="shared" si="50"/>
        <v>0.19</v>
      </c>
      <c r="V352" s="226">
        <f t="shared" si="51"/>
        <v>9.418021E-2</v>
      </c>
      <c r="W352" s="225">
        <f t="shared" si="52"/>
        <v>40.588999999999999</v>
      </c>
      <c r="X352" s="225">
        <f t="shared" si="53"/>
        <v>39.697000000000003</v>
      </c>
      <c r="Y352" s="224">
        <f t="shared" si="54"/>
        <v>0.23706933136275352</v>
      </c>
      <c r="Z352" s="309">
        <v>0</v>
      </c>
      <c r="AA352" s="8">
        <v>0</v>
      </c>
      <c r="AB352" s="221">
        <v>0</v>
      </c>
      <c r="AC352" s="191">
        <v>100</v>
      </c>
      <c r="AD352" s="191">
        <v>25</v>
      </c>
      <c r="AE352" s="191">
        <v>396</v>
      </c>
      <c r="AF352" s="191">
        <v>356</v>
      </c>
    </row>
    <row r="353" spans="1:32" x14ac:dyDescent="0.2">
      <c r="A353" s="215">
        <v>348</v>
      </c>
      <c r="B353" s="223">
        <f t="shared" si="46"/>
        <v>47818</v>
      </c>
      <c r="C353" s="224">
        <f>VLOOKUP(B353, 'Power Curves'!$B$9:$I$261, 3)+IF(BasisNumber=1, 0,VLOOKUP(B353,'Power Curves'!$BM$9:$BO$316,2))</f>
        <v>45.85</v>
      </c>
      <c r="D353" s="224">
        <f>VLOOKUP(B353, 'Power Curves'!$B$9:$I$261, 7)+IF(BasisNumber=1, 0,VLOOKUP(B353,'Power Curves'!$BM$9:$BO$316,3))</f>
        <v>30.932000000000002</v>
      </c>
      <c r="E353" s="225">
        <f>IF(VLOOKUP(B353,'Power Curves'!$K$9:$AD$232,15)&lt;&gt;0, VLOOKUP(B353,'Power Curves'!$K$9:$AD$232,15), E341)</f>
        <v>0.19</v>
      </c>
      <c r="F353" s="226">
        <f>IF(VLOOKUP(B353,'Power Curves'!$K$9:$AD$232,19)&lt;&gt;0, VLOOKUP(B353,'Power Curves'!$K$9:$AD$232,19), F352)</f>
        <v>9.418021E-2</v>
      </c>
      <c r="G353" s="225">
        <f>VLOOKUP(B353, 'Power Curves'!$K$9:$R$330, 3)</f>
        <v>40.588999999999999</v>
      </c>
      <c r="H353" s="225">
        <f>VLOOKUP(B353, 'Power Curves'!$K$9:$R$330, 7)</f>
        <v>39.697000000000003</v>
      </c>
      <c r="I353" s="308">
        <f>SQRT( (VLOOKUP(B353, 'Power Curves'!$K$9:$AL$227, 23)^2*16+VLOOKUP(B353, 'Power Curves'!$K$9:$AL$227, 27)^2*8)/24)</f>
        <v>0.23706933136275352</v>
      </c>
      <c r="K353" s="218">
        <f t="shared" si="47"/>
        <v>47818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235">
        <f t="shared" si="48"/>
        <v>45.85</v>
      </c>
      <c r="T353" s="229">
        <f t="shared" si="49"/>
        <v>30.932000000000002</v>
      </c>
      <c r="U353" s="224">
        <f t="shared" si="50"/>
        <v>0.19</v>
      </c>
      <c r="V353" s="226">
        <f t="shared" si="51"/>
        <v>9.418021E-2</v>
      </c>
      <c r="W353" s="225">
        <f t="shared" si="52"/>
        <v>40.588999999999999</v>
      </c>
      <c r="X353" s="225">
        <f t="shared" si="53"/>
        <v>39.697000000000003</v>
      </c>
      <c r="Y353" s="224">
        <f t="shared" si="54"/>
        <v>0.23706933136275352</v>
      </c>
      <c r="Z353" s="309">
        <v>0</v>
      </c>
      <c r="AA353" s="8">
        <v>0</v>
      </c>
      <c r="AB353" s="221">
        <v>0</v>
      </c>
      <c r="AC353" s="191">
        <v>100</v>
      </c>
      <c r="AD353" s="191">
        <v>25</v>
      </c>
      <c r="AE353" s="191">
        <v>397</v>
      </c>
      <c r="AF353" s="191">
        <v>357</v>
      </c>
    </row>
    <row r="354" spans="1:32" x14ac:dyDescent="0.2">
      <c r="A354" s="215">
        <v>349</v>
      </c>
      <c r="B354" s="223">
        <f t="shared" si="46"/>
        <v>47849</v>
      </c>
      <c r="C354" s="224">
        <f>VLOOKUP(B354, 'Power Curves'!$B$9:$I$261, 3)+IF(BasisNumber=1, 0,VLOOKUP(B354,'Power Curves'!$BM$9:$BO$316,2))</f>
        <v>45.85</v>
      </c>
      <c r="D354" s="224">
        <f>VLOOKUP(B354, 'Power Curves'!$B$9:$I$261, 7)+IF(BasisNumber=1, 0,VLOOKUP(B354,'Power Curves'!$BM$9:$BO$316,3))</f>
        <v>30.932000000000002</v>
      </c>
      <c r="E354" s="225">
        <f>IF(VLOOKUP(B354,'Power Curves'!$K$9:$AD$232,15)&lt;&gt;0, VLOOKUP(B354,'Power Curves'!$K$9:$AD$232,15), E342)</f>
        <v>0.19</v>
      </c>
      <c r="F354" s="226">
        <f>IF(VLOOKUP(B354,'Power Curves'!$K$9:$AD$232,19)&lt;&gt;0, VLOOKUP(B354,'Power Curves'!$K$9:$AD$232,19), F353)</f>
        <v>9.418021E-2</v>
      </c>
      <c r="G354" s="225">
        <f>VLOOKUP(B354, 'Power Curves'!$K$9:$R$330, 3)</f>
        <v>40.588999999999999</v>
      </c>
      <c r="H354" s="225">
        <f>VLOOKUP(B354, 'Power Curves'!$K$9:$R$330, 7)</f>
        <v>39.697000000000003</v>
      </c>
      <c r="I354" s="308">
        <f>SQRT( (VLOOKUP(B354, 'Power Curves'!$K$9:$AL$227, 23)^2*16+VLOOKUP(B354, 'Power Curves'!$K$9:$AL$227, 27)^2*8)/24)</f>
        <v>0.23706933136275352</v>
      </c>
      <c r="K354" s="218">
        <f t="shared" si="47"/>
        <v>47849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235">
        <f t="shared" si="48"/>
        <v>45.85</v>
      </c>
      <c r="T354" s="229">
        <f t="shared" si="49"/>
        <v>30.932000000000002</v>
      </c>
      <c r="U354" s="224">
        <f t="shared" si="50"/>
        <v>0.19</v>
      </c>
      <c r="V354" s="226">
        <f t="shared" si="51"/>
        <v>9.418021E-2</v>
      </c>
      <c r="W354" s="225">
        <f t="shared" si="52"/>
        <v>40.588999999999999</v>
      </c>
      <c r="X354" s="225">
        <f t="shared" si="53"/>
        <v>39.697000000000003</v>
      </c>
      <c r="Y354" s="224">
        <f t="shared" si="54"/>
        <v>0.23706933136275352</v>
      </c>
      <c r="Z354" s="309">
        <v>0</v>
      </c>
      <c r="AA354" s="8">
        <v>0</v>
      </c>
      <c r="AB354" s="221">
        <v>0</v>
      </c>
      <c r="AC354" s="191">
        <v>100</v>
      </c>
      <c r="AD354" s="191">
        <v>25</v>
      </c>
      <c r="AE354" s="191">
        <v>398</v>
      </c>
      <c r="AF354" s="191">
        <v>358</v>
      </c>
    </row>
    <row r="355" spans="1:32" x14ac:dyDescent="0.2">
      <c r="A355" s="215">
        <v>350</v>
      </c>
      <c r="B355" s="223">
        <f t="shared" si="46"/>
        <v>47880</v>
      </c>
      <c r="C355" s="224">
        <f>VLOOKUP(B355, 'Power Curves'!$B$9:$I$261, 3)+IF(BasisNumber=1, 0,VLOOKUP(B355,'Power Curves'!$BM$9:$BO$316,2))</f>
        <v>45.85</v>
      </c>
      <c r="D355" s="224">
        <f>VLOOKUP(B355, 'Power Curves'!$B$9:$I$261, 7)+IF(BasisNumber=1, 0,VLOOKUP(B355,'Power Curves'!$BM$9:$BO$316,3))</f>
        <v>30.932000000000002</v>
      </c>
      <c r="E355" s="225">
        <f>IF(VLOOKUP(B355,'Power Curves'!$K$9:$AD$232,15)&lt;&gt;0, VLOOKUP(B355,'Power Curves'!$K$9:$AD$232,15), E343)</f>
        <v>0.19</v>
      </c>
      <c r="F355" s="226">
        <f>IF(VLOOKUP(B355,'Power Curves'!$K$9:$AD$232,19)&lt;&gt;0, VLOOKUP(B355,'Power Curves'!$K$9:$AD$232,19), F354)</f>
        <v>9.418021E-2</v>
      </c>
      <c r="G355" s="225">
        <f>VLOOKUP(B355, 'Power Curves'!$K$9:$R$330, 3)</f>
        <v>40.588999999999999</v>
      </c>
      <c r="H355" s="225">
        <f>VLOOKUP(B355, 'Power Curves'!$K$9:$R$330, 7)</f>
        <v>39.697000000000003</v>
      </c>
      <c r="I355" s="308">
        <f>SQRT( (VLOOKUP(B355, 'Power Curves'!$K$9:$AL$227, 23)^2*16+VLOOKUP(B355, 'Power Curves'!$K$9:$AL$227, 27)^2*8)/24)</f>
        <v>0.23706933136275352</v>
      </c>
      <c r="K355" s="218">
        <f t="shared" si="47"/>
        <v>47880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235">
        <f t="shared" si="48"/>
        <v>45.85</v>
      </c>
      <c r="T355" s="229">
        <f t="shared" si="49"/>
        <v>30.932000000000002</v>
      </c>
      <c r="U355" s="224">
        <f t="shared" si="50"/>
        <v>0.19</v>
      </c>
      <c r="V355" s="226">
        <f t="shared" si="51"/>
        <v>9.418021E-2</v>
      </c>
      <c r="W355" s="225">
        <f t="shared" si="52"/>
        <v>40.588999999999999</v>
      </c>
      <c r="X355" s="225">
        <f t="shared" si="53"/>
        <v>39.697000000000003</v>
      </c>
      <c r="Y355" s="224">
        <f t="shared" si="54"/>
        <v>0.23706933136275352</v>
      </c>
      <c r="Z355" s="309">
        <v>0</v>
      </c>
      <c r="AA355" s="8">
        <v>0</v>
      </c>
      <c r="AB355" s="221">
        <v>0</v>
      </c>
      <c r="AC355" s="191">
        <v>100</v>
      </c>
      <c r="AD355" s="191">
        <v>25</v>
      </c>
      <c r="AE355" s="191">
        <v>399</v>
      </c>
      <c r="AF355" s="191">
        <v>359</v>
      </c>
    </row>
    <row r="356" spans="1:32" x14ac:dyDescent="0.2">
      <c r="A356" s="215">
        <v>351</v>
      </c>
      <c r="B356" s="223">
        <f t="shared" si="46"/>
        <v>47908</v>
      </c>
      <c r="C356" s="224">
        <f>VLOOKUP(B356, 'Power Curves'!$B$9:$I$261, 3)+IF(BasisNumber=1, 0,VLOOKUP(B356,'Power Curves'!$BM$9:$BO$316,2))</f>
        <v>45.85</v>
      </c>
      <c r="D356" s="224">
        <f>VLOOKUP(B356, 'Power Curves'!$B$9:$I$261, 7)+IF(BasisNumber=1, 0,VLOOKUP(B356,'Power Curves'!$BM$9:$BO$316,3))</f>
        <v>30.932000000000002</v>
      </c>
      <c r="E356" s="225">
        <f>IF(VLOOKUP(B356,'Power Curves'!$K$9:$AD$232,15)&lt;&gt;0, VLOOKUP(B356,'Power Curves'!$K$9:$AD$232,15), E344)</f>
        <v>0.19</v>
      </c>
      <c r="F356" s="226">
        <f>IF(VLOOKUP(B356,'Power Curves'!$K$9:$AD$232,19)&lt;&gt;0, VLOOKUP(B356,'Power Curves'!$K$9:$AD$232,19), F355)</f>
        <v>9.418021E-2</v>
      </c>
      <c r="G356" s="225">
        <f>VLOOKUP(B356, 'Power Curves'!$K$9:$R$330, 3)</f>
        <v>40.588999999999999</v>
      </c>
      <c r="H356" s="225">
        <f>VLOOKUP(B356, 'Power Curves'!$K$9:$R$330, 7)</f>
        <v>39.697000000000003</v>
      </c>
      <c r="I356" s="308">
        <f>SQRT( (VLOOKUP(B356, 'Power Curves'!$K$9:$AL$227, 23)^2*16+VLOOKUP(B356, 'Power Curves'!$K$9:$AL$227, 27)^2*8)/24)</f>
        <v>0.23706933136275352</v>
      </c>
      <c r="K356" s="218">
        <f t="shared" si="47"/>
        <v>47908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235">
        <f t="shared" si="48"/>
        <v>45.85</v>
      </c>
      <c r="T356" s="229">
        <f t="shared" si="49"/>
        <v>30.932000000000002</v>
      </c>
      <c r="U356" s="224">
        <f t="shared" si="50"/>
        <v>0.19</v>
      </c>
      <c r="V356" s="226">
        <f t="shared" si="51"/>
        <v>9.418021E-2</v>
      </c>
      <c r="W356" s="225">
        <f t="shared" si="52"/>
        <v>40.588999999999999</v>
      </c>
      <c r="X356" s="225">
        <f t="shared" si="53"/>
        <v>39.697000000000003</v>
      </c>
      <c r="Y356" s="224">
        <f t="shared" si="54"/>
        <v>0.23706933136275352</v>
      </c>
      <c r="Z356" s="309">
        <v>0</v>
      </c>
      <c r="AA356" s="8">
        <v>0</v>
      </c>
      <c r="AB356" s="221">
        <v>0</v>
      </c>
      <c r="AC356" s="191">
        <v>100</v>
      </c>
      <c r="AD356" s="191">
        <v>25</v>
      </c>
      <c r="AE356" s="191">
        <v>400</v>
      </c>
      <c r="AF356" s="191">
        <v>360</v>
      </c>
    </row>
    <row r="357" spans="1:32" x14ac:dyDescent="0.2">
      <c r="A357" s="215">
        <v>352</v>
      </c>
      <c r="B357" s="223">
        <f t="shared" si="46"/>
        <v>47939</v>
      </c>
      <c r="C357" s="224">
        <f>VLOOKUP(B357, 'Power Curves'!$B$9:$I$261, 3)+IF(BasisNumber=1, 0,VLOOKUP(B357,'Power Curves'!$BM$9:$BO$316,2))</f>
        <v>45.85</v>
      </c>
      <c r="D357" s="224">
        <f>VLOOKUP(B357, 'Power Curves'!$B$9:$I$261, 7)+IF(BasisNumber=1, 0,VLOOKUP(B357,'Power Curves'!$BM$9:$BO$316,3))</f>
        <v>30.932000000000002</v>
      </c>
      <c r="E357" s="225">
        <f>IF(VLOOKUP(B357,'Power Curves'!$K$9:$AD$232,15)&lt;&gt;0, VLOOKUP(B357,'Power Curves'!$K$9:$AD$232,15), E345)</f>
        <v>0.19</v>
      </c>
      <c r="F357" s="226">
        <f>IF(VLOOKUP(B357,'Power Curves'!$K$9:$AD$232,19)&lt;&gt;0, VLOOKUP(B357,'Power Curves'!$K$9:$AD$232,19), F356)</f>
        <v>9.418021E-2</v>
      </c>
      <c r="G357" s="225">
        <f>VLOOKUP(B357, 'Power Curves'!$K$9:$R$330, 3)</f>
        <v>40.588999999999999</v>
      </c>
      <c r="H357" s="225">
        <f>VLOOKUP(B357, 'Power Curves'!$K$9:$R$330, 7)</f>
        <v>39.697000000000003</v>
      </c>
      <c r="I357" s="308">
        <f>SQRT( (VLOOKUP(B357, 'Power Curves'!$K$9:$AL$227, 23)^2*16+VLOOKUP(B357, 'Power Curves'!$K$9:$AL$227, 27)^2*8)/24)</f>
        <v>0.23706933136275352</v>
      </c>
      <c r="K357" s="218">
        <f t="shared" si="47"/>
        <v>47939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235">
        <f t="shared" si="48"/>
        <v>45.85</v>
      </c>
      <c r="T357" s="229">
        <f t="shared" si="49"/>
        <v>30.932000000000002</v>
      </c>
      <c r="U357" s="224">
        <f t="shared" si="50"/>
        <v>0.19</v>
      </c>
      <c r="V357" s="226">
        <f t="shared" si="51"/>
        <v>9.418021E-2</v>
      </c>
      <c r="W357" s="225">
        <f t="shared" si="52"/>
        <v>40.588999999999999</v>
      </c>
      <c r="X357" s="225">
        <f t="shared" si="53"/>
        <v>39.697000000000003</v>
      </c>
      <c r="Y357" s="224">
        <f t="shared" si="54"/>
        <v>0.23706933136275352</v>
      </c>
      <c r="Z357" s="309">
        <v>0</v>
      </c>
      <c r="AA357" s="8">
        <v>0</v>
      </c>
      <c r="AB357" s="221">
        <v>0</v>
      </c>
      <c r="AC357" s="191">
        <v>100</v>
      </c>
      <c r="AD357" s="191">
        <v>25</v>
      </c>
      <c r="AE357" s="191">
        <v>401</v>
      </c>
      <c r="AF357" s="191">
        <v>361</v>
      </c>
    </row>
    <row r="358" spans="1:32" x14ac:dyDescent="0.2">
      <c r="A358" s="215">
        <v>353</v>
      </c>
      <c r="B358" s="223">
        <f t="shared" si="46"/>
        <v>47969</v>
      </c>
      <c r="C358" s="224">
        <f>VLOOKUP(B358, 'Power Curves'!$B$9:$I$261, 3)+IF(BasisNumber=1, 0,VLOOKUP(B358,'Power Curves'!$BM$9:$BO$316,2))</f>
        <v>45.85</v>
      </c>
      <c r="D358" s="224">
        <f>VLOOKUP(B358, 'Power Curves'!$B$9:$I$261, 7)+IF(BasisNumber=1, 0,VLOOKUP(B358,'Power Curves'!$BM$9:$BO$316,3))</f>
        <v>30.932000000000002</v>
      </c>
      <c r="E358" s="225">
        <f>IF(VLOOKUP(B358,'Power Curves'!$K$9:$AD$232,15)&lt;&gt;0, VLOOKUP(B358,'Power Curves'!$K$9:$AD$232,15), E346)</f>
        <v>0.19</v>
      </c>
      <c r="F358" s="226">
        <f>IF(VLOOKUP(B358,'Power Curves'!$K$9:$AD$232,19)&lt;&gt;0, VLOOKUP(B358,'Power Curves'!$K$9:$AD$232,19), F357)</f>
        <v>9.418021E-2</v>
      </c>
      <c r="G358" s="225">
        <f>VLOOKUP(B358, 'Power Curves'!$K$9:$R$330, 3)</f>
        <v>40.588999999999999</v>
      </c>
      <c r="H358" s="225">
        <f>VLOOKUP(B358, 'Power Curves'!$K$9:$R$330, 7)</f>
        <v>39.697000000000003</v>
      </c>
      <c r="I358" s="308">
        <f>SQRT( (VLOOKUP(B358, 'Power Curves'!$K$9:$AL$227, 23)^2*16+VLOOKUP(B358, 'Power Curves'!$K$9:$AL$227, 27)^2*8)/24)</f>
        <v>0.23706933136275352</v>
      </c>
      <c r="K358" s="218">
        <f t="shared" si="47"/>
        <v>47969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235">
        <f t="shared" si="48"/>
        <v>45.85</v>
      </c>
      <c r="T358" s="229">
        <f t="shared" si="49"/>
        <v>30.932000000000002</v>
      </c>
      <c r="U358" s="224">
        <f t="shared" si="50"/>
        <v>0.19</v>
      </c>
      <c r="V358" s="226">
        <f t="shared" si="51"/>
        <v>9.418021E-2</v>
      </c>
      <c r="W358" s="225">
        <f t="shared" si="52"/>
        <v>40.588999999999999</v>
      </c>
      <c r="X358" s="225">
        <f t="shared" si="53"/>
        <v>39.697000000000003</v>
      </c>
      <c r="Y358" s="224">
        <f t="shared" si="54"/>
        <v>0.23706933136275352</v>
      </c>
      <c r="Z358" s="309">
        <v>0</v>
      </c>
      <c r="AA358" s="8">
        <v>0</v>
      </c>
      <c r="AB358" s="221">
        <v>0</v>
      </c>
      <c r="AC358" s="191">
        <v>100</v>
      </c>
      <c r="AD358" s="191">
        <v>25</v>
      </c>
      <c r="AE358" s="191">
        <v>402</v>
      </c>
      <c r="AF358" s="191">
        <v>362</v>
      </c>
    </row>
    <row r="359" spans="1:32" x14ac:dyDescent="0.2">
      <c r="A359" s="215">
        <v>354</v>
      </c>
      <c r="B359" s="223">
        <f t="shared" si="46"/>
        <v>48000</v>
      </c>
      <c r="C359" s="224">
        <f>VLOOKUP(B359, 'Power Curves'!$B$9:$I$261, 3)+IF(BasisNumber=1, 0,VLOOKUP(B359,'Power Curves'!$BM$9:$BO$316,2))</f>
        <v>45.85</v>
      </c>
      <c r="D359" s="224">
        <f>VLOOKUP(B359, 'Power Curves'!$B$9:$I$261, 7)+IF(BasisNumber=1, 0,VLOOKUP(B359,'Power Curves'!$BM$9:$BO$316,3))</f>
        <v>30.932000000000002</v>
      </c>
      <c r="E359" s="225">
        <f>IF(VLOOKUP(B359,'Power Curves'!$K$9:$AD$232,15)&lt;&gt;0, VLOOKUP(B359,'Power Curves'!$K$9:$AD$232,15), E347)</f>
        <v>0.19</v>
      </c>
      <c r="F359" s="226">
        <f>IF(VLOOKUP(B359,'Power Curves'!$K$9:$AD$232,19)&lt;&gt;0, VLOOKUP(B359,'Power Curves'!$K$9:$AD$232,19), F358)</f>
        <v>9.418021E-2</v>
      </c>
      <c r="G359" s="225">
        <f>VLOOKUP(B359, 'Power Curves'!$K$9:$R$330, 3)</f>
        <v>40.588999999999999</v>
      </c>
      <c r="H359" s="225">
        <f>VLOOKUP(B359, 'Power Curves'!$K$9:$R$330, 7)</f>
        <v>39.697000000000003</v>
      </c>
      <c r="I359" s="308">
        <f>SQRT( (VLOOKUP(B359, 'Power Curves'!$K$9:$AL$227, 23)^2*16+VLOOKUP(B359, 'Power Curves'!$K$9:$AL$227, 27)^2*8)/24)</f>
        <v>0.23706933136275352</v>
      </c>
      <c r="K359" s="218">
        <f t="shared" si="47"/>
        <v>48000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235">
        <f t="shared" si="48"/>
        <v>45.85</v>
      </c>
      <c r="T359" s="229">
        <f t="shared" si="49"/>
        <v>30.932000000000002</v>
      </c>
      <c r="U359" s="224">
        <f t="shared" si="50"/>
        <v>0.19</v>
      </c>
      <c r="V359" s="226">
        <f t="shared" si="51"/>
        <v>9.418021E-2</v>
      </c>
      <c r="W359" s="225">
        <f t="shared" si="52"/>
        <v>40.588999999999999</v>
      </c>
      <c r="X359" s="225">
        <f t="shared" si="53"/>
        <v>39.697000000000003</v>
      </c>
      <c r="Y359" s="224">
        <f t="shared" si="54"/>
        <v>0.23706933136275352</v>
      </c>
      <c r="Z359" s="309">
        <v>0</v>
      </c>
      <c r="AA359" s="8">
        <v>0</v>
      </c>
      <c r="AB359" s="221">
        <v>0</v>
      </c>
      <c r="AC359" s="191">
        <v>100</v>
      </c>
      <c r="AD359" s="191">
        <v>25</v>
      </c>
      <c r="AE359" s="191">
        <v>403</v>
      </c>
      <c r="AF359" s="191">
        <v>363</v>
      </c>
    </row>
    <row r="360" spans="1:32" x14ac:dyDescent="0.2">
      <c r="A360" s="215">
        <v>355</v>
      </c>
      <c r="B360" s="223">
        <f t="shared" si="46"/>
        <v>48030</v>
      </c>
      <c r="C360" s="224">
        <f>VLOOKUP(B360, 'Power Curves'!$B$9:$I$261, 3)+IF(BasisNumber=1, 0,VLOOKUP(B360,'Power Curves'!$BM$9:$BO$316,2))</f>
        <v>45.85</v>
      </c>
      <c r="D360" s="224">
        <f>VLOOKUP(B360, 'Power Curves'!$B$9:$I$261, 7)+IF(BasisNumber=1, 0,VLOOKUP(B360,'Power Curves'!$BM$9:$BO$316,3))</f>
        <v>30.932000000000002</v>
      </c>
      <c r="E360" s="225">
        <f>IF(VLOOKUP(B360,'Power Curves'!$K$9:$AD$232,15)&lt;&gt;0, VLOOKUP(B360,'Power Curves'!$K$9:$AD$232,15), E348)</f>
        <v>0.19</v>
      </c>
      <c r="F360" s="226">
        <f>IF(VLOOKUP(B360,'Power Curves'!$K$9:$AD$232,19)&lt;&gt;0, VLOOKUP(B360,'Power Curves'!$K$9:$AD$232,19), F359)</f>
        <v>9.418021E-2</v>
      </c>
      <c r="G360" s="225">
        <f>VLOOKUP(B360, 'Power Curves'!$K$9:$R$330, 3)</f>
        <v>40.588999999999999</v>
      </c>
      <c r="H360" s="225">
        <f>VLOOKUP(B360, 'Power Curves'!$K$9:$R$330, 7)</f>
        <v>39.697000000000003</v>
      </c>
      <c r="I360" s="308">
        <f>SQRT( (VLOOKUP(B360, 'Power Curves'!$K$9:$AL$227, 23)^2*16+VLOOKUP(B360, 'Power Curves'!$K$9:$AL$227, 27)^2*8)/24)</f>
        <v>0.23706933136275352</v>
      </c>
      <c r="K360" s="218">
        <f t="shared" si="47"/>
        <v>48030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235">
        <f t="shared" si="48"/>
        <v>45.85</v>
      </c>
      <c r="T360" s="229">
        <f t="shared" si="49"/>
        <v>30.932000000000002</v>
      </c>
      <c r="U360" s="224">
        <f t="shared" si="50"/>
        <v>0.19</v>
      </c>
      <c r="V360" s="226">
        <f t="shared" si="51"/>
        <v>9.418021E-2</v>
      </c>
      <c r="W360" s="225">
        <f t="shared" si="52"/>
        <v>40.588999999999999</v>
      </c>
      <c r="X360" s="225">
        <f t="shared" si="53"/>
        <v>39.697000000000003</v>
      </c>
      <c r="Y360" s="224">
        <f t="shared" si="54"/>
        <v>0.23706933136275352</v>
      </c>
      <c r="Z360" s="309">
        <v>0</v>
      </c>
      <c r="AA360" s="8">
        <v>0</v>
      </c>
      <c r="AB360" s="221">
        <v>0</v>
      </c>
      <c r="AC360" s="191">
        <v>100</v>
      </c>
      <c r="AD360" s="191">
        <v>25</v>
      </c>
      <c r="AE360" s="191">
        <v>404</v>
      </c>
      <c r="AF360" s="191">
        <v>364</v>
      </c>
    </row>
    <row r="361" spans="1:32" x14ac:dyDescent="0.2">
      <c r="A361" s="215">
        <v>356</v>
      </c>
      <c r="B361" s="223">
        <f t="shared" si="46"/>
        <v>48061</v>
      </c>
      <c r="C361" s="224">
        <f>VLOOKUP(B361, 'Power Curves'!$B$9:$I$261, 3)+IF(BasisNumber=1, 0,VLOOKUP(B361,'Power Curves'!$BM$9:$BO$316,2))</f>
        <v>45.85</v>
      </c>
      <c r="D361" s="224">
        <f>VLOOKUP(B361, 'Power Curves'!$B$9:$I$261, 7)+IF(BasisNumber=1, 0,VLOOKUP(B361,'Power Curves'!$BM$9:$BO$316,3))</f>
        <v>30.932000000000002</v>
      </c>
      <c r="E361" s="225">
        <f>IF(VLOOKUP(B361,'Power Curves'!$K$9:$AD$232,15)&lt;&gt;0, VLOOKUP(B361,'Power Curves'!$K$9:$AD$232,15), E349)</f>
        <v>0.19</v>
      </c>
      <c r="F361" s="226">
        <f>IF(VLOOKUP(B361,'Power Curves'!$K$9:$AD$232,19)&lt;&gt;0, VLOOKUP(B361,'Power Curves'!$K$9:$AD$232,19), F360)</f>
        <v>9.418021E-2</v>
      </c>
      <c r="G361" s="225">
        <f>VLOOKUP(B361, 'Power Curves'!$K$9:$R$330, 3)</f>
        <v>40.588999999999999</v>
      </c>
      <c r="H361" s="225">
        <f>VLOOKUP(B361, 'Power Curves'!$K$9:$R$330, 7)</f>
        <v>39.697000000000003</v>
      </c>
      <c r="I361" s="308">
        <f>SQRT( (VLOOKUP(B361, 'Power Curves'!$K$9:$AL$227, 23)^2*16+VLOOKUP(B361, 'Power Curves'!$K$9:$AL$227, 27)^2*8)/24)</f>
        <v>0.23706933136275352</v>
      </c>
      <c r="K361" s="218">
        <f t="shared" si="47"/>
        <v>48061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235">
        <f t="shared" si="48"/>
        <v>45.85</v>
      </c>
      <c r="T361" s="229">
        <f t="shared" si="49"/>
        <v>30.932000000000002</v>
      </c>
      <c r="U361" s="224">
        <f t="shared" si="50"/>
        <v>0.19</v>
      </c>
      <c r="V361" s="226">
        <f t="shared" si="51"/>
        <v>9.418021E-2</v>
      </c>
      <c r="W361" s="225">
        <f t="shared" si="52"/>
        <v>40.588999999999999</v>
      </c>
      <c r="X361" s="225">
        <f t="shared" si="53"/>
        <v>39.697000000000003</v>
      </c>
      <c r="Y361" s="224">
        <f t="shared" si="54"/>
        <v>0.23706933136275352</v>
      </c>
      <c r="Z361" s="309">
        <v>0</v>
      </c>
      <c r="AA361" s="8">
        <v>0</v>
      </c>
      <c r="AB361" s="221">
        <v>0</v>
      </c>
      <c r="AC361" s="191">
        <v>100</v>
      </c>
      <c r="AD361" s="191">
        <v>25</v>
      </c>
      <c r="AE361" s="191">
        <v>405</v>
      </c>
      <c r="AF361" s="191">
        <v>365</v>
      </c>
    </row>
    <row r="362" spans="1:32" x14ac:dyDescent="0.2">
      <c r="A362" s="215">
        <v>357</v>
      </c>
      <c r="B362" s="223">
        <f t="shared" si="46"/>
        <v>48092</v>
      </c>
      <c r="C362" s="224">
        <f>VLOOKUP(B362, 'Power Curves'!$B$9:$I$261, 3)+IF(BasisNumber=1, 0,VLOOKUP(B362,'Power Curves'!$BM$9:$BO$316,2))</f>
        <v>45.85</v>
      </c>
      <c r="D362" s="224">
        <f>VLOOKUP(B362, 'Power Curves'!$B$9:$I$261, 7)+IF(BasisNumber=1, 0,VLOOKUP(B362,'Power Curves'!$BM$9:$BO$316,3))</f>
        <v>30.932000000000002</v>
      </c>
      <c r="E362" s="225">
        <f>IF(VLOOKUP(B362,'Power Curves'!$K$9:$AD$232,15)&lt;&gt;0, VLOOKUP(B362,'Power Curves'!$K$9:$AD$232,15), E350)</f>
        <v>0.19</v>
      </c>
      <c r="F362" s="226">
        <f>IF(VLOOKUP(B362,'Power Curves'!$K$9:$AD$232,19)&lt;&gt;0, VLOOKUP(B362,'Power Curves'!$K$9:$AD$232,19), F361)</f>
        <v>9.418021E-2</v>
      </c>
      <c r="G362" s="225">
        <f>VLOOKUP(B362, 'Power Curves'!$K$9:$R$330, 3)</f>
        <v>40.588999999999999</v>
      </c>
      <c r="H362" s="225">
        <f>VLOOKUP(B362, 'Power Curves'!$K$9:$R$330, 7)</f>
        <v>39.697000000000003</v>
      </c>
      <c r="I362" s="308">
        <f>SQRT( (VLOOKUP(B362, 'Power Curves'!$K$9:$AL$227, 23)^2*16+VLOOKUP(B362, 'Power Curves'!$K$9:$AL$227, 27)^2*8)/24)</f>
        <v>0.23706933136275352</v>
      </c>
      <c r="K362" s="218">
        <f t="shared" si="47"/>
        <v>48092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235">
        <f t="shared" si="48"/>
        <v>45.85</v>
      </c>
      <c r="T362" s="229">
        <f t="shared" si="49"/>
        <v>30.932000000000002</v>
      </c>
      <c r="U362" s="224">
        <f t="shared" si="50"/>
        <v>0.19</v>
      </c>
      <c r="V362" s="226">
        <f t="shared" si="51"/>
        <v>9.418021E-2</v>
      </c>
      <c r="W362" s="225">
        <f t="shared" si="52"/>
        <v>40.588999999999999</v>
      </c>
      <c r="X362" s="225">
        <f t="shared" si="53"/>
        <v>39.697000000000003</v>
      </c>
      <c r="Y362" s="224">
        <f t="shared" si="54"/>
        <v>0.23706933136275352</v>
      </c>
      <c r="Z362" s="309">
        <v>0</v>
      </c>
      <c r="AA362" s="8">
        <v>0</v>
      </c>
      <c r="AB362" s="221">
        <v>0</v>
      </c>
      <c r="AC362" s="191">
        <v>100</v>
      </c>
      <c r="AD362" s="191">
        <v>25</v>
      </c>
      <c r="AE362" s="191">
        <v>406</v>
      </c>
      <c r="AF362" s="191">
        <v>366</v>
      </c>
    </row>
    <row r="363" spans="1:32" x14ac:dyDescent="0.2">
      <c r="A363" s="215">
        <v>358</v>
      </c>
      <c r="B363" s="223">
        <f t="shared" si="46"/>
        <v>48122</v>
      </c>
      <c r="C363" s="224">
        <f>VLOOKUP(B363, 'Power Curves'!$B$9:$I$261, 3)+IF(BasisNumber=1, 0,VLOOKUP(B363,'Power Curves'!$BM$9:$BO$316,2))</f>
        <v>45.85</v>
      </c>
      <c r="D363" s="224">
        <f>VLOOKUP(B363, 'Power Curves'!$B$9:$I$261, 7)+IF(BasisNumber=1, 0,VLOOKUP(B363,'Power Curves'!$BM$9:$BO$316,3))</f>
        <v>30.932000000000002</v>
      </c>
      <c r="E363" s="225">
        <f>IF(VLOOKUP(B363,'Power Curves'!$K$9:$AD$232,15)&lt;&gt;0, VLOOKUP(B363,'Power Curves'!$K$9:$AD$232,15), E351)</f>
        <v>0.19</v>
      </c>
      <c r="F363" s="226">
        <f>IF(VLOOKUP(B363,'Power Curves'!$K$9:$AD$232,19)&lt;&gt;0, VLOOKUP(B363,'Power Curves'!$K$9:$AD$232,19), F362)</f>
        <v>9.418021E-2</v>
      </c>
      <c r="G363" s="225">
        <f>VLOOKUP(B363, 'Power Curves'!$K$9:$R$330, 3)</f>
        <v>40.588999999999999</v>
      </c>
      <c r="H363" s="225">
        <f>VLOOKUP(B363, 'Power Curves'!$K$9:$R$330, 7)</f>
        <v>39.697000000000003</v>
      </c>
      <c r="I363" s="308">
        <f>SQRT( (VLOOKUP(B363, 'Power Curves'!$K$9:$AL$227, 23)^2*16+VLOOKUP(B363, 'Power Curves'!$K$9:$AL$227, 27)^2*8)/24)</f>
        <v>0.23706933136275352</v>
      </c>
      <c r="K363" s="218">
        <f t="shared" si="47"/>
        <v>48122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235">
        <f t="shared" si="48"/>
        <v>45.85</v>
      </c>
      <c r="T363" s="229">
        <f t="shared" si="49"/>
        <v>30.932000000000002</v>
      </c>
      <c r="U363" s="224">
        <f t="shared" si="50"/>
        <v>0.19</v>
      </c>
      <c r="V363" s="226">
        <f t="shared" si="51"/>
        <v>9.418021E-2</v>
      </c>
      <c r="W363" s="225">
        <f t="shared" si="52"/>
        <v>40.588999999999999</v>
      </c>
      <c r="X363" s="225">
        <f t="shared" si="53"/>
        <v>39.697000000000003</v>
      </c>
      <c r="Y363" s="224">
        <f t="shared" si="54"/>
        <v>0.23706933136275352</v>
      </c>
      <c r="Z363" s="309">
        <v>0</v>
      </c>
      <c r="AA363" s="8">
        <v>0</v>
      </c>
      <c r="AB363" s="221">
        <v>0</v>
      </c>
      <c r="AC363" s="191">
        <v>100</v>
      </c>
      <c r="AD363" s="191">
        <v>25</v>
      </c>
      <c r="AE363" s="191">
        <v>407</v>
      </c>
      <c r="AF363" s="191">
        <v>367</v>
      </c>
    </row>
    <row r="364" spans="1:32" x14ac:dyDescent="0.2">
      <c r="A364" s="215">
        <v>359</v>
      </c>
      <c r="B364" s="223">
        <f t="shared" si="46"/>
        <v>48153</v>
      </c>
      <c r="C364" s="224">
        <f>VLOOKUP(B364, 'Power Curves'!$B$9:$I$261, 3)+IF(BasisNumber=1, 0,VLOOKUP(B364,'Power Curves'!$BM$9:$BO$316,2))</f>
        <v>45.85</v>
      </c>
      <c r="D364" s="224">
        <f>VLOOKUP(B364, 'Power Curves'!$B$9:$I$261, 7)+IF(BasisNumber=1, 0,VLOOKUP(B364,'Power Curves'!$BM$9:$BO$316,3))</f>
        <v>30.932000000000002</v>
      </c>
      <c r="E364" s="225">
        <f>IF(VLOOKUP(B364,'Power Curves'!$K$9:$AD$232,15)&lt;&gt;0, VLOOKUP(B364,'Power Curves'!$K$9:$AD$232,15), E352)</f>
        <v>0.19</v>
      </c>
      <c r="F364" s="226">
        <f>IF(VLOOKUP(B364,'Power Curves'!$K$9:$AD$232,19)&lt;&gt;0, VLOOKUP(B364,'Power Curves'!$K$9:$AD$232,19), F363)</f>
        <v>9.418021E-2</v>
      </c>
      <c r="G364" s="225">
        <f>VLOOKUP(B364, 'Power Curves'!$K$9:$R$330, 3)</f>
        <v>40.588999999999999</v>
      </c>
      <c r="H364" s="225">
        <f>VLOOKUP(B364, 'Power Curves'!$K$9:$R$330, 7)</f>
        <v>39.697000000000003</v>
      </c>
      <c r="I364" s="308">
        <f>SQRT( (VLOOKUP(B364, 'Power Curves'!$K$9:$AL$227, 23)^2*16+VLOOKUP(B364, 'Power Curves'!$K$9:$AL$227, 27)^2*8)/24)</f>
        <v>0.23706933136275352</v>
      </c>
      <c r="K364" s="218">
        <f t="shared" si="47"/>
        <v>48153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235">
        <f t="shared" si="48"/>
        <v>45.85</v>
      </c>
      <c r="T364" s="229">
        <f t="shared" si="49"/>
        <v>30.932000000000002</v>
      </c>
      <c r="U364" s="224">
        <f t="shared" si="50"/>
        <v>0.19</v>
      </c>
      <c r="V364" s="226">
        <f t="shared" si="51"/>
        <v>9.418021E-2</v>
      </c>
      <c r="W364" s="225">
        <f t="shared" si="52"/>
        <v>40.588999999999999</v>
      </c>
      <c r="X364" s="225">
        <f t="shared" si="53"/>
        <v>39.697000000000003</v>
      </c>
      <c r="Y364" s="224">
        <f t="shared" si="54"/>
        <v>0.23706933136275352</v>
      </c>
      <c r="Z364" s="309">
        <v>0</v>
      </c>
      <c r="AA364" s="8">
        <v>0</v>
      </c>
      <c r="AB364" s="221">
        <v>0</v>
      </c>
      <c r="AC364" s="191">
        <v>100</v>
      </c>
      <c r="AD364" s="191">
        <v>25</v>
      </c>
      <c r="AE364" s="191">
        <v>408</v>
      </c>
      <c r="AF364" s="191">
        <v>368</v>
      </c>
    </row>
    <row r="365" spans="1:32" x14ac:dyDescent="0.2">
      <c r="A365" s="216">
        <v>360</v>
      </c>
      <c r="B365" s="227">
        <f t="shared" si="46"/>
        <v>48183</v>
      </c>
      <c r="C365" s="224">
        <f>VLOOKUP(B365, 'Power Curves'!$B$9:$I$261, 3)+IF(BasisNumber=1, 0,VLOOKUP(B365,'Power Curves'!$BM$9:$BO$316,2))</f>
        <v>45.85</v>
      </c>
      <c r="D365" s="224">
        <f>VLOOKUP(B365, 'Power Curves'!$B$9:$I$261, 7)+IF(BasisNumber=1, 0,VLOOKUP(B365,'Power Curves'!$BM$9:$BO$316,3))</f>
        <v>30.932000000000002</v>
      </c>
      <c r="E365" s="225">
        <f>IF(VLOOKUP(B365,'Power Curves'!$K$9:$AD$232,15)&lt;&gt;0, VLOOKUP(B365,'Power Curves'!$K$9:$AD$232,15), E353)</f>
        <v>0.19</v>
      </c>
      <c r="F365" s="226">
        <f>IF(VLOOKUP(B365,'Power Curves'!$K$9:$AD$232,19)&lt;&gt;0, VLOOKUP(B365,'Power Curves'!$K$9:$AD$232,19), F364)</f>
        <v>9.418021E-2</v>
      </c>
      <c r="G365" s="225">
        <f>VLOOKUP(B365, 'Power Curves'!$K$9:$R$330, 3)</f>
        <v>40.588999999999999</v>
      </c>
      <c r="H365" s="225">
        <f>VLOOKUP(B365, 'Power Curves'!$K$9:$R$330, 7)</f>
        <v>39.697000000000003</v>
      </c>
      <c r="I365" s="308">
        <f>SQRT( (VLOOKUP(B365, 'Power Curves'!$K$9:$AL$227, 23)^2*16+VLOOKUP(B365, 'Power Curves'!$K$9:$AL$227, 27)^2*8)/24)</f>
        <v>0.23706933136275352</v>
      </c>
      <c r="K365" s="219">
        <f t="shared" si="47"/>
        <v>48183</v>
      </c>
      <c r="L365" s="222">
        <v>0</v>
      </c>
      <c r="M365" s="222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236">
        <f t="shared" si="48"/>
        <v>45.85</v>
      </c>
      <c r="T365" s="230">
        <f t="shared" si="49"/>
        <v>30.932000000000002</v>
      </c>
      <c r="U365" s="298">
        <f t="shared" si="50"/>
        <v>0.19</v>
      </c>
      <c r="V365" s="228">
        <f t="shared" si="51"/>
        <v>9.418021E-2</v>
      </c>
      <c r="W365" s="225">
        <f t="shared" si="52"/>
        <v>40.588999999999999</v>
      </c>
      <c r="X365" s="225">
        <f t="shared" si="53"/>
        <v>39.697000000000003</v>
      </c>
      <c r="Y365" s="224">
        <f t="shared" si="54"/>
        <v>0.23706933136275352</v>
      </c>
      <c r="Z365" s="309">
        <v>0</v>
      </c>
      <c r="AA365" s="8">
        <v>0</v>
      </c>
      <c r="AB365" s="221">
        <v>0</v>
      </c>
      <c r="AC365" s="191">
        <v>100</v>
      </c>
      <c r="AD365" s="191">
        <v>25</v>
      </c>
      <c r="AE365" s="191">
        <v>409</v>
      </c>
      <c r="AF365" s="191">
        <v>369</v>
      </c>
    </row>
    <row r="366" spans="1:32" x14ac:dyDescent="0.2">
      <c r="B366" s="48"/>
      <c r="C366" s="77"/>
      <c r="D366" s="77"/>
    </row>
    <row r="367" spans="1:32" x14ac:dyDescent="0.2">
      <c r="B367" s="48"/>
      <c r="C367" s="77"/>
      <c r="D367" s="77"/>
    </row>
    <row r="368" spans="1:32" x14ac:dyDescent="0.2">
      <c r="B368" s="48"/>
      <c r="C368" s="77"/>
      <c r="D368" s="77"/>
    </row>
    <row r="369" spans="2:4" x14ac:dyDescent="0.2">
      <c r="B369" s="48"/>
      <c r="C369" s="77"/>
      <c r="D369" s="77"/>
    </row>
    <row r="370" spans="2:4" x14ac:dyDescent="0.2">
      <c r="B370" s="48"/>
      <c r="C370" s="77"/>
      <c r="D370" s="77"/>
    </row>
    <row r="371" spans="2:4" x14ac:dyDescent="0.2">
      <c r="B371" s="48"/>
      <c r="C371" s="77"/>
      <c r="D371" s="77"/>
    </row>
    <row r="372" spans="2:4" x14ac:dyDescent="0.2">
      <c r="B372" s="48"/>
      <c r="C372" s="77"/>
      <c r="D372" s="77"/>
    </row>
    <row r="373" spans="2:4" x14ac:dyDescent="0.2">
      <c r="B373" s="48"/>
      <c r="C373" s="77"/>
      <c r="D373" s="77"/>
    </row>
    <row r="374" spans="2:4" x14ac:dyDescent="0.2">
      <c r="B374" s="48"/>
      <c r="C374" s="77"/>
      <c r="D374" s="77"/>
    </row>
    <row r="375" spans="2:4" x14ac:dyDescent="0.2">
      <c r="B375" s="48"/>
      <c r="C375" s="77"/>
      <c r="D375" s="77"/>
    </row>
    <row r="376" spans="2:4" x14ac:dyDescent="0.2">
      <c r="B376" s="48"/>
      <c r="C376" s="77"/>
      <c r="D376" s="77"/>
    </row>
    <row r="377" spans="2:4" x14ac:dyDescent="0.2">
      <c r="B377" s="48"/>
      <c r="C377" s="77"/>
      <c r="D377" s="77"/>
    </row>
    <row r="378" spans="2:4" x14ac:dyDescent="0.2">
      <c r="B378" s="48"/>
      <c r="C378" s="77"/>
      <c r="D378" s="77"/>
    </row>
    <row r="379" spans="2:4" x14ac:dyDescent="0.2">
      <c r="B379" s="48"/>
      <c r="C379" s="77"/>
      <c r="D379" s="77"/>
    </row>
    <row r="380" spans="2:4" x14ac:dyDescent="0.2">
      <c r="B380" s="48"/>
      <c r="C380" s="77"/>
      <c r="D380" s="77"/>
    </row>
    <row r="381" spans="2:4" x14ac:dyDescent="0.2">
      <c r="B381" s="48"/>
      <c r="C381" s="77"/>
      <c r="D381" s="77"/>
    </row>
    <row r="382" spans="2:4" x14ac:dyDescent="0.2">
      <c r="B382" s="48"/>
      <c r="C382" s="77"/>
      <c r="D382" s="77"/>
    </row>
    <row r="383" spans="2:4" x14ac:dyDescent="0.2">
      <c r="B383" s="48"/>
      <c r="C383" s="77"/>
      <c r="D383" s="77"/>
    </row>
    <row r="384" spans="2:4" x14ac:dyDescent="0.2">
      <c r="B384" s="48"/>
      <c r="C384" s="77"/>
      <c r="D384" s="77"/>
    </row>
  </sheetData>
  <phoneticPr fontId="0" type="noConversion"/>
  <pageMargins left="0.75" right="0.75" top="1" bottom="1" header="0.5" footer="0.5"/>
  <pageSetup orientation="portrait" horizontalDpi="4294967293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29699" r:id="rId4" name="CommandButton2">
          <controlPr defaultSize="0" autoLine="0" r:id="rId5">
            <anchor moveWithCells="1">
              <from>
                <xdr:col>27</xdr:col>
                <xdr:colOff>838200</xdr:colOff>
                <xdr:row>0</xdr:row>
                <xdr:rowOff>180975</xdr:rowOff>
              </from>
              <to>
                <xdr:col>31</xdr:col>
                <xdr:colOff>495300</xdr:colOff>
                <xdr:row>3</xdr:row>
                <xdr:rowOff>95250</xdr:rowOff>
              </to>
            </anchor>
          </controlPr>
        </control>
      </mc:Choice>
      <mc:Fallback>
        <control shapeId="29699" r:id="rId4" name="CommandButton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522"/>
  <sheetViews>
    <sheetView topLeftCell="J1" zoomScale="75" workbookViewId="0"/>
  </sheetViews>
  <sheetFormatPr defaultRowHeight="11.25" x14ac:dyDescent="0.2"/>
  <cols>
    <col min="1" max="1" width="9.140625" style="80"/>
    <col min="2" max="2" width="12" style="80" customWidth="1"/>
    <col min="3" max="9" width="9.140625" style="80"/>
    <col min="10" max="10" width="2" style="80" customWidth="1"/>
    <col min="11" max="11" width="9.140625" style="80"/>
    <col min="12" max="14" width="7.140625" style="80" customWidth="1"/>
    <col min="15" max="15" width="2.85546875" style="80" customWidth="1"/>
    <col min="16" max="18" width="6.28515625" style="80" customWidth="1"/>
    <col min="19" max="19" width="1.85546875" style="80" customWidth="1"/>
    <col min="20" max="22" width="5.7109375" style="80" customWidth="1"/>
    <col min="23" max="23" width="4" style="80" customWidth="1"/>
    <col min="24" max="26" width="5.7109375" style="80" customWidth="1"/>
    <col min="27" max="27" width="4.5703125" style="80" customWidth="1"/>
    <col min="28" max="30" width="5.5703125" style="80" customWidth="1"/>
    <col min="31" max="70" width="9.140625" style="80"/>
    <col min="71" max="71" width="19" style="80" customWidth="1"/>
    <col min="72" max="16384" width="9.140625" style="80"/>
  </cols>
  <sheetData>
    <row r="1" spans="1:83" ht="20.25" x14ac:dyDescent="0.3">
      <c r="A1" s="82" t="s">
        <v>205</v>
      </c>
    </row>
    <row r="2" spans="1:83" ht="12.75" x14ac:dyDescent="0.2">
      <c r="A2" s="122" t="s">
        <v>142</v>
      </c>
    </row>
    <row r="3" spans="1:83" ht="12.75" x14ac:dyDescent="0.2">
      <c r="B3" s="313" t="s">
        <v>245</v>
      </c>
      <c r="C3" s="313" t="s">
        <v>316</v>
      </c>
      <c r="D3" s="314"/>
      <c r="E3" s="315">
        <v>37204</v>
      </c>
      <c r="F3" s="314"/>
      <c r="G3" s="316"/>
      <c r="H3" s="316"/>
      <c r="I3" s="316"/>
      <c r="J3" s="176"/>
      <c r="K3" s="317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6"/>
      <c r="AN3" s="316"/>
      <c r="AO3" s="31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317"/>
      <c r="BG3" s="176"/>
      <c r="BH3" s="176"/>
      <c r="BI3" s="314"/>
      <c r="BJ3" s="84"/>
      <c r="BK3" s="84"/>
      <c r="BL3" s="84"/>
      <c r="BM3" s="84"/>
      <c r="BN3" s="84"/>
      <c r="BO3" s="84"/>
      <c r="BP3" s="84"/>
      <c r="BQ3" s="84"/>
      <c r="BR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2.75" x14ac:dyDescent="0.2">
      <c r="B4" s="317"/>
      <c r="C4" s="314"/>
      <c r="D4" s="314"/>
      <c r="E4" s="314"/>
      <c r="F4" s="316"/>
      <c r="G4" s="316"/>
      <c r="H4" s="316"/>
      <c r="I4" s="316"/>
      <c r="J4" s="318"/>
      <c r="K4" s="317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4"/>
      <c r="Y4" s="314" t="s">
        <v>143</v>
      </c>
      <c r="Z4" s="314"/>
      <c r="AA4" s="314"/>
      <c r="AB4" s="314"/>
      <c r="AC4" s="314" t="s">
        <v>143</v>
      </c>
      <c r="AD4" s="314"/>
      <c r="AE4" s="314"/>
      <c r="AF4" s="314"/>
      <c r="AG4" s="314" t="s">
        <v>144</v>
      </c>
      <c r="AH4" s="314"/>
      <c r="AI4" s="314"/>
      <c r="AJ4" s="314"/>
      <c r="AK4" s="314" t="s">
        <v>144</v>
      </c>
      <c r="AL4" s="314"/>
      <c r="AM4" s="316"/>
      <c r="AN4" s="316"/>
      <c r="AO4" s="31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317"/>
      <c r="BG4" s="176"/>
      <c r="BH4" s="176"/>
      <c r="BI4" s="314"/>
      <c r="BJ4" s="84"/>
      <c r="BK4" s="84"/>
      <c r="BL4" s="84"/>
      <c r="BM4"/>
      <c r="BN4"/>
      <c r="BO4"/>
      <c r="BP4"/>
      <c r="BQ4"/>
      <c r="BR4" s="84"/>
      <c r="BT4" s="146">
        <v>37226</v>
      </c>
      <c r="BU4" s="145">
        <v>2.11531907294704E-2</v>
      </c>
      <c r="BV4" s="84"/>
      <c r="BW4" s="84"/>
      <c r="BX4" s="84"/>
      <c r="BY4" s="84"/>
      <c r="BZ4" s="84"/>
      <c r="CA4" s="84"/>
      <c r="CB4" s="84"/>
      <c r="CC4" s="84"/>
      <c r="CD4" s="84"/>
      <c r="CE4" s="84"/>
    </row>
    <row r="5" spans="1:83" ht="12.75" x14ac:dyDescent="0.2">
      <c r="B5" s="176"/>
      <c r="C5" s="316"/>
      <c r="D5" s="316" t="s">
        <v>146</v>
      </c>
      <c r="E5" s="316"/>
      <c r="F5" s="316"/>
      <c r="G5" s="316"/>
      <c r="H5" s="316" t="s">
        <v>147</v>
      </c>
      <c r="I5" s="316"/>
      <c r="J5" s="176"/>
      <c r="K5" s="317"/>
      <c r="L5" s="316"/>
      <c r="M5" s="316" t="s">
        <v>60</v>
      </c>
      <c r="N5" s="316"/>
      <c r="O5" s="316"/>
      <c r="P5" s="316"/>
      <c r="Q5" s="316" t="s">
        <v>61</v>
      </c>
      <c r="R5" s="316"/>
      <c r="S5" s="316"/>
      <c r="T5" s="316"/>
      <c r="U5" s="316" t="s">
        <v>148</v>
      </c>
      <c r="V5" s="316"/>
      <c r="W5" s="316"/>
      <c r="X5" s="314"/>
      <c r="Y5" s="314" t="s">
        <v>46</v>
      </c>
      <c r="Z5" s="314"/>
      <c r="AA5" s="314"/>
      <c r="AB5" s="314"/>
      <c r="AC5" s="314" t="s">
        <v>149</v>
      </c>
      <c r="AD5" s="314"/>
      <c r="AE5" s="314"/>
      <c r="AF5" s="314"/>
      <c r="AG5" s="314" t="s">
        <v>46</v>
      </c>
      <c r="AH5" s="314"/>
      <c r="AI5" s="314"/>
      <c r="AJ5" s="314"/>
      <c r="AK5" s="314" t="s">
        <v>149</v>
      </c>
      <c r="AL5" s="314"/>
      <c r="AM5" s="316"/>
      <c r="AN5" s="316" t="s">
        <v>150</v>
      </c>
      <c r="AO5" s="316" t="s">
        <v>151</v>
      </c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317"/>
      <c r="BG5" s="176" t="s">
        <v>86</v>
      </c>
      <c r="BH5" s="176"/>
      <c r="BI5" s="314"/>
      <c r="BJ5" s="84"/>
      <c r="BK5" s="84"/>
      <c r="BL5" s="84"/>
      <c r="BM5"/>
      <c r="BN5"/>
      <c r="BO5"/>
      <c r="BP5"/>
      <c r="BQ5"/>
      <c r="BR5" s="84"/>
      <c r="BT5" s="146">
        <f t="shared" ref="BT5:BT68" si="0">EOMONTH(BT4, 0)+1</f>
        <v>37257</v>
      </c>
      <c r="BU5" s="145">
        <v>2.1121263482494899E-2</v>
      </c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spans="1:83" ht="12.75" x14ac:dyDescent="0.2">
      <c r="B6" s="319"/>
      <c r="C6" s="320" t="s">
        <v>153</v>
      </c>
      <c r="D6" s="320" t="s">
        <v>152</v>
      </c>
      <c r="E6" s="321" t="s">
        <v>154</v>
      </c>
      <c r="F6" s="316"/>
      <c r="G6" s="321" t="s">
        <v>153</v>
      </c>
      <c r="H6" s="321" t="s">
        <v>152</v>
      </c>
      <c r="I6" s="321" t="s">
        <v>154</v>
      </c>
      <c r="J6" s="176"/>
      <c r="K6" s="317"/>
      <c r="L6" s="320" t="s">
        <v>153</v>
      </c>
      <c r="M6" s="320" t="s">
        <v>152</v>
      </c>
      <c r="N6" s="314" t="s">
        <v>154</v>
      </c>
      <c r="O6" s="321"/>
      <c r="P6" s="320" t="s">
        <v>153</v>
      </c>
      <c r="Q6" s="320" t="s">
        <v>152</v>
      </c>
      <c r="R6" s="314" t="s">
        <v>154</v>
      </c>
      <c r="S6" s="314"/>
      <c r="T6" s="314" t="s">
        <v>153</v>
      </c>
      <c r="U6" s="314" t="s">
        <v>152</v>
      </c>
      <c r="V6" s="314" t="s">
        <v>154</v>
      </c>
      <c r="W6" s="314"/>
      <c r="X6" s="314" t="s">
        <v>153</v>
      </c>
      <c r="Y6" s="314" t="s">
        <v>152</v>
      </c>
      <c r="Z6" s="314" t="s">
        <v>154</v>
      </c>
      <c r="AA6" s="314"/>
      <c r="AB6" s="314" t="s">
        <v>153</v>
      </c>
      <c r="AC6" s="314" t="s">
        <v>152</v>
      </c>
      <c r="AD6" s="314" t="s">
        <v>154</v>
      </c>
      <c r="AE6" s="314"/>
      <c r="AF6" s="314" t="s">
        <v>153</v>
      </c>
      <c r="AG6" s="314" t="s">
        <v>152</v>
      </c>
      <c r="AH6" s="314" t="s">
        <v>154</v>
      </c>
      <c r="AI6" s="314"/>
      <c r="AJ6" s="322" t="s">
        <v>153</v>
      </c>
      <c r="AK6" s="322" t="s">
        <v>152</v>
      </c>
      <c r="AL6" s="322" t="s">
        <v>154</v>
      </c>
      <c r="AM6" s="321"/>
      <c r="AN6" s="316" t="s">
        <v>155</v>
      </c>
      <c r="AO6" s="316" t="s">
        <v>156</v>
      </c>
      <c r="AP6" s="176"/>
      <c r="AQ6" s="176"/>
      <c r="AR6" s="76" t="s">
        <v>82</v>
      </c>
      <c r="AS6" s="76" t="s">
        <v>83</v>
      </c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317"/>
      <c r="BG6" s="176" t="s">
        <v>165</v>
      </c>
      <c r="BH6" s="176"/>
      <c r="BI6" s="323">
        <v>-12</v>
      </c>
      <c r="BJ6" s="84"/>
      <c r="BK6" s="84"/>
      <c r="BL6" s="84"/>
      <c r="BM6"/>
      <c r="BN6"/>
      <c r="BO6"/>
      <c r="BP6"/>
      <c r="BQ6"/>
      <c r="BR6" s="84"/>
      <c r="BT6" s="146">
        <f t="shared" si="0"/>
        <v>37288</v>
      </c>
      <c r="BU6" s="145">
        <v>2.07110089558027E-2</v>
      </c>
      <c r="BV6" s="84"/>
      <c r="BW6" s="84"/>
      <c r="BX6" s="84"/>
      <c r="BY6" s="84"/>
      <c r="BZ6" s="84"/>
      <c r="CA6" s="84"/>
      <c r="CB6" s="84"/>
      <c r="CC6" s="84"/>
      <c r="CD6" s="84"/>
      <c r="CE6" s="84"/>
    </row>
    <row r="7" spans="1:83" ht="12.75" x14ac:dyDescent="0.2">
      <c r="B7" s="176"/>
      <c r="C7" s="316" t="s">
        <v>157</v>
      </c>
      <c r="D7" s="316" t="s">
        <v>157</v>
      </c>
      <c r="E7" s="316" t="s">
        <v>157</v>
      </c>
      <c r="F7" s="316"/>
      <c r="G7" s="316" t="s">
        <v>157</v>
      </c>
      <c r="H7" s="316" t="s">
        <v>157</v>
      </c>
      <c r="I7" s="316" t="s">
        <v>157</v>
      </c>
      <c r="J7" s="176"/>
      <c r="K7" s="317"/>
      <c r="L7" s="316" t="s">
        <v>157</v>
      </c>
      <c r="M7" s="316" t="s">
        <v>157</v>
      </c>
      <c r="N7" s="316" t="s">
        <v>157</v>
      </c>
      <c r="O7" s="316"/>
      <c r="P7" s="316" t="s">
        <v>157</v>
      </c>
      <c r="Q7" s="316" t="s">
        <v>157</v>
      </c>
      <c r="R7" s="316" t="s">
        <v>157</v>
      </c>
      <c r="S7" s="316"/>
      <c r="T7" s="316" t="s">
        <v>157</v>
      </c>
      <c r="U7" s="316" t="s">
        <v>157</v>
      </c>
      <c r="V7" s="316" t="s">
        <v>157</v>
      </c>
      <c r="W7" s="316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6"/>
      <c r="AN7" s="316"/>
      <c r="AO7" s="316"/>
      <c r="AP7" s="176"/>
      <c r="AQ7" s="76" t="s">
        <v>46</v>
      </c>
      <c r="AR7" s="324">
        <v>700</v>
      </c>
      <c r="AS7" s="324">
        <v>2200</v>
      </c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317"/>
      <c r="BG7" s="176"/>
      <c r="BH7" s="176"/>
      <c r="BI7" s="325"/>
      <c r="BJ7" s="84"/>
      <c r="BK7" s="84"/>
      <c r="BL7" s="84"/>
      <c r="BM7"/>
      <c r="BN7"/>
      <c r="BO7"/>
      <c r="BP7"/>
      <c r="BQ7"/>
      <c r="BR7" s="84"/>
      <c r="BT7" s="146">
        <f t="shared" si="0"/>
        <v>37316</v>
      </c>
      <c r="BU7" s="145">
        <v>2.0407599880939702E-2</v>
      </c>
      <c r="BV7" s="84"/>
      <c r="BW7" s="84"/>
      <c r="BX7" s="84"/>
      <c r="BY7" s="84"/>
      <c r="BZ7" s="84"/>
      <c r="CA7" s="84"/>
      <c r="CB7" s="84"/>
      <c r="CC7" s="84"/>
      <c r="CD7" s="84"/>
      <c r="CE7" s="84"/>
    </row>
    <row r="8" spans="1:83" ht="12.75" x14ac:dyDescent="0.2">
      <c r="B8" s="76" t="s">
        <v>145</v>
      </c>
      <c r="C8" s="314"/>
      <c r="D8" s="314"/>
      <c r="E8" s="314"/>
      <c r="F8" s="314"/>
      <c r="G8" s="314"/>
      <c r="H8" s="314"/>
      <c r="I8" s="314"/>
      <c r="J8" s="176"/>
      <c r="K8" s="317" t="s">
        <v>145</v>
      </c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4"/>
      <c r="Y8" s="314"/>
      <c r="Z8" s="314"/>
      <c r="AA8" s="314"/>
      <c r="AB8" s="314"/>
      <c r="AC8" s="314"/>
      <c r="AD8" s="314"/>
      <c r="AE8" s="314"/>
      <c r="AF8" s="314"/>
      <c r="AG8" s="314"/>
      <c r="AH8" s="314"/>
      <c r="AI8" s="314"/>
      <c r="AJ8" s="314"/>
      <c r="AK8" s="314"/>
      <c r="AL8" s="314"/>
      <c r="AM8" s="316"/>
      <c r="AN8" s="316"/>
      <c r="AO8" s="316"/>
      <c r="AP8" s="176"/>
      <c r="AQ8" s="326" t="s">
        <v>84</v>
      </c>
      <c r="AR8" s="327"/>
      <c r="AS8" s="327"/>
      <c r="AT8" s="327"/>
      <c r="AU8" s="327"/>
      <c r="AV8" s="328"/>
      <c r="AW8" s="328"/>
      <c r="AX8" s="327"/>
      <c r="AY8" s="327"/>
      <c r="AZ8" s="327"/>
      <c r="BA8" s="327"/>
      <c r="BB8" s="327"/>
      <c r="BC8" s="327"/>
      <c r="BD8" s="327"/>
      <c r="BE8" s="176"/>
      <c r="BF8" s="317" t="s">
        <v>145</v>
      </c>
      <c r="BG8" s="176"/>
      <c r="BH8" s="176"/>
      <c r="BI8" s="314"/>
      <c r="BJ8" s="84"/>
      <c r="BK8" s="84"/>
      <c r="BL8" s="84"/>
      <c r="BM8"/>
      <c r="BN8"/>
      <c r="BO8"/>
      <c r="BP8"/>
      <c r="BQ8"/>
      <c r="BR8" s="84"/>
      <c r="BT8" s="146">
        <f t="shared" si="0"/>
        <v>37347</v>
      </c>
      <c r="BU8" s="145">
        <v>2.0240519301452799E-2</v>
      </c>
      <c r="BV8" s="84"/>
      <c r="BW8" s="84"/>
      <c r="BX8" s="84"/>
      <c r="BY8" s="84"/>
      <c r="BZ8" s="84"/>
      <c r="CA8" s="84"/>
      <c r="CB8" s="84"/>
      <c r="CC8" s="84"/>
      <c r="CD8" s="84"/>
      <c r="CE8" s="84"/>
    </row>
    <row r="9" spans="1:83" ht="12.75" x14ac:dyDescent="0.2">
      <c r="B9" s="329">
        <v>37205</v>
      </c>
      <c r="C9" s="316">
        <v>23.5</v>
      </c>
      <c r="D9" s="316">
        <v>23.5</v>
      </c>
      <c r="E9" s="316">
        <v>23.5</v>
      </c>
      <c r="F9" s="314"/>
      <c r="G9" s="316">
        <v>12.005000000000001</v>
      </c>
      <c r="H9" s="316">
        <v>12.005000000000001</v>
      </c>
      <c r="I9" s="316">
        <v>12.005000000000001</v>
      </c>
      <c r="J9" s="176"/>
      <c r="K9" s="319">
        <v>37165</v>
      </c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6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4"/>
      <c r="AK9" s="314"/>
      <c r="AL9" s="314"/>
      <c r="AM9" s="316"/>
      <c r="AN9" s="316">
        <v>1</v>
      </c>
      <c r="AO9" s="316">
        <v>0</v>
      </c>
      <c r="AP9" s="176"/>
      <c r="AQ9" s="330"/>
      <c r="AR9" s="330" t="s">
        <v>48</v>
      </c>
      <c r="AS9" s="330" t="s">
        <v>49</v>
      </c>
      <c r="AT9" s="330" t="s">
        <v>50</v>
      </c>
      <c r="AU9" s="330" t="s">
        <v>51</v>
      </c>
      <c r="AV9" s="330" t="s">
        <v>52</v>
      </c>
      <c r="AW9" s="330" t="s">
        <v>53</v>
      </c>
      <c r="AX9" s="330" t="s">
        <v>54</v>
      </c>
      <c r="AY9" s="330" t="s">
        <v>55</v>
      </c>
      <c r="AZ9" s="330" t="s">
        <v>56</v>
      </c>
      <c r="BA9" s="330" t="s">
        <v>57</v>
      </c>
      <c r="BB9" s="330" t="s">
        <v>58</v>
      </c>
      <c r="BC9" s="330" t="s">
        <v>59</v>
      </c>
      <c r="BD9" s="330"/>
      <c r="BE9" s="176"/>
      <c r="BF9" s="319">
        <v>37165</v>
      </c>
      <c r="BG9" s="331"/>
      <c r="BH9" s="176"/>
      <c r="BI9" s="314"/>
      <c r="BJ9" s="84"/>
      <c r="BK9" s="84"/>
      <c r="BL9" s="84"/>
      <c r="BM9"/>
      <c r="BN9"/>
      <c r="BO9"/>
      <c r="BP9"/>
      <c r="BQ9"/>
      <c r="BR9" s="84"/>
      <c r="BT9" s="146">
        <f t="shared" si="0"/>
        <v>37377</v>
      </c>
      <c r="BU9" s="145">
        <v>2.01772230789397E-2</v>
      </c>
      <c r="BV9" s="84"/>
      <c r="BW9" s="84"/>
      <c r="BX9" s="84"/>
      <c r="BY9" s="84"/>
      <c r="BZ9" s="84"/>
      <c r="CA9" s="84"/>
      <c r="CB9" s="84"/>
      <c r="CC9" s="84"/>
      <c r="CD9" s="84"/>
      <c r="CE9" s="84"/>
    </row>
    <row r="10" spans="1:83" ht="12.75" x14ac:dyDescent="0.2">
      <c r="B10" s="329">
        <v>37206</v>
      </c>
      <c r="C10" s="316">
        <v>23.5</v>
      </c>
      <c r="D10" s="316">
        <v>23.5</v>
      </c>
      <c r="E10" s="316">
        <v>23.5</v>
      </c>
      <c r="F10" s="314"/>
      <c r="G10" s="316">
        <v>12.005000000000001</v>
      </c>
      <c r="H10" s="316">
        <v>12.005000000000001</v>
      </c>
      <c r="I10" s="316">
        <v>12.005000000000001</v>
      </c>
      <c r="J10" s="176"/>
      <c r="K10" s="319">
        <v>37196</v>
      </c>
      <c r="L10" s="316">
        <v>0</v>
      </c>
      <c r="M10" s="316">
        <v>0</v>
      </c>
      <c r="N10" s="316">
        <v>0</v>
      </c>
      <c r="O10" s="316"/>
      <c r="P10" s="316">
        <v>0</v>
      </c>
      <c r="Q10" s="316">
        <v>0</v>
      </c>
      <c r="R10" s="316">
        <v>0</v>
      </c>
      <c r="S10" s="316"/>
      <c r="T10" s="316">
        <v>0.85089999400000005</v>
      </c>
      <c r="U10" s="316">
        <v>0.85089999400000005</v>
      </c>
      <c r="V10" s="316">
        <v>0.85089999400000005</v>
      </c>
      <c r="W10" s="316"/>
      <c r="X10" s="314">
        <v>0.6</v>
      </c>
      <c r="Y10" s="314">
        <v>0.6</v>
      </c>
      <c r="Z10" s="314">
        <v>0.6</v>
      </c>
      <c r="AA10" s="314"/>
      <c r="AB10" s="314">
        <v>0.2</v>
      </c>
      <c r="AC10" s="314">
        <v>0.2</v>
      </c>
      <c r="AD10" s="314">
        <v>0.2</v>
      </c>
      <c r="AE10" s="314"/>
      <c r="AF10" s="314">
        <v>0.75</v>
      </c>
      <c r="AG10" s="314">
        <v>0.75</v>
      </c>
      <c r="AH10" s="314">
        <v>0.75</v>
      </c>
      <c r="AI10" s="314"/>
      <c r="AJ10" s="314">
        <v>0.35</v>
      </c>
      <c r="AK10" s="314">
        <v>0.35</v>
      </c>
      <c r="AL10" s="314">
        <v>0.35</v>
      </c>
      <c r="AM10" s="316"/>
      <c r="AN10" s="316">
        <v>1</v>
      </c>
      <c r="AO10" s="316">
        <v>0</v>
      </c>
      <c r="AP10" s="176"/>
      <c r="AQ10" s="76" t="s">
        <v>78</v>
      </c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 t="s">
        <v>85</v>
      </c>
      <c r="BE10" s="176"/>
      <c r="BF10" s="319">
        <v>37196</v>
      </c>
      <c r="BG10" s="331">
        <v>0.75</v>
      </c>
      <c r="BH10" s="176"/>
      <c r="BI10" s="314"/>
      <c r="BJ10" s="84"/>
      <c r="BK10" s="84"/>
      <c r="BL10" s="84"/>
      <c r="BM10"/>
      <c r="BN10"/>
      <c r="BO10"/>
      <c r="BP10"/>
      <c r="BQ10"/>
      <c r="BR10" s="84"/>
      <c r="BT10" s="146">
        <f t="shared" si="0"/>
        <v>37408</v>
      </c>
      <c r="BU10" s="145">
        <v>2.0111816983769099E-2</v>
      </c>
      <c r="BV10" s="84"/>
      <c r="BW10" s="84"/>
      <c r="BX10" s="84"/>
      <c r="BY10" s="84"/>
      <c r="BZ10" s="84"/>
      <c r="CA10" s="84"/>
      <c r="CB10" s="84"/>
      <c r="CC10" s="84"/>
      <c r="CD10" s="84"/>
      <c r="CE10" s="84"/>
    </row>
    <row r="11" spans="1:83" ht="12.75" x14ac:dyDescent="0.2">
      <c r="B11" s="329">
        <v>37207</v>
      </c>
      <c r="C11" s="316">
        <v>23.5</v>
      </c>
      <c r="D11" s="316">
        <v>23.5</v>
      </c>
      <c r="E11" s="316">
        <v>23.5</v>
      </c>
      <c r="F11" s="314"/>
      <c r="G11" s="316">
        <v>12.005000000000001</v>
      </c>
      <c r="H11" s="316">
        <v>12.005000000000001</v>
      </c>
      <c r="I11" s="316">
        <v>12.005000000000001</v>
      </c>
      <c r="J11" s="176"/>
      <c r="K11" s="319">
        <v>37226</v>
      </c>
      <c r="L11" s="316">
        <v>21.996000000000002</v>
      </c>
      <c r="M11" s="316">
        <v>21.996000000000002</v>
      </c>
      <c r="N11" s="316">
        <v>21.996000000000002</v>
      </c>
      <c r="O11" s="316"/>
      <c r="P11" s="316">
        <v>22.004000000000001</v>
      </c>
      <c r="Q11" s="316">
        <v>22.004000000000001</v>
      </c>
      <c r="R11" s="316">
        <v>22.004000000000001</v>
      </c>
      <c r="S11" s="316"/>
      <c r="T11" s="316">
        <v>0.85089999400000005</v>
      </c>
      <c r="U11" s="316">
        <v>0.85089999400000005</v>
      </c>
      <c r="V11" s="316">
        <v>0.85089999400000005</v>
      </c>
      <c r="W11" s="316"/>
      <c r="X11" s="314">
        <v>0.6</v>
      </c>
      <c r="Y11" s="314">
        <v>0.6</v>
      </c>
      <c r="Z11" s="314">
        <v>0.6</v>
      </c>
      <c r="AA11" s="314"/>
      <c r="AB11" s="314">
        <v>0.2</v>
      </c>
      <c r="AC11" s="314">
        <v>0.2</v>
      </c>
      <c r="AD11" s="314">
        <v>0.2</v>
      </c>
      <c r="AE11" s="314"/>
      <c r="AF11" s="314">
        <v>0.75</v>
      </c>
      <c r="AG11" s="314">
        <v>0.75</v>
      </c>
      <c r="AH11" s="314">
        <v>0.75</v>
      </c>
      <c r="AI11" s="314"/>
      <c r="AJ11" s="314">
        <v>0.38500000000000001</v>
      </c>
      <c r="AK11" s="314">
        <v>0.38500000000000001</v>
      </c>
      <c r="AL11" s="314">
        <v>0.38500000000000001</v>
      </c>
      <c r="AM11" s="316"/>
      <c r="AN11" s="316">
        <v>1</v>
      </c>
      <c r="AO11" s="316">
        <v>0</v>
      </c>
      <c r="AP11" s="176"/>
      <c r="AQ11" s="176">
        <v>100</v>
      </c>
      <c r="AR11" s="332">
        <v>0.95</v>
      </c>
      <c r="AS11" s="332">
        <v>0.95</v>
      </c>
      <c r="AT11" s="332">
        <v>0.91992207400000003</v>
      </c>
      <c r="AU11" s="332">
        <v>0.91992207400000003</v>
      </c>
      <c r="AV11" s="332">
        <v>1.05</v>
      </c>
      <c r="AW11" s="332">
        <v>0.95499999999999996</v>
      </c>
      <c r="AX11" s="332">
        <v>0.95499999999999996</v>
      </c>
      <c r="AY11" s="332">
        <v>0.95499999999999996</v>
      </c>
      <c r="AZ11" s="332">
        <v>0.95499999999999996</v>
      </c>
      <c r="BA11" s="332">
        <v>0.91992207400000003</v>
      </c>
      <c r="BB11" s="332">
        <v>0.91992207400000003</v>
      </c>
      <c r="BC11" s="332">
        <v>0.95</v>
      </c>
      <c r="BD11" s="176" t="s">
        <v>159</v>
      </c>
      <c r="BE11" s="176"/>
      <c r="BF11" s="319">
        <v>37226</v>
      </c>
      <c r="BG11" s="331">
        <v>0.75</v>
      </c>
      <c r="BH11" s="176"/>
      <c r="BI11" s="314"/>
      <c r="BJ11" s="84"/>
      <c r="BK11" s="84"/>
      <c r="BL11" s="84"/>
      <c r="BM11"/>
      <c r="BN11"/>
      <c r="BO11"/>
      <c r="BP11"/>
      <c r="BQ11"/>
      <c r="BR11" s="84"/>
      <c r="BT11" s="146">
        <f t="shared" si="0"/>
        <v>37438</v>
      </c>
      <c r="BU11" s="145">
        <v>2.0165608368547999E-2</v>
      </c>
      <c r="BV11" s="84"/>
      <c r="BW11" s="84"/>
      <c r="BX11" s="84"/>
      <c r="BY11" s="84"/>
      <c r="BZ11" s="84"/>
      <c r="CA11" s="84"/>
      <c r="CB11" s="84"/>
      <c r="CC11" s="84"/>
      <c r="CD11" s="84"/>
      <c r="CE11" s="84"/>
    </row>
    <row r="12" spans="1:83" ht="12.75" x14ac:dyDescent="0.2">
      <c r="B12" s="329">
        <v>37208</v>
      </c>
      <c r="C12" s="316">
        <v>24.5</v>
      </c>
      <c r="D12" s="316">
        <v>24.5</v>
      </c>
      <c r="E12" s="316">
        <v>24.5</v>
      </c>
      <c r="F12" s="314"/>
      <c r="G12" s="316">
        <v>12.005000000000001</v>
      </c>
      <c r="H12" s="316">
        <v>12.005000000000001</v>
      </c>
      <c r="I12" s="316">
        <v>12.005000000000001</v>
      </c>
      <c r="J12" s="176"/>
      <c r="K12" s="319">
        <v>37257</v>
      </c>
      <c r="L12" s="316">
        <v>25.553000000000001</v>
      </c>
      <c r="M12" s="316">
        <v>25.553000000000001</v>
      </c>
      <c r="N12" s="316">
        <v>25.553000000000001</v>
      </c>
      <c r="O12" s="316"/>
      <c r="P12" s="316">
        <v>24.362000000000002</v>
      </c>
      <c r="Q12" s="316">
        <v>24.362000000000002</v>
      </c>
      <c r="R12" s="316">
        <v>24.362000000000002</v>
      </c>
      <c r="S12" s="316"/>
      <c r="T12" s="316">
        <v>0.85272693600000005</v>
      </c>
      <c r="U12" s="316">
        <v>0.85272693600000005</v>
      </c>
      <c r="V12" s="316">
        <v>0.85272693600000005</v>
      </c>
      <c r="W12" s="316"/>
      <c r="X12" s="314">
        <v>0.59</v>
      </c>
      <c r="Y12" s="314">
        <v>0.59</v>
      </c>
      <c r="Z12" s="314">
        <v>0.59</v>
      </c>
      <c r="AA12" s="314"/>
      <c r="AB12" s="314">
        <v>0.19500000000000001</v>
      </c>
      <c r="AC12" s="314">
        <v>0.19500000000000001</v>
      </c>
      <c r="AD12" s="314">
        <v>0.19500000000000001</v>
      </c>
      <c r="AE12" s="314"/>
      <c r="AF12" s="314">
        <v>0.67</v>
      </c>
      <c r="AG12" s="314">
        <v>0.67</v>
      </c>
      <c r="AH12" s="314">
        <v>0.67</v>
      </c>
      <c r="AI12" s="314"/>
      <c r="AJ12" s="314">
        <v>0.45500000000000002</v>
      </c>
      <c r="AK12" s="314">
        <v>0.45500000000000002</v>
      </c>
      <c r="AL12" s="314">
        <v>0.45500000000000002</v>
      </c>
      <c r="AM12" s="316"/>
      <c r="AN12" s="316">
        <v>2</v>
      </c>
      <c r="AO12" s="316">
        <v>0</v>
      </c>
      <c r="AP12" s="176"/>
      <c r="AQ12" s="176">
        <v>200</v>
      </c>
      <c r="AR12" s="332">
        <v>0.9</v>
      </c>
      <c r="AS12" s="332">
        <v>0.9</v>
      </c>
      <c r="AT12" s="332">
        <v>0.87655715499999998</v>
      </c>
      <c r="AU12" s="332">
        <v>0.87655715499999998</v>
      </c>
      <c r="AV12" s="332">
        <v>0.85</v>
      </c>
      <c r="AW12" s="332">
        <v>0.81</v>
      </c>
      <c r="AX12" s="332">
        <v>0.81</v>
      </c>
      <c r="AY12" s="332">
        <v>0.81</v>
      </c>
      <c r="AZ12" s="332">
        <v>0.81</v>
      </c>
      <c r="BA12" s="332">
        <v>0.87655715499999998</v>
      </c>
      <c r="BB12" s="332">
        <v>0.87655715499999998</v>
      </c>
      <c r="BC12" s="332">
        <v>0.9</v>
      </c>
      <c r="BD12" s="176" t="s">
        <v>159</v>
      </c>
      <c r="BE12" s="176"/>
      <c r="BF12" s="319">
        <v>37257</v>
      </c>
      <c r="BG12" s="331">
        <v>0.8</v>
      </c>
      <c r="BH12" s="176"/>
      <c r="BI12" s="314"/>
      <c r="BJ12" s="84"/>
      <c r="BK12" s="84"/>
      <c r="BL12" s="84"/>
      <c r="BM12"/>
      <c r="BN12"/>
      <c r="BO12"/>
      <c r="BP12"/>
      <c r="BQ12"/>
      <c r="BR12" s="84"/>
      <c r="BT12" s="146">
        <f t="shared" si="0"/>
        <v>37469</v>
      </c>
      <c r="BU12" s="145">
        <v>2.0410206486130501E-2</v>
      </c>
      <c r="BV12" s="84"/>
      <c r="BW12" s="84"/>
      <c r="BX12" s="84"/>
      <c r="BY12" s="84"/>
      <c r="BZ12" s="84"/>
      <c r="CA12" s="84"/>
      <c r="CB12" s="84"/>
      <c r="CC12" s="84"/>
      <c r="CD12" s="84"/>
      <c r="CE12" s="84"/>
    </row>
    <row r="13" spans="1:83" ht="12.75" x14ac:dyDescent="0.2">
      <c r="B13" s="329">
        <v>37209</v>
      </c>
      <c r="C13" s="316">
        <v>24.5</v>
      </c>
      <c r="D13" s="316">
        <v>24.5</v>
      </c>
      <c r="E13" s="316">
        <v>24.5</v>
      </c>
      <c r="F13" s="314"/>
      <c r="G13" s="316">
        <v>12.005000000000001</v>
      </c>
      <c r="H13" s="316">
        <v>12.005000000000001</v>
      </c>
      <c r="I13" s="316">
        <v>12.005000000000001</v>
      </c>
      <c r="J13" s="176"/>
      <c r="K13" s="319">
        <v>37288</v>
      </c>
      <c r="L13" s="316">
        <v>23.803000000000001</v>
      </c>
      <c r="M13" s="316">
        <v>23.803000000000001</v>
      </c>
      <c r="N13" s="316">
        <v>23.803000000000001</v>
      </c>
      <c r="O13" s="316"/>
      <c r="P13" s="316">
        <v>22.862000000000002</v>
      </c>
      <c r="Q13" s="316">
        <v>22.862000000000002</v>
      </c>
      <c r="R13" s="316">
        <v>22.862000000000002</v>
      </c>
      <c r="S13" s="316"/>
      <c r="T13" s="316">
        <v>0.85272693600000005</v>
      </c>
      <c r="U13" s="316">
        <v>0.85272693600000005</v>
      </c>
      <c r="V13" s="316">
        <v>0.85272693600000005</v>
      </c>
      <c r="W13" s="316"/>
      <c r="X13" s="314">
        <v>0.59</v>
      </c>
      <c r="Y13" s="314">
        <v>0.59</v>
      </c>
      <c r="Z13" s="314">
        <v>0.59</v>
      </c>
      <c r="AA13" s="314"/>
      <c r="AB13" s="314">
        <v>0.19500000000000001</v>
      </c>
      <c r="AC13" s="314">
        <v>0.19500000000000001</v>
      </c>
      <c r="AD13" s="314">
        <v>0.19500000000000001</v>
      </c>
      <c r="AE13" s="314"/>
      <c r="AF13" s="314">
        <v>0.67</v>
      </c>
      <c r="AG13" s="314">
        <v>0.67</v>
      </c>
      <c r="AH13" s="314">
        <v>0.67</v>
      </c>
      <c r="AI13" s="314"/>
      <c r="AJ13" s="314">
        <v>0.45500000000000002</v>
      </c>
      <c r="AK13" s="314">
        <v>0.45500000000000002</v>
      </c>
      <c r="AL13" s="314">
        <v>0.45500000000000002</v>
      </c>
      <c r="AM13" s="316"/>
      <c r="AN13" s="316">
        <v>2</v>
      </c>
      <c r="AO13" s="316">
        <v>0</v>
      </c>
      <c r="AP13" s="176"/>
      <c r="AQ13" s="176">
        <v>300</v>
      </c>
      <c r="AR13" s="332">
        <v>0.85</v>
      </c>
      <c r="AS13" s="332">
        <v>0.85</v>
      </c>
      <c r="AT13" s="332">
        <v>0.85706971700000001</v>
      </c>
      <c r="AU13" s="332">
        <v>0.85706971700000001</v>
      </c>
      <c r="AV13" s="332">
        <v>0.75</v>
      </c>
      <c r="AW13" s="332">
        <v>0.81</v>
      </c>
      <c r="AX13" s="332">
        <v>0.81</v>
      </c>
      <c r="AY13" s="332">
        <v>0.81</v>
      </c>
      <c r="AZ13" s="332">
        <v>0.81</v>
      </c>
      <c r="BA13" s="332">
        <v>0.85706971700000001</v>
      </c>
      <c r="BB13" s="332">
        <v>0.85706971700000001</v>
      </c>
      <c r="BC13" s="332">
        <v>0.85</v>
      </c>
      <c r="BD13" s="176" t="s">
        <v>159</v>
      </c>
      <c r="BE13" s="176"/>
      <c r="BF13" s="319">
        <v>37288</v>
      </c>
      <c r="BG13" s="331">
        <v>0.8</v>
      </c>
      <c r="BH13" s="176"/>
      <c r="BI13" s="314"/>
      <c r="BJ13" s="84"/>
      <c r="BK13" s="84"/>
      <c r="BL13" s="84"/>
      <c r="BM13"/>
      <c r="BN13"/>
      <c r="BO13"/>
      <c r="BP13"/>
      <c r="BQ13"/>
      <c r="BR13" s="84"/>
      <c r="BT13" s="146">
        <f t="shared" si="0"/>
        <v>37500</v>
      </c>
      <c r="BU13" s="145">
        <v>2.0654804623980699E-2</v>
      </c>
      <c r="BV13" s="84"/>
      <c r="BW13" s="84"/>
      <c r="BX13" s="84"/>
      <c r="BY13" s="84"/>
      <c r="BZ13" s="84"/>
      <c r="CA13" s="84"/>
      <c r="CB13" s="84"/>
      <c r="CC13" s="84"/>
      <c r="CD13" s="84"/>
      <c r="CE13" s="84"/>
    </row>
    <row r="14" spans="1:83" ht="12.75" x14ac:dyDescent="0.2">
      <c r="B14" s="329">
        <v>37210</v>
      </c>
      <c r="C14" s="316">
        <v>24.5</v>
      </c>
      <c r="D14" s="316">
        <v>24.5</v>
      </c>
      <c r="E14" s="316">
        <v>24.5</v>
      </c>
      <c r="F14" s="314"/>
      <c r="G14" s="316">
        <v>12.005000000000001</v>
      </c>
      <c r="H14" s="316">
        <v>12.005000000000001</v>
      </c>
      <c r="I14" s="316">
        <v>12.005000000000001</v>
      </c>
      <c r="J14" s="176"/>
      <c r="K14" s="319">
        <v>37316</v>
      </c>
      <c r="L14" s="316">
        <v>25.9</v>
      </c>
      <c r="M14" s="316">
        <v>25.9</v>
      </c>
      <c r="N14" s="316">
        <v>25.9</v>
      </c>
      <c r="O14" s="316"/>
      <c r="P14" s="316">
        <v>24.84</v>
      </c>
      <c r="Q14" s="316">
        <v>24.84</v>
      </c>
      <c r="R14" s="316">
        <v>24.84</v>
      </c>
      <c r="S14" s="316"/>
      <c r="T14" s="316">
        <v>0.85272693600000005</v>
      </c>
      <c r="U14" s="316">
        <v>0.85272693600000005</v>
      </c>
      <c r="V14" s="316">
        <v>0.85272693600000005</v>
      </c>
      <c r="W14" s="316"/>
      <c r="X14" s="314">
        <v>0.44</v>
      </c>
      <c r="Y14" s="314">
        <v>0.44</v>
      </c>
      <c r="Z14" s="314">
        <v>0.44</v>
      </c>
      <c r="AA14" s="314"/>
      <c r="AB14" s="314">
        <v>0.17499999999999999</v>
      </c>
      <c r="AC14" s="314">
        <v>0.17499999999999999</v>
      </c>
      <c r="AD14" s="314">
        <v>0.17499999999999999</v>
      </c>
      <c r="AE14" s="314"/>
      <c r="AF14" s="314">
        <v>0.55000000000000004</v>
      </c>
      <c r="AG14" s="314">
        <v>0.55000000000000004</v>
      </c>
      <c r="AH14" s="314">
        <v>0.55000000000000004</v>
      </c>
      <c r="AI14" s="314"/>
      <c r="AJ14" s="314">
        <v>0.29400000000000004</v>
      </c>
      <c r="AK14" s="314">
        <v>0.29400000000000004</v>
      </c>
      <c r="AL14" s="314">
        <v>0.29400000000000004</v>
      </c>
      <c r="AM14" s="316"/>
      <c r="AN14" s="316">
        <v>2</v>
      </c>
      <c r="AO14" s="316">
        <v>0</v>
      </c>
      <c r="AP14" s="176"/>
      <c r="AQ14" s="176">
        <v>400</v>
      </c>
      <c r="AR14" s="332">
        <v>0.85</v>
      </c>
      <c r="AS14" s="332">
        <v>0.85</v>
      </c>
      <c r="AT14" s="332">
        <v>0.85199729299999993</v>
      </c>
      <c r="AU14" s="332">
        <v>0.85199729299999993</v>
      </c>
      <c r="AV14" s="332">
        <v>0.75</v>
      </c>
      <c r="AW14" s="332">
        <v>0.81</v>
      </c>
      <c r="AX14" s="332">
        <v>0.81</v>
      </c>
      <c r="AY14" s="332">
        <v>0.81</v>
      </c>
      <c r="AZ14" s="332">
        <v>0.81</v>
      </c>
      <c r="BA14" s="332">
        <v>0.85199729299999993</v>
      </c>
      <c r="BB14" s="332">
        <v>0.85199729299999993</v>
      </c>
      <c r="BC14" s="332">
        <v>0.85</v>
      </c>
      <c r="BD14" s="176" t="s">
        <v>159</v>
      </c>
      <c r="BE14" s="176"/>
      <c r="BF14" s="319">
        <v>37316</v>
      </c>
      <c r="BG14" s="331">
        <v>0.85</v>
      </c>
      <c r="BH14" s="176"/>
      <c r="BI14" s="314"/>
      <c r="BJ14" s="84"/>
      <c r="BK14" s="84"/>
      <c r="BL14" s="84"/>
      <c r="BM14"/>
      <c r="BN14"/>
      <c r="BO14"/>
      <c r="BP14"/>
      <c r="BQ14"/>
      <c r="BR14" s="84"/>
      <c r="BT14" s="146">
        <f t="shared" si="0"/>
        <v>37530</v>
      </c>
      <c r="BU14" s="145">
        <v>2.0969549152138899E-2</v>
      </c>
      <c r="BV14" s="84"/>
      <c r="BW14" s="84"/>
      <c r="BX14" s="84"/>
      <c r="BY14" s="84"/>
      <c r="BZ14" s="84"/>
      <c r="CA14" s="84"/>
      <c r="CB14" s="84"/>
      <c r="CC14" s="84"/>
      <c r="CD14" s="84"/>
      <c r="CE14" s="84"/>
    </row>
    <row r="15" spans="1:83" ht="12.75" x14ac:dyDescent="0.2">
      <c r="B15" s="329">
        <v>37211</v>
      </c>
      <c r="C15" s="316">
        <v>24.5</v>
      </c>
      <c r="D15" s="316">
        <v>24.5</v>
      </c>
      <c r="E15" s="316">
        <v>24.5</v>
      </c>
      <c r="F15" s="314"/>
      <c r="G15" s="316">
        <v>12.005000000000001</v>
      </c>
      <c r="H15" s="316">
        <v>12.005000000000001</v>
      </c>
      <c r="I15" s="316">
        <v>12.005000000000001</v>
      </c>
      <c r="J15" s="176"/>
      <c r="K15" s="319">
        <v>37347</v>
      </c>
      <c r="L15" s="316">
        <v>26.669</v>
      </c>
      <c r="M15" s="316">
        <v>26.669</v>
      </c>
      <c r="N15" s="316">
        <v>26.669</v>
      </c>
      <c r="O15" s="316"/>
      <c r="P15" s="316">
        <v>25.227</v>
      </c>
      <c r="Q15" s="316">
        <v>25.227</v>
      </c>
      <c r="R15" s="316">
        <v>25.227</v>
      </c>
      <c r="S15" s="316"/>
      <c r="T15" s="316">
        <v>0.85272693600000005</v>
      </c>
      <c r="U15" s="316">
        <v>0.85272693600000005</v>
      </c>
      <c r="V15" s="316">
        <v>0.85272693600000005</v>
      </c>
      <c r="W15" s="316"/>
      <c r="X15" s="314">
        <v>0.44</v>
      </c>
      <c r="Y15" s="314">
        <v>0.44</v>
      </c>
      <c r="Z15" s="314">
        <v>0.44</v>
      </c>
      <c r="AA15" s="314"/>
      <c r="AB15" s="314">
        <v>0.17499999999999999</v>
      </c>
      <c r="AC15" s="314">
        <v>0.17499999999999999</v>
      </c>
      <c r="AD15" s="314">
        <v>0.17499999999999999</v>
      </c>
      <c r="AE15" s="314"/>
      <c r="AF15" s="314">
        <v>0.55000000000000004</v>
      </c>
      <c r="AG15" s="314">
        <v>0.55000000000000004</v>
      </c>
      <c r="AH15" s="314">
        <v>0.55000000000000004</v>
      </c>
      <c r="AI15" s="314"/>
      <c r="AJ15" s="314">
        <v>0.29400000000000004</v>
      </c>
      <c r="AK15" s="314">
        <v>0.29400000000000004</v>
      </c>
      <c r="AL15" s="314">
        <v>0.29400000000000004</v>
      </c>
      <c r="AM15" s="316"/>
      <c r="AN15" s="316">
        <v>3</v>
      </c>
      <c r="AO15" s="316">
        <v>0</v>
      </c>
      <c r="AP15" s="176"/>
      <c r="AQ15" s="176">
        <v>500</v>
      </c>
      <c r="AR15" s="332">
        <v>0.88</v>
      </c>
      <c r="AS15" s="332">
        <v>0.88</v>
      </c>
      <c r="AT15" s="332">
        <v>0.86251851899999998</v>
      </c>
      <c r="AU15" s="332">
        <v>0.86251851899999998</v>
      </c>
      <c r="AV15" s="332">
        <v>0.81499999999999995</v>
      </c>
      <c r="AW15" s="332">
        <v>0.85499999999999998</v>
      </c>
      <c r="AX15" s="332">
        <v>0.85499999999999998</v>
      </c>
      <c r="AY15" s="332">
        <v>0.85499999999999998</v>
      </c>
      <c r="AZ15" s="332">
        <v>0.85499999999999998</v>
      </c>
      <c r="BA15" s="332">
        <v>0.86251851899999998</v>
      </c>
      <c r="BB15" s="332">
        <v>0.86251851899999998</v>
      </c>
      <c r="BC15" s="332">
        <v>0.88</v>
      </c>
      <c r="BD15" s="176" t="s">
        <v>159</v>
      </c>
      <c r="BE15" s="176"/>
      <c r="BF15" s="319">
        <v>37347</v>
      </c>
      <c r="BG15" s="331">
        <v>0.85</v>
      </c>
      <c r="BH15" s="176"/>
      <c r="BI15" s="314"/>
      <c r="BJ15" s="84"/>
      <c r="BK15" s="84"/>
      <c r="BL15" s="84"/>
      <c r="BM15"/>
      <c r="BN15"/>
      <c r="BO15"/>
      <c r="BP15"/>
      <c r="BQ15"/>
      <c r="BR15" s="84"/>
      <c r="BT15" s="146">
        <f t="shared" si="0"/>
        <v>37561</v>
      </c>
      <c r="BU15" s="145">
        <v>2.14054747966257E-2</v>
      </c>
      <c r="BV15" s="84"/>
      <c r="BW15" s="84"/>
      <c r="BX15" s="84"/>
      <c r="BY15" s="84"/>
      <c r="BZ15" s="84"/>
      <c r="CA15" s="84"/>
      <c r="CB15" s="84"/>
      <c r="CC15" s="84"/>
      <c r="CD15" s="84"/>
      <c r="CE15" s="84"/>
    </row>
    <row r="16" spans="1:83" ht="12.75" x14ac:dyDescent="0.2">
      <c r="B16" s="329">
        <v>37212</v>
      </c>
      <c r="C16" s="316">
        <v>23.5</v>
      </c>
      <c r="D16" s="316">
        <v>23.5</v>
      </c>
      <c r="E16" s="316">
        <v>23.5</v>
      </c>
      <c r="F16" s="314"/>
      <c r="G16" s="316">
        <v>12.005000000000001</v>
      </c>
      <c r="H16" s="316">
        <v>12.005000000000001</v>
      </c>
      <c r="I16" s="316">
        <v>12.005000000000001</v>
      </c>
      <c r="J16" s="176"/>
      <c r="K16" s="319">
        <v>37377</v>
      </c>
      <c r="L16" s="316">
        <v>25.873000000000001</v>
      </c>
      <c r="M16" s="316">
        <v>25.873000000000001</v>
      </c>
      <c r="N16" s="316">
        <v>25.873000000000001</v>
      </c>
      <c r="O16" s="316"/>
      <c r="P16" s="316">
        <v>23.503</v>
      </c>
      <c r="Q16" s="316">
        <v>23.503</v>
      </c>
      <c r="R16" s="316">
        <v>23.503</v>
      </c>
      <c r="S16" s="316"/>
      <c r="T16" s="316">
        <v>0.85272693600000005</v>
      </c>
      <c r="U16" s="316">
        <v>0.85272693600000005</v>
      </c>
      <c r="V16" s="316">
        <v>0.85272693600000005</v>
      </c>
      <c r="W16" s="316"/>
      <c r="X16" s="314">
        <v>0.4</v>
      </c>
      <c r="Y16" s="314">
        <v>0.4</v>
      </c>
      <c r="Z16" s="314">
        <v>0.4</v>
      </c>
      <c r="AA16" s="314"/>
      <c r="AB16" s="314">
        <v>0.17499999999999999</v>
      </c>
      <c r="AC16" s="314">
        <v>0.17499999999999999</v>
      </c>
      <c r="AD16" s="314">
        <v>0.17499999999999999</v>
      </c>
      <c r="AE16" s="314"/>
      <c r="AF16" s="314">
        <v>0.5</v>
      </c>
      <c r="AG16" s="314">
        <v>0.5</v>
      </c>
      <c r="AH16" s="314">
        <v>0.5</v>
      </c>
      <c r="AI16" s="314"/>
      <c r="AJ16" s="314">
        <v>0.35</v>
      </c>
      <c r="AK16" s="314">
        <v>0.35</v>
      </c>
      <c r="AL16" s="314">
        <v>0.35</v>
      </c>
      <c r="AM16" s="316"/>
      <c r="AN16" s="316">
        <v>3</v>
      </c>
      <c r="AO16" s="316">
        <v>0</v>
      </c>
      <c r="AP16" s="176"/>
      <c r="AQ16" s="176">
        <v>600</v>
      </c>
      <c r="AR16" s="332">
        <v>1.25</v>
      </c>
      <c r="AS16" s="332">
        <v>1.25</v>
      </c>
      <c r="AT16" s="332">
        <v>0.86567707500000002</v>
      </c>
      <c r="AU16" s="332">
        <v>0.86567707500000002</v>
      </c>
      <c r="AV16" s="332">
        <v>0.82499999999999996</v>
      </c>
      <c r="AW16" s="332">
        <v>0.96499999999999997</v>
      </c>
      <c r="AX16" s="332">
        <v>0.96499999999999997</v>
      </c>
      <c r="AY16" s="332">
        <v>0.96499999999999997</v>
      </c>
      <c r="AZ16" s="332">
        <v>0.96499999999999997</v>
      </c>
      <c r="BA16" s="332">
        <v>0.86567707500000002</v>
      </c>
      <c r="BB16" s="332">
        <v>0.86567707500000002</v>
      </c>
      <c r="BC16" s="332">
        <v>1.25</v>
      </c>
      <c r="BD16" s="176" t="s">
        <v>159</v>
      </c>
      <c r="BE16" s="176"/>
      <c r="BF16" s="319">
        <v>37377</v>
      </c>
      <c r="BG16" s="331">
        <v>0.89</v>
      </c>
      <c r="BH16" s="176"/>
      <c r="BI16" s="314"/>
      <c r="BJ16" s="84"/>
      <c r="BK16" s="84"/>
      <c r="BL16" s="84"/>
      <c r="BM16"/>
      <c r="BN16"/>
      <c r="BO16"/>
      <c r="BP16"/>
      <c r="BQ16"/>
      <c r="BR16" s="84"/>
      <c r="BT16" s="146">
        <f t="shared" si="0"/>
        <v>37591</v>
      </c>
      <c r="BU16" s="145">
        <v>2.1827338384815299E-2</v>
      </c>
      <c r="BV16" s="84"/>
      <c r="BW16" s="84"/>
      <c r="BX16" s="84"/>
      <c r="BY16" s="84"/>
      <c r="BZ16" s="84"/>
      <c r="CA16" s="84"/>
      <c r="CB16" s="84"/>
      <c r="CC16" s="84"/>
      <c r="CD16" s="84"/>
      <c r="CE16" s="84"/>
    </row>
    <row r="17" spans="2:83" ht="12.75" x14ac:dyDescent="0.2">
      <c r="B17" s="329">
        <v>37213</v>
      </c>
      <c r="C17" s="316">
        <v>23.5</v>
      </c>
      <c r="D17" s="316">
        <v>23.5</v>
      </c>
      <c r="E17" s="316">
        <v>23.5</v>
      </c>
      <c r="F17" s="314"/>
      <c r="G17" s="316">
        <v>12.005000000000001</v>
      </c>
      <c r="H17" s="316">
        <v>12.005000000000001</v>
      </c>
      <c r="I17" s="316">
        <v>12.005000000000001</v>
      </c>
      <c r="J17" s="176"/>
      <c r="K17" s="319">
        <v>37408</v>
      </c>
      <c r="L17" s="316">
        <v>26.83</v>
      </c>
      <c r="M17" s="316">
        <v>26.83</v>
      </c>
      <c r="N17" s="316">
        <v>26.83</v>
      </c>
      <c r="O17" s="316"/>
      <c r="P17" s="316">
        <v>25.713000000000001</v>
      </c>
      <c r="Q17" s="316">
        <v>25.713000000000001</v>
      </c>
      <c r="R17" s="316">
        <v>25.713000000000001</v>
      </c>
      <c r="S17" s="316"/>
      <c r="T17" s="316">
        <v>0.85272693600000005</v>
      </c>
      <c r="U17" s="316">
        <v>0.85272693600000005</v>
      </c>
      <c r="V17" s="316">
        <v>0.85272693600000005</v>
      </c>
      <c r="W17" s="316"/>
      <c r="X17" s="314">
        <v>0.4</v>
      </c>
      <c r="Y17" s="314">
        <v>0.4</v>
      </c>
      <c r="Z17" s="314">
        <v>0.4</v>
      </c>
      <c r="AA17" s="314"/>
      <c r="AB17" s="314">
        <v>0.18</v>
      </c>
      <c r="AC17" s="314">
        <v>0.18</v>
      </c>
      <c r="AD17" s="314">
        <v>0.18</v>
      </c>
      <c r="AE17" s="314"/>
      <c r="AF17" s="314">
        <v>0.55000000000000004</v>
      </c>
      <c r="AG17" s="314">
        <v>0.55000000000000004</v>
      </c>
      <c r="AH17" s="314">
        <v>0.55000000000000004</v>
      </c>
      <c r="AI17" s="314"/>
      <c r="AJ17" s="314">
        <v>0.42</v>
      </c>
      <c r="AK17" s="314">
        <v>0.42</v>
      </c>
      <c r="AL17" s="314">
        <v>0.42</v>
      </c>
      <c r="AM17" s="316"/>
      <c r="AN17" s="316">
        <v>3</v>
      </c>
      <c r="AO17" s="316">
        <v>0.15</v>
      </c>
      <c r="AP17" s="176"/>
      <c r="AQ17" s="176">
        <v>700</v>
      </c>
      <c r="AR17" s="332">
        <v>1.1499999999999999</v>
      </c>
      <c r="AS17" s="332">
        <v>1.1499999999999999</v>
      </c>
      <c r="AT17" s="332">
        <v>1.1499999999999999</v>
      </c>
      <c r="AU17" s="332">
        <v>0.75</v>
      </c>
      <c r="AV17" s="332">
        <v>0.45</v>
      </c>
      <c r="AW17" s="332">
        <v>0.5</v>
      </c>
      <c r="AX17" s="332">
        <v>0.4</v>
      </c>
      <c r="AY17" s="332">
        <v>0.4</v>
      </c>
      <c r="AZ17" s="332">
        <v>0.5</v>
      </c>
      <c r="BA17" s="332">
        <v>0.75</v>
      </c>
      <c r="BB17" s="332">
        <v>1.1499999999999999</v>
      </c>
      <c r="BC17" s="332">
        <v>1.1499999999999999</v>
      </c>
      <c r="BD17" s="176" t="s">
        <v>158</v>
      </c>
      <c r="BE17" s="176"/>
      <c r="BF17" s="319">
        <v>37408</v>
      </c>
      <c r="BG17" s="331">
        <v>0.89</v>
      </c>
      <c r="BH17" s="176"/>
      <c r="BI17" s="314"/>
      <c r="BJ17" s="84"/>
      <c r="BK17" s="84"/>
      <c r="BL17" s="84"/>
      <c r="BM17"/>
      <c r="BN17"/>
      <c r="BO17"/>
      <c r="BP17"/>
      <c r="BQ17"/>
      <c r="BR17" s="84"/>
      <c r="BT17" s="146">
        <f t="shared" si="0"/>
        <v>37622</v>
      </c>
      <c r="BU17" s="145">
        <v>2.2327339351510201E-2</v>
      </c>
      <c r="BV17" s="84"/>
      <c r="BW17" s="84"/>
      <c r="BX17" s="84"/>
      <c r="BY17" s="84"/>
      <c r="BZ17" s="84"/>
      <c r="CA17" s="84"/>
      <c r="CB17" s="84"/>
      <c r="CC17" s="84"/>
      <c r="CD17" s="84"/>
      <c r="CE17" s="84"/>
    </row>
    <row r="18" spans="2:83" ht="12.75" x14ac:dyDescent="0.2">
      <c r="B18" s="329">
        <v>37214</v>
      </c>
      <c r="C18" s="316">
        <v>24.5</v>
      </c>
      <c r="D18" s="316">
        <v>24.5</v>
      </c>
      <c r="E18" s="316">
        <v>24.5</v>
      </c>
      <c r="F18" s="314"/>
      <c r="G18" s="316">
        <v>12.005000000000001</v>
      </c>
      <c r="H18" s="316">
        <v>12.005000000000001</v>
      </c>
      <c r="I18" s="316">
        <v>12.005000000000001</v>
      </c>
      <c r="J18" s="176"/>
      <c r="K18" s="319">
        <v>37438</v>
      </c>
      <c r="L18" s="316">
        <v>34.46</v>
      </c>
      <c r="M18" s="316">
        <v>34.46</v>
      </c>
      <c r="N18" s="316">
        <v>34.46</v>
      </c>
      <c r="O18" s="316"/>
      <c r="P18" s="316">
        <v>35.74</v>
      </c>
      <c r="Q18" s="316">
        <v>35.74</v>
      </c>
      <c r="R18" s="316">
        <v>35.74</v>
      </c>
      <c r="S18" s="316"/>
      <c r="T18" s="316">
        <v>0.85272693600000005</v>
      </c>
      <c r="U18" s="316">
        <v>0.85272693600000005</v>
      </c>
      <c r="V18" s="316">
        <v>0.85272693600000005</v>
      </c>
      <c r="W18" s="316"/>
      <c r="X18" s="314">
        <v>0.435</v>
      </c>
      <c r="Y18" s="314">
        <v>0.435</v>
      </c>
      <c r="Z18" s="314">
        <v>0.435</v>
      </c>
      <c r="AA18" s="314"/>
      <c r="AB18" s="314">
        <v>0.19</v>
      </c>
      <c r="AC18" s="314">
        <v>0.19</v>
      </c>
      <c r="AD18" s="314">
        <v>0.19</v>
      </c>
      <c r="AE18" s="314"/>
      <c r="AF18" s="314">
        <v>0.67</v>
      </c>
      <c r="AG18" s="314">
        <v>0.67</v>
      </c>
      <c r="AH18" s="314">
        <v>0.67</v>
      </c>
      <c r="AI18" s="314"/>
      <c r="AJ18" s="314">
        <v>0.52500000000000002</v>
      </c>
      <c r="AK18" s="314">
        <v>0.52500000000000002</v>
      </c>
      <c r="AL18" s="314">
        <v>0.52500000000000002</v>
      </c>
      <c r="AM18" s="316"/>
      <c r="AN18" s="316">
        <v>4</v>
      </c>
      <c r="AO18" s="316">
        <v>0.15</v>
      </c>
      <c r="AP18" s="176"/>
      <c r="AQ18" s="176">
        <v>800</v>
      </c>
      <c r="AR18" s="332">
        <v>1.3</v>
      </c>
      <c r="AS18" s="332">
        <v>1.3</v>
      </c>
      <c r="AT18" s="332">
        <v>1.3</v>
      </c>
      <c r="AU18" s="332">
        <v>0.8</v>
      </c>
      <c r="AV18" s="332">
        <v>0.5</v>
      </c>
      <c r="AW18" s="332">
        <v>0.5</v>
      </c>
      <c r="AX18" s="332">
        <v>0.42</v>
      </c>
      <c r="AY18" s="332">
        <v>0.42</v>
      </c>
      <c r="AZ18" s="332">
        <v>0.5</v>
      </c>
      <c r="BA18" s="332">
        <v>0.8</v>
      </c>
      <c r="BB18" s="332">
        <v>1.3</v>
      </c>
      <c r="BC18" s="332">
        <v>1.3</v>
      </c>
      <c r="BD18" s="176" t="s">
        <v>158</v>
      </c>
      <c r="BE18" s="176"/>
      <c r="BF18" s="319">
        <v>37438</v>
      </c>
      <c r="BG18" s="331">
        <v>0.89</v>
      </c>
      <c r="BH18" s="176"/>
      <c r="BI18" s="314"/>
      <c r="BJ18" s="84"/>
      <c r="BK18" s="84"/>
      <c r="BL18" s="84"/>
      <c r="BM18"/>
      <c r="BN18"/>
      <c r="BO18"/>
      <c r="BP18"/>
      <c r="BQ18"/>
      <c r="BR18" s="84"/>
      <c r="BT18" s="146">
        <f t="shared" si="0"/>
        <v>37653</v>
      </c>
      <c r="BU18" s="145">
        <v>2.2905146012515601E-2</v>
      </c>
      <c r="BV18" s="84"/>
      <c r="BW18" s="84"/>
      <c r="BX18" s="84"/>
      <c r="BY18" s="84"/>
      <c r="BZ18" s="84"/>
      <c r="CA18" s="84"/>
      <c r="CB18" s="84"/>
      <c r="CC18" s="84"/>
      <c r="CD18" s="84"/>
      <c r="CE18" s="84"/>
    </row>
    <row r="19" spans="2:83" ht="12.75" x14ac:dyDescent="0.2">
      <c r="B19" s="329">
        <v>37215</v>
      </c>
      <c r="C19" s="316">
        <v>24.5</v>
      </c>
      <c r="D19" s="316">
        <v>24.5</v>
      </c>
      <c r="E19" s="316">
        <v>24.5</v>
      </c>
      <c r="F19" s="314"/>
      <c r="G19" s="316">
        <v>12.005000000000001</v>
      </c>
      <c r="H19" s="316">
        <v>12.005000000000001</v>
      </c>
      <c r="I19" s="316">
        <v>12.005000000000001</v>
      </c>
      <c r="J19" s="176"/>
      <c r="K19" s="319">
        <v>37469</v>
      </c>
      <c r="L19" s="316">
        <v>33.96</v>
      </c>
      <c r="M19" s="316">
        <v>33.96</v>
      </c>
      <c r="N19" s="316">
        <v>33.96</v>
      </c>
      <c r="O19" s="316"/>
      <c r="P19" s="316">
        <v>35.24</v>
      </c>
      <c r="Q19" s="316">
        <v>35.24</v>
      </c>
      <c r="R19" s="316">
        <v>35.24</v>
      </c>
      <c r="S19" s="316"/>
      <c r="T19" s="316">
        <v>0.85272693600000005</v>
      </c>
      <c r="U19" s="316">
        <v>0.85272693600000005</v>
      </c>
      <c r="V19" s="316">
        <v>0.85272693600000005</v>
      </c>
      <c r="W19" s="316"/>
      <c r="X19" s="314">
        <v>0.435</v>
      </c>
      <c r="Y19" s="314">
        <v>0.435</v>
      </c>
      <c r="Z19" s="314">
        <v>0.435</v>
      </c>
      <c r="AA19" s="314"/>
      <c r="AB19" s="314">
        <v>0.19</v>
      </c>
      <c r="AC19" s="314">
        <v>0.19</v>
      </c>
      <c r="AD19" s="314">
        <v>0.19</v>
      </c>
      <c r="AE19" s="314"/>
      <c r="AF19" s="314">
        <v>0.67</v>
      </c>
      <c r="AG19" s="314">
        <v>0.67</v>
      </c>
      <c r="AH19" s="314">
        <v>0.67</v>
      </c>
      <c r="AI19" s="314"/>
      <c r="AJ19" s="314">
        <v>0.52500000000000002</v>
      </c>
      <c r="AK19" s="314">
        <v>0.52500000000000002</v>
      </c>
      <c r="AL19" s="314">
        <v>0.52500000000000002</v>
      </c>
      <c r="AM19" s="316"/>
      <c r="AN19" s="316">
        <v>4</v>
      </c>
      <c r="AO19" s="316">
        <v>0.15</v>
      </c>
      <c r="AP19" s="176"/>
      <c r="AQ19" s="176">
        <v>900</v>
      </c>
      <c r="AR19" s="332">
        <v>1.2</v>
      </c>
      <c r="AS19" s="332">
        <v>1.2</v>
      </c>
      <c r="AT19" s="332">
        <v>1.2</v>
      </c>
      <c r="AU19" s="332">
        <v>0.85</v>
      </c>
      <c r="AV19" s="332">
        <v>0.55000000000000004</v>
      </c>
      <c r="AW19" s="332">
        <v>0.55000000000000004</v>
      </c>
      <c r="AX19" s="332">
        <v>0.47</v>
      </c>
      <c r="AY19" s="332">
        <v>0.47</v>
      </c>
      <c r="AZ19" s="332">
        <v>0.55000000000000004</v>
      </c>
      <c r="BA19" s="332">
        <v>0.85</v>
      </c>
      <c r="BB19" s="332">
        <v>1.2</v>
      </c>
      <c r="BC19" s="332">
        <v>1.2</v>
      </c>
      <c r="BD19" s="176" t="s">
        <v>158</v>
      </c>
      <c r="BE19" s="176"/>
      <c r="BF19" s="319">
        <v>37469</v>
      </c>
      <c r="BG19" s="331">
        <v>0.89</v>
      </c>
      <c r="BH19" s="176"/>
      <c r="BI19" s="314"/>
      <c r="BJ19" s="84"/>
      <c r="BK19" s="84"/>
      <c r="BL19" s="84"/>
      <c r="BM19"/>
      <c r="BN19"/>
      <c r="BO19"/>
      <c r="BP19"/>
      <c r="BQ19"/>
      <c r="BR19" s="84"/>
      <c r="BT19" s="146">
        <f t="shared" si="0"/>
        <v>37681</v>
      </c>
      <c r="BU19" s="145">
        <v>2.3427035996970599E-2</v>
      </c>
      <c r="BV19" s="84"/>
      <c r="BW19" s="84"/>
      <c r="BX19" s="84"/>
      <c r="BY19" s="84"/>
      <c r="BZ19" s="84"/>
      <c r="CA19" s="84"/>
      <c r="CB19" s="84"/>
      <c r="CC19" s="84"/>
      <c r="CD19" s="84"/>
      <c r="CE19" s="84"/>
    </row>
    <row r="20" spans="2:83" ht="12.75" x14ac:dyDescent="0.2">
      <c r="B20" s="329">
        <v>37216</v>
      </c>
      <c r="C20" s="316">
        <v>24.5</v>
      </c>
      <c r="D20" s="316">
        <v>24.5</v>
      </c>
      <c r="E20" s="316">
        <v>24.5</v>
      </c>
      <c r="F20" s="314"/>
      <c r="G20" s="316">
        <v>12.005000000000001</v>
      </c>
      <c r="H20" s="316">
        <v>12.005000000000001</v>
      </c>
      <c r="I20" s="316">
        <v>12.005000000000001</v>
      </c>
      <c r="J20" s="176"/>
      <c r="K20" s="319">
        <v>37500</v>
      </c>
      <c r="L20" s="316">
        <v>25.309000000000001</v>
      </c>
      <c r="M20" s="316">
        <v>25.309000000000001</v>
      </c>
      <c r="N20" s="316">
        <v>25.309000000000001</v>
      </c>
      <c r="O20" s="316"/>
      <c r="P20" s="316">
        <v>26.386000000000003</v>
      </c>
      <c r="Q20" s="316">
        <v>26.386000000000003</v>
      </c>
      <c r="R20" s="316">
        <v>26.386000000000003</v>
      </c>
      <c r="S20" s="316"/>
      <c r="T20" s="316">
        <v>0.85272693600000005</v>
      </c>
      <c r="U20" s="316">
        <v>0.85272693600000005</v>
      </c>
      <c r="V20" s="316">
        <v>0.85272693600000005</v>
      </c>
      <c r="W20" s="316"/>
      <c r="X20" s="314">
        <v>0.4</v>
      </c>
      <c r="Y20" s="314">
        <v>0.4</v>
      </c>
      <c r="Z20" s="314">
        <v>0.4</v>
      </c>
      <c r="AA20" s="314"/>
      <c r="AB20" s="314">
        <v>0.17499999999999999</v>
      </c>
      <c r="AC20" s="314">
        <v>0.17499999999999999</v>
      </c>
      <c r="AD20" s="314">
        <v>0.17499999999999999</v>
      </c>
      <c r="AE20" s="314"/>
      <c r="AF20" s="314">
        <v>0.52</v>
      </c>
      <c r="AG20" s="314">
        <v>0.52</v>
      </c>
      <c r="AH20" s="314">
        <v>0.52</v>
      </c>
      <c r="AI20" s="314"/>
      <c r="AJ20" s="314">
        <v>0.42</v>
      </c>
      <c r="AK20" s="314">
        <v>0.42</v>
      </c>
      <c r="AL20" s="314">
        <v>0.42</v>
      </c>
      <c r="AM20" s="316"/>
      <c r="AN20" s="316">
        <v>4</v>
      </c>
      <c r="AO20" s="316">
        <v>0.15</v>
      </c>
      <c r="AP20" s="176"/>
      <c r="AQ20" s="176">
        <v>1000</v>
      </c>
      <c r="AR20" s="332">
        <v>1.1000000000000001</v>
      </c>
      <c r="AS20" s="332">
        <v>1.1000000000000001</v>
      </c>
      <c r="AT20" s="332">
        <v>1.1000000000000001</v>
      </c>
      <c r="AU20" s="332">
        <v>0.95</v>
      </c>
      <c r="AV20" s="332">
        <v>0.65</v>
      </c>
      <c r="AW20" s="332">
        <v>0.65</v>
      </c>
      <c r="AX20" s="332">
        <v>0.56999999999999995</v>
      </c>
      <c r="AY20" s="332">
        <v>0.56999999999999995</v>
      </c>
      <c r="AZ20" s="332">
        <v>0.65</v>
      </c>
      <c r="BA20" s="332">
        <v>0.95</v>
      </c>
      <c r="BB20" s="332">
        <v>1.1000000000000001</v>
      </c>
      <c r="BC20" s="332">
        <v>1.1000000000000001</v>
      </c>
      <c r="BD20" s="176" t="s">
        <v>158</v>
      </c>
      <c r="BE20" s="176"/>
      <c r="BF20" s="319">
        <v>37500</v>
      </c>
      <c r="BG20" s="331">
        <v>0.89</v>
      </c>
      <c r="BH20" s="176"/>
      <c r="BI20" s="314"/>
      <c r="BJ20" s="84"/>
      <c r="BK20" s="84"/>
      <c r="BL20" s="84"/>
      <c r="BM20"/>
      <c r="BN20"/>
      <c r="BO20"/>
      <c r="BP20"/>
      <c r="BQ20"/>
      <c r="BR20" s="84"/>
      <c r="BT20" s="146">
        <f t="shared" si="0"/>
        <v>37712</v>
      </c>
      <c r="BU20" s="145">
        <v>2.4019677091926098E-2</v>
      </c>
      <c r="BV20" s="84"/>
      <c r="BW20" s="84"/>
      <c r="BX20" s="84"/>
      <c r="BY20" s="84"/>
      <c r="BZ20" s="84"/>
      <c r="CA20" s="84"/>
      <c r="CB20" s="84"/>
      <c r="CC20" s="84"/>
      <c r="CD20" s="84"/>
      <c r="CE20" s="84"/>
    </row>
    <row r="21" spans="2:83" ht="12.75" x14ac:dyDescent="0.2">
      <c r="B21" s="329">
        <v>37217</v>
      </c>
      <c r="C21" s="316">
        <v>24.5</v>
      </c>
      <c r="D21" s="316">
        <v>24.5</v>
      </c>
      <c r="E21" s="316">
        <v>24.5</v>
      </c>
      <c r="F21" s="314"/>
      <c r="G21" s="316">
        <v>12.005000000000001</v>
      </c>
      <c r="H21" s="316">
        <v>12.005000000000001</v>
      </c>
      <c r="I21" s="316">
        <v>12.005000000000001</v>
      </c>
      <c r="J21" s="176"/>
      <c r="K21" s="319">
        <v>37530</v>
      </c>
      <c r="L21" s="316">
        <v>24.721</v>
      </c>
      <c r="M21" s="316">
        <v>24.721</v>
      </c>
      <c r="N21" s="316">
        <v>24.721</v>
      </c>
      <c r="O21" s="316"/>
      <c r="P21" s="316">
        <v>25.574000000000002</v>
      </c>
      <c r="Q21" s="316">
        <v>25.574000000000002</v>
      </c>
      <c r="R21" s="316">
        <v>25.574000000000002</v>
      </c>
      <c r="S21" s="316"/>
      <c r="T21" s="316">
        <v>0.85272693600000005</v>
      </c>
      <c r="U21" s="316">
        <v>0.85272693600000005</v>
      </c>
      <c r="V21" s="316">
        <v>0.85272693600000005</v>
      </c>
      <c r="W21" s="316"/>
      <c r="X21" s="314">
        <v>0.38</v>
      </c>
      <c r="Y21" s="314">
        <v>0.38</v>
      </c>
      <c r="Z21" s="314">
        <v>0.38</v>
      </c>
      <c r="AA21" s="314"/>
      <c r="AB21" s="314">
        <v>0.17</v>
      </c>
      <c r="AC21" s="314">
        <v>0.17</v>
      </c>
      <c r="AD21" s="314">
        <v>0.17</v>
      </c>
      <c r="AE21" s="314"/>
      <c r="AF21" s="314">
        <v>0.5</v>
      </c>
      <c r="AG21" s="314">
        <v>0.5</v>
      </c>
      <c r="AH21" s="314">
        <v>0.5</v>
      </c>
      <c r="AI21" s="314"/>
      <c r="AJ21" s="314">
        <v>0.353044205</v>
      </c>
      <c r="AK21" s="314">
        <v>0.353044205</v>
      </c>
      <c r="AL21" s="314">
        <v>0.353044205</v>
      </c>
      <c r="AM21" s="316"/>
      <c r="AN21" s="316">
        <v>5</v>
      </c>
      <c r="AO21" s="316">
        <v>0.15</v>
      </c>
      <c r="AP21" s="176"/>
      <c r="AQ21" s="176">
        <v>1100</v>
      </c>
      <c r="AR21" s="332">
        <v>0.95</v>
      </c>
      <c r="AS21" s="332">
        <v>0.95</v>
      </c>
      <c r="AT21" s="332">
        <v>0.95</v>
      </c>
      <c r="AU21" s="332">
        <v>0.95</v>
      </c>
      <c r="AV21" s="332">
        <v>0.75</v>
      </c>
      <c r="AW21" s="332">
        <v>0.75</v>
      </c>
      <c r="AX21" s="332">
        <v>0.69499999999999995</v>
      </c>
      <c r="AY21" s="332">
        <v>0.69499999999999995</v>
      </c>
      <c r="AZ21" s="332">
        <v>0.75</v>
      </c>
      <c r="BA21" s="332">
        <v>0.95</v>
      </c>
      <c r="BB21" s="332">
        <v>0.95</v>
      </c>
      <c r="BC21" s="332">
        <v>0.95</v>
      </c>
      <c r="BD21" s="176" t="s">
        <v>158</v>
      </c>
      <c r="BE21" s="176"/>
      <c r="BF21" s="319">
        <v>37530</v>
      </c>
      <c r="BG21" s="331">
        <v>0.88</v>
      </c>
      <c r="BH21" s="176"/>
      <c r="BI21" s="314"/>
      <c r="BJ21" s="84"/>
      <c r="BK21" s="84"/>
      <c r="BL21" s="84"/>
      <c r="BM21"/>
      <c r="BN21"/>
      <c r="BO21"/>
      <c r="BP21"/>
      <c r="BQ21"/>
      <c r="BR21" s="84"/>
      <c r="BS21" s="84"/>
      <c r="BT21" s="146">
        <f t="shared" si="0"/>
        <v>37742</v>
      </c>
      <c r="BU21" s="145">
        <v>2.4602245630771499E-2</v>
      </c>
      <c r="BV21" s="84"/>
      <c r="BW21" s="84"/>
      <c r="BX21" s="84"/>
      <c r="BY21" s="84"/>
      <c r="BZ21" s="84"/>
      <c r="CA21" s="84"/>
      <c r="CB21" s="84"/>
      <c r="CC21" s="84"/>
      <c r="CD21" s="84"/>
      <c r="CE21" s="84"/>
    </row>
    <row r="22" spans="2:83" ht="12.75" x14ac:dyDescent="0.2">
      <c r="B22" s="329">
        <v>37218</v>
      </c>
      <c r="C22" s="316">
        <v>24.5</v>
      </c>
      <c r="D22" s="316">
        <v>24.5</v>
      </c>
      <c r="E22" s="316">
        <v>24.5</v>
      </c>
      <c r="F22" s="314"/>
      <c r="G22" s="316">
        <v>12.005000000000001</v>
      </c>
      <c r="H22" s="316">
        <v>12.005000000000001</v>
      </c>
      <c r="I22" s="316">
        <v>12.005000000000001</v>
      </c>
      <c r="J22" s="176"/>
      <c r="K22" s="319">
        <v>37561</v>
      </c>
      <c r="L22" s="316">
        <v>24.971</v>
      </c>
      <c r="M22" s="316">
        <v>24.971</v>
      </c>
      <c r="N22" s="316">
        <v>24.971</v>
      </c>
      <c r="O22" s="316"/>
      <c r="P22" s="316">
        <v>25.074000000000002</v>
      </c>
      <c r="Q22" s="316">
        <v>25.074000000000002</v>
      </c>
      <c r="R22" s="316">
        <v>25.074000000000002</v>
      </c>
      <c r="S22" s="316"/>
      <c r="T22" s="316">
        <v>0.85272693600000005</v>
      </c>
      <c r="U22" s="316">
        <v>0.85272693600000005</v>
      </c>
      <c r="V22" s="316">
        <v>0.85272693600000005</v>
      </c>
      <c r="W22" s="316"/>
      <c r="X22" s="314">
        <v>0.38</v>
      </c>
      <c r="Y22" s="314">
        <v>0.38</v>
      </c>
      <c r="Z22" s="314">
        <v>0.38</v>
      </c>
      <c r="AA22" s="314"/>
      <c r="AB22" s="314">
        <v>0.17</v>
      </c>
      <c r="AC22" s="314">
        <v>0.17</v>
      </c>
      <c r="AD22" s="314">
        <v>0.17</v>
      </c>
      <c r="AE22" s="314"/>
      <c r="AF22" s="314">
        <v>0.45</v>
      </c>
      <c r="AG22" s="314">
        <v>0.45</v>
      </c>
      <c r="AH22" s="314">
        <v>0.45</v>
      </c>
      <c r="AI22" s="314"/>
      <c r="AJ22" s="314">
        <v>0.315</v>
      </c>
      <c r="AK22" s="314">
        <v>0.315</v>
      </c>
      <c r="AL22" s="314">
        <v>0.315</v>
      </c>
      <c r="AM22" s="316"/>
      <c r="AN22" s="316">
        <v>5</v>
      </c>
      <c r="AO22" s="316">
        <v>0.15</v>
      </c>
      <c r="AP22" s="176"/>
      <c r="AQ22" s="176">
        <v>1200</v>
      </c>
      <c r="AR22" s="332">
        <v>0.8</v>
      </c>
      <c r="AS22" s="332">
        <v>0.8</v>
      </c>
      <c r="AT22" s="332">
        <v>0.8</v>
      </c>
      <c r="AU22" s="332">
        <v>1</v>
      </c>
      <c r="AV22" s="332">
        <v>0.9</v>
      </c>
      <c r="AW22" s="332">
        <v>0.85</v>
      </c>
      <c r="AX22" s="332">
        <v>0.87</v>
      </c>
      <c r="AY22" s="332">
        <v>0.87</v>
      </c>
      <c r="AZ22" s="332">
        <v>0.85</v>
      </c>
      <c r="BA22" s="332">
        <v>1</v>
      </c>
      <c r="BB22" s="332">
        <v>0.8</v>
      </c>
      <c r="BC22" s="332">
        <v>0.8</v>
      </c>
      <c r="BD22" s="176" t="s">
        <v>158</v>
      </c>
      <c r="BE22" s="176"/>
      <c r="BF22" s="319">
        <v>37561</v>
      </c>
      <c r="BG22" s="331">
        <v>0.88</v>
      </c>
      <c r="BH22" s="176"/>
      <c r="BI22" s="314"/>
      <c r="BJ22" s="84"/>
      <c r="BK22" s="84"/>
      <c r="BL22" s="84"/>
      <c r="BM22"/>
      <c r="BN22"/>
      <c r="BO22"/>
      <c r="BP22"/>
      <c r="BQ22"/>
      <c r="BR22" s="84"/>
      <c r="BS22" s="84"/>
      <c r="BT22" s="146">
        <f t="shared" si="0"/>
        <v>37773</v>
      </c>
      <c r="BU22" s="145">
        <v>2.5204233241449301E-2</v>
      </c>
      <c r="BV22" s="84"/>
      <c r="BW22" s="84"/>
      <c r="BX22" s="84"/>
      <c r="BY22" s="84"/>
      <c r="BZ22" s="84"/>
      <c r="CA22" s="84"/>
      <c r="CB22" s="84"/>
      <c r="CC22" s="84"/>
      <c r="CD22" s="84"/>
      <c r="CE22" s="84"/>
    </row>
    <row r="23" spans="2:83" ht="12.75" x14ac:dyDescent="0.2">
      <c r="B23" s="329">
        <v>37219</v>
      </c>
      <c r="C23" s="316">
        <v>23.5</v>
      </c>
      <c r="D23" s="316">
        <v>23.5</v>
      </c>
      <c r="E23" s="316">
        <v>23.5</v>
      </c>
      <c r="F23" s="314"/>
      <c r="G23" s="316">
        <v>12.005000000000001</v>
      </c>
      <c r="H23" s="316">
        <v>12.005000000000001</v>
      </c>
      <c r="I23" s="316">
        <v>12.005000000000001</v>
      </c>
      <c r="J23" s="176"/>
      <c r="K23" s="319">
        <v>37591</v>
      </c>
      <c r="L23" s="316">
        <v>25.036000000000001</v>
      </c>
      <c r="M23" s="316">
        <v>25.036000000000001</v>
      </c>
      <c r="N23" s="316">
        <v>25.036000000000001</v>
      </c>
      <c r="O23" s="316"/>
      <c r="P23" s="316">
        <v>25.134</v>
      </c>
      <c r="Q23" s="316">
        <v>25.134</v>
      </c>
      <c r="R23" s="316">
        <v>25.134</v>
      </c>
      <c r="S23" s="316"/>
      <c r="T23" s="316">
        <v>0.85272693600000005</v>
      </c>
      <c r="U23" s="316">
        <v>0.85272693600000005</v>
      </c>
      <c r="V23" s="316">
        <v>0.85272693600000005</v>
      </c>
      <c r="W23" s="316"/>
      <c r="X23" s="314">
        <v>0.38</v>
      </c>
      <c r="Y23" s="314">
        <v>0.38</v>
      </c>
      <c r="Z23" s="314">
        <v>0.38</v>
      </c>
      <c r="AA23" s="314"/>
      <c r="AB23" s="314">
        <v>0.17</v>
      </c>
      <c r="AC23" s="314">
        <v>0.17</v>
      </c>
      <c r="AD23" s="314">
        <v>0.17</v>
      </c>
      <c r="AE23" s="314"/>
      <c r="AF23" s="314">
        <v>0.45</v>
      </c>
      <c r="AG23" s="314">
        <v>0.45</v>
      </c>
      <c r="AH23" s="314">
        <v>0.45</v>
      </c>
      <c r="AI23" s="314"/>
      <c r="AJ23" s="314">
        <v>0.315</v>
      </c>
      <c r="AK23" s="314">
        <v>0.315</v>
      </c>
      <c r="AL23" s="314">
        <v>0.315</v>
      </c>
      <c r="AM23" s="316"/>
      <c r="AN23" s="316">
        <v>5</v>
      </c>
      <c r="AO23" s="316">
        <v>0.15</v>
      </c>
      <c r="AP23" s="176"/>
      <c r="AQ23" s="176">
        <v>1300</v>
      </c>
      <c r="AR23" s="332">
        <v>0.7</v>
      </c>
      <c r="AS23" s="332">
        <v>0.7</v>
      </c>
      <c r="AT23" s="332">
        <v>0.7</v>
      </c>
      <c r="AU23" s="332">
        <v>1</v>
      </c>
      <c r="AV23" s="332">
        <v>0.95</v>
      </c>
      <c r="AW23" s="332">
        <v>0.95</v>
      </c>
      <c r="AX23" s="332">
        <v>1.1000000000000001</v>
      </c>
      <c r="AY23" s="332">
        <v>1.1000000000000001</v>
      </c>
      <c r="AZ23" s="332">
        <v>0.95</v>
      </c>
      <c r="BA23" s="332">
        <v>1</v>
      </c>
      <c r="BB23" s="332">
        <v>0.7</v>
      </c>
      <c r="BC23" s="332">
        <v>0.7</v>
      </c>
      <c r="BD23" s="176" t="s">
        <v>158</v>
      </c>
      <c r="BE23" s="176"/>
      <c r="BF23" s="319">
        <v>37591</v>
      </c>
      <c r="BG23" s="331">
        <v>0.88</v>
      </c>
      <c r="BH23" s="176"/>
      <c r="BI23" s="314"/>
      <c r="BJ23" s="84"/>
      <c r="BK23" s="84"/>
      <c r="BL23" s="84"/>
      <c r="BM23"/>
      <c r="BN23"/>
      <c r="BO23"/>
      <c r="BP23"/>
      <c r="BQ23"/>
      <c r="BR23" s="84"/>
      <c r="BS23" s="84"/>
      <c r="BT23" s="146">
        <f t="shared" si="0"/>
        <v>37803</v>
      </c>
      <c r="BU23" s="145">
        <v>2.5796344709351899E-2</v>
      </c>
      <c r="BV23" s="84"/>
      <c r="BW23" s="84"/>
      <c r="BX23" s="84"/>
      <c r="BY23" s="84"/>
      <c r="BZ23" s="84"/>
      <c r="CA23" s="84"/>
      <c r="CB23" s="84"/>
      <c r="CC23" s="84"/>
      <c r="CD23" s="84"/>
      <c r="CE23" s="84"/>
    </row>
    <row r="24" spans="2:83" ht="12.75" x14ac:dyDescent="0.2">
      <c r="B24" s="329">
        <v>37220</v>
      </c>
      <c r="C24" s="316">
        <v>23.5</v>
      </c>
      <c r="D24" s="316">
        <v>23.5</v>
      </c>
      <c r="E24" s="316">
        <v>23.5</v>
      </c>
      <c r="F24" s="314"/>
      <c r="G24" s="316">
        <v>12.005000000000001</v>
      </c>
      <c r="H24" s="316">
        <v>12.005000000000001</v>
      </c>
      <c r="I24" s="316">
        <v>12.005000000000001</v>
      </c>
      <c r="J24" s="176"/>
      <c r="K24" s="319">
        <v>37622</v>
      </c>
      <c r="L24" s="316">
        <v>30.993000000000002</v>
      </c>
      <c r="M24" s="316">
        <v>30.993000000000002</v>
      </c>
      <c r="N24" s="316">
        <v>30.993000000000002</v>
      </c>
      <c r="O24" s="316"/>
      <c r="P24" s="316">
        <v>28.302</v>
      </c>
      <c r="Q24" s="316">
        <v>28.302</v>
      </c>
      <c r="R24" s="316">
        <v>28.302</v>
      </c>
      <c r="S24" s="316"/>
      <c r="T24" s="316">
        <v>1.1255087850000001</v>
      </c>
      <c r="U24" s="316">
        <v>1.1255087850000001</v>
      </c>
      <c r="V24" s="316">
        <v>1.1255087850000001</v>
      </c>
      <c r="W24" s="316"/>
      <c r="X24" s="314">
        <v>0.37</v>
      </c>
      <c r="Y24" s="314">
        <v>0.37</v>
      </c>
      <c r="Z24" s="314">
        <v>0.37</v>
      </c>
      <c r="AA24" s="314"/>
      <c r="AB24" s="314">
        <v>0.185</v>
      </c>
      <c r="AC24" s="314">
        <v>0.185</v>
      </c>
      <c r="AD24" s="314">
        <v>0.185</v>
      </c>
      <c r="AE24" s="314"/>
      <c r="AF24" s="314">
        <v>0.55000000000000004</v>
      </c>
      <c r="AG24" s="314">
        <v>0.55000000000000004</v>
      </c>
      <c r="AH24" s="314">
        <v>0.55000000000000004</v>
      </c>
      <c r="AI24" s="314"/>
      <c r="AJ24" s="314">
        <v>0.37600584600000003</v>
      </c>
      <c r="AK24" s="314">
        <v>0.37600584600000003</v>
      </c>
      <c r="AL24" s="314">
        <v>0.37600584600000003</v>
      </c>
      <c r="AM24" s="316"/>
      <c r="AN24" s="316">
        <v>6</v>
      </c>
      <c r="AO24" s="316">
        <v>0.15</v>
      </c>
      <c r="AP24" s="176"/>
      <c r="AQ24" s="176">
        <v>1400</v>
      </c>
      <c r="AR24" s="332">
        <v>0.6</v>
      </c>
      <c r="AS24" s="332">
        <v>0.6</v>
      </c>
      <c r="AT24" s="332">
        <v>0.6</v>
      </c>
      <c r="AU24" s="332">
        <v>1.05</v>
      </c>
      <c r="AV24" s="332">
        <v>1.1499999999999999</v>
      </c>
      <c r="AW24" s="332">
        <v>1.1499999999999999</v>
      </c>
      <c r="AX24" s="332">
        <v>1.1499999999999999</v>
      </c>
      <c r="AY24" s="332">
        <v>1.1499999999999999</v>
      </c>
      <c r="AZ24" s="332">
        <v>1.1499999999999999</v>
      </c>
      <c r="BA24" s="332">
        <v>1.05</v>
      </c>
      <c r="BB24" s="332">
        <v>0.6</v>
      </c>
      <c r="BC24" s="332">
        <v>0.6</v>
      </c>
      <c r="BD24" s="176" t="s">
        <v>158</v>
      </c>
      <c r="BE24" s="176"/>
      <c r="BF24" s="319">
        <v>37622</v>
      </c>
      <c r="BG24" s="331">
        <v>0.88</v>
      </c>
      <c r="BH24" s="176"/>
      <c r="BI24" s="314"/>
      <c r="BJ24" s="84"/>
      <c r="BK24" s="84"/>
      <c r="BL24" s="84"/>
      <c r="BM24"/>
      <c r="BN24"/>
      <c r="BO24"/>
      <c r="BP24"/>
      <c r="BQ24"/>
      <c r="BR24" s="84"/>
      <c r="BS24" s="84"/>
      <c r="BT24" s="146">
        <f t="shared" si="0"/>
        <v>37834</v>
      </c>
      <c r="BU24" s="145">
        <v>2.6421859806980801E-2</v>
      </c>
      <c r="BV24" s="84"/>
      <c r="BW24" s="84"/>
      <c r="BX24" s="84"/>
      <c r="BY24" s="84"/>
      <c r="BZ24" s="84"/>
      <c r="CA24" s="84"/>
      <c r="CB24" s="84"/>
      <c r="CC24" s="84"/>
      <c r="CD24" s="84"/>
      <c r="CE24" s="84"/>
    </row>
    <row r="25" spans="2:83" ht="12.75" x14ac:dyDescent="0.2">
      <c r="B25" s="329">
        <v>37221</v>
      </c>
      <c r="C25" s="316">
        <v>24.5</v>
      </c>
      <c r="D25" s="316">
        <v>24.5</v>
      </c>
      <c r="E25" s="316">
        <v>24.5</v>
      </c>
      <c r="F25" s="314"/>
      <c r="G25" s="316">
        <v>12.005000000000001</v>
      </c>
      <c r="H25" s="316">
        <v>12.005000000000001</v>
      </c>
      <c r="I25" s="316">
        <v>12.005000000000001</v>
      </c>
      <c r="J25" s="176"/>
      <c r="K25" s="319">
        <v>37653</v>
      </c>
      <c r="L25" s="316">
        <v>29.743000000000002</v>
      </c>
      <c r="M25" s="316">
        <v>29.743000000000002</v>
      </c>
      <c r="N25" s="316">
        <v>29.743000000000002</v>
      </c>
      <c r="O25" s="316"/>
      <c r="P25" s="316">
        <v>27.552</v>
      </c>
      <c r="Q25" s="316">
        <v>27.552</v>
      </c>
      <c r="R25" s="316">
        <v>27.552</v>
      </c>
      <c r="S25" s="316"/>
      <c r="T25" s="316">
        <v>1.1255087850000001</v>
      </c>
      <c r="U25" s="316">
        <v>1.1255087850000001</v>
      </c>
      <c r="V25" s="316">
        <v>1.1255087850000001</v>
      </c>
      <c r="W25" s="316"/>
      <c r="X25" s="314">
        <v>0.37</v>
      </c>
      <c r="Y25" s="314">
        <v>0.37</v>
      </c>
      <c r="Z25" s="314">
        <v>0.37</v>
      </c>
      <c r="AA25" s="314"/>
      <c r="AB25" s="314">
        <v>0.185</v>
      </c>
      <c r="AC25" s="314">
        <v>0.185</v>
      </c>
      <c r="AD25" s="314">
        <v>0.185</v>
      </c>
      <c r="AE25" s="314"/>
      <c r="AF25" s="314">
        <v>0.55000000000000004</v>
      </c>
      <c r="AG25" s="314">
        <v>0.55000000000000004</v>
      </c>
      <c r="AH25" s="314">
        <v>0.55000000000000004</v>
      </c>
      <c r="AI25" s="314"/>
      <c r="AJ25" s="314">
        <v>0.37409321300000004</v>
      </c>
      <c r="AK25" s="314">
        <v>0.37409321300000004</v>
      </c>
      <c r="AL25" s="314">
        <v>0.37409321300000004</v>
      </c>
      <c r="AM25" s="316"/>
      <c r="AN25" s="316">
        <v>6</v>
      </c>
      <c r="AO25" s="316">
        <v>0.15</v>
      </c>
      <c r="AP25" s="176"/>
      <c r="AQ25" s="176">
        <v>1500</v>
      </c>
      <c r="AR25" s="332">
        <v>0.7</v>
      </c>
      <c r="AS25" s="332">
        <v>0.7</v>
      </c>
      <c r="AT25" s="332">
        <v>0.7</v>
      </c>
      <c r="AU25" s="332">
        <v>1.1000000000000001</v>
      </c>
      <c r="AV25" s="332">
        <v>1.25</v>
      </c>
      <c r="AW25" s="332">
        <v>1.25</v>
      </c>
      <c r="AX25" s="332">
        <v>1.25</v>
      </c>
      <c r="AY25" s="332">
        <v>1.25</v>
      </c>
      <c r="AZ25" s="332">
        <v>1.25</v>
      </c>
      <c r="BA25" s="332">
        <v>1.1000000000000001</v>
      </c>
      <c r="BB25" s="332">
        <v>0.7</v>
      </c>
      <c r="BC25" s="332">
        <v>0.7</v>
      </c>
      <c r="BD25" s="176" t="s">
        <v>158</v>
      </c>
      <c r="BE25" s="176"/>
      <c r="BF25" s="319">
        <v>37653</v>
      </c>
      <c r="BG25" s="331">
        <v>0.88</v>
      </c>
      <c r="BH25" s="176"/>
      <c r="BI25" s="314"/>
      <c r="BJ25" s="84"/>
      <c r="BK25" s="84"/>
      <c r="BL25" s="84"/>
      <c r="BM25"/>
      <c r="BN25"/>
      <c r="BO25"/>
      <c r="BP25"/>
      <c r="BQ25"/>
      <c r="BR25" s="84"/>
      <c r="BS25" s="84"/>
      <c r="BT25" s="146">
        <f t="shared" si="0"/>
        <v>37865</v>
      </c>
      <c r="BU25" s="145">
        <v>2.70473750367679E-2</v>
      </c>
      <c r="BV25" s="84"/>
      <c r="BW25" s="84"/>
      <c r="BX25" s="84"/>
      <c r="BY25" s="84"/>
      <c r="BZ25" s="84"/>
      <c r="CA25" s="84"/>
      <c r="CB25" s="84"/>
      <c r="CC25" s="84"/>
      <c r="CD25" s="84"/>
      <c r="CE25" s="84"/>
    </row>
    <row r="26" spans="2:83" ht="12.75" x14ac:dyDescent="0.2">
      <c r="B26" s="329">
        <v>37222</v>
      </c>
      <c r="C26" s="316">
        <v>24.5</v>
      </c>
      <c r="D26" s="316">
        <v>24.5</v>
      </c>
      <c r="E26" s="316">
        <v>24.5</v>
      </c>
      <c r="F26" s="314"/>
      <c r="G26" s="316">
        <v>12.005000000000001</v>
      </c>
      <c r="H26" s="316">
        <v>12.005000000000001</v>
      </c>
      <c r="I26" s="316">
        <v>12.005000000000001</v>
      </c>
      <c r="J26" s="176"/>
      <c r="K26" s="319">
        <v>37681</v>
      </c>
      <c r="L26" s="316">
        <v>28.32</v>
      </c>
      <c r="M26" s="316">
        <v>28.32</v>
      </c>
      <c r="N26" s="316">
        <v>28.32</v>
      </c>
      <c r="O26" s="316"/>
      <c r="P26" s="316">
        <v>26.71</v>
      </c>
      <c r="Q26" s="316">
        <v>26.71</v>
      </c>
      <c r="R26" s="316">
        <v>26.71</v>
      </c>
      <c r="S26" s="316"/>
      <c r="T26" s="316">
        <v>1.1255087850000001</v>
      </c>
      <c r="U26" s="316">
        <v>1.1255087850000001</v>
      </c>
      <c r="V26" s="316">
        <v>1.1255087850000001</v>
      </c>
      <c r="W26" s="316"/>
      <c r="X26" s="314">
        <v>0.33</v>
      </c>
      <c r="Y26" s="314">
        <v>0.33</v>
      </c>
      <c r="Z26" s="314">
        <v>0.33</v>
      </c>
      <c r="AA26" s="314"/>
      <c r="AB26" s="314">
        <v>0.16500000000000001</v>
      </c>
      <c r="AC26" s="314">
        <v>0.16500000000000001</v>
      </c>
      <c r="AD26" s="314">
        <v>0.16500000000000001</v>
      </c>
      <c r="AE26" s="314"/>
      <c r="AF26" s="314">
        <v>0.4</v>
      </c>
      <c r="AG26" s="314">
        <v>0.4</v>
      </c>
      <c r="AH26" s="314">
        <v>0.4</v>
      </c>
      <c r="AI26" s="314"/>
      <c r="AJ26" s="314">
        <v>0.29327507800000002</v>
      </c>
      <c r="AK26" s="314">
        <v>0.29327507800000002</v>
      </c>
      <c r="AL26" s="314">
        <v>0.29327507800000002</v>
      </c>
      <c r="AM26" s="316"/>
      <c r="AN26" s="316">
        <v>6</v>
      </c>
      <c r="AO26" s="316">
        <v>0.2</v>
      </c>
      <c r="AP26" s="176"/>
      <c r="AQ26" s="176">
        <v>1600</v>
      </c>
      <c r="AR26" s="332">
        <v>0.85</v>
      </c>
      <c r="AS26" s="332">
        <v>0.85</v>
      </c>
      <c r="AT26" s="332">
        <v>0.85</v>
      </c>
      <c r="AU26" s="332">
        <v>1.1000000000000001</v>
      </c>
      <c r="AV26" s="332">
        <v>1.35</v>
      </c>
      <c r="AW26" s="332">
        <v>1.35</v>
      </c>
      <c r="AX26" s="332">
        <v>1.35</v>
      </c>
      <c r="AY26" s="332">
        <v>1.35</v>
      </c>
      <c r="AZ26" s="332">
        <v>1.35</v>
      </c>
      <c r="BA26" s="332">
        <v>1.1000000000000001</v>
      </c>
      <c r="BB26" s="332">
        <v>0.85</v>
      </c>
      <c r="BC26" s="332">
        <v>0.85</v>
      </c>
      <c r="BD26" s="176" t="s">
        <v>158</v>
      </c>
      <c r="BE26" s="176"/>
      <c r="BF26" s="319">
        <v>37681</v>
      </c>
      <c r="BG26" s="331">
        <v>0.89</v>
      </c>
      <c r="BH26" s="176"/>
      <c r="BI26" s="314"/>
      <c r="BJ26" s="84"/>
      <c r="BK26" s="84"/>
      <c r="BL26" s="84"/>
      <c r="BM26"/>
      <c r="BN26"/>
      <c r="BO26"/>
      <c r="BP26"/>
      <c r="BQ26"/>
      <c r="BR26" s="84"/>
      <c r="BS26" s="84"/>
      <c r="BT26" s="146">
        <f t="shared" si="0"/>
        <v>37895</v>
      </c>
      <c r="BU26" s="145">
        <v>2.7646800359742301E-2</v>
      </c>
      <c r="BV26" s="84"/>
      <c r="BW26" s="84"/>
      <c r="BX26" s="84"/>
      <c r="BY26" s="84"/>
      <c r="BZ26" s="84"/>
      <c r="CA26" s="84"/>
      <c r="CB26" s="84"/>
      <c r="CC26" s="84"/>
      <c r="CD26" s="84"/>
      <c r="CE26" s="84"/>
    </row>
    <row r="27" spans="2:83" ht="12.75" x14ac:dyDescent="0.2">
      <c r="B27" s="329">
        <v>37223</v>
      </c>
      <c r="C27" s="316">
        <v>24.5</v>
      </c>
      <c r="D27" s="316">
        <v>24.5</v>
      </c>
      <c r="E27" s="316">
        <v>24.5</v>
      </c>
      <c r="F27" s="314"/>
      <c r="G27" s="316">
        <v>12.005000000000001</v>
      </c>
      <c r="H27" s="316">
        <v>12.005000000000001</v>
      </c>
      <c r="I27" s="316">
        <v>12.005000000000001</v>
      </c>
      <c r="J27" s="176"/>
      <c r="K27" s="319">
        <v>37712</v>
      </c>
      <c r="L27" s="316">
        <v>27.589000000000002</v>
      </c>
      <c r="M27" s="316">
        <v>27.589000000000002</v>
      </c>
      <c r="N27" s="316">
        <v>27.589000000000002</v>
      </c>
      <c r="O27" s="316"/>
      <c r="P27" s="316">
        <v>25.697000000000003</v>
      </c>
      <c r="Q27" s="316">
        <v>25.697000000000003</v>
      </c>
      <c r="R27" s="316">
        <v>25.697000000000003</v>
      </c>
      <c r="S27" s="316"/>
      <c r="T27" s="316">
        <v>1.1255087850000001</v>
      </c>
      <c r="U27" s="316">
        <v>1.1255087850000001</v>
      </c>
      <c r="V27" s="316">
        <v>1.1255087850000001</v>
      </c>
      <c r="W27" s="316"/>
      <c r="X27" s="314">
        <v>0.33</v>
      </c>
      <c r="Y27" s="314">
        <v>0.33</v>
      </c>
      <c r="Z27" s="314">
        <v>0.33</v>
      </c>
      <c r="AA27" s="314"/>
      <c r="AB27" s="314">
        <v>0.16500000000000001</v>
      </c>
      <c r="AC27" s="314">
        <v>0.16500000000000001</v>
      </c>
      <c r="AD27" s="314">
        <v>0.16500000000000001</v>
      </c>
      <c r="AE27" s="314"/>
      <c r="AF27" s="314">
        <v>0.4</v>
      </c>
      <c r="AG27" s="314">
        <v>0.4</v>
      </c>
      <c r="AH27" s="314">
        <v>0.4</v>
      </c>
      <c r="AI27" s="314"/>
      <c r="AJ27" s="314">
        <v>0.291010561</v>
      </c>
      <c r="AK27" s="314">
        <v>0.291010561</v>
      </c>
      <c r="AL27" s="314">
        <v>0.291010561</v>
      </c>
      <c r="AM27" s="316"/>
      <c r="AN27" s="316">
        <v>7</v>
      </c>
      <c r="AO27" s="316">
        <v>0.2</v>
      </c>
      <c r="AP27" s="176"/>
      <c r="AQ27" s="176">
        <v>1700</v>
      </c>
      <c r="AR27" s="332">
        <v>0.95</v>
      </c>
      <c r="AS27" s="332">
        <v>0.95</v>
      </c>
      <c r="AT27" s="332">
        <v>0.95</v>
      </c>
      <c r="AU27" s="332">
        <v>1.1499999999999999</v>
      </c>
      <c r="AV27" s="332">
        <v>1.4</v>
      </c>
      <c r="AW27" s="332">
        <v>1.4</v>
      </c>
      <c r="AX27" s="332">
        <v>1.4</v>
      </c>
      <c r="AY27" s="332">
        <v>1.4</v>
      </c>
      <c r="AZ27" s="332">
        <v>1.4</v>
      </c>
      <c r="BA27" s="332">
        <v>1.1499999999999999</v>
      </c>
      <c r="BB27" s="332">
        <v>0.95</v>
      </c>
      <c r="BC27" s="332">
        <v>0.95</v>
      </c>
      <c r="BD27" s="176" t="s">
        <v>158</v>
      </c>
      <c r="BE27" s="176"/>
      <c r="BF27" s="319">
        <v>37712</v>
      </c>
      <c r="BG27" s="331">
        <v>0.89</v>
      </c>
      <c r="BH27" s="176"/>
      <c r="BI27" s="314"/>
      <c r="BJ27" s="84"/>
      <c r="BK27" s="84"/>
      <c r="BL27" s="84"/>
      <c r="BM27"/>
      <c r="BN27"/>
      <c r="BO27"/>
      <c r="BP27"/>
      <c r="BQ27"/>
      <c r="BR27" s="84"/>
      <c r="BS27" s="84"/>
      <c r="BT27" s="146">
        <f t="shared" si="0"/>
        <v>37926</v>
      </c>
      <c r="BU27" s="145">
        <v>2.82588089688014E-2</v>
      </c>
      <c r="BV27" s="84"/>
      <c r="BW27" s="84"/>
      <c r="BX27" s="84"/>
      <c r="BY27" s="84"/>
      <c r="BZ27" s="84"/>
      <c r="CA27" s="84"/>
      <c r="CB27" s="84"/>
      <c r="CC27" s="84"/>
      <c r="CD27" s="84"/>
      <c r="CE27" s="84"/>
    </row>
    <row r="28" spans="2:83" ht="12.75" x14ac:dyDescent="0.2">
      <c r="B28" s="329">
        <v>37224</v>
      </c>
      <c r="C28" s="316">
        <v>24.5</v>
      </c>
      <c r="D28" s="316">
        <v>24.5</v>
      </c>
      <c r="E28" s="316">
        <v>24.5</v>
      </c>
      <c r="F28" s="314"/>
      <c r="G28" s="316">
        <v>12.005000000000001</v>
      </c>
      <c r="H28" s="316">
        <v>12.005000000000001</v>
      </c>
      <c r="I28" s="316">
        <v>12.005000000000001</v>
      </c>
      <c r="J28" s="176"/>
      <c r="K28" s="319">
        <v>37742</v>
      </c>
      <c r="L28" s="316">
        <v>28.763000000000002</v>
      </c>
      <c r="M28" s="316">
        <v>28.763000000000002</v>
      </c>
      <c r="N28" s="316">
        <v>28.763000000000002</v>
      </c>
      <c r="O28" s="316"/>
      <c r="P28" s="316">
        <v>27.993000000000002</v>
      </c>
      <c r="Q28" s="316">
        <v>27.993000000000002</v>
      </c>
      <c r="R28" s="316">
        <v>27.993000000000002</v>
      </c>
      <c r="S28" s="316"/>
      <c r="T28" s="316">
        <v>1.1255087850000001</v>
      </c>
      <c r="U28" s="316">
        <v>1.1255087850000001</v>
      </c>
      <c r="V28" s="316">
        <v>1.1255087850000001</v>
      </c>
      <c r="W28" s="316"/>
      <c r="X28" s="314">
        <v>0.33</v>
      </c>
      <c r="Y28" s="314">
        <v>0.33</v>
      </c>
      <c r="Z28" s="314">
        <v>0.33</v>
      </c>
      <c r="AA28" s="314"/>
      <c r="AB28" s="314">
        <v>0.16500000000000001</v>
      </c>
      <c r="AC28" s="314">
        <v>0.16500000000000001</v>
      </c>
      <c r="AD28" s="314">
        <v>0.16500000000000001</v>
      </c>
      <c r="AE28" s="314"/>
      <c r="AF28" s="314">
        <v>0.45</v>
      </c>
      <c r="AG28" s="314">
        <v>0.45</v>
      </c>
      <c r="AH28" s="314">
        <v>0.45</v>
      </c>
      <c r="AI28" s="314"/>
      <c r="AJ28" s="314">
        <v>0.398497247</v>
      </c>
      <c r="AK28" s="314">
        <v>0.398497247</v>
      </c>
      <c r="AL28" s="314">
        <v>0.398497247</v>
      </c>
      <c r="AM28" s="316"/>
      <c r="AN28" s="316">
        <v>7</v>
      </c>
      <c r="AO28" s="316">
        <v>0.2</v>
      </c>
      <c r="AP28" s="176"/>
      <c r="AQ28" s="176">
        <v>1800</v>
      </c>
      <c r="AR28" s="332">
        <v>1.1000000000000001</v>
      </c>
      <c r="AS28" s="332">
        <v>1.1000000000000001</v>
      </c>
      <c r="AT28" s="332">
        <v>1.1000000000000001</v>
      </c>
      <c r="AU28" s="332">
        <v>1.2</v>
      </c>
      <c r="AV28" s="332">
        <v>1.4</v>
      </c>
      <c r="AW28" s="332">
        <v>1.4</v>
      </c>
      <c r="AX28" s="332">
        <v>1.45</v>
      </c>
      <c r="AY28" s="332">
        <v>1.45</v>
      </c>
      <c r="AZ28" s="332">
        <v>1.4</v>
      </c>
      <c r="BA28" s="332">
        <v>1.2</v>
      </c>
      <c r="BB28" s="332">
        <v>1.1000000000000001</v>
      </c>
      <c r="BC28" s="332">
        <v>1.1000000000000001</v>
      </c>
      <c r="BD28" s="176" t="s">
        <v>158</v>
      </c>
      <c r="BE28" s="176"/>
      <c r="BF28" s="319">
        <v>37742</v>
      </c>
      <c r="BG28" s="331">
        <v>0.89</v>
      </c>
      <c r="BH28" s="176"/>
      <c r="BI28" s="314"/>
      <c r="BJ28" s="84"/>
      <c r="BK28" s="84"/>
      <c r="BL28" s="84"/>
      <c r="BM28"/>
      <c r="BN28"/>
      <c r="BO28"/>
      <c r="BP28"/>
      <c r="BQ28"/>
      <c r="BR28" s="84"/>
      <c r="BS28" s="84"/>
      <c r="BT28" s="146">
        <f t="shared" si="0"/>
        <v>37956</v>
      </c>
      <c r="BU28" s="145">
        <v>2.88510754850138E-2</v>
      </c>
      <c r="BV28" s="84"/>
      <c r="BW28" s="84"/>
      <c r="BX28" s="84"/>
      <c r="BY28" s="84"/>
      <c r="BZ28" s="84"/>
      <c r="CA28" s="84"/>
      <c r="CB28" s="84"/>
      <c r="CC28" s="84"/>
      <c r="CD28" s="84"/>
      <c r="CE28" s="84"/>
    </row>
    <row r="29" spans="2:83" ht="12.75" x14ac:dyDescent="0.2">
      <c r="B29" s="329">
        <v>37225</v>
      </c>
      <c r="C29" s="316">
        <v>24.5</v>
      </c>
      <c r="D29" s="316">
        <v>24.5</v>
      </c>
      <c r="E29" s="316">
        <v>24.5</v>
      </c>
      <c r="F29" s="314"/>
      <c r="G29" s="316">
        <v>12.005000000000001</v>
      </c>
      <c r="H29" s="316">
        <v>12.005000000000001</v>
      </c>
      <c r="I29" s="316">
        <v>12.005000000000001</v>
      </c>
      <c r="J29" s="176"/>
      <c r="K29" s="319">
        <v>37773</v>
      </c>
      <c r="L29" s="316">
        <v>31.53</v>
      </c>
      <c r="M29" s="316">
        <v>31.53</v>
      </c>
      <c r="N29" s="316">
        <v>31.53</v>
      </c>
      <c r="O29" s="316"/>
      <c r="P29" s="316">
        <v>31.462</v>
      </c>
      <c r="Q29" s="316">
        <v>31.462</v>
      </c>
      <c r="R29" s="316">
        <v>31.462</v>
      </c>
      <c r="S29" s="316"/>
      <c r="T29" s="316">
        <v>1.1255087850000001</v>
      </c>
      <c r="U29" s="316">
        <v>1.1255087850000001</v>
      </c>
      <c r="V29" s="316">
        <v>1.1255087850000001</v>
      </c>
      <c r="W29" s="316"/>
      <c r="X29" s="314">
        <v>0.34</v>
      </c>
      <c r="Y29" s="314">
        <v>0.34</v>
      </c>
      <c r="Z29" s="314">
        <v>0.34</v>
      </c>
      <c r="AA29" s="314"/>
      <c r="AB29" s="314">
        <v>0.17</v>
      </c>
      <c r="AC29" s="314">
        <v>0.17</v>
      </c>
      <c r="AD29" s="314">
        <v>0.17</v>
      </c>
      <c r="AE29" s="314"/>
      <c r="AF29" s="314">
        <v>0.5</v>
      </c>
      <c r="AG29" s="314">
        <v>0.5</v>
      </c>
      <c r="AH29" s="314">
        <v>0.5</v>
      </c>
      <c r="AI29" s="314"/>
      <c r="AJ29" s="314">
        <v>0.44707162500000003</v>
      </c>
      <c r="AK29" s="314">
        <v>0.44707162500000003</v>
      </c>
      <c r="AL29" s="314">
        <v>0.44707162500000003</v>
      </c>
      <c r="AM29" s="316"/>
      <c r="AN29" s="316">
        <v>7</v>
      </c>
      <c r="AO29" s="316">
        <v>0.2</v>
      </c>
      <c r="AP29" s="176"/>
      <c r="AQ29" s="176">
        <v>1900</v>
      </c>
      <c r="AR29" s="332">
        <v>1.2</v>
      </c>
      <c r="AS29" s="332">
        <v>1.2</v>
      </c>
      <c r="AT29" s="332">
        <v>1.2</v>
      </c>
      <c r="AU29" s="332">
        <v>1.1499999999999999</v>
      </c>
      <c r="AV29" s="332">
        <v>1.4</v>
      </c>
      <c r="AW29" s="332">
        <v>1.4</v>
      </c>
      <c r="AX29" s="332">
        <v>1.45</v>
      </c>
      <c r="AY29" s="332">
        <v>1.45</v>
      </c>
      <c r="AZ29" s="332">
        <v>1.4</v>
      </c>
      <c r="BA29" s="332">
        <v>1.1499999999999999</v>
      </c>
      <c r="BB29" s="332">
        <v>1.2</v>
      </c>
      <c r="BC29" s="332">
        <v>1.2</v>
      </c>
      <c r="BD29" s="176" t="s">
        <v>158</v>
      </c>
      <c r="BE29" s="176"/>
      <c r="BF29" s="319">
        <v>37773</v>
      </c>
      <c r="BG29" s="331">
        <v>0.89</v>
      </c>
      <c r="BH29" s="176"/>
      <c r="BI29" s="314"/>
      <c r="BJ29" s="84"/>
      <c r="BK29" s="84"/>
      <c r="BL29" s="84"/>
      <c r="BM29"/>
      <c r="BN29"/>
      <c r="BO29"/>
      <c r="BP29"/>
      <c r="BQ29"/>
      <c r="BR29" s="84"/>
      <c r="BS29" s="84"/>
      <c r="BT29" s="146">
        <f t="shared" si="0"/>
        <v>37987</v>
      </c>
      <c r="BU29" s="145">
        <v>2.9459271062295001E-2</v>
      </c>
      <c r="BV29" s="84"/>
      <c r="BW29" s="84"/>
      <c r="BX29" s="84"/>
      <c r="BY29" s="84"/>
      <c r="BZ29" s="84"/>
      <c r="CA29" s="84"/>
      <c r="CB29" s="84"/>
      <c r="CC29" s="84"/>
      <c r="CD29" s="84"/>
      <c r="CE29" s="84"/>
    </row>
    <row r="30" spans="2:83" ht="12.75" x14ac:dyDescent="0.2">
      <c r="B30" s="329">
        <v>37226</v>
      </c>
      <c r="C30" s="316">
        <v>22</v>
      </c>
      <c r="D30" s="316">
        <v>22</v>
      </c>
      <c r="E30" s="316">
        <v>22</v>
      </c>
      <c r="F30" s="314"/>
      <c r="G30" s="316">
        <v>11.105</v>
      </c>
      <c r="H30" s="316">
        <v>11.105</v>
      </c>
      <c r="I30" s="316">
        <v>11.105</v>
      </c>
      <c r="J30" s="176"/>
      <c r="K30" s="319">
        <v>37803</v>
      </c>
      <c r="L30" s="316">
        <v>38.200000000000003</v>
      </c>
      <c r="M30" s="316">
        <v>38.200000000000003</v>
      </c>
      <c r="N30" s="316">
        <v>38.200000000000003</v>
      </c>
      <c r="O30" s="316"/>
      <c r="P30" s="316">
        <v>38.880000000000003</v>
      </c>
      <c r="Q30" s="316">
        <v>38.880000000000003</v>
      </c>
      <c r="R30" s="316">
        <v>38.880000000000003</v>
      </c>
      <c r="S30" s="316"/>
      <c r="T30" s="316">
        <v>1.1255087850000001</v>
      </c>
      <c r="U30" s="316">
        <v>1.1255087850000001</v>
      </c>
      <c r="V30" s="316">
        <v>1.1255087850000001</v>
      </c>
      <c r="W30" s="316"/>
      <c r="X30" s="314">
        <v>0.36</v>
      </c>
      <c r="Y30" s="314">
        <v>0.36</v>
      </c>
      <c r="Z30" s="314">
        <v>0.36</v>
      </c>
      <c r="AA30" s="314"/>
      <c r="AB30" s="314">
        <v>0.18</v>
      </c>
      <c r="AC30" s="314">
        <v>0.18</v>
      </c>
      <c r="AD30" s="314">
        <v>0.18</v>
      </c>
      <c r="AE30" s="314"/>
      <c r="AF30" s="314">
        <v>0.6</v>
      </c>
      <c r="AG30" s="314">
        <v>0.6</v>
      </c>
      <c r="AH30" s="314">
        <v>0.6</v>
      </c>
      <c r="AI30" s="314"/>
      <c r="AJ30" s="314">
        <v>0.46200000000000002</v>
      </c>
      <c r="AK30" s="314">
        <v>0.46200000000000002</v>
      </c>
      <c r="AL30" s="314">
        <v>0.46200000000000002</v>
      </c>
      <c r="AM30" s="316"/>
      <c r="AN30" s="316">
        <v>8</v>
      </c>
      <c r="AO30" s="316">
        <v>0.2</v>
      </c>
      <c r="AP30" s="176"/>
      <c r="AQ30" s="176">
        <v>2000</v>
      </c>
      <c r="AR30" s="332">
        <v>1.3</v>
      </c>
      <c r="AS30" s="332">
        <v>1.3</v>
      </c>
      <c r="AT30" s="332">
        <v>1.3</v>
      </c>
      <c r="AU30" s="332">
        <v>1.05</v>
      </c>
      <c r="AV30" s="332">
        <v>1.35</v>
      </c>
      <c r="AW30" s="332">
        <v>1.35</v>
      </c>
      <c r="AX30" s="332">
        <v>1.45</v>
      </c>
      <c r="AY30" s="332">
        <v>1.45</v>
      </c>
      <c r="AZ30" s="332">
        <v>1.35</v>
      </c>
      <c r="BA30" s="332">
        <v>1.05</v>
      </c>
      <c r="BB30" s="332">
        <v>1.3</v>
      </c>
      <c r="BC30" s="332">
        <v>1.3</v>
      </c>
      <c r="BD30" s="176" t="s">
        <v>158</v>
      </c>
      <c r="BE30" s="176"/>
      <c r="BF30" s="319">
        <v>37803</v>
      </c>
      <c r="BG30" s="331">
        <v>0.89</v>
      </c>
      <c r="BH30" s="176"/>
      <c r="BI30" s="314"/>
      <c r="BJ30" s="84"/>
      <c r="BK30" s="84"/>
      <c r="BL30" s="84"/>
      <c r="BM30"/>
      <c r="BN30"/>
      <c r="BO30"/>
      <c r="BP30"/>
      <c r="BQ30"/>
      <c r="BR30" s="84"/>
      <c r="BS30" s="84"/>
      <c r="BT30" s="146">
        <f t="shared" si="0"/>
        <v>38018</v>
      </c>
      <c r="BU30" s="145">
        <v>3.0063399264342601E-2</v>
      </c>
      <c r="BV30" s="84"/>
      <c r="BW30" s="84"/>
      <c r="BX30" s="84"/>
      <c r="BY30" s="84"/>
      <c r="BZ30" s="84"/>
      <c r="CA30" s="84"/>
      <c r="CB30" s="84"/>
      <c r="CC30" s="84"/>
      <c r="CD30" s="84"/>
      <c r="CE30" s="84"/>
    </row>
    <row r="31" spans="2:83" ht="12.75" x14ac:dyDescent="0.2">
      <c r="B31" s="329">
        <v>37227</v>
      </c>
      <c r="C31" s="316">
        <v>22</v>
      </c>
      <c r="D31" s="316">
        <v>22</v>
      </c>
      <c r="E31" s="316">
        <v>22</v>
      </c>
      <c r="F31" s="314"/>
      <c r="G31" s="316">
        <v>11.105</v>
      </c>
      <c r="H31" s="316">
        <v>11.105</v>
      </c>
      <c r="I31" s="316">
        <v>11.105</v>
      </c>
      <c r="J31" s="176"/>
      <c r="K31" s="319">
        <v>37834</v>
      </c>
      <c r="L31" s="316">
        <v>35.049999999999997</v>
      </c>
      <c r="M31" s="316">
        <v>35.049999999999997</v>
      </c>
      <c r="N31" s="316">
        <v>35.049999999999997</v>
      </c>
      <c r="O31" s="316"/>
      <c r="P31" s="316">
        <v>36.229999999999997</v>
      </c>
      <c r="Q31" s="316">
        <v>36.229999999999997</v>
      </c>
      <c r="R31" s="316">
        <v>36.229999999999997</v>
      </c>
      <c r="S31" s="316"/>
      <c r="T31" s="316">
        <v>1.1255087850000001</v>
      </c>
      <c r="U31" s="316">
        <v>1.1255087850000001</v>
      </c>
      <c r="V31" s="316">
        <v>1.1255087850000001</v>
      </c>
      <c r="W31" s="316"/>
      <c r="X31" s="314">
        <v>0.36</v>
      </c>
      <c r="Y31" s="314">
        <v>0.36</v>
      </c>
      <c r="Z31" s="314">
        <v>0.36</v>
      </c>
      <c r="AA31" s="314"/>
      <c r="AB31" s="314">
        <v>0.18</v>
      </c>
      <c r="AC31" s="314">
        <v>0.18</v>
      </c>
      <c r="AD31" s="314">
        <v>0.18</v>
      </c>
      <c r="AE31" s="314"/>
      <c r="AF31" s="314">
        <v>0.6</v>
      </c>
      <c r="AG31" s="314">
        <v>0.6</v>
      </c>
      <c r="AH31" s="314">
        <v>0.6</v>
      </c>
      <c r="AI31" s="314"/>
      <c r="AJ31" s="314">
        <v>0.46497038000000002</v>
      </c>
      <c r="AK31" s="314">
        <v>0.46497038000000002</v>
      </c>
      <c r="AL31" s="314">
        <v>0.46497038000000002</v>
      </c>
      <c r="AM31" s="316"/>
      <c r="AN31" s="316">
        <v>8</v>
      </c>
      <c r="AO31" s="316">
        <v>0.2</v>
      </c>
      <c r="AP31" s="176"/>
      <c r="AQ31" s="176">
        <v>2100</v>
      </c>
      <c r="AR31" s="332">
        <v>1.1000000000000001</v>
      </c>
      <c r="AS31" s="332">
        <v>1.1000000000000001</v>
      </c>
      <c r="AT31" s="332">
        <v>1.1000000000000001</v>
      </c>
      <c r="AU31" s="332">
        <v>1</v>
      </c>
      <c r="AV31" s="332">
        <v>1.1000000000000001</v>
      </c>
      <c r="AW31" s="332">
        <v>1.1000000000000001</v>
      </c>
      <c r="AX31" s="332">
        <v>1.0249999999999999</v>
      </c>
      <c r="AY31" s="332">
        <v>1.0249999999999999</v>
      </c>
      <c r="AZ31" s="332">
        <v>1.1000000000000001</v>
      </c>
      <c r="BA31" s="332">
        <v>1</v>
      </c>
      <c r="BB31" s="332">
        <v>1.1000000000000001</v>
      </c>
      <c r="BC31" s="332">
        <v>1.1000000000000001</v>
      </c>
      <c r="BD31" s="176" t="s">
        <v>158</v>
      </c>
      <c r="BE31" s="176"/>
      <c r="BF31" s="319">
        <v>37834</v>
      </c>
      <c r="BG31" s="331">
        <v>0.89</v>
      </c>
      <c r="BH31" s="176"/>
      <c r="BI31" s="314"/>
      <c r="BJ31" s="84"/>
      <c r="BK31" s="84"/>
      <c r="BL31" s="84"/>
      <c r="BM31"/>
      <c r="BN31"/>
      <c r="BO31"/>
      <c r="BP31"/>
      <c r="BQ31"/>
      <c r="BR31" s="84"/>
      <c r="BS31" s="84"/>
      <c r="BT31" s="146">
        <f t="shared" si="0"/>
        <v>38047</v>
      </c>
      <c r="BU31" s="145">
        <v>3.0628551564757502E-2</v>
      </c>
      <c r="BV31" s="84"/>
      <c r="BW31" s="84"/>
      <c r="BX31" s="84"/>
      <c r="BY31" s="84"/>
      <c r="BZ31" s="84"/>
      <c r="CA31" s="84"/>
      <c r="CB31" s="84"/>
      <c r="CC31" s="84"/>
      <c r="CD31" s="84"/>
      <c r="CE31" s="84"/>
    </row>
    <row r="32" spans="2:83" ht="12.75" x14ac:dyDescent="0.2">
      <c r="B32" s="329">
        <v>37228</v>
      </c>
      <c r="C32" s="316">
        <v>24.75</v>
      </c>
      <c r="D32" s="316">
        <v>24.75</v>
      </c>
      <c r="E32" s="316">
        <v>24.75</v>
      </c>
      <c r="F32" s="314"/>
      <c r="G32" s="316">
        <v>13.605</v>
      </c>
      <c r="H32" s="316">
        <v>13.605</v>
      </c>
      <c r="I32" s="316">
        <v>13.605</v>
      </c>
      <c r="J32" s="176"/>
      <c r="K32" s="319">
        <v>37865</v>
      </c>
      <c r="L32" s="316">
        <v>26.349</v>
      </c>
      <c r="M32" s="316">
        <v>26.349</v>
      </c>
      <c r="N32" s="316">
        <v>26.349</v>
      </c>
      <c r="O32" s="316"/>
      <c r="P32" s="316">
        <v>26.776</v>
      </c>
      <c r="Q32" s="316">
        <v>26.776</v>
      </c>
      <c r="R32" s="316">
        <v>26.776</v>
      </c>
      <c r="S32" s="316"/>
      <c r="T32" s="316">
        <v>1.1255087850000001</v>
      </c>
      <c r="U32" s="316">
        <v>1.1255087850000001</v>
      </c>
      <c r="V32" s="316">
        <v>1.1255087850000001</v>
      </c>
      <c r="W32" s="316"/>
      <c r="X32" s="314">
        <v>0.33</v>
      </c>
      <c r="Y32" s="314">
        <v>0.33</v>
      </c>
      <c r="Z32" s="314">
        <v>0.33</v>
      </c>
      <c r="AA32" s="314"/>
      <c r="AB32" s="314">
        <v>0.16500000000000001</v>
      </c>
      <c r="AC32" s="314">
        <v>0.16500000000000001</v>
      </c>
      <c r="AD32" s="314">
        <v>0.16500000000000001</v>
      </c>
      <c r="AE32" s="314"/>
      <c r="AF32" s="314">
        <v>0.45</v>
      </c>
      <c r="AG32" s="314">
        <v>0.45</v>
      </c>
      <c r="AH32" s="314">
        <v>0.45</v>
      </c>
      <c r="AI32" s="314"/>
      <c r="AJ32" s="314">
        <v>0.37202075099999998</v>
      </c>
      <c r="AK32" s="314">
        <v>0.37202075099999998</v>
      </c>
      <c r="AL32" s="314">
        <v>0.37202075099999998</v>
      </c>
      <c r="AM32" s="316"/>
      <c r="AN32" s="316">
        <v>8</v>
      </c>
      <c r="AO32" s="316">
        <v>0.2</v>
      </c>
      <c r="AP32" s="176"/>
      <c r="AQ32" s="176">
        <v>2200</v>
      </c>
      <c r="AR32" s="332">
        <v>1</v>
      </c>
      <c r="AS32" s="332">
        <v>1</v>
      </c>
      <c r="AT32" s="332">
        <v>1</v>
      </c>
      <c r="AU32" s="332">
        <v>0.9</v>
      </c>
      <c r="AV32" s="332">
        <v>0.85</v>
      </c>
      <c r="AW32" s="332">
        <v>0.85</v>
      </c>
      <c r="AX32" s="332">
        <v>0.95</v>
      </c>
      <c r="AY32" s="332">
        <v>0.95</v>
      </c>
      <c r="AZ32" s="332">
        <v>0.85</v>
      </c>
      <c r="BA32" s="332">
        <v>0.9</v>
      </c>
      <c r="BB32" s="332">
        <v>1</v>
      </c>
      <c r="BC32" s="332">
        <v>1</v>
      </c>
      <c r="BD32" s="176" t="s">
        <v>158</v>
      </c>
      <c r="BE32" s="176"/>
      <c r="BF32" s="319">
        <v>37865</v>
      </c>
      <c r="BG32" s="331">
        <v>0.89</v>
      </c>
      <c r="BH32" s="176"/>
      <c r="BI32" s="314"/>
      <c r="BJ32" s="84"/>
      <c r="BK32" s="84"/>
      <c r="BL32" s="84"/>
      <c r="BM32"/>
      <c r="BN32"/>
      <c r="BO32"/>
      <c r="BP32"/>
      <c r="BQ32"/>
      <c r="BR32" s="84"/>
      <c r="BS32" s="84"/>
      <c r="BT32" s="146">
        <f t="shared" si="0"/>
        <v>38078</v>
      </c>
      <c r="BU32" s="145">
        <v>3.12012724709687E-2</v>
      </c>
      <c r="BV32" s="84"/>
      <c r="BW32" s="84"/>
      <c r="BX32" s="84"/>
      <c r="BY32" s="84"/>
      <c r="BZ32" s="84"/>
      <c r="CA32" s="84"/>
      <c r="CB32" s="84"/>
      <c r="CC32" s="84"/>
      <c r="CD32" s="84"/>
      <c r="CE32" s="84"/>
    </row>
    <row r="33" spans="2:83" ht="12.75" x14ac:dyDescent="0.2">
      <c r="B33" s="329">
        <v>37229</v>
      </c>
      <c r="C33" s="316">
        <v>24.75</v>
      </c>
      <c r="D33" s="316">
        <v>24.75</v>
      </c>
      <c r="E33" s="316">
        <v>24.75</v>
      </c>
      <c r="F33" s="314"/>
      <c r="G33" s="316">
        <v>13.605</v>
      </c>
      <c r="H33" s="316">
        <v>13.605</v>
      </c>
      <c r="I33" s="316">
        <v>13.605</v>
      </c>
      <c r="J33" s="176"/>
      <c r="K33" s="319">
        <v>37895</v>
      </c>
      <c r="L33" s="316">
        <v>25.141000000000002</v>
      </c>
      <c r="M33" s="316">
        <v>25.141000000000002</v>
      </c>
      <c r="N33" s="316">
        <v>25.141000000000002</v>
      </c>
      <c r="O33" s="316"/>
      <c r="P33" s="316">
        <v>24.394000000000002</v>
      </c>
      <c r="Q33" s="316">
        <v>24.394000000000002</v>
      </c>
      <c r="R33" s="316">
        <v>24.394000000000002</v>
      </c>
      <c r="S33" s="316"/>
      <c r="T33" s="316">
        <v>1.1255087850000001</v>
      </c>
      <c r="U33" s="316">
        <v>1.1255087850000001</v>
      </c>
      <c r="V33" s="316">
        <v>1.1255087850000001</v>
      </c>
      <c r="W33" s="316"/>
      <c r="X33" s="314">
        <v>0.32</v>
      </c>
      <c r="Y33" s="314">
        <v>0.32</v>
      </c>
      <c r="Z33" s="314">
        <v>0.32</v>
      </c>
      <c r="AA33" s="314"/>
      <c r="AB33" s="314">
        <v>0.16</v>
      </c>
      <c r="AC33" s="314">
        <v>0.16</v>
      </c>
      <c r="AD33" s="314">
        <v>0.16</v>
      </c>
      <c r="AE33" s="314"/>
      <c r="AF33" s="314">
        <v>0.4</v>
      </c>
      <c r="AG33" s="314">
        <v>0.4</v>
      </c>
      <c r="AH33" s="314">
        <v>0.4</v>
      </c>
      <c r="AI33" s="314"/>
      <c r="AJ33" s="314">
        <v>0.298504467</v>
      </c>
      <c r="AK33" s="314">
        <v>0.298504467</v>
      </c>
      <c r="AL33" s="314">
        <v>0.298504467</v>
      </c>
      <c r="AM33" s="316"/>
      <c r="AN33" s="316">
        <v>9</v>
      </c>
      <c r="AO33" s="316">
        <v>0.2</v>
      </c>
      <c r="AP33" s="176"/>
      <c r="AQ33" s="176">
        <v>2300</v>
      </c>
      <c r="AR33" s="332">
        <v>1.25</v>
      </c>
      <c r="AS33" s="332">
        <v>1.25</v>
      </c>
      <c r="AT33" s="332">
        <v>1.406066773</v>
      </c>
      <c r="AU33" s="332">
        <v>1.406066773</v>
      </c>
      <c r="AV33" s="332">
        <v>1.595</v>
      </c>
      <c r="AW33" s="332">
        <v>1.58</v>
      </c>
      <c r="AX33" s="332">
        <v>1.58</v>
      </c>
      <c r="AY33" s="332">
        <v>1.58</v>
      </c>
      <c r="AZ33" s="332">
        <v>1.58</v>
      </c>
      <c r="BA33" s="332">
        <v>1.406066773</v>
      </c>
      <c r="BB33" s="332">
        <v>1.406066773</v>
      </c>
      <c r="BC33" s="332">
        <v>1.25</v>
      </c>
      <c r="BD33" s="176" t="s">
        <v>159</v>
      </c>
      <c r="BE33" s="176"/>
      <c r="BF33" s="319">
        <v>37895</v>
      </c>
      <c r="BG33" s="331">
        <v>0.89</v>
      </c>
      <c r="BH33" s="176"/>
      <c r="BI33" s="314"/>
      <c r="BJ33" s="84"/>
      <c r="BK33" s="84"/>
      <c r="BL33" s="84"/>
      <c r="BM33"/>
      <c r="BN33"/>
      <c r="BO33"/>
      <c r="BP33"/>
      <c r="BQ33"/>
      <c r="BR33" s="84"/>
      <c r="BS33" s="84"/>
      <c r="BT33" s="146">
        <f t="shared" si="0"/>
        <v>38108</v>
      </c>
      <c r="BU33" s="145">
        <v>3.1723097928540799E-2</v>
      </c>
      <c r="BV33" s="84"/>
      <c r="BW33" s="84"/>
      <c r="BX33" s="84"/>
      <c r="BY33" s="84"/>
      <c r="BZ33" s="84"/>
      <c r="CA33" s="84"/>
      <c r="CB33" s="84"/>
      <c r="CC33" s="84"/>
      <c r="CD33" s="84"/>
      <c r="CE33" s="84"/>
    </row>
    <row r="34" spans="2:83" ht="12.75" x14ac:dyDescent="0.2">
      <c r="B34" s="329">
        <v>37230</v>
      </c>
      <c r="C34" s="316">
        <v>24.75</v>
      </c>
      <c r="D34" s="316">
        <v>24.75</v>
      </c>
      <c r="E34" s="316">
        <v>24.75</v>
      </c>
      <c r="F34" s="314"/>
      <c r="G34" s="316">
        <v>13.605</v>
      </c>
      <c r="H34" s="316">
        <v>13.605</v>
      </c>
      <c r="I34" s="316">
        <v>13.605</v>
      </c>
      <c r="J34" s="176"/>
      <c r="K34" s="319">
        <v>37926</v>
      </c>
      <c r="L34" s="316">
        <v>25.391000000000002</v>
      </c>
      <c r="M34" s="316">
        <v>25.391000000000002</v>
      </c>
      <c r="N34" s="316">
        <v>25.391000000000002</v>
      </c>
      <c r="O34" s="316"/>
      <c r="P34" s="316">
        <v>23.894000000000002</v>
      </c>
      <c r="Q34" s="316">
        <v>23.894000000000002</v>
      </c>
      <c r="R34" s="316">
        <v>23.894000000000002</v>
      </c>
      <c r="S34" s="316"/>
      <c r="T34" s="316">
        <v>1.1255087850000001</v>
      </c>
      <c r="U34" s="316">
        <v>1.1255087850000001</v>
      </c>
      <c r="V34" s="316">
        <v>1.1255087850000001</v>
      </c>
      <c r="W34" s="316"/>
      <c r="X34" s="314">
        <v>0.32</v>
      </c>
      <c r="Y34" s="314">
        <v>0.32</v>
      </c>
      <c r="Z34" s="314">
        <v>0.32</v>
      </c>
      <c r="AA34" s="314"/>
      <c r="AB34" s="314">
        <v>0.16</v>
      </c>
      <c r="AC34" s="314">
        <v>0.16</v>
      </c>
      <c r="AD34" s="314">
        <v>0.16</v>
      </c>
      <c r="AE34" s="314"/>
      <c r="AF34" s="314">
        <v>0.4</v>
      </c>
      <c r="AG34" s="314">
        <v>0.4</v>
      </c>
      <c r="AH34" s="314">
        <v>0.4</v>
      </c>
      <c r="AI34" s="314"/>
      <c r="AJ34" s="314">
        <v>0.27584759200000003</v>
      </c>
      <c r="AK34" s="314">
        <v>0.27584759200000003</v>
      </c>
      <c r="AL34" s="314">
        <v>0.27584759200000003</v>
      </c>
      <c r="AM34" s="316"/>
      <c r="AN34" s="316">
        <v>9</v>
      </c>
      <c r="AO34" s="316">
        <v>0.2</v>
      </c>
      <c r="AP34" s="176"/>
      <c r="AQ34" s="176">
        <v>2400</v>
      </c>
      <c r="AR34" s="332">
        <v>1.07</v>
      </c>
      <c r="AS34" s="332">
        <v>1.07</v>
      </c>
      <c r="AT34" s="332">
        <v>1.3601913919999999</v>
      </c>
      <c r="AU34" s="332">
        <v>1.3601913919999999</v>
      </c>
      <c r="AV34" s="332">
        <v>1.365</v>
      </c>
      <c r="AW34" s="332">
        <v>1.2150000000000001</v>
      </c>
      <c r="AX34" s="332">
        <v>1.2150000000000001</v>
      </c>
      <c r="AY34" s="332">
        <v>1.2150000000000001</v>
      </c>
      <c r="AZ34" s="332">
        <v>1.2150000000000001</v>
      </c>
      <c r="BA34" s="332">
        <v>1.3601913919999999</v>
      </c>
      <c r="BB34" s="332">
        <v>1.3601913919999999</v>
      </c>
      <c r="BC34" s="332">
        <v>1.07</v>
      </c>
      <c r="BD34" s="176" t="s">
        <v>159</v>
      </c>
      <c r="BE34" s="176"/>
      <c r="BF34" s="319">
        <v>37926</v>
      </c>
      <c r="BG34" s="331">
        <v>0.89</v>
      </c>
      <c r="BH34" s="176"/>
      <c r="BI34" s="314"/>
      <c r="BJ34" s="84"/>
      <c r="BK34" s="84"/>
      <c r="BL34" s="84"/>
      <c r="BM34"/>
      <c r="BN34"/>
      <c r="BO34"/>
      <c r="BP34"/>
      <c r="BQ34"/>
      <c r="BR34" s="84"/>
      <c r="BS34" s="84"/>
      <c r="BT34" s="146">
        <f t="shared" si="0"/>
        <v>38139</v>
      </c>
      <c r="BU34" s="145">
        <v>3.2262317664404398E-2</v>
      </c>
      <c r="BV34" s="84"/>
      <c r="BW34" s="84"/>
      <c r="BX34" s="84"/>
      <c r="BY34" s="84"/>
      <c r="BZ34" s="84"/>
      <c r="CA34" s="84"/>
      <c r="CB34" s="84"/>
      <c r="CC34" s="84"/>
      <c r="CD34" s="84"/>
      <c r="CE34" s="84"/>
    </row>
    <row r="35" spans="2:83" ht="12.75" x14ac:dyDescent="0.2">
      <c r="B35" s="329">
        <v>37231</v>
      </c>
      <c r="C35" s="316">
        <v>24.75</v>
      </c>
      <c r="D35" s="316">
        <v>24.75</v>
      </c>
      <c r="E35" s="316">
        <v>24.75</v>
      </c>
      <c r="F35" s="314"/>
      <c r="G35" s="316">
        <v>13.605</v>
      </c>
      <c r="H35" s="316">
        <v>13.605</v>
      </c>
      <c r="I35" s="316">
        <v>13.605</v>
      </c>
      <c r="J35" s="176"/>
      <c r="K35" s="319">
        <v>37956</v>
      </c>
      <c r="L35" s="316">
        <v>25.456</v>
      </c>
      <c r="M35" s="316">
        <v>25.456</v>
      </c>
      <c r="N35" s="316">
        <v>25.456</v>
      </c>
      <c r="O35" s="316"/>
      <c r="P35" s="316">
        <v>24.604000000000003</v>
      </c>
      <c r="Q35" s="316">
        <v>24.604000000000003</v>
      </c>
      <c r="R35" s="316">
        <v>24.604000000000003</v>
      </c>
      <c r="S35" s="316"/>
      <c r="T35" s="316">
        <v>1.1255087850000001</v>
      </c>
      <c r="U35" s="316">
        <v>1.1255087850000001</v>
      </c>
      <c r="V35" s="316">
        <v>1.1255087850000001</v>
      </c>
      <c r="W35" s="316"/>
      <c r="X35" s="314">
        <v>0.32</v>
      </c>
      <c r="Y35" s="314">
        <v>0.32</v>
      </c>
      <c r="Z35" s="314">
        <v>0.32</v>
      </c>
      <c r="AA35" s="314"/>
      <c r="AB35" s="314">
        <v>0.16</v>
      </c>
      <c r="AC35" s="314">
        <v>0.16</v>
      </c>
      <c r="AD35" s="314">
        <v>0.16</v>
      </c>
      <c r="AE35" s="314"/>
      <c r="AF35" s="314">
        <v>0.4</v>
      </c>
      <c r="AG35" s="314">
        <v>0.4</v>
      </c>
      <c r="AH35" s="314">
        <v>0.4</v>
      </c>
      <c r="AI35" s="314"/>
      <c r="AJ35" s="314">
        <v>0.28423497400000003</v>
      </c>
      <c r="AK35" s="314">
        <v>0.28423497400000003</v>
      </c>
      <c r="AL35" s="314">
        <v>0.28423497400000003</v>
      </c>
      <c r="AM35" s="316"/>
      <c r="AN35" s="316">
        <v>9</v>
      </c>
      <c r="AO35" s="316">
        <v>0.2</v>
      </c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319">
        <v>37956</v>
      </c>
      <c r="BG35" s="331">
        <v>0.89</v>
      </c>
      <c r="BH35" s="176"/>
      <c r="BI35" s="314"/>
      <c r="BJ35" s="84"/>
      <c r="BK35" s="84"/>
      <c r="BL35" s="84"/>
      <c r="BM35"/>
      <c r="BN35"/>
      <c r="BO35"/>
      <c r="BP35"/>
      <c r="BQ35"/>
      <c r="BR35" s="84"/>
      <c r="BS35" s="84"/>
      <c r="BT35" s="146">
        <f t="shared" si="0"/>
        <v>38169</v>
      </c>
      <c r="BU35" s="145">
        <v>3.2766766793716998E-2</v>
      </c>
      <c r="BV35" s="84"/>
      <c r="BW35" s="84"/>
      <c r="BX35" s="84"/>
      <c r="BY35" s="84"/>
      <c r="BZ35" s="84"/>
      <c r="CA35" s="84"/>
      <c r="CB35" s="84"/>
      <c r="CC35" s="84"/>
      <c r="CD35" s="84"/>
      <c r="CE35" s="84"/>
    </row>
    <row r="36" spans="2:83" ht="12.75" x14ac:dyDescent="0.2">
      <c r="B36" s="329">
        <v>37232</v>
      </c>
      <c r="C36" s="316">
        <v>24.75</v>
      </c>
      <c r="D36" s="316">
        <v>24.75</v>
      </c>
      <c r="E36" s="316">
        <v>24.75</v>
      </c>
      <c r="F36" s="314"/>
      <c r="G36" s="316">
        <v>13.605</v>
      </c>
      <c r="H36" s="316">
        <v>13.605</v>
      </c>
      <c r="I36" s="316">
        <v>13.605</v>
      </c>
      <c r="J36" s="176"/>
      <c r="K36" s="319">
        <v>37987</v>
      </c>
      <c r="L36" s="316">
        <v>31.873000000000001</v>
      </c>
      <c r="M36" s="316">
        <v>31.873000000000001</v>
      </c>
      <c r="N36" s="316">
        <v>31.873000000000001</v>
      </c>
      <c r="O36" s="316"/>
      <c r="P36" s="316">
        <v>29.432000000000002</v>
      </c>
      <c r="Q36" s="316">
        <v>29.432000000000002</v>
      </c>
      <c r="R36" s="316">
        <v>29.432000000000002</v>
      </c>
      <c r="S36" s="316"/>
      <c r="T36" s="316">
        <v>1.1592741010000001</v>
      </c>
      <c r="U36" s="316">
        <v>1.1592741010000001</v>
      </c>
      <c r="V36" s="316">
        <v>1.1592741010000001</v>
      </c>
      <c r="W36" s="316"/>
      <c r="X36" s="314">
        <v>0.35</v>
      </c>
      <c r="Y36" s="314">
        <v>0.35</v>
      </c>
      <c r="Z36" s="314">
        <v>0.35</v>
      </c>
      <c r="AA36" s="314"/>
      <c r="AB36" s="314">
        <v>0.17630115100000002</v>
      </c>
      <c r="AC36" s="314">
        <v>0.17630115100000002</v>
      </c>
      <c r="AD36" s="314">
        <v>0.17630115100000002</v>
      </c>
      <c r="AE36" s="314"/>
      <c r="AF36" s="314">
        <v>0.43</v>
      </c>
      <c r="AG36" s="314">
        <v>0.43</v>
      </c>
      <c r="AH36" s="314">
        <v>0.43</v>
      </c>
      <c r="AI36" s="314"/>
      <c r="AJ36" s="314">
        <v>0.30270151900000003</v>
      </c>
      <c r="AK36" s="314">
        <v>0.30270151900000003</v>
      </c>
      <c r="AL36" s="314">
        <v>0.30270151900000003</v>
      </c>
      <c r="AM36" s="316"/>
      <c r="AN36" s="316">
        <v>10</v>
      </c>
      <c r="AO36" s="316">
        <v>0.2</v>
      </c>
      <c r="AP36" s="176"/>
      <c r="AQ36" s="176" t="s">
        <v>160</v>
      </c>
      <c r="AR36" s="176"/>
      <c r="AS36" s="176"/>
      <c r="AT36" s="176" t="s">
        <v>161</v>
      </c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319">
        <v>37987</v>
      </c>
      <c r="BG36" s="331">
        <v>0.89</v>
      </c>
      <c r="BH36" s="176"/>
      <c r="BI36" s="314"/>
      <c r="BJ36" s="84"/>
      <c r="BK36" s="84"/>
      <c r="BL36" s="84"/>
      <c r="BM36"/>
      <c r="BN36"/>
      <c r="BO36"/>
      <c r="BP36"/>
      <c r="BQ36"/>
      <c r="BR36" s="84"/>
      <c r="BS36" s="84"/>
      <c r="BT36" s="146">
        <f t="shared" si="0"/>
        <v>38200</v>
      </c>
      <c r="BU36" s="145">
        <v>3.3268968340194299E-2</v>
      </c>
      <c r="BV36" s="84"/>
      <c r="BW36" s="84"/>
      <c r="BX36" s="84"/>
      <c r="BY36" s="84"/>
      <c r="BZ36" s="84"/>
      <c r="CA36" s="84"/>
      <c r="CB36" s="84"/>
      <c r="CC36" s="84"/>
      <c r="CD36" s="84"/>
      <c r="CE36" s="84"/>
    </row>
    <row r="37" spans="2:83" ht="12.75" x14ac:dyDescent="0.2">
      <c r="B37" s="329">
        <v>37233</v>
      </c>
      <c r="C37" s="316">
        <v>21.996000000000002</v>
      </c>
      <c r="D37" s="316">
        <v>21.996000000000002</v>
      </c>
      <c r="E37" s="316">
        <v>21.996000000000002</v>
      </c>
      <c r="F37" s="314"/>
      <c r="G37" s="316">
        <v>21.996000000000002</v>
      </c>
      <c r="H37" s="316">
        <v>21.996000000000002</v>
      </c>
      <c r="I37" s="316">
        <v>21.996000000000002</v>
      </c>
      <c r="J37" s="176"/>
      <c r="K37" s="319">
        <v>38018</v>
      </c>
      <c r="L37" s="316">
        <v>30.623000000000001</v>
      </c>
      <c r="M37" s="316">
        <v>30.623000000000001</v>
      </c>
      <c r="N37" s="316">
        <v>30.623000000000001</v>
      </c>
      <c r="O37" s="316"/>
      <c r="P37" s="316">
        <v>28.682000000000002</v>
      </c>
      <c r="Q37" s="316">
        <v>28.682000000000002</v>
      </c>
      <c r="R37" s="316">
        <v>28.682000000000002</v>
      </c>
      <c r="S37" s="316"/>
      <c r="T37" s="316">
        <v>1.1592741010000001</v>
      </c>
      <c r="U37" s="316">
        <v>1.1592741010000001</v>
      </c>
      <c r="V37" s="316">
        <v>1.1592741010000001</v>
      </c>
      <c r="W37" s="316"/>
      <c r="X37" s="314">
        <v>0.35</v>
      </c>
      <c r="Y37" s="314">
        <v>0.35</v>
      </c>
      <c r="Z37" s="314">
        <v>0.35</v>
      </c>
      <c r="AA37" s="314"/>
      <c r="AB37" s="314">
        <v>0.17588862699999999</v>
      </c>
      <c r="AC37" s="314">
        <v>0.17588862699999999</v>
      </c>
      <c r="AD37" s="314">
        <v>0.17588862699999999</v>
      </c>
      <c r="AE37" s="314"/>
      <c r="AF37" s="314">
        <v>0.43</v>
      </c>
      <c r="AG37" s="314">
        <v>0.43</v>
      </c>
      <c r="AH37" s="314">
        <v>0.43</v>
      </c>
      <c r="AI37" s="314"/>
      <c r="AJ37" s="314">
        <v>0.30214545599999998</v>
      </c>
      <c r="AK37" s="314">
        <v>0.30214545599999998</v>
      </c>
      <c r="AL37" s="314">
        <v>0.30214545599999998</v>
      </c>
      <c r="AM37" s="316"/>
      <c r="AN37" s="316">
        <v>10</v>
      </c>
      <c r="AO37" s="316">
        <v>0.2</v>
      </c>
      <c r="AP37" s="176"/>
      <c r="AQ37" s="333">
        <v>-5</v>
      </c>
      <c r="AR37" s="331">
        <v>1.4999999999999999E-2</v>
      </c>
      <c r="AS37" s="176"/>
      <c r="AT37" s="333">
        <v>1</v>
      </c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319">
        <v>38018</v>
      </c>
      <c r="BG37" s="331">
        <v>0.89</v>
      </c>
      <c r="BH37" s="176"/>
      <c r="BI37" s="314"/>
      <c r="BJ37" s="84"/>
      <c r="BK37" s="84"/>
      <c r="BL37" s="84"/>
      <c r="BM37"/>
      <c r="BN37"/>
      <c r="BO37"/>
      <c r="BP37"/>
      <c r="BQ37"/>
      <c r="BR37" s="84"/>
      <c r="BS37" s="84"/>
      <c r="BT37" s="146">
        <f t="shared" si="0"/>
        <v>38231</v>
      </c>
      <c r="BU37" s="145">
        <v>3.3771169971572597E-2</v>
      </c>
      <c r="BV37" s="84"/>
      <c r="BW37" s="84"/>
      <c r="BX37" s="84"/>
      <c r="BY37" s="84"/>
      <c r="BZ37" s="84"/>
      <c r="CA37" s="84"/>
      <c r="CB37" s="84"/>
      <c r="CC37" s="84"/>
      <c r="CD37" s="84"/>
      <c r="CE37" s="84"/>
    </row>
    <row r="38" spans="2:83" ht="12.75" x14ac:dyDescent="0.2">
      <c r="B38" s="329">
        <v>37234</v>
      </c>
      <c r="C38" s="316">
        <v>22.004000000000001</v>
      </c>
      <c r="D38" s="316">
        <v>22.004000000000001</v>
      </c>
      <c r="E38" s="316">
        <v>22.004000000000001</v>
      </c>
      <c r="F38" s="314"/>
      <c r="G38" s="316">
        <v>22.004000000000001</v>
      </c>
      <c r="H38" s="316">
        <v>22.004000000000001</v>
      </c>
      <c r="I38" s="316">
        <v>22.004000000000001</v>
      </c>
      <c r="J38" s="176"/>
      <c r="K38" s="319">
        <v>38047</v>
      </c>
      <c r="L38" s="316">
        <v>29.2</v>
      </c>
      <c r="M38" s="316">
        <v>29.2</v>
      </c>
      <c r="N38" s="316">
        <v>29.2</v>
      </c>
      <c r="O38" s="316"/>
      <c r="P38" s="316">
        <v>27.84</v>
      </c>
      <c r="Q38" s="316">
        <v>27.84</v>
      </c>
      <c r="R38" s="316">
        <v>27.84</v>
      </c>
      <c r="S38" s="316"/>
      <c r="T38" s="316">
        <v>1.1592741010000001</v>
      </c>
      <c r="U38" s="316">
        <v>1.1592741010000001</v>
      </c>
      <c r="V38" s="316">
        <v>1.1592741010000001</v>
      </c>
      <c r="W38" s="316"/>
      <c r="X38" s="314">
        <v>0.28999999999999998</v>
      </c>
      <c r="Y38" s="314">
        <v>0.28999999999999998</v>
      </c>
      <c r="Z38" s="314">
        <v>0.28999999999999998</v>
      </c>
      <c r="AA38" s="314"/>
      <c r="AB38" s="314">
        <v>0.145229626</v>
      </c>
      <c r="AC38" s="314">
        <v>0.145229626</v>
      </c>
      <c r="AD38" s="314">
        <v>0.145229626</v>
      </c>
      <c r="AE38" s="314"/>
      <c r="AF38" s="314">
        <v>0.37</v>
      </c>
      <c r="AG38" s="314">
        <v>0.37</v>
      </c>
      <c r="AH38" s="314">
        <v>0.37</v>
      </c>
      <c r="AI38" s="314"/>
      <c r="AJ38" s="314">
        <v>0.25718749899999999</v>
      </c>
      <c r="AK38" s="314">
        <v>0.25718749899999999</v>
      </c>
      <c r="AL38" s="314">
        <v>0.25718749899999999</v>
      </c>
      <c r="AM38" s="316"/>
      <c r="AN38" s="316">
        <v>10</v>
      </c>
      <c r="AO38" s="316">
        <v>0.3</v>
      </c>
      <c r="AP38" s="176"/>
      <c r="AQ38" s="333">
        <v>-4.5</v>
      </c>
      <c r="AR38" s="331">
        <v>1.4999999999999999E-2</v>
      </c>
      <c r="AS38" s="176"/>
      <c r="AT38" s="333">
        <v>2</v>
      </c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319">
        <v>38047</v>
      </c>
      <c r="BG38" s="331">
        <v>0.89</v>
      </c>
      <c r="BH38" s="176"/>
      <c r="BI38" s="314"/>
      <c r="BJ38" s="84"/>
      <c r="BK38" s="84"/>
      <c r="BL38" s="84"/>
      <c r="BM38"/>
      <c r="BN38"/>
      <c r="BO38"/>
      <c r="BP38"/>
      <c r="BQ38"/>
      <c r="BR38" s="84"/>
      <c r="BS38" s="84"/>
      <c r="BT38" s="146">
        <f t="shared" si="0"/>
        <v>38261</v>
      </c>
      <c r="BU38" s="145">
        <v>3.4238965160408197E-2</v>
      </c>
      <c r="BV38" s="84"/>
      <c r="BW38" s="84"/>
      <c r="BX38" s="84"/>
      <c r="BY38" s="84"/>
      <c r="BZ38" s="84"/>
      <c r="CA38" s="84"/>
      <c r="CB38" s="84"/>
      <c r="CC38" s="84"/>
      <c r="CD38" s="84"/>
      <c r="CE38" s="84"/>
    </row>
    <row r="39" spans="2:83" ht="12.75" x14ac:dyDescent="0.2">
      <c r="B39" s="329">
        <v>37235</v>
      </c>
      <c r="C39" s="316">
        <v>23.003999710083001</v>
      </c>
      <c r="D39" s="316">
        <v>23.003999710083001</v>
      </c>
      <c r="E39" s="316">
        <v>23.003999710083001</v>
      </c>
      <c r="F39" s="314"/>
      <c r="G39" s="316">
        <v>13.605</v>
      </c>
      <c r="H39" s="316">
        <v>13.605</v>
      </c>
      <c r="I39" s="316">
        <v>13.605</v>
      </c>
      <c r="J39" s="176"/>
      <c r="K39" s="319">
        <v>38078</v>
      </c>
      <c r="L39" s="316">
        <v>28.469000000000001</v>
      </c>
      <c r="M39" s="316">
        <v>28.469000000000001</v>
      </c>
      <c r="N39" s="316">
        <v>28.469000000000001</v>
      </c>
      <c r="O39" s="316"/>
      <c r="P39" s="316">
        <v>26.827000000000002</v>
      </c>
      <c r="Q39" s="316">
        <v>26.827000000000002</v>
      </c>
      <c r="R39" s="316">
        <v>26.827000000000002</v>
      </c>
      <c r="S39" s="316"/>
      <c r="T39" s="316">
        <v>1.1592741010000001</v>
      </c>
      <c r="U39" s="316">
        <v>1.1592741010000001</v>
      </c>
      <c r="V39" s="316">
        <v>1.1592741010000001</v>
      </c>
      <c r="W39" s="316"/>
      <c r="X39" s="314">
        <v>0.28999999999999998</v>
      </c>
      <c r="Y39" s="314">
        <v>0.28999999999999998</v>
      </c>
      <c r="Z39" s="314">
        <v>0.28999999999999998</v>
      </c>
      <c r="AA39" s="314"/>
      <c r="AB39" s="314">
        <v>0.14464711</v>
      </c>
      <c r="AC39" s="314">
        <v>0.14464711</v>
      </c>
      <c r="AD39" s="314">
        <v>0.14464711</v>
      </c>
      <c r="AE39" s="314"/>
      <c r="AF39" s="314">
        <v>0.37</v>
      </c>
      <c r="AG39" s="314">
        <v>0.37</v>
      </c>
      <c r="AH39" s="314">
        <v>0.37</v>
      </c>
      <c r="AI39" s="314"/>
      <c r="AJ39" s="314">
        <v>0.25619861999999999</v>
      </c>
      <c r="AK39" s="314">
        <v>0.25619861999999999</v>
      </c>
      <c r="AL39" s="314">
        <v>0.25619861999999999</v>
      </c>
      <c r="AM39" s="316"/>
      <c r="AN39" s="316">
        <v>11</v>
      </c>
      <c r="AO39" s="316">
        <v>0.3</v>
      </c>
      <c r="AP39" s="176"/>
      <c r="AQ39" s="333">
        <v>-4</v>
      </c>
      <c r="AR39" s="331">
        <v>1.2500000000000001E-2</v>
      </c>
      <c r="AS39" s="176"/>
      <c r="AT39" s="333">
        <v>3</v>
      </c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319">
        <v>38078</v>
      </c>
      <c r="BG39" s="331">
        <v>0.89</v>
      </c>
      <c r="BH39" s="176"/>
      <c r="BI39" s="314"/>
      <c r="BJ39" s="84"/>
      <c r="BK39" s="84"/>
      <c r="BL39" s="84"/>
      <c r="BM39"/>
      <c r="BN39"/>
      <c r="BO39"/>
      <c r="BP39"/>
      <c r="BQ39"/>
      <c r="BR39" s="84"/>
      <c r="BS39" s="84"/>
      <c r="BT39" s="146">
        <f t="shared" si="0"/>
        <v>38292</v>
      </c>
      <c r="BU39" s="145">
        <v>3.4704855919569497E-2</v>
      </c>
      <c r="BV39" s="84"/>
      <c r="BW39" s="84"/>
      <c r="BX39" s="84"/>
      <c r="BY39" s="84"/>
      <c r="BZ39" s="84"/>
      <c r="CA39" s="84"/>
      <c r="CB39" s="84"/>
      <c r="CC39" s="84"/>
      <c r="CD39" s="84"/>
      <c r="CE39" s="84"/>
    </row>
    <row r="40" spans="2:83" ht="12.75" x14ac:dyDescent="0.2">
      <c r="B40" s="329">
        <v>37256</v>
      </c>
      <c r="C40" s="316">
        <v>24.75</v>
      </c>
      <c r="D40" s="316">
        <v>24.75</v>
      </c>
      <c r="E40" s="316">
        <v>24.75</v>
      </c>
      <c r="F40" s="314"/>
      <c r="G40" s="316">
        <v>13.605</v>
      </c>
      <c r="H40" s="316">
        <v>13.605</v>
      </c>
      <c r="I40" s="316">
        <v>13.605</v>
      </c>
      <c r="J40" s="176"/>
      <c r="K40" s="319">
        <v>38108</v>
      </c>
      <c r="L40" s="316">
        <v>29.643000000000001</v>
      </c>
      <c r="M40" s="316">
        <v>29.643000000000001</v>
      </c>
      <c r="N40" s="316">
        <v>29.643000000000001</v>
      </c>
      <c r="O40" s="316"/>
      <c r="P40" s="316">
        <v>29.123000000000001</v>
      </c>
      <c r="Q40" s="316">
        <v>29.123000000000001</v>
      </c>
      <c r="R40" s="316">
        <v>29.123000000000001</v>
      </c>
      <c r="S40" s="316"/>
      <c r="T40" s="316">
        <v>1.1592741010000001</v>
      </c>
      <c r="U40" s="316">
        <v>1.1592741010000001</v>
      </c>
      <c r="V40" s="316">
        <v>1.1592741010000001</v>
      </c>
      <c r="W40" s="316"/>
      <c r="X40" s="314">
        <v>0.34</v>
      </c>
      <c r="Y40" s="314">
        <v>0.34</v>
      </c>
      <c r="Z40" s="314">
        <v>0.34</v>
      </c>
      <c r="AA40" s="314"/>
      <c r="AB40" s="314">
        <v>0.16960936500000001</v>
      </c>
      <c r="AC40" s="314">
        <v>0.16960936500000001</v>
      </c>
      <c r="AD40" s="314">
        <v>0.16960936500000001</v>
      </c>
      <c r="AE40" s="314"/>
      <c r="AF40" s="314">
        <v>0.45</v>
      </c>
      <c r="AG40" s="314">
        <v>0.45</v>
      </c>
      <c r="AH40" s="314">
        <v>0.45</v>
      </c>
      <c r="AI40" s="314"/>
      <c r="AJ40" s="314">
        <v>0.31780739600000002</v>
      </c>
      <c r="AK40" s="314">
        <v>0.31780739600000002</v>
      </c>
      <c r="AL40" s="314">
        <v>0.31780739600000002</v>
      </c>
      <c r="AM40" s="316"/>
      <c r="AN40" s="316">
        <v>11</v>
      </c>
      <c r="AO40" s="316">
        <v>0.3</v>
      </c>
      <c r="AP40" s="176"/>
      <c r="AQ40" s="333">
        <v>-3.5</v>
      </c>
      <c r="AR40" s="331">
        <v>1.2500000000000001E-2</v>
      </c>
      <c r="AS40" s="176"/>
      <c r="AT40" s="333">
        <v>4</v>
      </c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319">
        <v>38108</v>
      </c>
      <c r="BG40" s="331">
        <v>0.89</v>
      </c>
      <c r="BH40" s="176"/>
      <c r="BI40" s="314"/>
      <c r="BJ40" s="84"/>
      <c r="BK40" s="84"/>
      <c r="BL40" s="84"/>
      <c r="BM40"/>
      <c r="BN40"/>
      <c r="BO40"/>
      <c r="BP40"/>
      <c r="BQ40"/>
      <c r="BR40" s="84"/>
      <c r="BS40" s="84"/>
      <c r="BT40" s="146">
        <f t="shared" si="0"/>
        <v>38322</v>
      </c>
      <c r="BU40" s="145">
        <v>3.5155718014085097E-2</v>
      </c>
      <c r="BV40" s="84"/>
      <c r="BW40" s="84"/>
      <c r="BX40" s="84"/>
      <c r="BY40" s="84"/>
      <c r="BZ40" s="84"/>
      <c r="CA40" s="84"/>
      <c r="CB40" s="84"/>
      <c r="CC40" s="84"/>
      <c r="CD40" s="84"/>
      <c r="CE40" s="84"/>
    </row>
    <row r="41" spans="2:83" ht="12.75" x14ac:dyDescent="0.2">
      <c r="B41" s="329">
        <v>37257</v>
      </c>
      <c r="C41" s="316">
        <v>26.47</v>
      </c>
      <c r="D41" s="316">
        <v>26.47</v>
      </c>
      <c r="E41" s="316">
        <v>26.47</v>
      </c>
      <c r="F41" s="314"/>
      <c r="G41" s="316">
        <v>17.512</v>
      </c>
      <c r="H41" s="316">
        <v>17.512</v>
      </c>
      <c r="I41" s="316">
        <v>17.512</v>
      </c>
      <c r="J41" s="176"/>
      <c r="K41" s="319">
        <v>38139</v>
      </c>
      <c r="L41" s="316">
        <v>32.409999999999997</v>
      </c>
      <c r="M41" s="316">
        <v>32.409999999999997</v>
      </c>
      <c r="N41" s="316">
        <v>32.409999999999997</v>
      </c>
      <c r="O41" s="316"/>
      <c r="P41" s="316">
        <v>32.593000000000004</v>
      </c>
      <c r="Q41" s="316">
        <v>32.593000000000004</v>
      </c>
      <c r="R41" s="316">
        <v>32.593000000000004</v>
      </c>
      <c r="S41" s="316"/>
      <c r="T41" s="316">
        <v>1.1592741010000001</v>
      </c>
      <c r="U41" s="316">
        <v>1.1592741010000001</v>
      </c>
      <c r="V41" s="316">
        <v>1.1592741010000001</v>
      </c>
      <c r="W41" s="316"/>
      <c r="X41" s="314">
        <v>0.35</v>
      </c>
      <c r="Y41" s="314">
        <v>0.35</v>
      </c>
      <c r="Z41" s="314">
        <v>0.35</v>
      </c>
      <c r="AA41" s="314"/>
      <c r="AB41" s="314">
        <v>0.174350111</v>
      </c>
      <c r="AC41" s="314">
        <v>0.174350111</v>
      </c>
      <c r="AD41" s="314">
        <v>0.174350111</v>
      </c>
      <c r="AE41" s="314"/>
      <c r="AF41" s="314">
        <v>0.45</v>
      </c>
      <c r="AG41" s="314">
        <v>0.45</v>
      </c>
      <c r="AH41" s="314">
        <v>0.45</v>
      </c>
      <c r="AI41" s="314"/>
      <c r="AJ41" s="314">
        <v>0.34644293800000003</v>
      </c>
      <c r="AK41" s="314">
        <v>0.34644293800000003</v>
      </c>
      <c r="AL41" s="314">
        <v>0.34644293800000003</v>
      </c>
      <c r="AM41" s="316"/>
      <c r="AN41" s="316">
        <v>11</v>
      </c>
      <c r="AO41" s="316">
        <v>0.3</v>
      </c>
      <c r="AP41" s="176"/>
      <c r="AQ41" s="333">
        <v>-3</v>
      </c>
      <c r="AR41" s="331">
        <v>0.01</v>
      </c>
      <c r="AS41" s="176"/>
      <c r="AT41" s="333">
        <v>10</v>
      </c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319">
        <v>38139</v>
      </c>
      <c r="BG41" s="331">
        <v>0.89</v>
      </c>
      <c r="BH41" s="176"/>
      <c r="BI41" s="314"/>
      <c r="BJ41" s="84"/>
      <c r="BK41" s="84"/>
      <c r="BL41" s="84"/>
      <c r="BM41"/>
      <c r="BN41"/>
      <c r="BO41"/>
      <c r="BP41"/>
      <c r="BQ41"/>
      <c r="BR41" s="84"/>
      <c r="BS41" s="84"/>
      <c r="BT41" s="146">
        <f t="shared" si="0"/>
        <v>38353</v>
      </c>
      <c r="BU41" s="145">
        <v>3.5610574404270998E-2</v>
      </c>
      <c r="BV41" s="84"/>
      <c r="BW41" s="84"/>
      <c r="BX41" s="84"/>
      <c r="BY41" s="84"/>
      <c r="BZ41" s="84"/>
      <c r="CA41" s="84"/>
      <c r="CB41" s="84"/>
      <c r="CC41" s="84"/>
      <c r="CD41" s="84"/>
      <c r="CE41" s="84"/>
    </row>
    <row r="42" spans="2:83" ht="12.75" x14ac:dyDescent="0.2">
      <c r="B42" s="329">
        <v>37288</v>
      </c>
      <c r="C42" s="316">
        <v>25.72</v>
      </c>
      <c r="D42" s="316">
        <v>25.72</v>
      </c>
      <c r="E42" s="316">
        <v>25.72</v>
      </c>
      <c r="F42" s="314"/>
      <c r="G42" s="316">
        <v>16.862000000000002</v>
      </c>
      <c r="H42" s="316">
        <v>16.862000000000002</v>
      </c>
      <c r="I42" s="316">
        <v>16.862000000000002</v>
      </c>
      <c r="J42" s="176"/>
      <c r="K42" s="319">
        <v>38169</v>
      </c>
      <c r="L42" s="316">
        <v>39.08</v>
      </c>
      <c r="M42" s="316">
        <v>39.08</v>
      </c>
      <c r="N42" s="316">
        <v>39.08</v>
      </c>
      <c r="O42" s="316"/>
      <c r="P42" s="316">
        <v>40.01</v>
      </c>
      <c r="Q42" s="316">
        <v>40.01</v>
      </c>
      <c r="R42" s="316">
        <v>40.01</v>
      </c>
      <c r="S42" s="316"/>
      <c r="T42" s="316">
        <v>1.1592741010000001</v>
      </c>
      <c r="U42" s="316">
        <v>1.1592741010000001</v>
      </c>
      <c r="V42" s="316">
        <v>1.1592741010000001</v>
      </c>
      <c r="W42" s="316"/>
      <c r="X42" s="314">
        <v>0.37</v>
      </c>
      <c r="Y42" s="314">
        <v>0.37</v>
      </c>
      <c r="Z42" s="314">
        <v>0.37</v>
      </c>
      <c r="AA42" s="314"/>
      <c r="AB42" s="314">
        <v>0.18434832300000001</v>
      </c>
      <c r="AC42" s="314">
        <v>0.18434832300000001</v>
      </c>
      <c r="AD42" s="314">
        <v>0.18434832300000001</v>
      </c>
      <c r="AE42" s="314"/>
      <c r="AF42" s="314">
        <v>0.5</v>
      </c>
      <c r="AG42" s="314">
        <v>0.5</v>
      </c>
      <c r="AH42" s="314">
        <v>0.5</v>
      </c>
      <c r="AI42" s="314"/>
      <c r="AJ42" s="314">
        <v>0.375876659</v>
      </c>
      <c r="AK42" s="314">
        <v>0.375876659</v>
      </c>
      <c r="AL42" s="314">
        <v>0.375876659</v>
      </c>
      <c r="AM42" s="316"/>
      <c r="AN42" s="316">
        <v>12</v>
      </c>
      <c r="AO42" s="316">
        <v>0.3</v>
      </c>
      <c r="AP42" s="176"/>
      <c r="AQ42" s="333">
        <v>-2.5</v>
      </c>
      <c r="AR42" s="331">
        <v>5.0000000000000001E-3</v>
      </c>
      <c r="AS42" s="176"/>
      <c r="AT42" s="333">
        <v>0</v>
      </c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319">
        <v>38169</v>
      </c>
      <c r="BG42" s="331">
        <v>0.89</v>
      </c>
      <c r="BH42" s="176"/>
      <c r="BI42" s="314"/>
      <c r="BJ42" s="84"/>
      <c r="BK42" s="84"/>
      <c r="BL42" s="84"/>
      <c r="BM42"/>
      <c r="BN42"/>
      <c r="BO42"/>
      <c r="BP42"/>
      <c r="BQ42"/>
      <c r="BR42" s="84"/>
      <c r="BS42" s="84"/>
      <c r="BT42" s="146">
        <f t="shared" si="0"/>
        <v>38384</v>
      </c>
      <c r="BU42" s="145">
        <v>3.6056343616964498E-2</v>
      </c>
      <c r="BV42" s="84"/>
      <c r="BW42" s="84"/>
      <c r="BX42" s="84"/>
      <c r="BY42" s="84"/>
      <c r="BZ42" s="84"/>
      <c r="CA42" s="84"/>
      <c r="CB42" s="84"/>
      <c r="CC42" s="84"/>
      <c r="CD42" s="84"/>
      <c r="CE42" s="84"/>
    </row>
    <row r="43" spans="2:83" ht="12.75" x14ac:dyDescent="0.2">
      <c r="B43" s="329">
        <v>37316</v>
      </c>
      <c r="C43" s="316">
        <v>26</v>
      </c>
      <c r="D43" s="316">
        <v>26</v>
      </c>
      <c r="E43" s="316">
        <v>26</v>
      </c>
      <c r="F43" s="314"/>
      <c r="G43" s="316">
        <v>15.112</v>
      </c>
      <c r="H43" s="316">
        <v>15.112</v>
      </c>
      <c r="I43" s="316">
        <v>15.112</v>
      </c>
      <c r="J43" s="176"/>
      <c r="K43" s="319">
        <v>38200</v>
      </c>
      <c r="L43" s="316">
        <v>35.93</v>
      </c>
      <c r="M43" s="316">
        <v>35.93</v>
      </c>
      <c r="N43" s="316">
        <v>35.93</v>
      </c>
      <c r="O43" s="316"/>
      <c r="P43" s="316">
        <v>37.36</v>
      </c>
      <c r="Q43" s="316">
        <v>37.36</v>
      </c>
      <c r="R43" s="316">
        <v>37.36</v>
      </c>
      <c r="S43" s="316"/>
      <c r="T43" s="316">
        <v>1.1592741010000001</v>
      </c>
      <c r="U43" s="316">
        <v>1.1592741010000001</v>
      </c>
      <c r="V43" s="316">
        <v>1.1592741010000001</v>
      </c>
      <c r="W43" s="316"/>
      <c r="X43" s="314">
        <v>0.37</v>
      </c>
      <c r="Y43" s="314">
        <v>0.37</v>
      </c>
      <c r="Z43" s="314">
        <v>0.37</v>
      </c>
      <c r="AA43" s="314"/>
      <c r="AB43" s="314">
        <v>0.18407873999999999</v>
      </c>
      <c r="AC43" s="314">
        <v>0.18407873999999999</v>
      </c>
      <c r="AD43" s="314">
        <v>0.18407873999999999</v>
      </c>
      <c r="AE43" s="314"/>
      <c r="AF43" s="314">
        <v>0.5</v>
      </c>
      <c r="AG43" s="314">
        <v>0.5</v>
      </c>
      <c r="AH43" s="314">
        <v>0.5</v>
      </c>
      <c r="AI43" s="314"/>
      <c r="AJ43" s="314">
        <v>0.358888392</v>
      </c>
      <c r="AK43" s="314">
        <v>0.358888392</v>
      </c>
      <c r="AL43" s="314">
        <v>0.358888392</v>
      </c>
      <c r="AM43" s="316"/>
      <c r="AN43" s="316">
        <v>12</v>
      </c>
      <c r="AO43" s="316">
        <v>0.3</v>
      </c>
      <c r="AP43" s="176"/>
      <c r="AQ43" s="333">
        <v>-2</v>
      </c>
      <c r="AR43" s="331">
        <v>2.5000000000000001E-3</v>
      </c>
      <c r="AS43" s="176"/>
      <c r="AT43" s="333">
        <v>0</v>
      </c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319">
        <v>38200</v>
      </c>
      <c r="BG43" s="331">
        <v>0.89</v>
      </c>
      <c r="BH43" s="176"/>
      <c r="BI43" s="314"/>
      <c r="BJ43" s="84"/>
      <c r="BK43" s="84"/>
      <c r="BL43" s="84"/>
      <c r="BM43"/>
      <c r="BN43"/>
      <c r="BO43"/>
      <c r="BP43"/>
      <c r="BQ43"/>
      <c r="BR43" s="84"/>
      <c r="BS43" s="84"/>
      <c r="BT43" s="146">
        <f t="shared" si="0"/>
        <v>38412</v>
      </c>
      <c r="BU43" s="145">
        <v>3.6458973931007901E-2</v>
      </c>
      <c r="BV43" s="84"/>
      <c r="BW43" s="84"/>
      <c r="BX43" s="84"/>
      <c r="BY43" s="84"/>
      <c r="BZ43" s="84"/>
      <c r="CA43" s="84"/>
      <c r="CB43" s="84"/>
      <c r="CC43" s="84"/>
      <c r="CD43" s="84"/>
      <c r="CE43" s="84"/>
    </row>
    <row r="44" spans="2:83" ht="12.75" x14ac:dyDescent="0.2">
      <c r="B44" s="329">
        <v>37347</v>
      </c>
      <c r="C44" s="316">
        <v>25.7</v>
      </c>
      <c r="D44" s="316">
        <v>25.7</v>
      </c>
      <c r="E44" s="316">
        <v>25.7</v>
      </c>
      <c r="F44" s="314"/>
      <c r="G44" s="316">
        <v>14.462000000000002</v>
      </c>
      <c r="H44" s="316">
        <v>14.462000000000002</v>
      </c>
      <c r="I44" s="316">
        <v>14.462000000000002</v>
      </c>
      <c r="J44" s="176"/>
      <c r="K44" s="319">
        <v>38231</v>
      </c>
      <c r="L44" s="316">
        <v>27.229000000000003</v>
      </c>
      <c r="M44" s="316">
        <v>27.229000000000003</v>
      </c>
      <c r="N44" s="316">
        <v>27.229000000000003</v>
      </c>
      <c r="O44" s="316"/>
      <c r="P44" s="316">
        <v>27.906000000000002</v>
      </c>
      <c r="Q44" s="316">
        <v>27.906000000000002</v>
      </c>
      <c r="R44" s="316">
        <v>27.906000000000002</v>
      </c>
      <c r="S44" s="316"/>
      <c r="T44" s="316">
        <v>1.1592741010000001</v>
      </c>
      <c r="U44" s="316">
        <v>1.1592741010000001</v>
      </c>
      <c r="V44" s="316">
        <v>1.1592741010000001</v>
      </c>
      <c r="W44" s="316"/>
      <c r="X44" s="314">
        <v>0.34</v>
      </c>
      <c r="Y44" s="314">
        <v>0.34</v>
      </c>
      <c r="Z44" s="314">
        <v>0.34</v>
      </c>
      <c r="AA44" s="314"/>
      <c r="AB44" s="314">
        <v>0.16807835300000001</v>
      </c>
      <c r="AC44" s="314">
        <v>0.16807835300000001</v>
      </c>
      <c r="AD44" s="314">
        <v>0.16807835300000001</v>
      </c>
      <c r="AE44" s="314"/>
      <c r="AF44" s="314">
        <v>0.44</v>
      </c>
      <c r="AG44" s="314">
        <v>0.44</v>
      </c>
      <c r="AH44" s="314">
        <v>0.44</v>
      </c>
      <c r="AI44" s="314"/>
      <c r="AJ44" s="314">
        <v>0.30559018100000002</v>
      </c>
      <c r="AK44" s="314">
        <v>0.30559018100000002</v>
      </c>
      <c r="AL44" s="314">
        <v>0.30559018100000002</v>
      </c>
      <c r="AM44" s="316"/>
      <c r="AN44" s="316">
        <v>12</v>
      </c>
      <c r="AO44" s="316">
        <v>0.3</v>
      </c>
      <c r="AP44" s="176"/>
      <c r="AQ44" s="333">
        <v>-1.5</v>
      </c>
      <c r="AR44" s="331">
        <v>0</v>
      </c>
      <c r="AS44" s="176"/>
      <c r="AT44" s="333">
        <v>0</v>
      </c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319">
        <v>38231</v>
      </c>
      <c r="BG44" s="331">
        <v>0.89</v>
      </c>
      <c r="BH44" s="176"/>
      <c r="BI44" s="314"/>
      <c r="BJ44" s="84"/>
      <c r="BK44" s="84"/>
      <c r="BL44" s="84"/>
      <c r="BM44"/>
      <c r="BN44"/>
      <c r="BO44"/>
      <c r="BP44"/>
      <c r="BQ44"/>
      <c r="BR44" s="84"/>
      <c r="BS44" s="84"/>
      <c r="BT44" s="146">
        <f t="shared" si="0"/>
        <v>38443</v>
      </c>
      <c r="BU44" s="145">
        <v>3.68746683805838E-2</v>
      </c>
      <c r="BV44" s="84"/>
      <c r="BW44" s="84"/>
      <c r="BX44" s="84"/>
      <c r="BY44" s="84"/>
      <c r="BZ44" s="84"/>
      <c r="CA44" s="84"/>
      <c r="CB44" s="84"/>
      <c r="CC44" s="84"/>
      <c r="CD44" s="84"/>
      <c r="CE44" s="84"/>
    </row>
    <row r="45" spans="2:83" ht="12.75" x14ac:dyDescent="0.2">
      <c r="B45" s="329">
        <v>37377</v>
      </c>
      <c r="C45" s="316">
        <v>28.065000000000001</v>
      </c>
      <c r="D45" s="316">
        <v>28.065000000000001</v>
      </c>
      <c r="E45" s="316">
        <v>28.065000000000001</v>
      </c>
      <c r="F45" s="314"/>
      <c r="G45" s="316">
        <v>15.302000000000001</v>
      </c>
      <c r="H45" s="316">
        <v>15.302000000000001</v>
      </c>
      <c r="I45" s="316">
        <v>15.302000000000001</v>
      </c>
      <c r="J45" s="176"/>
      <c r="K45" s="319">
        <v>38261</v>
      </c>
      <c r="L45" s="316">
        <v>26.021000000000001</v>
      </c>
      <c r="M45" s="316">
        <v>26.021000000000001</v>
      </c>
      <c r="N45" s="316">
        <v>26.021000000000001</v>
      </c>
      <c r="O45" s="316"/>
      <c r="P45" s="316">
        <v>25.524000000000001</v>
      </c>
      <c r="Q45" s="316">
        <v>25.524000000000001</v>
      </c>
      <c r="R45" s="316">
        <v>25.524000000000001</v>
      </c>
      <c r="S45" s="316"/>
      <c r="T45" s="316">
        <v>1.1592741010000001</v>
      </c>
      <c r="U45" s="316">
        <v>1.1592741010000001</v>
      </c>
      <c r="V45" s="316">
        <v>1.1592741010000001</v>
      </c>
      <c r="W45" s="316"/>
      <c r="X45" s="314">
        <v>0.3</v>
      </c>
      <c r="Y45" s="314">
        <v>0.3</v>
      </c>
      <c r="Z45" s="314">
        <v>0.3</v>
      </c>
      <c r="AA45" s="314"/>
      <c r="AB45" s="314">
        <v>0.15186687300000001</v>
      </c>
      <c r="AC45" s="314">
        <v>0.15186687300000001</v>
      </c>
      <c r="AD45" s="314">
        <v>0.15186687300000001</v>
      </c>
      <c r="AE45" s="314"/>
      <c r="AF45" s="314">
        <v>0.38</v>
      </c>
      <c r="AG45" s="314">
        <v>0.38</v>
      </c>
      <c r="AH45" s="314">
        <v>0.38</v>
      </c>
      <c r="AI45" s="314"/>
      <c r="AJ45" s="314">
        <v>0.26303201500000001</v>
      </c>
      <c r="AK45" s="314">
        <v>0.26303201500000001</v>
      </c>
      <c r="AL45" s="314">
        <v>0.26303201500000001</v>
      </c>
      <c r="AM45" s="316"/>
      <c r="AN45" s="316">
        <v>13</v>
      </c>
      <c r="AO45" s="316">
        <v>0.3</v>
      </c>
      <c r="AP45" s="176"/>
      <c r="AQ45" s="333">
        <v>-1</v>
      </c>
      <c r="AR45" s="331">
        <v>0</v>
      </c>
      <c r="AS45" s="176"/>
      <c r="AT45" s="333">
        <v>0</v>
      </c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319">
        <v>38261</v>
      </c>
      <c r="BG45" s="331">
        <v>0.89</v>
      </c>
      <c r="BH45" s="176"/>
      <c r="BI45" s="314"/>
      <c r="BJ45" s="84"/>
      <c r="BK45" s="84"/>
      <c r="BL45" s="84"/>
      <c r="BM45"/>
      <c r="BN45"/>
      <c r="BO45"/>
      <c r="BP45"/>
      <c r="BQ45"/>
      <c r="BR45" s="84"/>
      <c r="BS45" s="84"/>
      <c r="BT45" s="146">
        <f t="shared" si="0"/>
        <v>38473</v>
      </c>
      <c r="BU45" s="145">
        <v>3.7250823842982499E-2</v>
      </c>
      <c r="BV45" s="84"/>
      <c r="BW45" s="84"/>
      <c r="BX45" s="84"/>
      <c r="BY45" s="84"/>
      <c r="BZ45" s="84"/>
      <c r="CA45" s="84"/>
      <c r="CB45" s="84"/>
      <c r="CC45" s="84"/>
      <c r="CD45" s="84"/>
      <c r="CE45" s="84"/>
    </row>
    <row r="46" spans="2:83" ht="12.75" x14ac:dyDescent="0.2">
      <c r="B46" s="329">
        <v>37408</v>
      </c>
      <c r="C46" s="316">
        <v>31.88</v>
      </c>
      <c r="D46" s="316">
        <v>31.88</v>
      </c>
      <c r="E46" s="316">
        <v>31.88</v>
      </c>
      <c r="F46" s="314"/>
      <c r="G46" s="316">
        <v>16.962</v>
      </c>
      <c r="H46" s="316">
        <v>16.962</v>
      </c>
      <c r="I46" s="316">
        <v>16.962</v>
      </c>
      <c r="J46" s="176"/>
      <c r="K46" s="319">
        <v>38292</v>
      </c>
      <c r="L46" s="316">
        <v>26.271000000000001</v>
      </c>
      <c r="M46" s="316">
        <v>26.271000000000001</v>
      </c>
      <c r="N46" s="316">
        <v>26.271000000000001</v>
      </c>
      <c r="O46" s="316"/>
      <c r="P46" s="316">
        <v>25.024000000000001</v>
      </c>
      <c r="Q46" s="316">
        <v>25.024000000000001</v>
      </c>
      <c r="R46" s="316">
        <v>25.024000000000001</v>
      </c>
      <c r="S46" s="316"/>
      <c r="T46" s="316">
        <v>1.1592741010000001</v>
      </c>
      <c r="U46" s="316">
        <v>1.1592741010000001</v>
      </c>
      <c r="V46" s="316">
        <v>1.1592741010000001</v>
      </c>
      <c r="W46" s="316"/>
      <c r="X46" s="314">
        <v>0.28000000000000003</v>
      </c>
      <c r="Y46" s="314">
        <v>0.28000000000000003</v>
      </c>
      <c r="Z46" s="314">
        <v>0.28000000000000003</v>
      </c>
      <c r="AA46" s="314"/>
      <c r="AB46" s="314">
        <v>0.14076059500000002</v>
      </c>
      <c r="AC46" s="314">
        <v>0.14076059500000002</v>
      </c>
      <c r="AD46" s="314">
        <v>0.14076059500000002</v>
      </c>
      <c r="AE46" s="314"/>
      <c r="AF46" s="314">
        <v>0.38</v>
      </c>
      <c r="AG46" s="314">
        <v>0.38</v>
      </c>
      <c r="AH46" s="314">
        <v>0.38</v>
      </c>
      <c r="AI46" s="314"/>
      <c r="AJ46" s="314">
        <v>0.250123504</v>
      </c>
      <c r="AK46" s="314">
        <v>0.250123504</v>
      </c>
      <c r="AL46" s="314">
        <v>0.250123504</v>
      </c>
      <c r="AM46" s="316"/>
      <c r="AN46" s="316">
        <v>13</v>
      </c>
      <c r="AO46" s="316">
        <v>0.3</v>
      </c>
      <c r="AP46" s="176"/>
      <c r="AQ46" s="333">
        <v>-0.5</v>
      </c>
      <c r="AR46" s="331">
        <v>0</v>
      </c>
      <c r="AS46" s="176"/>
      <c r="AT46" s="333">
        <v>0</v>
      </c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319">
        <v>38292</v>
      </c>
      <c r="BG46" s="331">
        <v>0.89</v>
      </c>
      <c r="BH46" s="176"/>
      <c r="BI46" s="314"/>
      <c r="BJ46" s="84"/>
      <c r="BK46" s="84"/>
      <c r="BL46" s="84"/>
      <c r="BM46"/>
      <c r="BN46"/>
      <c r="BO46"/>
      <c r="BP46"/>
      <c r="BQ46"/>
      <c r="BR46" s="84"/>
      <c r="BS46" s="84"/>
      <c r="BT46" s="146">
        <f t="shared" si="0"/>
        <v>38504</v>
      </c>
      <c r="BU46" s="145">
        <v>3.7639517870735599E-2</v>
      </c>
      <c r="BV46" s="84"/>
      <c r="BW46" s="84"/>
      <c r="BX46" s="84"/>
      <c r="BY46" s="84"/>
      <c r="BZ46" s="84"/>
      <c r="CA46" s="84"/>
      <c r="CB46" s="84"/>
      <c r="CC46" s="84"/>
      <c r="CD46" s="84"/>
      <c r="CE46" s="84"/>
    </row>
    <row r="47" spans="2:83" ht="12.75" x14ac:dyDescent="0.2">
      <c r="B47" s="329">
        <v>37438</v>
      </c>
      <c r="C47" s="316">
        <v>39.979999999999997</v>
      </c>
      <c r="D47" s="316">
        <v>39.979999999999997</v>
      </c>
      <c r="E47" s="316">
        <v>39.979999999999997</v>
      </c>
      <c r="F47" s="314"/>
      <c r="G47" s="316">
        <v>18.562000000000001</v>
      </c>
      <c r="H47" s="316">
        <v>18.562000000000001</v>
      </c>
      <c r="I47" s="316">
        <v>18.562000000000001</v>
      </c>
      <c r="J47" s="176"/>
      <c r="K47" s="319">
        <v>38322</v>
      </c>
      <c r="L47" s="316">
        <v>26.336000000000002</v>
      </c>
      <c r="M47" s="316">
        <v>26.336000000000002</v>
      </c>
      <c r="N47" s="316">
        <v>26.336000000000002</v>
      </c>
      <c r="O47" s="316"/>
      <c r="P47" s="316">
        <v>25.734000000000002</v>
      </c>
      <c r="Q47" s="316">
        <v>25.734000000000002</v>
      </c>
      <c r="R47" s="316">
        <v>25.734000000000002</v>
      </c>
      <c r="S47" s="316"/>
      <c r="T47" s="316">
        <v>1.1592741010000001</v>
      </c>
      <c r="U47" s="316">
        <v>1.1592741010000001</v>
      </c>
      <c r="V47" s="316">
        <v>1.1592741010000001</v>
      </c>
      <c r="W47" s="316"/>
      <c r="X47" s="314">
        <v>0.28999999999999998</v>
      </c>
      <c r="Y47" s="314">
        <v>0.28999999999999998</v>
      </c>
      <c r="Z47" s="314">
        <v>0.28999999999999998</v>
      </c>
      <c r="AA47" s="314"/>
      <c r="AB47" s="314">
        <v>0.145602748</v>
      </c>
      <c r="AC47" s="314">
        <v>0.145602748</v>
      </c>
      <c r="AD47" s="314">
        <v>0.145602748</v>
      </c>
      <c r="AE47" s="314"/>
      <c r="AF47" s="314">
        <v>0.38</v>
      </c>
      <c r="AG47" s="314">
        <v>0.38</v>
      </c>
      <c r="AH47" s="314">
        <v>0.38</v>
      </c>
      <c r="AI47" s="314"/>
      <c r="AJ47" s="314">
        <v>0.25565497599999998</v>
      </c>
      <c r="AK47" s="314">
        <v>0.25565497599999998</v>
      </c>
      <c r="AL47" s="314">
        <v>0.25565497599999998</v>
      </c>
      <c r="AM47" s="316"/>
      <c r="AN47" s="316">
        <v>13</v>
      </c>
      <c r="AO47" s="316">
        <v>0.3</v>
      </c>
      <c r="AP47" s="176"/>
      <c r="AQ47" s="333">
        <v>0</v>
      </c>
      <c r="AR47" s="331">
        <v>0</v>
      </c>
      <c r="AS47" s="176"/>
      <c r="AT47" s="333">
        <v>0</v>
      </c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319">
        <v>38322</v>
      </c>
      <c r="BG47" s="331">
        <v>0.89</v>
      </c>
      <c r="BH47" s="176"/>
      <c r="BI47" s="314"/>
      <c r="BJ47" s="84"/>
      <c r="BK47" s="84"/>
      <c r="BL47" s="84"/>
      <c r="BM47"/>
      <c r="BN47"/>
      <c r="BO47"/>
      <c r="BP47"/>
      <c r="BQ47"/>
      <c r="BR47" s="84"/>
      <c r="BS47" s="84"/>
      <c r="BT47" s="146">
        <f t="shared" si="0"/>
        <v>38534</v>
      </c>
      <c r="BU47" s="145">
        <v>3.8000082426657297E-2</v>
      </c>
      <c r="BV47" s="84"/>
      <c r="BW47" s="84"/>
      <c r="BX47" s="84"/>
      <c r="BY47" s="84"/>
      <c r="BZ47" s="84"/>
      <c r="CA47" s="84"/>
      <c r="CB47" s="84"/>
      <c r="CC47" s="84"/>
      <c r="CD47" s="84"/>
      <c r="CE47" s="84"/>
    </row>
    <row r="48" spans="2:83" ht="12.75" x14ac:dyDescent="0.2">
      <c r="B48" s="329">
        <v>37469</v>
      </c>
      <c r="C48" s="316">
        <v>39.979999999999997</v>
      </c>
      <c r="D48" s="316">
        <v>39.979999999999997</v>
      </c>
      <c r="E48" s="316">
        <v>39.979999999999997</v>
      </c>
      <c r="F48" s="314"/>
      <c r="G48" s="316">
        <v>18.562000000000001</v>
      </c>
      <c r="H48" s="316">
        <v>18.562000000000001</v>
      </c>
      <c r="I48" s="316">
        <v>18.562000000000001</v>
      </c>
      <c r="J48" s="176"/>
      <c r="K48" s="319">
        <v>38353</v>
      </c>
      <c r="L48" s="316">
        <v>32.493000000000002</v>
      </c>
      <c r="M48" s="316">
        <v>32.493000000000002</v>
      </c>
      <c r="N48" s="316">
        <v>32.493000000000002</v>
      </c>
      <c r="O48" s="316"/>
      <c r="P48" s="316">
        <v>30.302000000000003</v>
      </c>
      <c r="Q48" s="316">
        <v>30.302000000000003</v>
      </c>
      <c r="R48" s="316">
        <v>30.302000000000003</v>
      </c>
      <c r="S48" s="316"/>
      <c r="T48" s="316">
        <v>1.194052339</v>
      </c>
      <c r="U48" s="316">
        <v>1.194052339</v>
      </c>
      <c r="V48" s="316">
        <v>1.194052339</v>
      </c>
      <c r="W48" s="316"/>
      <c r="X48" s="314">
        <v>0.32</v>
      </c>
      <c r="Y48" s="314">
        <v>0.32</v>
      </c>
      <c r="Z48" s="314">
        <v>0.32</v>
      </c>
      <c r="AA48" s="314"/>
      <c r="AB48" s="314">
        <v>0.15801527700000001</v>
      </c>
      <c r="AC48" s="314">
        <v>0.15801527700000001</v>
      </c>
      <c r="AD48" s="314">
        <v>0.15801527700000001</v>
      </c>
      <c r="AE48" s="314"/>
      <c r="AF48" s="314">
        <v>0.38</v>
      </c>
      <c r="AG48" s="314">
        <v>0.38</v>
      </c>
      <c r="AH48" s="314">
        <v>0.38</v>
      </c>
      <c r="AI48" s="314"/>
      <c r="AJ48" s="314">
        <v>0.27271249800000003</v>
      </c>
      <c r="AK48" s="314">
        <v>0.27271249800000003</v>
      </c>
      <c r="AL48" s="314">
        <v>0.27271249800000003</v>
      </c>
      <c r="AM48" s="316"/>
      <c r="AN48" s="316">
        <v>14</v>
      </c>
      <c r="AO48" s="316">
        <v>0.3</v>
      </c>
      <c r="AP48" s="176"/>
      <c r="AQ48" s="333">
        <v>1</v>
      </c>
      <c r="AR48" s="331">
        <v>0</v>
      </c>
      <c r="AS48" s="176"/>
      <c r="AT48" s="333">
        <v>0</v>
      </c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319">
        <v>38353</v>
      </c>
      <c r="BG48" s="331">
        <v>0.89</v>
      </c>
      <c r="BH48" s="176"/>
      <c r="BI48" s="314"/>
      <c r="BJ48" s="84"/>
      <c r="BK48" s="84"/>
      <c r="BL48" s="84"/>
      <c r="BM48"/>
      <c r="BN48"/>
      <c r="BO48"/>
      <c r="BP48"/>
      <c r="BQ48"/>
      <c r="BR48" s="84"/>
      <c r="BS48" s="84"/>
      <c r="BT48" s="146">
        <f t="shared" si="0"/>
        <v>38565</v>
      </c>
      <c r="BU48" s="145">
        <v>3.8357664313762203E-2</v>
      </c>
      <c r="BV48" s="84"/>
      <c r="BW48" s="84"/>
      <c r="BX48" s="84"/>
      <c r="BY48" s="84"/>
      <c r="BZ48" s="84"/>
      <c r="CA48" s="84"/>
      <c r="CB48" s="84"/>
      <c r="CC48" s="84"/>
      <c r="CD48" s="84"/>
      <c r="CE48" s="84"/>
    </row>
    <row r="49" spans="2:83" ht="12.75" x14ac:dyDescent="0.2">
      <c r="B49" s="329">
        <v>37500</v>
      </c>
      <c r="C49" s="316">
        <v>29</v>
      </c>
      <c r="D49" s="316">
        <v>29</v>
      </c>
      <c r="E49" s="316">
        <v>29</v>
      </c>
      <c r="F49" s="314"/>
      <c r="G49" s="316">
        <v>15.113000000000001</v>
      </c>
      <c r="H49" s="316">
        <v>15.113000000000001</v>
      </c>
      <c r="I49" s="316">
        <v>15.113000000000001</v>
      </c>
      <c r="J49" s="176"/>
      <c r="K49" s="319">
        <v>38384</v>
      </c>
      <c r="L49" s="316">
        <v>31.243000000000002</v>
      </c>
      <c r="M49" s="316">
        <v>31.243000000000002</v>
      </c>
      <c r="N49" s="316">
        <v>31.243000000000002</v>
      </c>
      <c r="O49" s="316"/>
      <c r="P49" s="316">
        <v>29.552000000000003</v>
      </c>
      <c r="Q49" s="316">
        <v>29.552000000000003</v>
      </c>
      <c r="R49" s="316">
        <v>29.552000000000003</v>
      </c>
      <c r="S49" s="316"/>
      <c r="T49" s="316">
        <v>1.194052339</v>
      </c>
      <c r="U49" s="316">
        <v>1.194052339</v>
      </c>
      <c r="V49" s="316">
        <v>1.194052339</v>
      </c>
      <c r="W49" s="316"/>
      <c r="X49" s="314">
        <v>0.32</v>
      </c>
      <c r="Y49" s="314">
        <v>0.32</v>
      </c>
      <c r="Z49" s="314">
        <v>0.32</v>
      </c>
      <c r="AA49" s="314"/>
      <c r="AB49" s="314">
        <v>0.15754310400000002</v>
      </c>
      <c r="AC49" s="314">
        <v>0.15754310400000002</v>
      </c>
      <c r="AD49" s="314">
        <v>0.15754310400000002</v>
      </c>
      <c r="AE49" s="314"/>
      <c r="AF49" s="314">
        <v>0.38</v>
      </c>
      <c r="AG49" s="314">
        <v>0.38</v>
      </c>
      <c r="AH49" s="314">
        <v>0.38</v>
      </c>
      <c r="AI49" s="314"/>
      <c r="AJ49" s="314">
        <v>0.27212077699999998</v>
      </c>
      <c r="AK49" s="314">
        <v>0.27212077699999998</v>
      </c>
      <c r="AL49" s="314">
        <v>0.27212077699999998</v>
      </c>
      <c r="AM49" s="316"/>
      <c r="AN49" s="316">
        <v>14</v>
      </c>
      <c r="AO49" s="316">
        <v>0.3</v>
      </c>
      <c r="AP49" s="176"/>
      <c r="AQ49" s="333">
        <v>2</v>
      </c>
      <c r="AR49" s="331">
        <v>0</v>
      </c>
      <c r="AS49" s="176"/>
      <c r="AT49" s="333">
        <v>0</v>
      </c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319">
        <v>38384</v>
      </c>
      <c r="BG49" s="331">
        <v>0.89</v>
      </c>
      <c r="BH49" s="176"/>
      <c r="BI49" s="314"/>
      <c r="BJ49" s="84"/>
      <c r="BK49" s="84"/>
      <c r="BL49" s="84"/>
      <c r="BM49"/>
      <c r="BN49"/>
      <c r="BO49"/>
      <c r="BP49"/>
      <c r="BQ49"/>
      <c r="BR49" s="84"/>
      <c r="BS49" s="84"/>
      <c r="BT49" s="146">
        <f t="shared" si="0"/>
        <v>38596</v>
      </c>
      <c r="BU49" s="145">
        <v>3.8715246243803403E-2</v>
      </c>
      <c r="BV49" s="84"/>
      <c r="BW49" s="84"/>
      <c r="BX49" s="84"/>
      <c r="BY49" s="84"/>
      <c r="BZ49" s="84"/>
      <c r="CA49" s="84"/>
      <c r="CB49" s="84"/>
      <c r="CC49" s="84"/>
      <c r="CD49" s="84"/>
      <c r="CE49" s="84"/>
    </row>
    <row r="50" spans="2:83" ht="12.75" x14ac:dyDescent="0.2">
      <c r="B50" s="329">
        <v>37530</v>
      </c>
      <c r="C50" s="316">
        <v>28.38</v>
      </c>
      <c r="D50" s="316">
        <v>28.38</v>
      </c>
      <c r="E50" s="316">
        <v>28.38</v>
      </c>
      <c r="F50" s="314"/>
      <c r="G50" s="316">
        <v>15.145</v>
      </c>
      <c r="H50" s="316">
        <v>15.145</v>
      </c>
      <c r="I50" s="316">
        <v>15.145</v>
      </c>
      <c r="J50" s="176"/>
      <c r="K50" s="319">
        <v>38412</v>
      </c>
      <c r="L50" s="316">
        <v>29.82</v>
      </c>
      <c r="M50" s="316">
        <v>29.82</v>
      </c>
      <c r="N50" s="316">
        <v>29.82</v>
      </c>
      <c r="O50" s="316"/>
      <c r="P50" s="316">
        <v>28.71</v>
      </c>
      <c r="Q50" s="316">
        <v>28.71</v>
      </c>
      <c r="R50" s="316">
        <v>28.71</v>
      </c>
      <c r="S50" s="316"/>
      <c r="T50" s="316">
        <v>1.194052339</v>
      </c>
      <c r="U50" s="316">
        <v>1.194052339</v>
      </c>
      <c r="V50" s="316">
        <v>1.194052339</v>
      </c>
      <c r="W50" s="316"/>
      <c r="X50" s="314">
        <v>0.28000000000000003</v>
      </c>
      <c r="Y50" s="314">
        <v>0.28000000000000003</v>
      </c>
      <c r="Z50" s="314">
        <v>0.28000000000000003</v>
      </c>
      <c r="AA50" s="314"/>
      <c r="AB50" s="314">
        <v>0.137851901</v>
      </c>
      <c r="AC50" s="314">
        <v>0.137851901</v>
      </c>
      <c r="AD50" s="314">
        <v>0.137851901</v>
      </c>
      <c r="AE50" s="314"/>
      <c r="AF50" s="314">
        <v>0.34</v>
      </c>
      <c r="AG50" s="314">
        <v>0.34</v>
      </c>
      <c r="AH50" s="314">
        <v>0.34</v>
      </c>
      <c r="AI50" s="314"/>
      <c r="AJ50" s="314">
        <v>0.24369601500000002</v>
      </c>
      <c r="AK50" s="314">
        <v>0.24369601500000002</v>
      </c>
      <c r="AL50" s="314">
        <v>0.24369601500000002</v>
      </c>
      <c r="AM50" s="316"/>
      <c r="AN50" s="316">
        <v>14</v>
      </c>
      <c r="AO50" s="316">
        <v>0.4</v>
      </c>
      <c r="AP50" s="176"/>
      <c r="AQ50" s="333">
        <v>3</v>
      </c>
      <c r="AR50" s="331">
        <v>0.01</v>
      </c>
      <c r="AS50" s="176"/>
      <c r="AT50" s="333">
        <v>0</v>
      </c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319">
        <v>38412</v>
      </c>
      <c r="BG50" s="331">
        <v>0.89</v>
      </c>
      <c r="BH50" s="176"/>
      <c r="BI50" s="314"/>
      <c r="BJ50" s="84"/>
      <c r="BK50" s="84"/>
      <c r="BL50" s="84"/>
      <c r="BM50"/>
      <c r="BN50"/>
      <c r="BO50"/>
      <c r="BP50"/>
      <c r="BQ50"/>
      <c r="BR50" s="84"/>
      <c r="BS50" s="84"/>
      <c r="BT50" s="146">
        <f t="shared" si="0"/>
        <v>38626</v>
      </c>
      <c r="BU50" s="145">
        <v>3.9051652519784201E-2</v>
      </c>
      <c r="BV50" s="84"/>
      <c r="BW50" s="84"/>
      <c r="BX50" s="84"/>
      <c r="BY50" s="84"/>
      <c r="BZ50" s="84"/>
      <c r="CA50" s="84"/>
      <c r="CB50" s="84"/>
      <c r="CC50" s="84"/>
      <c r="CD50" s="84"/>
      <c r="CE50" s="84"/>
    </row>
    <row r="51" spans="2:83" ht="12.75" x14ac:dyDescent="0.2">
      <c r="B51" s="329">
        <v>37561</v>
      </c>
      <c r="C51" s="316">
        <v>27.38</v>
      </c>
      <c r="D51" s="316">
        <v>27.38</v>
      </c>
      <c r="E51" s="316">
        <v>27.38</v>
      </c>
      <c r="F51" s="314"/>
      <c r="G51" s="316">
        <v>15.244999999999999</v>
      </c>
      <c r="H51" s="316">
        <v>15.244999999999999</v>
      </c>
      <c r="I51" s="316">
        <v>15.244999999999999</v>
      </c>
      <c r="J51" s="176"/>
      <c r="K51" s="319">
        <v>38443</v>
      </c>
      <c r="L51" s="316">
        <v>29.089000000000002</v>
      </c>
      <c r="M51" s="316">
        <v>29.089000000000002</v>
      </c>
      <c r="N51" s="316">
        <v>29.089000000000002</v>
      </c>
      <c r="O51" s="316"/>
      <c r="P51" s="316">
        <v>27.697000000000003</v>
      </c>
      <c r="Q51" s="316">
        <v>27.697000000000003</v>
      </c>
      <c r="R51" s="316">
        <v>27.697000000000003</v>
      </c>
      <c r="S51" s="316"/>
      <c r="T51" s="316">
        <v>1.194052339</v>
      </c>
      <c r="U51" s="316">
        <v>1.194052339</v>
      </c>
      <c r="V51" s="316">
        <v>1.194052339</v>
      </c>
      <c r="W51" s="316"/>
      <c r="X51" s="314">
        <v>0.27</v>
      </c>
      <c r="Y51" s="314">
        <v>0.27</v>
      </c>
      <c r="Z51" s="314">
        <v>0.27</v>
      </c>
      <c r="AA51" s="314"/>
      <c r="AB51" s="314">
        <v>0.13725790800000001</v>
      </c>
      <c r="AC51" s="314">
        <v>0.13725790800000001</v>
      </c>
      <c r="AD51" s="314">
        <v>0.13725790800000001</v>
      </c>
      <c r="AE51" s="314"/>
      <c r="AF51" s="314">
        <v>0.34</v>
      </c>
      <c r="AG51" s="314">
        <v>0.34</v>
      </c>
      <c r="AH51" s="314">
        <v>0.34</v>
      </c>
      <c r="AI51" s="314"/>
      <c r="AJ51" s="314">
        <v>0.24279526200000001</v>
      </c>
      <c r="AK51" s="314">
        <v>0.24279526200000001</v>
      </c>
      <c r="AL51" s="314">
        <v>0.24279526200000001</v>
      </c>
      <c r="AM51" s="316"/>
      <c r="AN51" s="316">
        <v>15</v>
      </c>
      <c r="AO51" s="316">
        <v>0.4</v>
      </c>
      <c r="AP51" s="176"/>
      <c r="AQ51" s="333">
        <v>4</v>
      </c>
      <c r="AR51" s="331">
        <v>1.4999999999999999E-2</v>
      </c>
      <c r="AS51" s="176"/>
      <c r="AT51" s="333">
        <v>0</v>
      </c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319">
        <v>38443</v>
      </c>
      <c r="BG51" s="331">
        <v>0.89</v>
      </c>
      <c r="BH51" s="176"/>
      <c r="BI51" s="314"/>
      <c r="BJ51" s="84"/>
      <c r="BK51" s="84"/>
      <c r="BL51" s="84"/>
      <c r="BM51"/>
      <c r="BN51"/>
      <c r="BO51"/>
      <c r="BP51"/>
      <c r="BQ51"/>
      <c r="BR51" s="84"/>
      <c r="BS51" s="84"/>
      <c r="BT51" s="146">
        <f t="shared" si="0"/>
        <v>38657</v>
      </c>
      <c r="BU51" s="145">
        <v>3.9379227097835902E-2</v>
      </c>
      <c r="BV51" s="84"/>
      <c r="BW51" s="84"/>
      <c r="BX51" s="84"/>
      <c r="BY51" s="84"/>
      <c r="BZ51" s="84"/>
      <c r="CA51" s="84"/>
      <c r="CB51" s="84"/>
      <c r="CC51" s="84"/>
      <c r="CD51" s="84"/>
      <c r="CE51" s="84"/>
    </row>
    <row r="52" spans="2:83" ht="12.75" x14ac:dyDescent="0.2">
      <c r="B52" s="329">
        <v>37591</v>
      </c>
      <c r="C52" s="316">
        <v>27.78</v>
      </c>
      <c r="D52" s="316">
        <v>27.78</v>
      </c>
      <c r="E52" s="316">
        <v>27.78</v>
      </c>
      <c r="F52" s="314"/>
      <c r="G52" s="316">
        <v>17.094999999999999</v>
      </c>
      <c r="H52" s="316">
        <v>17.094999999999999</v>
      </c>
      <c r="I52" s="316">
        <v>17.094999999999999</v>
      </c>
      <c r="J52" s="176"/>
      <c r="K52" s="319">
        <v>38473</v>
      </c>
      <c r="L52" s="316">
        <v>30.263000000000002</v>
      </c>
      <c r="M52" s="316">
        <v>30.263000000000002</v>
      </c>
      <c r="N52" s="316">
        <v>30.263000000000002</v>
      </c>
      <c r="O52" s="316"/>
      <c r="P52" s="316">
        <v>29.993000000000002</v>
      </c>
      <c r="Q52" s="316">
        <v>29.993000000000002</v>
      </c>
      <c r="R52" s="316">
        <v>29.993000000000002</v>
      </c>
      <c r="S52" s="316"/>
      <c r="T52" s="316">
        <v>1.194052339</v>
      </c>
      <c r="U52" s="316">
        <v>1.194052339</v>
      </c>
      <c r="V52" s="316">
        <v>1.194052339</v>
      </c>
      <c r="W52" s="316"/>
      <c r="X52" s="314">
        <v>0.31</v>
      </c>
      <c r="Y52" s="314">
        <v>0.31</v>
      </c>
      <c r="Z52" s="314">
        <v>0.31</v>
      </c>
      <c r="AA52" s="314"/>
      <c r="AB52" s="314">
        <v>0.15292297500000002</v>
      </c>
      <c r="AC52" s="314">
        <v>0.15292297500000002</v>
      </c>
      <c r="AD52" s="314">
        <v>0.15292297500000002</v>
      </c>
      <c r="AE52" s="314"/>
      <c r="AF52" s="314">
        <v>0.39</v>
      </c>
      <c r="AG52" s="314">
        <v>0.39</v>
      </c>
      <c r="AH52" s="314">
        <v>0.39</v>
      </c>
      <c r="AI52" s="314"/>
      <c r="AJ52" s="314">
        <v>0.28126810499999999</v>
      </c>
      <c r="AK52" s="314">
        <v>0.28126810499999999</v>
      </c>
      <c r="AL52" s="314">
        <v>0.28126810499999999</v>
      </c>
      <c r="AM52" s="316"/>
      <c r="AN52" s="316">
        <v>15</v>
      </c>
      <c r="AO52" s="316">
        <v>0.4</v>
      </c>
      <c r="AP52" s="176"/>
      <c r="AQ52" s="333">
        <v>5</v>
      </c>
      <c r="AR52" s="331">
        <v>1.7500000000000002E-2</v>
      </c>
      <c r="AS52" s="176"/>
      <c r="AT52" s="333">
        <v>0</v>
      </c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319">
        <v>38473</v>
      </c>
      <c r="BG52" s="331">
        <v>0.89</v>
      </c>
      <c r="BH52" s="176"/>
      <c r="BI52" s="314"/>
      <c r="BJ52" s="84"/>
      <c r="BK52" s="84"/>
      <c r="BL52" s="84"/>
      <c r="BM52"/>
      <c r="BN52"/>
      <c r="BO52"/>
      <c r="BP52"/>
      <c r="BQ52"/>
      <c r="BR52" s="84"/>
      <c r="BS52" s="84"/>
      <c r="BT52" s="146">
        <f t="shared" si="0"/>
        <v>38687</v>
      </c>
      <c r="BU52" s="145">
        <v>3.9696234788305397E-2</v>
      </c>
      <c r="BV52" s="84"/>
      <c r="BW52" s="84"/>
      <c r="BX52" s="84"/>
      <c r="BY52" s="84"/>
      <c r="BZ52" s="84"/>
      <c r="CA52" s="84"/>
      <c r="CB52" s="84"/>
      <c r="CC52" s="84"/>
      <c r="CD52" s="84"/>
      <c r="CE52" s="84"/>
    </row>
    <row r="53" spans="2:83" ht="12.75" x14ac:dyDescent="0.2">
      <c r="B53" s="329">
        <v>37622</v>
      </c>
      <c r="C53" s="316">
        <v>31.97</v>
      </c>
      <c r="D53" s="316">
        <v>31.97</v>
      </c>
      <c r="E53" s="316">
        <v>31.97</v>
      </c>
      <c r="F53" s="314"/>
      <c r="G53" s="316">
        <v>19.882000000000001</v>
      </c>
      <c r="H53" s="316">
        <v>19.882000000000001</v>
      </c>
      <c r="I53" s="316">
        <v>19.882000000000001</v>
      </c>
      <c r="J53" s="176"/>
      <c r="K53" s="319">
        <v>38504</v>
      </c>
      <c r="L53" s="316">
        <v>33.03</v>
      </c>
      <c r="M53" s="316">
        <v>33.03</v>
      </c>
      <c r="N53" s="316">
        <v>33.03</v>
      </c>
      <c r="O53" s="316"/>
      <c r="P53" s="316">
        <v>33.463000000000001</v>
      </c>
      <c r="Q53" s="316">
        <v>33.463000000000001</v>
      </c>
      <c r="R53" s="316">
        <v>33.463000000000001</v>
      </c>
      <c r="S53" s="316"/>
      <c r="T53" s="316">
        <v>1.194052339</v>
      </c>
      <c r="U53" s="316">
        <v>1.194052339</v>
      </c>
      <c r="V53" s="316">
        <v>1.194052339</v>
      </c>
      <c r="W53" s="316"/>
      <c r="X53" s="314">
        <v>0.31</v>
      </c>
      <c r="Y53" s="314">
        <v>0.31</v>
      </c>
      <c r="Z53" s="314">
        <v>0.31</v>
      </c>
      <c r="AA53" s="314"/>
      <c r="AB53" s="314">
        <v>0.15573437200000001</v>
      </c>
      <c r="AC53" s="314">
        <v>0.15573437200000001</v>
      </c>
      <c r="AD53" s="314">
        <v>0.15573437200000001</v>
      </c>
      <c r="AE53" s="314"/>
      <c r="AF53" s="314">
        <v>0.39</v>
      </c>
      <c r="AG53" s="314">
        <v>0.39</v>
      </c>
      <c r="AH53" s="314">
        <v>0.39</v>
      </c>
      <c r="AI53" s="314"/>
      <c r="AJ53" s="314">
        <v>0.29910049300000002</v>
      </c>
      <c r="AK53" s="314">
        <v>0.29910049300000002</v>
      </c>
      <c r="AL53" s="314">
        <v>0.29910049300000002</v>
      </c>
      <c r="AM53" s="316"/>
      <c r="AN53" s="316">
        <v>15</v>
      </c>
      <c r="AO53" s="316">
        <v>0.4</v>
      </c>
      <c r="AP53" s="176"/>
      <c r="AQ53" s="333">
        <v>6</v>
      </c>
      <c r="AR53" s="331">
        <v>2.5000000000000001E-2</v>
      </c>
      <c r="AS53" s="176"/>
      <c r="AT53" s="333">
        <v>0</v>
      </c>
      <c r="AU53" s="176"/>
      <c r="AV53" s="176"/>
      <c r="AW53" s="176"/>
      <c r="AX53" s="176"/>
      <c r="AY53" s="176"/>
      <c r="AZ53" s="176"/>
      <c r="BA53" s="176"/>
      <c r="BB53" s="176"/>
      <c r="BC53" s="176"/>
      <c r="BD53" s="176"/>
      <c r="BE53" s="176"/>
      <c r="BF53" s="319">
        <v>38504</v>
      </c>
      <c r="BG53" s="331">
        <v>0.89</v>
      </c>
      <c r="BH53" s="176"/>
      <c r="BI53" s="314"/>
      <c r="BJ53" s="84"/>
      <c r="BK53" s="84"/>
      <c r="BL53" s="84"/>
      <c r="BM53"/>
      <c r="BN53"/>
      <c r="BO53"/>
      <c r="BP53"/>
      <c r="BQ53"/>
      <c r="BR53" s="84"/>
      <c r="BS53" s="84"/>
      <c r="BT53" s="146">
        <f t="shared" si="0"/>
        <v>38718</v>
      </c>
      <c r="BU53" s="145">
        <v>4.0004075824742601E-2</v>
      </c>
      <c r="BV53" s="84"/>
      <c r="BW53" s="84"/>
      <c r="BX53" s="84"/>
      <c r="BY53" s="84"/>
      <c r="BZ53" s="84"/>
      <c r="CA53" s="84"/>
      <c r="CB53" s="84"/>
      <c r="CC53" s="84"/>
      <c r="CD53" s="84"/>
      <c r="CE53" s="84"/>
    </row>
    <row r="54" spans="2:83" ht="12.75" x14ac:dyDescent="0.2">
      <c r="B54" s="329">
        <v>37653</v>
      </c>
      <c r="C54" s="316">
        <v>30.82</v>
      </c>
      <c r="D54" s="316">
        <v>30.82</v>
      </c>
      <c r="E54" s="316">
        <v>30.82</v>
      </c>
      <c r="F54" s="314"/>
      <c r="G54" s="316">
        <v>20.382000000000001</v>
      </c>
      <c r="H54" s="316">
        <v>20.382000000000001</v>
      </c>
      <c r="I54" s="316">
        <v>20.382000000000001</v>
      </c>
      <c r="J54" s="176"/>
      <c r="K54" s="319">
        <v>38534</v>
      </c>
      <c r="L54" s="316">
        <v>39.700000000000003</v>
      </c>
      <c r="M54" s="316">
        <v>39.700000000000003</v>
      </c>
      <c r="N54" s="316">
        <v>39.700000000000003</v>
      </c>
      <c r="O54" s="316"/>
      <c r="P54" s="316">
        <v>40.880000000000003</v>
      </c>
      <c r="Q54" s="316">
        <v>40.880000000000003</v>
      </c>
      <c r="R54" s="316">
        <v>40.880000000000003</v>
      </c>
      <c r="S54" s="316"/>
      <c r="T54" s="316">
        <v>1.194052339</v>
      </c>
      <c r="U54" s="316">
        <v>1.194052339</v>
      </c>
      <c r="V54" s="316">
        <v>1.194052339</v>
      </c>
      <c r="W54" s="316"/>
      <c r="X54" s="314">
        <v>0.32</v>
      </c>
      <c r="Y54" s="314">
        <v>0.32</v>
      </c>
      <c r="Z54" s="314">
        <v>0.32</v>
      </c>
      <c r="AA54" s="314"/>
      <c r="AB54" s="314">
        <v>0.16190400900000002</v>
      </c>
      <c r="AC54" s="314">
        <v>0.16190400900000002</v>
      </c>
      <c r="AD54" s="314">
        <v>0.16190400900000002</v>
      </c>
      <c r="AE54" s="314"/>
      <c r="AF54" s="314">
        <v>0.42</v>
      </c>
      <c r="AG54" s="314">
        <v>0.42</v>
      </c>
      <c r="AH54" s="314">
        <v>0.42</v>
      </c>
      <c r="AI54" s="314"/>
      <c r="AJ54" s="314">
        <v>0.31750278199999998</v>
      </c>
      <c r="AK54" s="314">
        <v>0.31750278199999998</v>
      </c>
      <c r="AL54" s="314">
        <v>0.31750278199999998</v>
      </c>
      <c r="AM54" s="316"/>
      <c r="AN54" s="316">
        <v>16</v>
      </c>
      <c r="AO54" s="316">
        <v>0.4</v>
      </c>
      <c r="AP54" s="176"/>
      <c r="AQ54" s="333">
        <v>7</v>
      </c>
      <c r="AR54" s="331">
        <v>3.5000000000000003E-2</v>
      </c>
      <c r="AS54" s="176"/>
      <c r="AT54" s="333">
        <v>0</v>
      </c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319">
        <v>38534</v>
      </c>
      <c r="BG54" s="331">
        <v>0.89</v>
      </c>
      <c r="BH54" s="176"/>
      <c r="BI54" s="314"/>
      <c r="BJ54" s="84"/>
      <c r="BK54" s="84"/>
      <c r="BL54" s="84"/>
      <c r="BM54"/>
      <c r="BN54"/>
      <c r="BO54"/>
      <c r="BP54"/>
      <c r="BQ54"/>
      <c r="BR54" s="84"/>
      <c r="BS54" s="84"/>
      <c r="BT54" s="146">
        <f t="shared" si="0"/>
        <v>38749</v>
      </c>
      <c r="BU54" s="145">
        <v>4.02760375941957E-2</v>
      </c>
      <c r="BV54" s="84"/>
      <c r="BW54" s="84"/>
      <c r="BX54" s="84"/>
      <c r="BY54" s="84"/>
      <c r="BZ54" s="84"/>
      <c r="CA54" s="84"/>
      <c r="CB54" s="84"/>
      <c r="CC54" s="84"/>
      <c r="CD54" s="84"/>
      <c r="CE54" s="84"/>
    </row>
    <row r="55" spans="2:83" ht="12.75" x14ac:dyDescent="0.2">
      <c r="B55" s="329">
        <v>37681</v>
      </c>
      <c r="C55" s="316">
        <v>29.306000000000001</v>
      </c>
      <c r="D55" s="316">
        <v>29.306000000000001</v>
      </c>
      <c r="E55" s="316">
        <v>29.306000000000001</v>
      </c>
      <c r="F55" s="314"/>
      <c r="G55" s="316">
        <v>19.332000000000001</v>
      </c>
      <c r="H55" s="316">
        <v>19.332000000000001</v>
      </c>
      <c r="I55" s="316">
        <v>19.332000000000001</v>
      </c>
      <c r="J55" s="176"/>
      <c r="K55" s="319">
        <v>38565</v>
      </c>
      <c r="L55" s="316">
        <v>36.549999999999997</v>
      </c>
      <c r="M55" s="316">
        <v>36.549999999999997</v>
      </c>
      <c r="N55" s="316">
        <v>36.549999999999997</v>
      </c>
      <c r="O55" s="316"/>
      <c r="P55" s="316">
        <v>38.229999999999997</v>
      </c>
      <c r="Q55" s="316">
        <v>38.229999999999997</v>
      </c>
      <c r="R55" s="316">
        <v>38.229999999999997</v>
      </c>
      <c r="S55" s="316"/>
      <c r="T55" s="316">
        <v>1.194052339</v>
      </c>
      <c r="U55" s="316">
        <v>1.194052339</v>
      </c>
      <c r="V55" s="316">
        <v>1.194052339</v>
      </c>
      <c r="W55" s="316"/>
      <c r="X55" s="314">
        <v>0.32</v>
      </c>
      <c r="Y55" s="314">
        <v>0.32</v>
      </c>
      <c r="Z55" s="314">
        <v>0.32</v>
      </c>
      <c r="AA55" s="314"/>
      <c r="AB55" s="314">
        <v>0.16153427100000001</v>
      </c>
      <c r="AC55" s="314">
        <v>0.16153427100000001</v>
      </c>
      <c r="AD55" s="314">
        <v>0.16153427100000001</v>
      </c>
      <c r="AE55" s="314"/>
      <c r="AF55" s="314">
        <v>0.42</v>
      </c>
      <c r="AG55" s="314">
        <v>0.42</v>
      </c>
      <c r="AH55" s="314">
        <v>0.42</v>
      </c>
      <c r="AI55" s="314"/>
      <c r="AJ55" s="314">
        <v>0.30662968299999999</v>
      </c>
      <c r="AK55" s="314">
        <v>0.30662968299999999</v>
      </c>
      <c r="AL55" s="314">
        <v>0.30662968299999999</v>
      </c>
      <c r="AM55" s="316"/>
      <c r="AN55" s="316">
        <v>16</v>
      </c>
      <c r="AO55" s="316">
        <v>0.4</v>
      </c>
      <c r="AP55" s="176"/>
      <c r="AQ55" s="333">
        <v>8</v>
      </c>
      <c r="AR55" s="331">
        <v>0.04</v>
      </c>
      <c r="AS55" s="176"/>
      <c r="AT55" s="333">
        <v>0</v>
      </c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319">
        <v>38565</v>
      </c>
      <c r="BG55" s="331">
        <v>0.89</v>
      </c>
      <c r="BH55" s="176"/>
      <c r="BI55" s="314"/>
      <c r="BJ55" s="84"/>
      <c r="BK55" s="84"/>
      <c r="BL55" s="84"/>
      <c r="BM55"/>
      <c r="BN55"/>
      <c r="BO55"/>
      <c r="BP55"/>
      <c r="BQ55"/>
      <c r="BR55" s="84"/>
      <c r="BS55" s="84"/>
      <c r="BT55" s="146">
        <f t="shared" si="0"/>
        <v>38777</v>
      </c>
      <c r="BU55" s="145">
        <v>4.0521680504061602E-2</v>
      </c>
      <c r="BV55" s="84"/>
      <c r="BW55" s="84"/>
      <c r="BX55" s="84"/>
      <c r="BY55" s="84"/>
      <c r="BZ55" s="84"/>
      <c r="CA55" s="84"/>
      <c r="CB55" s="84"/>
      <c r="CC55" s="84"/>
      <c r="CD55" s="84"/>
      <c r="CE55" s="84"/>
    </row>
    <row r="56" spans="2:83" ht="12.75" x14ac:dyDescent="0.2">
      <c r="B56" s="329">
        <v>37712</v>
      </c>
      <c r="C56" s="316">
        <v>30.09</v>
      </c>
      <c r="D56" s="316">
        <v>30.09</v>
      </c>
      <c r="E56" s="316">
        <v>30.09</v>
      </c>
      <c r="F56" s="314"/>
      <c r="G56" s="316">
        <v>19.032</v>
      </c>
      <c r="H56" s="316">
        <v>19.032</v>
      </c>
      <c r="I56" s="316">
        <v>19.032</v>
      </c>
      <c r="J56" s="176"/>
      <c r="K56" s="319">
        <v>38596</v>
      </c>
      <c r="L56" s="316">
        <v>27.849</v>
      </c>
      <c r="M56" s="316">
        <v>27.849</v>
      </c>
      <c r="N56" s="316">
        <v>27.849</v>
      </c>
      <c r="O56" s="316"/>
      <c r="P56" s="316">
        <v>28.776</v>
      </c>
      <c r="Q56" s="316">
        <v>28.776</v>
      </c>
      <c r="R56" s="316">
        <v>28.776</v>
      </c>
      <c r="S56" s="316"/>
      <c r="T56" s="316">
        <v>1.194052339</v>
      </c>
      <c r="U56" s="316">
        <v>1.194052339</v>
      </c>
      <c r="V56" s="316">
        <v>1.194052339</v>
      </c>
      <c r="W56" s="316"/>
      <c r="X56" s="314">
        <v>0.3</v>
      </c>
      <c r="Y56" s="314">
        <v>0.3</v>
      </c>
      <c r="Z56" s="314">
        <v>0.3</v>
      </c>
      <c r="AA56" s="314"/>
      <c r="AB56" s="314">
        <v>0.15111962100000001</v>
      </c>
      <c r="AC56" s="314">
        <v>0.15111962100000001</v>
      </c>
      <c r="AD56" s="314">
        <v>0.15111962100000001</v>
      </c>
      <c r="AE56" s="314"/>
      <c r="AF56" s="314">
        <v>0.38</v>
      </c>
      <c r="AG56" s="314">
        <v>0.38</v>
      </c>
      <c r="AH56" s="314">
        <v>0.38</v>
      </c>
      <c r="AI56" s="314"/>
      <c r="AJ56" s="314">
        <v>0.27273371899999999</v>
      </c>
      <c r="AK56" s="314">
        <v>0.27273371899999999</v>
      </c>
      <c r="AL56" s="314">
        <v>0.27273371899999999</v>
      </c>
      <c r="AM56" s="316"/>
      <c r="AN56" s="316">
        <v>16</v>
      </c>
      <c r="AO56" s="316">
        <v>0.4</v>
      </c>
      <c r="AP56" s="176"/>
      <c r="AQ56" s="333">
        <v>9</v>
      </c>
      <c r="AR56" s="331">
        <v>5.5E-2</v>
      </c>
      <c r="AS56" s="176"/>
      <c r="AT56" s="333">
        <v>0</v>
      </c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319">
        <v>38596</v>
      </c>
      <c r="BG56" s="331">
        <v>0.89</v>
      </c>
      <c r="BH56" s="176"/>
      <c r="BI56" s="314"/>
      <c r="BJ56" s="84"/>
      <c r="BK56" s="84"/>
      <c r="BL56" s="84"/>
      <c r="BM56"/>
      <c r="BN56"/>
      <c r="BO56"/>
      <c r="BP56"/>
      <c r="BQ56"/>
      <c r="BR56" s="84"/>
      <c r="BS56" s="84"/>
      <c r="BT56" s="146">
        <f t="shared" si="0"/>
        <v>38808</v>
      </c>
      <c r="BU56" s="145">
        <v>4.0793642320736498E-2</v>
      </c>
      <c r="BV56" s="84"/>
      <c r="BW56" s="84"/>
      <c r="BX56" s="84"/>
      <c r="BY56" s="84"/>
      <c r="BZ56" s="84"/>
      <c r="CA56" s="84"/>
      <c r="CB56" s="84"/>
      <c r="CC56" s="84"/>
      <c r="CD56" s="84"/>
      <c r="CE56" s="84"/>
    </row>
    <row r="57" spans="2:83" ht="12.75" x14ac:dyDescent="0.2">
      <c r="B57" s="329">
        <v>37742</v>
      </c>
      <c r="C57" s="316">
        <v>32.450000000000003</v>
      </c>
      <c r="D57" s="316">
        <v>32.450000000000003</v>
      </c>
      <c r="E57" s="316">
        <v>32.450000000000003</v>
      </c>
      <c r="F57" s="314"/>
      <c r="G57" s="316">
        <v>18.632000000000001</v>
      </c>
      <c r="H57" s="316">
        <v>18.632000000000001</v>
      </c>
      <c r="I57" s="316">
        <v>18.632000000000001</v>
      </c>
      <c r="J57" s="176"/>
      <c r="K57" s="319">
        <v>38626</v>
      </c>
      <c r="L57" s="316">
        <v>26.641000000000002</v>
      </c>
      <c r="M57" s="316">
        <v>26.641000000000002</v>
      </c>
      <c r="N57" s="316">
        <v>26.641000000000002</v>
      </c>
      <c r="O57" s="316"/>
      <c r="P57" s="316">
        <v>26.394000000000002</v>
      </c>
      <c r="Q57" s="316">
        <v>26.394000000000002</v>
      </c>
      <c r="R57" s="316">
        <v>26.394000000000002</v>
      </c>
      <c r="S57" s="316"/>
      <c r="T57" s="316">
        <v>1.194052339</v>
      </c>
      <c r="U57" s="316">
        <v>1.194052339</v>
      </c>
      <c r="V57" s="316">
        <v>1.194052339</v>
      </c>
      <c r="W57" s="316"/>
      <c r="X57" s="314">
        <v>0.28000000000000003</v>
      </c>
      <c r="Y57" s="314">
        <v>0.28000000000000003</v>
      </c>
      <c r="Z57" s="314">
        <v>0.28000000000000003</v>
      </c>
      <c r="AA57" s="314"/>
      <c r="AB57" s="314">
        <v>0.14055369700000001</v>
      </c>
      <c r="AC57" s="314">
        <v>0.14055369700000001</v>
      </c>
      <c r="AD57" s="314">
        <v>0.14055369700000001</v>
      </c>
      <c r="AE57" s="314"/>
      <c r="AF57" s="314">
        <v>0.34</v>
      </c>
      <c r="AG57" s="314">
        <v>0.34</v>
      </c>
      <c r="AH57" s="314">
        <v>0.34</v>
      </c>
      <c r="AI57" s="176"/>
      <c r="AJ57" s="314">
        <v>0.24553866900000001</v>
      </c>
      <c r="AK57" s="314">
        <v>0.24553866900000001</v>
      </c>
      <c r="AL57" s="314">
        <v>0.24553866900000001</v>
      </c>
      <c r="AM57" s="316"/>
      <c r="AN57" s="316">
        <v>17</v>
      </c>
      <c r="AO57" s="316">
        <v>0.4</v>
      </c>
      <c r="AP57" s="176"/>
      <c r="AQ57" s="333">
        <v>10</v>
      </c>
      <c r="AR57" s="331">
        <v>7.0000000000000007E-2</v>
      </c>
      <c r="AS57" s="176"/>
      <c r="AT57" s="333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319">
        <v>38626</v>
      </c>
      <c r="BG57" s="331">
        <v>0.89</v>
      </c>
      <c r="BH57" s="176"/>
      <c r="BI57" s="314"/>
      <c r="BJ57" s="84"/>
      <c r="BK57" s="84"/>
      <c r="BL57" s="84"/>
      <c r="BM57"/>
      <c r="BN57"/>
      <c r="BO57"/>
      <c r="BP57"/>
      <c r="BQ57"/>
      <c r="BR57" s="84"/>
      <c r="BS57" s="84"/>
      <c r="BT57" s="146">
        <f t="shared" si="0"/>
        <v>38838</v>
      </c>
      <c r="BU57" s="145">
        <v>4.1056831199202601E-2</v>
      </c>
      <c r="BV57" s="84"/>
      <c r="BW57" s="84"/>
      <c r="BX57" s="84"/>
      <c r="BY57" s="84"/>
      <c r="BZ57" s="84"/>
      <c r="CA57" s="84"/>
      <c r="CB57" s="84"/>
      <c r="CC57" s="84"/>
      <c r="CD57" s="84"/>
      <c r="CE57" s="84"/>
    </row>
    <row r="58" spans="2:83" ht="12.75" x14ac:dyDescent="0.2">
      <c r="B58" s="329">
        <v>37773</v>
      </c>
      <c r="C58" s="316">
        <v>36.299999999999997</v>
      </c>
      <c r="D58" s="316">
        <v>36.299999999999997</v>
      </c>
      <c r="E58" s="316">
        <v>36.299999999999997</v>
      </c>
      <c r="F58" s="314"/>
      <c r="G58" s="316">
        <v>19.231999999999999</v>
      </c>
      <c r="H58" s="316">
        <v>19.231999999999999</v>
      </c>
      <c r="I58" s="316">
        <v>19.231999999999999</v>
      </c>
      <c r="J58" s="176"/>
      <c r="K58" s="319">
        <v>38657</v>
      </c>
      <c r="L58" s="316">
        <v>26.891000000000002</v>
      </c>
      <c r="M58" s="316">
        <v>26.891000000000002</v>
      </c>
      <c r="N58" s="316">
        <v>26.891000000000002</v>
      </c>
      <c r="O58" s="316"/>
      <c r="P58" s="316">
        <v>25.894000000000002</v>
      </c>
      <c r="Q58" s="316">
        <v>25.894000000000002</v>
      </c>
      <c r="R58" s="316">
        <v>25.894000000000002</v>
      </c>
      <c r="S58" s="316"/>
      <c r="T58" s="316">
        <v>1.194052339</v>
      </c>
      <c r="U58" s="316">
        <v>1.194052339</v>
      </c>
      <c r="V58" s="316">
        <v>1.194052339</v>
      </c>
      <c r="W58" s="316"/>
      <c r="X58" s="314">
        <v>0.27</v>
      </c>
      <c r="Y58" s="314">
        <v>0.27</v>
      </c>
      <c r="Z58" s="314">
        <v>0.27</v>
      </c>
      <c r="AA58" s="314"/>
      <c r="AB58" s="314">
        <v>0.13323689699999999</v>
      </c>
      <c r="AC58" s="314">
        <v>0.13323689699999999</v>
      </c>
      <c r="AD58" s="314">
        <v>0.13323689699999999</v>
      </c>
      <c r="AE58" s="314"/>
      <c r="AF58" s="314">
        <v>0.34</v>
      </c>
      <c r="AG58" s="314">
        <v>0.34</v>
      </c>
      <c r="AH58" s="314">
        <v>0.34</v>
      </c>
      <c r="AI58" s="314"/>
      <c r="AJ58" s="314">
        <v>0.23709477700000001</v>
      </c>
      <c r="AK58" s="314">
        <v>0.23709477700000001</v>
      </c>
      <c r="AL58" s="314">
        <v>0.23709477700000001</v>
      </c>
      <c r="AM58" s="316"/>
      <c r="AN58" s="316">
        <v>17</v>
      </c>
      <c r="AO58" s="316">
        <v>0.4</v>
      </c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319">
        <v>38657</v>
      </c>
      <c r="BG58" s="331">
        <v>0.89</v>
      </c>
      <c r="BH58" s="176"/>
      <c r="BI58" s="314"/>
      <c r="BJ58" s="84"/>
      <c r="BK58" s="84"/>
      <c r="BL58" s="84"/>
      <c r="BM58"/>
      <c r="BN58"/>
      <c r="BO58"/>
      <c r="BP58"/>
      <c r="BQ58"/>
      <c r="BR58" s="84"/>
      <c r="BS58" s="84"/>
      <c r="BT58" s="146">
        <f t="shared" si="0"/>
        <v>38869</v>
      </c>
      <c r="BU58" s="145">
        <v>4.13287930646868E-2</v>
      </c>
      <c r="BV58" s="84"/>
      <c r="BW58" s="84"/>
      <c r="BX58" s="84"/>
      <c r="BY58" s="84"/>
      <c r="BZ58" s="84"/>
      <c r="CA58" s="84"/>
      <c r="CB58" s="84"/>
      <c r="CC58" s="84"/>
      <c r="CD58" s="84"/>
      <c r="CE58" s="84"/>
    </row>
    <row r="59" spans="2:83" ht="12.75" x14ac:dyDescent="0.2">
      <c r="B59" s="329">
        <v>37803</v>
      </c>
      <c r="C59" s="316">
        <v>45.32</v>
      </c>
      <c r="D59" s="316">
        <v>45.32</v>
      </c>
      <c r="E59" s="316">
        <v>45.32</v>
      </c>
      <c r="F59" s="314"/>
      <c r="G59" s="316">
        <v>20.731999999999999</v>
      </c>
      <c r="H59" s="316">
        <v>20.731999999999999</v>
      </c>
      <c r="I59" s="316">
        <v>20.731999999999999</v>
      </c>
      <c r="J59" s="176"/>
      <c r="K59" s="319">
        <v>38687</v>
      </c>
      <c r="L59" s="316">
        <v>26.956</v>
      </c>
      <c r="M59" s="316">
        <v>26.956</v>
      </c>
      <c r="N59" s="316">
        <v>26.956</v>
      </c>
      <c r="O59" s="316"/>
      <c r="P59" s="316">
        <v>26.604000000000003</v>
      </c>
      <c r="Q59" s="316">
        <v>26.604000000000003</v>
      </c>
      <c r="R59" s="316">
        <v>26.604000000000003</v>
      </c>
      <c r="S59" s="316"/>
      <c r="T59" s="316">
        <v>1.194052339</v>
      </c>
      <c r="U59" s="316">
        <v>1.194052339</v>
      </c>
      <c r="V59" s="316">
        <v>1.194052339</v>
      </c>
      <c r="W59" s="316"/>
      <c r="X59" s="314">
        <v>0.27</v>
      </c>
      <c r="Y59" s="314">
        <v>0.27</v>
      </c>
      <c r="Z59" s="314">
        <v>0.27</v>
      </c>
      <c r="AA59" s="314"/>
      <c r="AB59" s="314">
        <v>0.13612096500000001</v>
      </c>
      <c r="AC59" s="314">
        <v>0.13612096500000001</v>
      </c>
      <c r="AD59" s="314">
        <v>0.13612096500000001</v>
      </c>
      <c r="AE59" s="314"/>
      <c r="AF59" s="314">
        <v>0.34</v>
      </c>
      <c r="AG59" s="314">
        <v>0.34</v>
      </c>
      <c r="AH59" s="314">
        <v>0.34</v>
      </c>
      <c r="AI59" s="314"/>
      <c r="AJ59" s="314">
        <v>0.24036581600000001</v>
      </c>
      <c r="AK59" s="314">
        <v>0.24036581600000001</v>
      </c>
      <c r="AL59" s="314">
        <v>0.24036581600000001</v>
      </c>
      <c r="AM59" s="316"/>
      <c r="AN59" s="316">
        <v>17</v>
      </c>
      <c r="AO59" s="316">
        <v>0.4</v>
      </c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319">
        <v>38687</v>
      </c>
      <c r="BG59" s="331">
        <v>0.89</v>
      </c>
      <c r="BH59" s="176"/>
      <c r="BI59" s="314"/>
      <c r="BJ59" s="84"/>
      <c r="BK59" s="84"/>
      <c r="BL59" s="84"/>
      <c r="BM59"/>
      <c r="BN59"/>
      <c r="BO59"/>
      <c r="BP59"/>
      <c r="BQ59"/>
      <c r="BR59" s="84"/>
      <c r="BS59" s="84"/>
      <c r="BT59" s="146">
        <f t="shared" si="0"/>
        <v>38899</v>
      </c>
      <c r="BU59" s="145">
        <v>4.1591981990381402E-2</v>
      </c>
      <c r="BV59" s="84"/>
      <c r="BW59" s="84"/>
      <c r="BX59" s="84"/>
      <c r="BY59" s="84"/>
      <c r="BZ59" s="84"/>
      <c r="CA59" s="84"/>
      <c r="CB59" s="84"/>
      <c r="CC59" s="84"/>
      <c r="CD59" s="84"/>
      <c r="CE59" s="84"/>
    </row>
    <row r="60" spans="2:83" ht="12.75" x14ac:dyDescent="0.2">
      <c r="B60" s="329">
        <v>37834</v>
      </c>
      <c r="C60" s="316">
        <v>44.92</v>
      </c>
      <c r="D60" s="316">
        <v>44.92</v>
      </c>
      <c r="E60" s="316">
        <v>44.92</v>
      </c>
      <c r="F60" s="314"/>
      <c r="G60" s="316">
        <v>20.782</v>
      </c>
      <c r="H60" s="316">
        <v>20.782</v>
      </c>
      <c r="I60" s="316">
        <v>20.782</v>
      </c>
      <c r="J60" s="176"/>
      <c r="K60" s="319">
        <v>38718</v>
      </c>
      <c r="L60" s="316">
        <v>32.993000000000002</v>
      </c>
      <c r="M60" s="316">
        <v>32.993000000000002</v>
      </c>
      <c r="N60" s="316">
        <v>32.993000000000002</v>
      </c>
      <c r="O60" s="316"/>
      <c r="P60" s="316">
        <v>30.802000000000003</v>
      </c>
      <c r="Q60" s="316">
        <v>30.802000000000003</v>
      </c>
      <c r="R60" s="316">
        <v>30.802000000000003</v>
      </c>
      <c r="S60" s="316"/>
      <c r="T60" s="316">
        <v>1.229873896</v>
      </c>
      <c r="U60" s="316">
        <v>1.229873896</v>
      </c>
      <c r="V60" s="316">
        <v>1.229873896</v>
      </c>
      <c r="W60" s="316"/>
      <c r="X60" s="314">
        <v>0.28999999999999998</v>
      </c>
      <c r="Y60" s="314">
        <v>0.28999999999999998</v>
      </c>
      <c r="Z60" s="314">
        <v>0.28999999999999998</v>
      </c>
      <c r="AA60" s="314"/>
      <c r="AB60" s="314">
        <v>0.144231304</v>
      </c>
      <c r="AC60" s="314">
        <v>0.144231304</v>
      </c>
      <c r="AD60" s="314">
        <v>0.144231304</v>
      </c>
      <c r="AE60" s="314"/>
      <c r="AF60" s="314">
        <v>0.34</v>
      </c>
      <c r="AG60" s="314">
        <v>0.34</v>
      </c>
      <c r="AH60" s="314">
        <v>0.34</v>
      </c>
      <c r="AI60" s="314"/>
      <c r="AJ60" s="314">
        <v>0.25044398400000001</v>
      </c>
      <c r="AK60" s="314">
        <v>0.25044398400000001</v>
      </c>
      <c r="AL60" s="314">
        <v>0.25044398400000001</v>
      </c>
      <c r="AM60" s="316"/>
      <c r="AN60" s="316">
        <v>18</v>
      </c>
      <c r="AO60" s="316">
        <v>0.4</v>
      </c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319">
        <v>38718</v>
      </c>
      <c r="BG60" s="331">
        <v>0.89</v>
      </c>
      <c r="BH60" s="176"/>
      <c r="BI60" s="314"/>
      <c r="BJ60" s="84"/>
      <c r="BK60" s="84"/>
      <c r="BL60" s="84"/>
      <c r="BM60"/>
      <c r="BN60"/>
      <c r="BO60"/>
      <c r="BP60"/>
      <c r="BQ60"/>
      <c r="BR60" s="84"/>
      <c r="BS60" s="84"/>
      <c r="BT60" s="146">
        <f t="shared" si="0"/>
        <v>38930</v>
      </c>
      <c r="BU60" s="145">
        <v>4.1863943904663102E-2</v>
      </c>
      <c r="BV60" s="84"/>
      <c r="BW60" s="84"/>
      <c r="BX60" s="84"/>
      <c r="BY60" s="84"/>
      <c r="BZ60" s="84"/>
      <c r="CA60" s="84"/>
      <c r="CB60" s="84"/>
      <c r="CC60" s="84"/>
      <c r="CD60" s="84"/>
      <c r="CE60" s="84"/>
    </row>
    <row r="61" spans="2:83" ht="12.75" x14ac:dyDescent="0.2">
      <c r="B61" s="329">
        <v>37865</v>
      </c>
      <c r="C61" s="316">
        <v>33.4</v>
      </c>
      <c r="D61" s="316">
        <v>33.4</v>
      </c>
      <c r="E61" s="316">
        <v>33.4</v>
      </c>
      <c r="F61" s="314"/>
      <c r="G61" s="316">
        <v>17.733000000000001</v>
      </c>
      <c r="H61" s="316">
        <v>17.733000000000001</v>
      </c>
      <c r="I61" s="316">
        <v>17.733000000000001</v>
      </c>
      <c r="J61" s="176"/>
      <c r="K61" s="319">
        <v>38749</v>
      </c>
      <c r="L61" s="316">
        <v>31.743000000000002</v>
      </c>
      <c r="M61" s="316">
        <v>31.743000000000002</v>
      </c>
      <c r="N61" s="316">
        <v>31.743000000000002</v>
      </c>
      <c r="O61" s="316"/>
      <c r="P61" s="316">
        <v>30.052000000000003</v>
      </c>
      <c r="Q61" s="316">
        <v>30.052000000000003</v>
      </c>
      <c r="R61" s="316">
        <v>30.052000000000003</v>
      </c>
      <c r="S61" s="316"/>
      <c r="T61" s="316">
        <v>1.229873896</v>
      </c>
      <c r="U61" s="316">
        <v>1.229873896</v>
      </c>
      <c r="V61" s="316">
        <v>1.229873896</v>
      </c>
      <c r="W61" s="316"/>
      <c r="X61" s="314">
        <v>0.28999999999999998</v>
      </c>
      <c r="Y61" s="314">
        <v>0.28999999999999998</v>
      </c>
      <c r="Z61" s="314">
        <v>0.28999999999999998</v>
      </c>
      <c r="AA61" s="314"/>
      <c r="AB61" s="314">
        <v>0.14365322899999999</v>
      </c>
      <c r="AC61" s="314">
        <v>0.14365322899999999</v>
      </c>
      <c r="AD61" s="314">
        <v>0.14365322899999999</v>
      </c>
      <c r="AE61" s="314"/>
      <c r="AF61" s="314">
        <v>0.34</v>
      </c>
      <c r="AG61" s="314">
        <v>0.34</v>
      </c>
      <c r="AH61" s="314">
        <v>0.34</v>
      </c>
      <c r="AI61" s="314"/>
      <c r="AJ61" s="314">
        <v>0.24996942999999999</v>
      </c>
      <c r="AK61" s="314">
        <v>0.24996942999999999</v>
      </c>
      <c r="AL61" s="314">
        <v>0.24996942999999999</v>
      </c>
      <c r="AM61" s="316"/>
      <c r="AN61" s="316">
        <v>18</v>
      </c>
      <c r="AO61" s="316">
        <v>0.4</v>
      </c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319">
        <v>38749</v>
      </c>
      <c r="BG61" s="331">
        <v>0.89</v>
      </c>
      <c r="BH61" s="176"/>
      <c r="BI61" s="314"/>
      <c r="BJ61" s="84"/>
      <c r="BK61" s="84"/>
      <c r="BL61" s="84"/>
      <c r="BM61"/>
      <c r="BN61"/>
      <c r="BO61"/>
      <c r="BP61"/>
      <c r="BQ61"/>
      <c r="BR61" s="84"/>
      <c r="BS61" s="84"/>
      <c r="BT61" s="146">
        <f t="shared" si="0"/>
        <v>38961</v>
      </c>
      <c r="BU61" s="145">
        <v>4.2135905843738303E-2</v>
      </c>
      <c r="BV61" s="84"/>
      <c r="BW61" s="84"/>
      <c r="BX61" s="84"/>
      <c r="BY61" s="84"/>
      <c r="BZ61" s="84"/>
      <c r="CA61" s="84"/>
      <c r="CB61" s="84"/>
      <c r="CC61" s="84"/>
      <c r="CD61" s="84"/>
      <c r="CE61" s="84"/>
    </row>
    <row r="62" spans="2:83" ht="12.75" x14ac:dyDescent="0.2">
      <c r="B62" s="329">
        <v>37895</v>
      </c>
      <c r="C62" s="316">
        <v>31.72</v>
      </c>
      <c r="D62" s="316">
        <v>31.72</v>
      </c>
      <c r="E62" s="316">
        <v>31.72</v>
      </c>
      <c r="F62" s="314"/>
      <c r="G62" s="316">
        <v>17.364999999999998</v>
      </c>
      <c r="H62" s="316">
        <v>17.364999999999998</v>
      </c>
      <c r="I62" s="316">
        <v>17.364999999999998</v>
      </c>
      <c r="J62" s="176"/>
      <c r="K62" s="319">
        <v>38777</v>
      </c>
      <c r="L62" s="316">
        <v>30.32</v>
      </c>
      <c r="M62" s="316">
        <v>30.32</v>
      </c>
      <c r="N62" s="316">
        <v>30.32</v>
      </c>
      <c r="O62" s="316"/>
      <c r="P62" s="316">
        <v>29.21</v>
      </c>
      <c r="Q62" s="316">
        <v>29.21</v>
      </c>
      <c r="R62" s="316">
        <v>29.21</v>
      </c>
      <c r="S62" s="316"/>
      <c r="T62" s="316">
        <v>1.229873896</v>
      </c>
      <c r="U62" s="316">
        <v>1.229873896</v>
      </c>
      <c r="V62" s="316">
        <v>1.229873896</v>
      </c>
      <c r="W62" s="316"/>
      <c r="X62" s="314">
        <v>0.26</v>
      </c>
      <c r="Y62" s="314">
        <v>0.26</v>
      </c>
      <c r="Z62" s="314">
        <v>0.26</v>
      </c>
      <c r="AA62" s="314"/>
      <c r="AB62" s="314">
        <v>0.13069809700000001</v>
      </c>
      <c r="AC62" s="314">
        <v>0.13069809700000001</v>
      </c>
      <c r="AD62" s="314">
        <v>0.13069809700000001</v>
      </c>
      <c r="AE62" s="314"/>
      <c r="AF62" s="314">
        <v>0.32</v>
      </c>
      <c r="AG62" s="314">
        <v>0.32</v>
      </c>
      <c r="AH62" s="314">
        <v>0.32</v>
      </c>
      <c r="AI62" s="314"/>
      <c r="AJ62" s="314">
        <v>0.23166065799999999</v>
      </c>
      <c r="AK62" s="314">
        <v>0.23166065799999999</v>
      </c>
      <c r="AL62" s="314">
        <v>0.23166065799999999</v>
      </c>
      <c r="AM62" s="316"/>
      <c r="AN62" s="316">
        <v>18</v>
      </c>
      <c r="AO62" s="316">
        <v>0.4</v>
      </c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319">
        <v>38777</v>
      </c>
      <c r="BG62" s="331">
        <v>0.89</v>
      </c>
      <c r="BH62" s="176"/>
      <c r="BI62" s="314"/>
      <c r="BJ62" s="84"/>
      <c r="BK62" s="84"/>
      <c r="BL62" s="84"/>
      <c r="BM62"/>
      <c r="BN62"/>
      <c r="BO62"/>
      <c r="BP62"/>
      <c r="BQ62"/>
      <c r="BR62" s="84"/>
      <c r="BS62" s="84"/>
      <c r="BT62" s="146">
        <f t="shared" si="0"/>
        <v>38991</v>
      </c>
      <c r="BU62" s="145">
        <v>4.2399094840640798E-2</v>
      </c>
      <c r="BV62" s="84"/>
      <c r="BW62" s="84"/>
      <c r="BX62" s="84"/>
      <c r="BY62" s="84"/>
      <c r="BZ62" s="84"/>
      <c r="CA62" s="84"/>
      <c r="CB62" s="84"/>
      <c r="CC62" s="84"/>
      <c r="CD62" s="84"/>
      <c r="CE62" s="84"/>
    </row>
    <row r="63" spans="2:83" ht="12.75" x14ac:dyDescent="0.2">
      <c r="B63" s="329">
        <v>37926</v>
      </c>
      <c r="C63" s="316">
        <v>30.72</v>
      </c>
      <c r="D63" s="316">
        <v>30.72</v>
      </c>
      <c r="E63" s="316">
        <v>30.72</v>
      </c>
      <c r="F63" s="314"/>
      <c r="G63" s="316">
        <v>17.465</v>
      </c>
      <c r="H63" s="316">
        <v>17.465</v>
      </c>
      <c r="I63" s="316">
        <v>17.465</v>
      </c>
      <c r="J63" s="176"/>
      <c r="K63" s="319">
        <v>38808</v>
      </c>
      <c r="L63" s="316">
        <v>29.589000000000002</v>
      </c>
      <c r="M63" s="316">
        <v>29.589000000000002</v>
      </c>
      <c r="N63" s="316">
        <v>29.589000000000002</v>
      </c>
      <c r="O63" s="316"/>
      <c r="P63" s="316">
        <v>28.197000000000003</v>
      </c>
      <c r="Q63" s="316">
        <v>28.197000000000003</v>
      </c>
      <c r="R63" s="316">
        <v>28.197000000000003</v>
      </c>
      <c r="S63" s="316"/>
      <c r="T63" s="316">
        <v>1.229873896</v>
      </c>
      <c r="U63" s="316">
        <v>1.229873896</v>
      </c>
      <c r="V63" s="316">
        <v>1.229873896</v>
      </c>
      <c r="W63" s="316"/>
      <c r="X63" s="314">
        <v>0.26</v>
      </c>
      <c r="Y63" s="314">
        <v>0.26</v>
      </c>
      <c r="Z63" s="314">
        <v>0.26</v>
      </c>
      <c r="AA63" s="314"/>
      <c r="AB63" s="314">
        <v>0.130041569</v>
      </c>
      <c r="AC63" s="314">
        <v>0.130041569</v>
      </c>
      <c r="AD63" s="314">
        <v>0.130041569</v>
      </c>
      <c r="AE63" s="314"/>
      <c r="AF63" s="314">
        <v>0.32</v>
      </c>
      <c r="AG63" s="314">
        <v>0.32</v>
      </c>
      <c r="AH63" s="314">
        <v>0.32</v>
      </c>
      <c r="AI63" s="314"/>
      <c r="AJ63" s="314">
        <v>0.23096367400000001</v>
      </c>
      <c r="AK63" s="314">
        <v>0.23096367400000001</v>
      </c>
      <c r="AL63" s="314">
        <v>0.23096367400000001</v>
      </c>
      <c r="AM63" s="316"/>
      <c r="AN63" s="316">
        <v>19</v>
      </c>
      <c r="AO63" s="316">
        <v>0.4</v>
      </c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319">
        <v>38808</v>
      </c>
      <c r="BG63" s="331">
        <v>0.89</v>
      </c>
      <c r="BH63" s="176"/>
      <c r="BI63" s="314"/>
      <c r="BJ63" s="84"/>
      <c r="BK63" s="84"/>
      <c r="BL63" s="84"/>
      <c r="BM63"/>
      <c r="BN63"/>
      <c r="BO63"/>
      <c r="BP63"/>
      <c r="BQ63"/>
      <c r="BR63" s="84"/>
      <c r="BS63" s="84"/>
      <c r="BT63" s="146">
        <f t="shared" si="0"/>
        <v>39022</v>
      </c>
      <c r="BU63" s="145">
        <v>4.2671056828493398E-2</v>
      </c>
      <c r="BV63" s="84"/>
      <c r="BW63" s="84"/>
      <c r="BX63" s="84"/>
      <c r="BY63" s="84"/>
      <c r="BZ63" s="84"/>
      <c r="CA63" s="84"/>
      <c r="CB63" s="84"/>
      <c r="CC63" s="84"/>
      <c r="CD63" s="84"/>
      <c r="CE63" s="84"/>
    </row>
    <row r="64" spans="2:83" ht="12.75" x14ac:dyDescent="0.2">
      <c r="B64" s="329">
        <v>37956</v>
      </c>
      <c r="C64" s="316">
        <v>31.62</v>
      </c>
      <c r="D64" s="316">
        <v>31.62</v>
      </c>
      <c r="E64" s="316">
        <v>31.62</v>
      </c>
      <c r="F64" s="314"/>
      <c r="G64" s="316">
        <v>19.315000000000001</v>
      </c>
      <c r="H64" s="316">
        <v>19.315000000000001</v>
      </c>
      <c r="I64" s="316">
        <v>19.315000000000001</v>
      </c>
      <c r="J64" s="176"/>
      <c r="K64" s="319">
        <v>38838</v>
      </c>
      <c r="L64" s="316">
        <v>30.763000000000002</v>
      </c>
      <c r="M64" s="316">
        <v>30.763000000000002</v>
      </c>
      <c r="N64" s="316">
        <v>30.763000000000002</v>
      </c>
      <c r="O64" s="316"/>
      <c r="P64" s="316">
        <v>30.493000000000002</v>
      </c>
      <c r="Q64" s="316">
        <v>30.493000000000002</v>
      </c>
      <c r="R64" s="316">
        <v>30.493000000000002</v>
      </c>
      <c r="S64" s="316"/>
      <c r="T64" s="316">
        <v>1.229873896</v>
      </c>
      <c r="U64" s="316">
        <v>1.229873896</v>
      </c>
      <c r="V64" s="316">
        <v>1.229873896</v>
      </c>
      <c r="W64" s="316"/>
      <c r="X64" s="314">
        <v>0.28000000000000003</v>
      </c>
      <c r="Y64" s="314">
        <v>0.28000000000000003</v>
      </c>
      <c r="Z64" s="314">
        <v>0.28000000000000003</v>
      </c>
      <c r="AA64" s="314"/>
      <c r="AB64" s="314">
        <v>0.13985587599999999</v>
      </c>
      <c r="AC64" s="314">
        <v>0.13985587599999999</v>
      </c>
      <c r="AD64" s="314">
        <v>0.13985587599999999</v>
      </c>
      <c r="AE64" s="314"/>
      <c r="AF64" s="314">
        <v>0.35</v>
      </c>
      <c r="AG64" s="314">
        <v>0.35</v>
      </c>
      <c r="AH64" s="314">
        <v>0.35</v>
      </c>
      <c r="AI64" s="314"/>
      <c r="AJ64" s="314">
        <v>0.25558276200000002</v>
      </c>
      <c r="AK64" s="314">
        <v>0.25558276200000002</v>
      </c>
      <c r="AL64" s="314">
        <v>0.25558276200000002</v>
      </c>
      <c r="AM64" s="316"/>
      <c r="AN64" s="316">
        <v>19</v>
      </c>
      <c r="AO64" s="316">
        <v>0.4</v>
      </c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319">
        <v>38838</v>
      </c>
      <c r="BG64" s="331">
        <v>0.89</v>
      </c>
      <c r="BH64" s="176"/>
      <c r="BI64" s="314"/>
      <c r="BJ64" s="84"/>
      <c r="BK64" s="84"/>
      <c r="BL64" s="84"/>
      <c r="BM64"/>
      <c r="BN64"/>
      <c r="BO64"/>
      <c r="BP64"/>
      <c r="BQ64"/>
      <c r="BR64" s="84"/>
      <c r="BS64" s="84"/>
      <c r="BT64" s="146">
        <f t="shared" si="0"/>
        <v>39052</v>
      </c>
      <c r="BU64" s="145">
        <v>4.2884232983058497E-2</v>
      </c>
      <c r="BV64" s="84"/>
      <c r="BW64" s="84"/>
      <c r="BX64" s="84"/>
      <c r="BY64" s="84"/>
      <c r="BZ64" s="84"/>
      <c r="CA64" s="84"/>
      <c r="CB64" s="84"/>
      <c r="CC64" s="84"/>
      <c r="CD64" s="84"/>
      <c r="CE64" s="84"/>
    </row>
    <row r="65" spans="2:83" ht="12.75" x14ac:dyDescent="0.2">
      <c r="B65" s="329">
        <v>37987</v>
      </c>
      <c r="C65" s="316">
        <v>33.06</v>
      </c>
      <c r="D65" s="316">
        <v>33.06</v>
      </c>
      <c r="E65" s="316">
        <v>33.06</v>
      </c>
      <c r="F65" s="314"/>
      <c r="G65" s="316">
        <v>20.462</v>
      </c>
      <c r="H65" s="316">
        <v>20.462</v>
      </c>
      <c r="I65" s="316">
        <v>20.462</v>
      </c>
      <c r="J65" s="176"/>
      <c r="K65" s="319">
        <v>38869</v>
      </c>
      <c r="L65" s="316">
        <v>33.53</v>
      </c>
      <c r="M65" s="316">
        <v>33.53</v>
      </c>
      <c r="N65" s="316">
        <v>33.53</v>
      </c>
      <c r="O65" s="316"/>
      <c r="P65" s="316">
        <v>33.963000000000001</v>
      </c>
      <c r="Q65" s="316">
        <v>33.963000000000001</v>
      </c>
      <c r="R65" s="316">
        <v>33.963000000000001</v>
      </c>
      <c r="S65" s="316"/>
      <c r="T65" s="316">
        <v>1.229873896</v>
      </c>
      <c r="U65" s="316">
        <v>1.229873896</v>
      </c>
      <c r="V65" s="316">
        <v>1.229873896</v>
      </c>
      <c r="W65" s="316"/>
      <c r="X65" s="314">
        <v>0.28000000000000003</v>
      </c>
      <c r="Y65" s="314">
        <v>0.28000000000000003</v>
      </c>
      <c r="Z65" s="314">
        <v>0.28000000000000003</v>
      </c>
      <c r="AA65" s="314"/>
      <c r="AB65" s="314">
        <v>0.14139241899999999</v>
      </c>
      <c r="AC65" s="314">
        <v>0.14139241899999999</v>
      </c>
      <c r="AD65" s="314">
        <v>0.14139241899999999</v>
      </c>
      <c r="AE65" s="314"/>
      <c r="AF65" s="314">
        <v>0.35</v>
      </c>
      <c r="AG65" s="314">
        <v>0.35</v>
      </c>
      <c r="AH65" s="314">
        <v>0.35</v>
      </c>
      <c r="AI65" s="314"/>
      <c r="AJ65" s="314">
        <v>0.26699484499999998</v>
      </c>
      <c r="AK65" s="314">
        <v>0.26699484499999998</v>
      </c>
      <c r="AL65" s="314">
        <v>0.26699484499999998</v>
      </c>
      <c r="AM65" s="316"/>
      <c r="AN65" s="316">
        <v>19</v>
      </c>
      <c r="AO65" s="316">
        <v>0.4</v>
      </c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319">
        <v>38869</v>
      </c>
      <c r="BG65" s="331">
        <v>0.89</v>
      </c>
      <c r="BH65" s="176"/>
      <c r="BI65" s="314"/>
      <c r="BJ65" s="84"/>
      <c r="BK65" s="84"/>
      <c r="BL65" s="84"/>
      <c r="BM65"/>
      <c r="BN65"/>
      <c r="BO65"/>
      <c r="BP65"/>
      <c r="BQ65"/>
      <c r="BR65" s="84"/>
      <c r="BS65" s="84"/>
      <c r="BT65" s="146">
        <f t="shared" si="0"/>
        <v>39083</v>
      </c>
      <c r="BU65" s="145">
        <v>4.30649950339324E-2</v>
      </c>
      <c r="BV65" s="84"/>
      <c r="BW65" s="84"/>
      <c r="BX65" s="84"/>
      <c r="BY65" s="84"/>
      <c r="BZ65" s="84"/>
      <c r="CA65" s="84"/>
      <c r="CB65" s="84"/>
      <c r="CC65" s="84"/>
      <c r="CD65" s="84"/>
      <c r="CE65" s="84"/>
    </row>
    <row r="66" spans="2:83" ht="12.75" x14ac:dyDescent="0.2">
      <c r="B66" s="329">
        <v>38018</v>
      </c>
      <c r="C66" s="316">
        <v>32.31</v>
      </c>
      <c r="D66" s="316">
        <v>32.31</v>
      </c>
      <c r="E66" s="316">
        <v>32.31</v>
      </c>
      <c r="F66" s="314"/>
      <c r="G66" s="316">
        <v>21.412000000000003</v>
      </c>
      <c r="H66" s="316">
        <v>21.412000000000003</v>
      </c>
      <c r="I66" s="316">
        <v>21.412000000000003</v>
      </c>
      <c r="J66" s="176"/>
      <c r="K66" s="319">
        <v>38899</v>
      </c>
      <c r="L66" s="316">
        <v>40.200000000000003</v>
      </c>
      <c r="M66" s="316">
        <v>40.200000000000003</v>
      </c>
      <c r="N66" s="316">
        <v>40.200000000000003</v>
      </c>
      <c r="O66" s="316"/>
      <c r="P66" s="316">
        <v>41.38</v>
      </c>
      <c r="Q66" s="316">
        <v>41.38</v>
      </c>
      <c r="R66" s="316">
        <v>41.38</v>
      </c>
      <c r="S66" s="316"/>
      <c r="T66" s="316">
        <v>1.229873896</v>
      </c>
      <c r="U66" s="316">
        <v>1.229873896</v>
      </c>
      <c r="V66" s="316">
        <v>1.229873896</v>
      </c>
      <c r="W66" s="316"/>
      <c r="X66" s="314">
        <v>0.28999999999999998</v>
      </c>
      <c r="Y66" s="314">
        <v>0.28999999999999998</v>
      </c>
      <c r="Z66" s="314">
        <v>0.28999999999999998</v>
      </c>
      <c r="AA66" s="314"/>
      <c r="AB66" s="314">
        <v>0.14509166800000001</v>
      </c>
      <c r="AC66" s="314">
        <v>0.14509166800000001</v>
      </c>
      <c r="AD66" s="314">
        <v>0.14509166800000001</v>
      </c>
      <c r="AE66" s="314"/>
      <c r="AF66" s="314">
        <v>0.37</v>
      </c>
      <c r="AG66" s="314">
        <v>0.37</v>
      </c>
      <c r="AH66" s="314">
        <v>0.37</v>
      </c>
      <c r="AI66" s="314"/>
      <c r="AJ66" s="314">
        <v>0.27881712200000003</v>
      </c>
      <c r="AK66" s="314">
        <v>0.27881712200000003</v>
      </c>
      <c r="AL66" s="314">
        <v>0.27881712200000003</v>
      </c>
      <c r="AM66" s="316"/>
      <c r="AN66" s="316">
        <v>20</v>
      </c>
      <c r="AO66" s="316">
        <v>0.4</v>
      </c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319">
        <v>38899</v>
      </c>
      <c r="BG66" s="331">
        <v>0.89</v>
      </c>
      <c r="BH66" s="176"/>
      <c r="BI66" s="314"/>
      <c r="BJ66" s="84"/>
      <c r="BK66" s="84"/>
      <c r="BL66" s="84"/>
      <c r="BM66"/>
      <c r="BN66"/>
      <c r="BO66"/>
      <c r="BP66"/>
      <c r="BQ66"/>
      <c r="BR66" s="84"/>
      <c r="BS66" s="84"/>
      <c r="BT66" s="146">
        <f t="shared" si="0"/>
        <v>39114</v>
      </c>
      <c r="BU66" s="145">
        <v>4.3245757095752999E-2</v>
      </c>
      <c r="BV66" s="84"/>
      <c r="BW66" s="84"/>
      <c r="BX66" s="84"/>
      <c r="BY66" s="84"/>
      <c r="BZ66" s="84"/>
      <c r="CA66" s="84"/>
      <c r="CB66" s="84"/>
      <c r="CC66" s="84"/>
      <c r="CD66" s="84"/>
      <c r="CE66" s="84"/>
    </row>
    <row r="67" spans="2:83" ht="12.75" x14ac:dyDescent="0.2">
      <c r="B67" s="329">
        <v>38047</v>
      </c>
      <c r="C67" s="316">
        <v>30.746000000000002</v>
      </c>
      <c r="D67" s="316">
        <v>30.746000000000002</v>
      </c>
      <c r="E67" s="316">
        <v>30.746000000000002</v>
      </c>
      <c r="F67" s="314"/>
      <c r="G67" s="316">
        <v>20.362000000000002</v>
      </c>
      <c r="H67" s="316">
        <v>20.362000000000002</v>
      </c>
      <c r="I67" s="316">
        <v>20.362000000000002</v>
      </c>
      <c r="J67" s="176"/>
      <c r="K67" s="319">
        <v>38930</v>
      </c>
      <c r="L67" s="316">
        <v>37.049999999999997</v>
      </c>
      <c r="M67" s="316">
        <v>37.049999999999997</v>
      </c>
      <c r="N67" s="316">
        <v>37.049999999999997</v>
      </c>
      <c r="O67" s="316"/>
      <c r="P67" s="316">
        <v>38.729999999999997</v>
      </c>
      <c r="Q67" s="316">
        <v>38.729999999999997</v>
      </c>
      <c r="R67" s="316">
        <v>38.729999999999997</v>
      </c>
      <c r="S67" s="316"/>
      <c r="T67" s="316">
        <v>1.229873896</v>
      </c>
      <c r="U67" s="316">
        <v>1.229873896</v>
      </c>
      <c r="V67" s="316">
        <v>1.229873896</v>
      </c>
      <c r="W67" s="316"/>
      <c r="X67" s="314">
        <v>0.28999999999999998</v>
      </c>
      <c r="Y67" s="314">
        <v>0.28999999999999998</v>
      </c>
      <c r="Z67" s="314">
        <v>0.28999999999999998</v>
      </c>
      <c r="AA67" s="314"/>
      <c r="AB67" s="314">
        <v>0.14457956</v>
      </c>
      <c r="AC67" s="314">
        <v>0.14457956</v>
      </c>
      <c r="AD67" s="314">
        <v>0.14457956</v>
      </c>
      <c r="AE67" s="314"/>
      <c r="AF67" s="314">
        <v>0.37</v>
      </c>
      <c r="AG67" s="314">
        <v>0.37</v>
      </c>
      <c r="AH67" s="314">
        <v>0.37</v>
      </c>
      <c r="AI67" s="314"/>
      <c r="AJ67" s="314">
        <v>0.27176702800000002</v>
      </c>
      <c r="AK67" s="314">
        <v>0.27176702800000002</v>
      </c>
      <c r="AL67" s="314">
        <v>0.27176702800000002</v>
      </c>
      <c r="AM67" s="316"/>
      <c r="AN67" s="316">
        <v>20</v>
      </c>
      <c r="AO67" s="316">
        <v>0.4</v>
      </c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319">
        <v>38930</v>
      </c>
      <c r="BG67" s="331">
        <v>0.89</v>
      </c>
      <c r="BH67" s="176"/>
      <c r="BI67" s="314"/>
      <c r="BJ67" s="84"/>
      <c r="BK67" s="84"/>
      <c r="BL67" s="84"/>
      <c r="BM67"/>
      <c r="BN67"/>
      <c r="BO67"/>
      <c r="BP67"/>
      <c r="BQ67"/>
      <c r="BR67" s="84"/>
      <c r="BS67" s="84"/>
      <c r="BT67" s="146">
        <f t="shared" si="0"/>
        <v>39142</v>
      </c>
      <c r="BU67" s="145">
        <v>4.3409026064224997E-2</v>
      </c>
      <c r="BV67" s="84"/>
      <c r="BW67" s="84"/>
      <c r="BX67" s="84"/>
      <c r="BY67" s="84"/>
      <c r="BZ67" s="84"/>
      <c r="CA67" s="84"/>
      <c r="CB67" s="84"/>
      <c r="CC67" s="84"/>
      <c r="CD67" s="84"/>
      <c r="CE67" s="84"/>
    </row>
    <row r="68" spans="2:83" ht="12.75" x14ac:dyDescent="0.2">
      <c r="B68" s="329">
        <v>38078</v>
      </c>
      <c r="C68" s="316">
        <v>31.53</v>
      </c>
      <c r="D68" s="316">
        <v>31.53</v>
      </c>
      <c r="E68" s="316">
        <v>31.53</v>
      </c>
      <c r="F68" s="314"/>
      <c r="G68" s="316">
        <v>20.062000000000001</v>
      </c>
      <c r="H68" s="316">
        <v>20.062000000000001</v>
      </c>
      <c r="I68" s="316">
        <v>20.062000000000001</v>
      </c>
      <c r="J68" s="176"/>
      <c r="K68" s="319">
        <v>38961</v>
      </c>
      <c r="L68" s="316">
        <v>28.349</v>
      </c>
      <c r="M68" s="316">
        <v>28.349</v>
      </c>
      <c r="N68" s="316">
        <v>28.349</v>
      </c>
      <c r="O68" s="316"/>
      <c r="P68" s="316">
        <v>29.276</v>
      </c>
      <c r="Q68" s="316">
        <v>29.276</v>
      </c>
      <c r="R68" s="316">
        <v>29.276</v>
      </c>
      <c r="S68" s="316"/>
      <c r="T68" s="316">
        <v>1.229873896</v>
      </c>
      <c r="U68" s="316">
        <v>1.229873896</v>
      </c>
      <c r="V68" s="316">
        <v>1.229873896</v>
      </c>
      <c r="W68" s="316"/>
      <c r="X68" s="314">
        <v>0.28000000000000003</v>
      </c>
      <c r="Y68" s="314">
        <v>0.28000000000000003</v>
      </c>
      <c r="Z68" s="314">
        <v>0.28000000000000003</v>
      </c>
      <c r="AA68" s="314"/>
      <c r="AB68" s="314">
        <v>0.13759853</v>
      </c>
      <c r="AC68" s="314">
        <v>0.13759853</v>
      </c>
      <c r="AD68" s="314">
        <v>0.13759853</v>
      </c>
      <c r="AE68" s="314"/>
      <c r="AF68" s="314">
        <v>0.34</v>
      </c>
      <c r="AG68" s="314">
        <v>0.34</v>
      </c>
      <c r="AH68" s="314">
        <v>0.34</v>
      </c>
      <c r="AI68" s="314"/>
      <c r="AJ68" s="314">
        <v>0.24979515500000002</v>
      </c>
      <c r="AK68" s="314">
        <v>0.24979515500000002</v>
      </c>
      <c r="AL68" s="314">
        <v>0.24979515500000002</v>
      </c>
      <c r="AM68" s="316"/>
      <c r="AN68" s="316">
        <v>20</v>
      </c>
      <c r="AO68" s="316">
        <v>0.4</v>
      </c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319">
        <v>38961</v>
      </c>
      <c r="BG68" s="331">
        <v>0.89</v>
      </c>
      <c r="BH68" s="176"/>
      <c r="BI68" s="314"/>
      <c r="BJ68" s="84"/>
      <c r="BK68" s="84"/>
      <c r="BL68" s="84"/>
      <c r="BM68"/>
      <c r="BN68"/>
      <c r="BO68"/>
      <c r="BP68"/>
      <c r="BQ68"/>
      <c r="BR68" s="84"/>
      <c r="BS68" s="84"/>
      <c r="BT68" s="146">
        <f t="shared" si="0"/>
        <v>39173</v>
      </c>
      <c r="BU68" s="145">
        <v>4.3589788146877001E-2</v>
      </c>
      <c r="BV68" s="84"/>
      <c r="BW68" s="84"/>
      <c r="BX68" s="84"/>
      <c r="BY68" s="84"/>
      <c r="BZ68" s="84"/>
      <c r="CA68" s="84"/>
      <c r="CB68" s="84"/>
      <c r="CC68" s="84"/>
      <c r="CD68" s="84"/>
      <c r="CE68" s="84"/>
    </row>
    <row r="69" spans="2:83" ht="12.75" x14ac:dyDescent="0.2">
      <c r="B69" s="329">
        <v>38108</v>
      </c>
      <c r="C69" s="316">
        <v>33.49</v>
      </c>
      <c r="D69" s="316">
        <v>33.49</v>
      </c>
      <c r="E69" s="316">
        <v>33.49</v>
      </c>
      <c r="F69" s="314"/>
      <c r="G69" s="316">
        <v>19.662000000000003</v>
      </c>
      <c r="H69" s="316">
        <v>19.662000000000003</v>
      </c>
      <c r="I69" s="316">
        <v>19.662000000000003</v>
      </c>
      <c r="J69" s="176"/>
      <c r="K69" s="319">
        <v>38991</v>
      </c>
      <c r="L69" s="316">
        <v>27.141000000000002</v>
      </c>
      <c r="M69" s="316">
        <v>27.141000000000002</v>
      </c>
      <c r="N69" s="316">
        <v>27.141000000000002</v>
      </c>
      <c r="O69" s="316"/>
      <c r="P69" s="316">
        <v>26.894000000000002</v>
      </c>
      <c r="Q69" s="316">
        <v>26.894000000000002</v>
      </c>
      <c r="R69" s="316">
        <v>26.894000000000002</v>
      </c>
      <c r="S69" s="316"/>
      <c r="T69" s="316">
        <v>1.229873896</v>
      </c>
      <c r="U69" s="316">
        <v>1.229873896</v>
      </c>
      <c r="V69" s="316">
        <v>1.229873896</v>
      </c>
      <c r="W69" s="316"/>
      <c r="X69" s="314">
        <v>0.26</v>
      </c>
      <c r="Y69" s="314">
        <v>0.26</v>
      </c>
      <c r="Z69" s="314">
        <v>0.26</v>
      </c>
      <c r="AA69" s="314"/>
      <c r="AB69" s="314">
        <v>0.13052007800000001</v>
      </c>
      <c r="AC69" s="314">
        <v>0.13052007800000001</v>
      </c>
      <c r="AD69" s="314">
        <v>0.13052007800000001</v>
      </c>
      <c r="AE69" s="314"/>
      <c r="AF69" s="314">
        <v>0.32</v>
      </c>
      <c r="AG69" s="314">
        <v>0.32</v>
      </c>
      <c r="AH69" s="314">
        <v>0.32</v>
      </c>
      <c r="AI69" s="314"/>
      <c r="AJ69" s="314">
        <v>0.23209660800000001</v>
      </c>
      <c r="AK69" s="314">
        <v>0.23209660800000001</v>
      </c>
      <c r="AL69" s="314">
        <v>0.23209660800000001</v>
      </c>
      <c r="AM69" s="316"/>
      <c r="AN69" s="316">
        <v>21</v>
      </c>
      <c r="AO69" s="316">
        <v>0.4</v>
      </c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76"/>
      <c r="BE69" s="176"/>
      <c r="BF69" s="319">
        <v>38991</v>
      </c>
      <c r="BG69" s="331">
        <v>0.89</v>
      </c>
      <c r="BH69" s="176"/>
      <c r="BI69" s="314"/>
      <c r="BJ69" s="84"/>
      <c r="BK69" s="84"/>
      <c r="BL69" s="84"/>
      <c r="BM69"/>
      <c r="BN69"/>
      <c r="BO69"/>
      <c r="BP69"/>
      <c r="BQ69"/>
      <c r="BR69" s="84"/>
      <c r="BS69" s="84"/>
      <c r="BT69" s="146">
        <f t="shared" ref="BT69:BT132" si="1">EOMONTH(BT68, 0)+1</f>
        <v>39203</v>
      </c>
      <c r="BU69" s="145">
        <v>4.3764719205024297E-2</v>
      </c>
      <c r="BV69" s="84"/>
      <c r="BW69" s="84"/>
      <c r="BX69" s="84"/>
      <c r="BY69" s="84"/>
      <c r="BZ69" s="84"/>
      <c r="CA69" s="84"/>
      <c r="CB69" s="84"/>
      <c r="CC69" s="84"/>
      <c r="CD69" s="84"/>
      <c r="CE69" s="84"/>
    </row>
    <row r="70" spans="2:83" ht="12.75" x14ac:dyDescent="0.2">
      <c r="B70" s="329">
        <v>38139</v>
      </c>
      <c r="C70" s="316">
        <v>37.54</v>
      </c>
      <c r="D70" s="316">
        <v>37.54</v>
      </c>
      <c r="E70" s="316">
        <v>37.54</v>
      </c>
      <c r="F70" s="314"/>
      <c r="G70" s="316">
        <v>20.262</v>
      </c>
      <c r="H70" s="316">
        <v>20.262</v>
      </c>
      <c r="I70" s="316">
        <v>20.262</v>
      </c>
      <c r="J70" s="176"/>
      <c r="K70" s="319">
        <v>39022</v>
      </c>
      <c r="L70" s="316">
        <v>27.391000000000002</v>
      </c>
      <c r="M70" s="316">
        <v>27.391000000000002</v>
      </c>
      <c r="N70" s="316">
        <v>27.391000000000002</v>
      </c>
      <c r="O70" s="316"/>
      <c r="P70" s="316">
        <v>26.394000000000002</v>
      </c>
      <c r="Q70" s="316">
        <v>26.394000000000002</v>
      </c>
      <c r="R70" s="316">
        <v>26.394000000000002</v>
      </c>
      <c r="S70" s="316"/>
      <c r="T70" s="316">
        <v>1.229873896</v>
      </c>
      <c r="U70" s="316">
        <v>1.229873896</v>
      </c>
      <c r="V70" s="316">
        <v>1.229873896</v>
      </c>
      <c r="W70" s="316"/>
      <c r="X70" s="314">
        <v>0.25</v>
      </c>
      <c r="Y70" s="314">
        <v>0.25</v>
      </c>
      <c r="Z70" s="314">
        <v>0.25</v>
      </c>
      <c r="AA70" s="314"/>
      <c r="AB70" s="314">
        <v>0.125534062</v>
      </c>
      <c r="AC70" s="314">
        <v>0.125534062</v>
      </c>
      <c r="AD70" s="314">
        <v>0.125534062</v>
      </c>
      <c r="AE70" s="314"/>
      <c r="AF70" s="314">
        <v>0.32</v>
      </c>
      <c r="AG70" s="314">
        <v>0.32</v>
      </c>
      <c r="AH70" s="314">
        <v>0.32</v>
      </c>
      <c r="AI70" s="314"/>
      <c r="AJ70" s="314">
        <v>0.226520095</v>
      </c>
      <c r="AK70" s="314">
        <v>0.226520095</v>
      </c>
      <c r="AL70" s="314">
        <v>0.226520095</v>
      </c>
      <c r="AM70" s="316"/>
      <c r="AN70" s="316">
        <v>21</v>
      </c>
      <c r="AO70" s="316">
        <v>0.4</v>
      </c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319">
        <v>39022</v>
      </c>
      <c r="BG70" s="331">
        <v>0.89</v>
      </c>
      <c r="BH70" s="176"/>
      <c r="BI70" s="314"/>
      <c r="BJ70" s="84"/>
      <c r="BK70" s="84"/>
      <c r="BL70" s="84"/>
      <c r="BM70"/>
      <c r="BN70"/>
      <c r="BO70"/>
      <c r="BP70"/>
      <c r="BQ70"/>
      <c r="BR70" s="84"/>
      <c r="BS70" s="84"/>
      <c r="BT70" s="146">
        <f t="shared" si="1"/>
        <v>39234</v>
      </c>
      <c r="BU70" s="145">
        <v>4.3945481309210201E-2</v>
      </c>
      <c r="BV70" s="84"/>
      <c r="BW70" s="84"/>
      <c r="BX70" s="84"/>
      <c r="BY70" s="84"/>
      <c r="BZ70" s="84"/>
      <c r="CA70" s="84"/>
      <c r="CB70" s="84"/>
      <c r="CC70" s="84"/>
      <c r="CD70" s="84"/>
      <c r="CE70" s="84"/>
    </row>
    <row r="71" spans="2:83" ht="12.75" x14ac:dyDescent="0.2">
      <c r="B71" s="329">
        <v>38169</v>
      </c>
      <c r="C71" s="316">
        <v>47.09</v>
      </c>
      <c r="D71" s="316">
        <v>47.09</v>
      </c>
      <c r="E71" s="316">
        <v>47.09</v>
      </c>
      <c r="F71" s="314"/>
      <c r="G71" s="316">
        <v>21.762</v>
      </c>
      <c r="H71" s="316">
        <v>21.762</v>
      </c>
      <c r="I71" s="316">
        <v>21.762</v>
      </c>
      <c r="J71" s="176"/>
      <c r="K71" s="319">
        <v>39052</v>
      </c>
      <c r="L71" s="316">
        <v>27.456000000000003</v>
      </c>
      <c r="M71" s="316">
        <v>27.456000000000003</v>
      </c>
      <c r="N71" s="316">
        <v>27.456000000000003</v>
      </c>
      <c r="O71" s="316"/>
      <c r="P71" s="316">
        <v>27.104000000000003</v>
      </c>
      <c r="Q71" s="316">
        <v>27.104000000000003</v>
      </c>
      <c r="R71" s="316">
        <v>27.104000000000003</v>
      </c>
      <c r="S71" s="316"/>
      <c r="T71" s="316">
        <v>1.229873896</v>
      </c>
      <c r="U71" s="316">
        <v>1.229873896</v>
      </c>
      <c r="V71" s="316">
        <v>1.229873896</v>
      </c>
      <c r="W71" s="316"/>
      <c r="X71" s="314">
        <v>0.25</v>
      </c>
      <c r="Y71" s="314">
        <v>0.25</v>
      </c>
      <c r="Z71" s="314">
        <v>0.25</v>
      </c>
      <c r="AA71" s="314"/>
      <c r="AB71" s="314">
        <v>0.12711740500000002</v>
      </c>
      <c r="AC71" s="314">
        <v>0.12711740500000002</v>
      </c>
      <c r="AD71" s="314">
        <v>0.12711740500000002</v>
      </c>
      <c r="AE71" s="314"/>
      <c r="AF71" s="314">
        <v>0.32</v>
      </c>
      <c r="AG71" s="314">
        <v>0.32</v>
      </c>
      <c r="AH71" s="314">
        <v>0.32</v>
      </c>
      <c r="AI71" s="314"/>
      <c r="AJ71" s="314">
        <v>0.22855094300000001</v>
      </c>
      <c r="AK71" s="314">
        <v>0.22855094300000001</v>
      </c>
      <c r="AL71" s="314">
        <v>0.22855094300000001</v>
      </c>
      <c r="AM71" s="316"/>
      <c r="AN71" s="316">
        <v>21</v>
      </c>
      <c r="AO71" s="316">
        <v>0.4</v>
      </c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319">
        <v>39052</v>
      </c>
      <c r="BG71" s="331">
        <v>0.89</v>
      </c>
      <c r="BH71" s="176"/>
      <c r="BI71" s="314"/>
      <c r="BJ71" s="84"/>
      <c r="BK71" s="84"/>
      <c r="BL71" s="84"/>
      <c r="BM71"/>
      <c r="BN71"/>
      <c r="BO71"/>
      <c r="BP71"/>
      <c r="BQ71"/>
      <c r="BR71" s="84"/>
      <c r="BS71" s="84"/>
      <c r="BT71" s="146">
        <f t="shared" si="1"/>
        <v>39264</v>
      </c>
      <c r="BU71" s="145">
        <v>4.4120412388195099E-2</v>
      </c>
      <c r="BV71" s="84"/>
      <c r="BW71" s="84"/>
      <c r="BX71" s="84"/>
      <c r="BY71" s="84"/>
      <c r="BZ71" s="84"/>
      <c r="CA71" s="84"/>
      <c r="CB71" s="84"/>
      <c r="CC71" s="84"/>
      <c r="CD71" s="84"/>
      <c r="CE71" s="84"/>
    </row>
    <row r="72" spans="2:83" ht="12.75" x14ac:dyDescent="0.2">
      <c r="B72" s="329">
        <v>38200</v>
      </c>
      <c r="C72" s="316">
        <v>46.69</v>
      </c>
      <c r="D72" s="316">
        <v>46.69</v>
      </c>
      <c r="E72" s="316">
        <v>46.69</v>
      </c>
      <c r="F72" s="314"/>
      <c r="G72" s="316">
        <v>21.812000000000001</v>
      </c>
      <c r="H72" s="316">
        <v>21.812000000000001</v>
      </c>
      <c r="I72" s="316">
        <v>21.812000000000001</v>
      </c>
      <c r="J72" s="176"/>
      <c r="K72" s="319">
        <v>39083</v>
      </c>
      <c r="L72" s="316">
        <v>33.243000000000002</v>
      </c>
      <c r="M72" s="316">
        <v>33.243000000000002</v>
      </c>
      <c r="N72" s="316">
        <v>33.243000000000002</v>
      </c>
      <c r="O72" s="316"/>
      <c r="P72" s="316">
        <v>31.302000000000003</v>
      </c>
      <c r="Q72" s="316">
        <v>31.302000000000003</v>
      </c>
      <c r="R72" s="316">
        <v>31.302000000000003</v>
      </c>
      <c r="S72" s="316"/>
      <c r="T72" s="316">
        <v>1.266770124</v>
      </c>
      <c r="U72" s="316">
        <v>1.266770124</v>
      </c>
      <c r="V72" s="316">
        <v>1.266770124</v>
      </c>
      <c r="W72" s="316"/>
      <c r="X72" s="314">
        <v>0.26</v>
      </c>
      <c r="Y72" s="314">
        <v>0.26</v>
      </c>
      <c r="Z72" s="314">
        <v>0.26</v>
      </c>
      <c r="AA72" s="314"/>
      <c r="AB72" s="314">
        <v>0.131956869</v>
      </c>
      <c r="AC72" s="314">
        <v>0.131956869</v>
      </c>
      <c r="AD72" s="314">
        <v>0.131956869</v>
      </c>
      <c r="AE72" s="314"/>
      <c r="AF72" s="314">
        <v>0.32</v>
      </c>
      <c r="AG72" s="314">
        <v>0.32</v>
      </c>
      <c r="AH72" s="314">
        <v>0.32</v>
      </c>
      <c r="AI72" s="314"/>
      <c r="AJ72" s="314">
        <v>0.235490427</v>
      </c>
      <c r="AK72" s="314">
        <v>0.235490427</v>
      </c>
      <c r="AL72" s="314">
        <v>0.235490427</v>
      </c>
      <c r="AM72" s="316"/>
      <c r="AN72" s="316">
        <v>22</v>
      </c>
      <c r="AO72" s="316">
        <v>0.4</v>
      </c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319">
        <v>39083</v>
      </c>
      <c r="BG72" s="331">
        <v>0.89</v>
      </c>
      <c r="BH72" s="176"/>
      <c r="BI72" s="314"/>
      <c r="BJ72" s="84"/>
      <c r="BK72" s="84"/>
      <c r="BL72" s="84"/>
      <c r="BM72"/>
      <c r="BN72"/>
      <c r="BO72"/>
      <c r="BP72"/>
      <c r="BQ72"/>
      <c r="BR72" s="84"/>
      <c r="BS72" s="84"/>
      <c r="BT72" s="146">
        <f t="shared" si="1"/>
        <v>39295</v>
      </c>
      <c r="BU72" s="145">
        <v>4.4301174513910802E-2</v>
      </c>
      <c r="BV72" s="84"/>
      <c r="BW72" s="84"/>
      <c r="BX72" s="84"/>
      <c r="BY72" s="84"/>
      <c r="BZ72" s="84"/>
      <c r="CA72" s="84"/>
      <c r="CB72" s="84"/>
      <c r="CC72" s="84"/>
      <c r="CD72" s="84"/>
      <c r="CE72" s="84"/>
    </row>
    <row r="73" spans="2:83" ht="12.75" x14ac:dyDescent="0.2">
      <c r="B73" s="329">
        <v>38231</v>
      </c>
      <c r="C73" s="316">
        <v>34.44</v>
      </c>
      <c r="D73" s="316">
        <v>34.44</v>
      </c>
      <c r="E73" s="316">
        <v>34.44</v>
      </c>
      <c r="F73" s="314"/>
      <c r="G73" s="316">
        <v>18.763000000000002</v>
      </c>
      <c r="H73" s="316">
        <v>18.763000000000002</v>
      </c>
      <c r="I73" s="316">
        <v>18.763000000000002</v>
      </c>
      <c r="J73" s="176"/>
      <c r="K73" s="319">
        <v>39114</v>
      </c>
      <c r="L73" s="316">
        <v>31.993000000000002</v>
      </c>
      <c r="M73" s="316">
        <v>31.993000000000002</v>
      </c>
      <c r="N73" s="316">
        <v>31.993000000000002</v>
      </c>
      <c r="O73" s="316"/>
      <c r="P73" s="316">
        <v>30.552000000000003</v>
      </c>
      <c r="Q73" s="316">
        <v>30.552000000000003</v>
      </c>
      <c r="R73" s="316">
        <v>30.552000000000003</v>
      </c>
      <c r="S73" s="316"/>
      <c r="T73" s="316">
        <v>1.266770124</v>
      </c>
      <c r="U73" s="316">
        <v>1.266770124</v>
      </c>
      <c r="V73" s="316">
        <v>1.266770124</v>
      </c>
      <c r="W73" s="316"/>
      <c r="X73" s="314">
        <v>0.26</v>
      </c>
      <c r="Y73" s="314">
        <v>0.26</v>
      </c>
      <c r="Z73" s="314">
        <v>0.26</v>
      </c>
      <c r="AA73" s="314"/>
      <c r="AB73" s="314">
        <v>0.13133251100000001</v>
      </c>
      <c r="AC73" s="314">
        <v>0.13133251100000001</v>
      </c>
      <c r="AD73" s="314">
        <v>0.13133251100000001</v>
      </c>
      <c r="AE73" s="314"/>
      <c r="AF73" s="314">
        <v>0.32</v>
      </c>
      <c r="AG73" s="314">
        <v>0.32</v>
      </c>
      <c r="AH73" s="314">
        <v>0.32</v>
      </c>
      <c r="AI73" s="314"/>
      <c r="AJ73" s="314">
        <v>0.23501924300000002</v>
      </c>
      <c r="AK73" s="314">
        <v>0.23501924300000002</v>
      </c>
      <c r="AL73" s="314">
        <v>0.23501924300000002</v>
      </c>
      <c r="AM73" s="316"/>
      <c r="AN73" s="316">
        <v>22</v>
      </c>
      <c r="AO73" s="316">
        <v>0.4</v>
      </c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76"/>
      <c r="BE73" s="176"/>
      <c r="BF73" s="319">
        <v>39114</v>
      </c>
      <c r="BG73" s="331">
        <v>0.89</v>
      </c>
      <c r="BH73" s="176"/>
      <c r="BI73" s="314"/>
      <c r="BJ73" s="84"/>
      <c r="BK73" s="84"/>
      <c r="BL73" s="84"/>
      <c r="BM73"/>
      <c r="BN73"/>
      <c r="BO73"/>
      <c r="BP73"/>
      <c r="BQ73"/>
      <c r="BR73" s="84"/>
      <c r="BS73" s="84"/>
      <c r="BT73" s="146">
        <f t="shared" si="1"/>
        <v>39326</v>
      </c>
      <c r="BU73" s="145">
        <v>4.4481936650566697E-2</v>
      </c>
      <c r="BV73" s="84"/>
      <c r="BW73" s="84"/>
      <c r="BX73" s="84"/>
      <c r="BY73" s="84"/>
      <c r="BZ73" s="84"/>
      <c r="CA73" s="84"/>
      <c r="CB73" s="84"/>
      <c r="CC73" s="84"/>
      <c r="CD73" s="84"/>
      <c r="CE73" s="84"/>
    </row>
    <row r="74" spans="2:83" ht="12.75" x14ac:dyDescent="0.2">
      <c r="B74" s="329">
        <v>38261</v>
      </c>
      <c r="C74" s="316">
        <v>32.659999999999997</v>
      </c>
      <c r="D74" s="316">
        <v>32.659999999999997</v>
      </c>
      <c r="E74" s="316">
        <v>32.659999999999997</v>
      </c>
      <c r="F74" s="314"/>
      <c r="G74" s="316">
        <v>18.395</v>
      </c>
      <c r="H74" s="316">
        <v>18.395</v>
      </c>
      <c r="I74" s="316">
        <v>18.395</v>
      </c>
      <c r="J74" s="176"/>
      <c r="K74" s="319">
        <v>39142</v>
      </c>
      <c r="L74" s="316">
        <v>30.57</v>
      </c>
      <c r="M74" s="316">
        <v>30.57</v>
      </c>
      <c r="N74" s="316">
        <v>30.57</v>
      </c>
      <c r="O74" s="316"/>
      <c r="P74" s="316">
        <v>29.71</v>
      </c>
      <c r="Q74" s="316">
        <v>29.71</v>
      </c>
      <c r="R74" s="316">
        <v>29.71</v>
      </c>
      <c r="S74" s="316"/>
      <c r="T74" s="316">
        <v>1.266770124</v>
      </c>
      <c r="U74" s="316">
        <v>1.266770124</v>
      </c>
      <c r="V74" s="316">
        <v>1.266770124</v>
      </c>
      <c r="W74" s="316"/>
      <c r="X74" s="314">
        <v>0.25</v>
      </c>
      <c r="Y74" s="314">
        <v>0.25</v>
      </c>
      <c r="Z74" s="314">
        <v>0.25</v>
      </c>
      <c r="AA74" s="314"/>
      <c r="AB74" s="314">
        <v>0.12273733000000001</v>
      </c>
      <c r="AC74" s="314">
        <v>0.12273733000000001</v>
      </c>
      <c r="AD74" s="314">
        <v>0.12273733000000001</v>
      </c>
      <c r="AE74" s="314"/>
      <c r="AF74" s="314">
        <v>0.3</v>
      </c>
      <c r="AG74" s="314">
        <v>0.3</v>
      </c>
      <c r="AH74" s="314">
        <v>0.3</v>
      </c>
      <c r="AI74" s="314"/>
      <c r="AJ74" s="314">
        <v>0.22284283800000002</v>
      </c>
      <c r="AK74" s="314">
        <v>0.22284283800000002</v>
      </c>
      <c r="AL74" s="314">
        <v>0.22284283800000002</v>
      </c>
      <c r="AM74" s="316"/>
      <c r="AN74" s="316">
        <v>22</v>
      </c>
      <c r="AO74" s="316">
        <v>0.4</v>
      </c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76"/>
      <c r="BE74" s="176"/>
      <c r="BF74" s="319">
        <v>39142</v>
      </c>
      <c r="BG74" s="331">
        <v>0.89</v>
      </c>
      <c r="BH74" s="176"/>
      <c r="BI74" s="314"/>
      <c r="BJ74" s="84"/>
      <c r="BK74" s="84"/>
      <c r="BL74" s="84"/>
      <c r="BM74"/>
      <c r="BN74"/>
      <c r="BO74"/>
      <c r="BP74"/>
      <c r="BQ74"/>
      <c r="BR74" s="84"/>
      <c r="BS74" s="84"/>
      <c r="BT74" s="146">
        <f t="shared" si="1"/>
        <v>39356</v>
      </c>
      <c r="BU74" s="145">
        <v>4.4656867760971303E-2</v>
      </c>
      <c r="BV74" s="84"/>
      <c r="BW74" s="84"/>
      <c r="BX74" s="84"/>
      <c r="BY74" s="84"/>
      <c r="BZ74" s="84"/>
      <c r="CA74" s="84"/>
      <c r="CB74" s="84"/>
      <c r="CC74" s="84"/>
      <c r="CD74" s="84"/>
      <c r="CE74" s="84"/>
    </row>
    <row r="75" spans="2:83" ht="12.75" x14ac:dyDescent="0.2">
      <c r="B75" s="329">
        <v>38292</v>
      </c>
      <c r="C75" s="316">
        <v>31.66</v>
      </c>
      <c r="D75" s="316">
        <v>31.66</v>
      </c>
      <c r="E75" s="316">
        <v>31.66</v>
      </c>
      <c r="F75" s="314"/>
      <c r="G75" s="316">
        <v>18.495000000000001</v>
      </c>
      <c r="H75" s="316">
        <v>18.495000000000001</v>
      </c>
      <c r="I75" s="316">
        <v>18.495000000000001</v>
      </c>
      <c r="J75" s="176"/>
      <c r="K75" s="319">
        <v>39173</v>
      </c>
      <c r="L75" s="316">
        <v>29.839000000000002</v>
      </c>
      <c r="M75" s="316">
        <v>29.839000000000002</v>
      </c>
      <c r="N75" s="316">
        <v>29.839000000000002</v>
      </c>
      <c r="O75" s="316"/>
      <c r="P75" s="316">
        <v>28.697000000000003</v>
      </c>
      <c r="Q75" s="316">
        <v>28.697000000000003</v>
      </c>
      <c r="R75" s="316">
        <v>28.697000000000003</v>
      </c>
      <c r="S75" s="316"/>
      <c r="T75" s="316">
        <v>1.266770124</v>
      </c>
      <c r="U75" s="316">
        <v>1.266770124</v>
      </c>
      <c r="V75" s="316">
        <v>1.266770124</v>
      </c>
      <c r="W75" s="316"/>
      <c r="X75" s="314">
        <v>0.24</v>
      </c>
      <c r="Y75" s="314">
        <v>0.24</v>
      </c>
      <c r="Z75" s="314">
        <v>0.24</v>
      </c>
      <c r="AA75" s="314"/>
      <c r="AB75" s="314">
        <v>0.122062449</v>
      </c>
      <c r="AC75" s="314">
        <v>0.122062449</v>
      </c>
      <c r="AD75" s="314">
        <v>0.122062449</v>
      </c>
      <c r="AE75" s="314"/>
      <c r="AF75" s="314">
        <v>0.3</v>
      </c>
      <c r="AG75" s="314">
        <v>0.3</v>
      </c>
      <c r="AH75" s="314">
        <v>0.3</v>
      </c>
      <c r="AI75" s="314"/>
      <c r="AJ75" s="314">
        <v>0.22221759199999999</v>
      </c>
      <c r="AK75" s="314">
        <v>0.22221759199999999</v>
      </c>
      <c r="AL75" s="314">
        <v>0.22221759199999999</v>
      </c>
      <c r="AM75" s="316"/>
      <c r="AN75" s="316">
        <v>23</v>
      </c>
      <c r="AO75" s="316">
        <v>0.4</v>
      </c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76"/>
      <c r="BE75" s="176"/>
      <c r="BF75" s="319">
        <v>39173</v>
      </c>
      <c r="BG75" s="331">
        <v>0.89</v>
      </c>
      <c r="BH75" s="176"/>
      <c r="BI75" s="314"/>
      <c r="BJ75" s="84"/>
      <c r="BK75" s="84"/>
      <c r="BL75" s="84"/>
      <c r="BM75"/>
      <c r="BN75"/>
      <c r="BO75"/>
      <c r="BP75"/>
      <c r="BQ75"/>
      <c r="BR75" s="84"/>
      <c r="BS75" s="84"/>
      <c r="BT75" s="146">
        <f t="shared" si="1"/>
        <v>39387</v>
      </c>
      <c r="BU75" s="145">
        <v>4.4837629919151703E-2</v>
      </c>
      <c r="BV75" s="84"/>
      <c r="BW75" s="84"/>
      <c r="BX75" s="84"/>
      <c r="BY75" s="84"/>
      <c r="BZ75" s="84"/>
      <c r="CA75" s="84"/>
      <c r="CB75" s="84"/>
      <c r="CC75" s="84"/>
      <c r="CD75" s="84"/>
      <c r="CE75" s="84"/>
    </row>
    <row r="76" spans="2:83" ht="12.75" x14ac:dyDescent="0.2">
      <c r="B76" s="329">
        <v>38322</v>
      </c>
      <c r="C76" s="316">
        <v>32.56</v>
      </c>
      <c r="D76" s="316">
        <v>32.56</v>
      </c>
      <c r="E76" s="316">
        <v>32.56</v>
      </c>
      <c r="F76" s="314"/>
      <c r="G76" s="316">
        <v>20.344999999999999</v>
      </c>
      <c r="H76" s="316">
        <v>20.344999999999999</v>
      </c>
      <c r="I76" s="316">
        <v>20.344999999999999</v>
      </c>
      <c r="J76" s="176"/>
      <c r="K76" s="319">
        <v>39203</v>
      </c>
      <c r="L76" s="316">
        <v>31.013000000000002</v>
      </c>
      <c r="M76" s="316">
        <v>31.013000000000002</v>
      </c>
      <c r="N76" s="316">
        <v>31.013000000000002</v>
      </c>
      <c r="O76" s="316"/>
      <c r="P76" s="316">
        <v>31.243000000000002</v>
      </c>
      <c r="Q76" s="316">
        <v>31.243000000000002</v>
      </c>
      <c r="R76" s="316">
        <v>31.243000000000002</v>
      </c>
      <c r="S76" s="316"/>
      <c r="T76" s="316">
        <v>1.266770124</v>
      </c>
      <c r="U76" s="316">
        <v>1.266770124</v>
      </c>
      <c r="V76" s="316">
        <v>1.266770124</v>
      </c>
      <c r="W76" s="316"/>
      <c r="X76" s="314">
        <v>0.26</v>
      </c>
      <c r="Y76" s="314">
        <v>0.26</v>
      </c>
      <c r="Z76" s="314">
        <v>0.26</v>
      </c>
      <c r="AA76" s="314"/>
      <c r="AB76" s="314">
        <v>0.128130786</v>
      </c>
      <c r="AC76" s="314">
        <v>0.128130786</v>
      </c>
      <c r="AD76" s="314">
        <v>0.128130786</v>
      </c>
      <c r="AE76" s="314"/>
      <c r="AF76" s="314">
        <v>0.32</v>
      </c>
      <c r="AG76" s="314">
        <v>0.32</v>
      </c>
      <c r="AH76" s="314">
        <v>0.32</v>
      </c>
      <c r="AI76" s="314"/>
      <c r="AJ76" s="314">
        <v>0.23823698800000001</v>
      </c>
      <c r="AK76" s="314">
        <v>0.23823698800000001</v>
      </c>
      <c r="AL76" s="314">
        <v>0.23823698800000001</v>
      </c>
      <c r="AM76" s="316"/>
      <c r="AN76" s="316">
        <v>23</v>
      </c>
      <c r="AO76" s="316">
        <v>0.4</v>
      </c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319">
        <v>39203</v>
      </c>
      <c r="BG76" s="331">
        <v>0.89</v>
      </c>
      <c r="BH76" s="176"/>
      <c r="BI76" s="314"/>
      <c r="BJ76" s="84"/>
      <c r="BK76" s="84"/>
      <c r="BL76" s="84"/>
      <c r="BM76"/>
      <c r="BN76"/>
      <c r="BO76"/>
      <c r="BP76"/>
      <c r="BQ76"/>
      <c r="BR76" s="84"/>
      <c r="BS76" s="84"/>
      <c r="BT76" s="146">
        <f t="shared" si="1"/>
        <v>39417</v>
      </c>
      <c r="BU76" s="145">
        <v>4.5012561050385098E-2</v>
      </c>
      <c r="BV76" s="84"/>
      <c r="BW76" s="84"/>
      <c r="BX76" s="84"/>
      <c r="BY76" s="84"/>
      <c r="BZ76" s="84"/>
      <c r="CA76" s="84"/>
      <c r="CB76" s="84"/>
      <c r="CC76" s="84"/>
      <c r="CD76" s="84"/>
      <c r="CE76" s="84"/>
    </row>
    <row r="77" spans="2:83" ht="12.75" x14ac:dyDescent="0.2">
      <c r="B77" s="329">
        <v>38353</v>
      </c>
      <c r="C77" s="316">
        <v>33.880000000000003</v>
      </c>
      <c r="D77" s="316">
        <v>33.880000000000003</v>
      </c>
      <c r="E77" s="316">
        <v>33.880000000000003</v>
      </c>
      <c r="F77" s="314"/>
      <c r="G77" s="316">
        <v>21.182000000000002</v>
      </c>
      <c r="H77" s="316">
        <v>21.182000000000002</v>
      </c>
      <c r="I77" s="316">
        <v>21.182000000000002</v>
      </c>
      <c r="J77" s="176"/>
      <c r="K77" s="319">
        <v>39234</v>
      </c>
      <c r="L77" s="316">
        <v>33.78</v>
      </c>
      <c r="M77" s="316">
        <v>33.78</v>
      </c>
      <c r="N77" s="316">
        <v>33.78</v>
      </c>
      <c r="O77" s="316"/>
      <c r="P77" s="316">
        <v>35.463000000000001</v>
      </c>
      <c r="Q77" s="316">
        <v>35.463000000000001</v>
      </c>
      <c r="R77" s="316">
        <v>35.463000000000001</v>
      </c>
      <c r="S77" s="316"/>
      <c r="T77" s="316">
        <v>1.266770124</v>
      </c>
      <c r="U77" s="316">
        <v>1.266770124</v>
      </c>
      <c r="V77" s="316">
        <v>1.266770124</v>
      </c>
      <c r="W77" s="316"/>
      <c r="X77" s="314">
        <v>0.26</v>
      </c>
      <c r="Y77" s="314">
        <v>0.26</v>
      </c>
      <c r="Z77" s="314">
        <v>0.26</v>
      </c>
      <c r="AA77" s="314"/>
      <c r="AB77" s="314">
        <v>0.12886824299999999</v>
      </c>
      <c r="AC77" s="314">
        <v>0.12886824299999999</v>
      </c>
      <c r="AD77" s="314">
        <v>0.12886824299999999</v>
      </c>
      <c r="AE77" s="314"/>
      <c r="AF77" s="314">
        <v>0.32</v>
      </c>
      <c r="AG77" s="314">
        <v>0.32</v>
      </c>
      <c r="AH77" s="314">
        <v>0.32</v>
      </c>
      <c r="AI77" s="314"/>
      <c r="AJ77" s="314">
        <v>0.24559428699999999</v>
      </c>
      <c r="AK77" s="314">
        <v>0.24559428699999999</v>
      </c>
      <c r="AL77" s="314">
        <v>0.24559428699999999</v>
      </c>
      <c r="AM77" s="316"/>
      <c r="AN77" s="316">
        <v>23</v>
      </c>
      <c r="AO77" s="316">
        <v>0.4</v>
      </c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76"/>
      <c r="BE77" s="176"/>
      <c r="BF77" s="319">
        <v>39234</v>
      </c>
      <c r="BG77" s="331">
        <v>0.89</v>
      </c>
      <c r="BH77" s="176"/>
      <c r="BI77" s="314"/>
      <c r="BJ77" s="84"/>
      <c r="BK77" s="84"/>
      <c r="BL77" s="84"/>
      <c r="BM77"/>
      <c r="BN77"/>
      <c r="BO77"/>
      <c r="BP77"/>
      <c r="BQ77"/>
      <c r="BR77" s="84"/>
      <c r="BS77" s="84"/>
      <c r="BT77" s="146">
        <f t="shared" si="1"/>
        <v>39448</v>
      </c>
      <c r="BU77" s="145">
        <v>4.5193323230085597E-2</v>
      </c>
      <c r="BV77" s="84"/>
      <c r="BW77" s="84"/>
      <c r="BX77" s="84"/>
      <c r="BY77" s="84"/>
      <c r="BZ77" s="84"/>
      <c r="CA77" s="84"/>
      <c r="CB77" s="84"/>
      <c r="CC77" s="84"/>
      <c r="CD77" s="84"/>
      <c r="CE77" s="84"/>
    </row>
    <row r="78" spans="2:83" ht="12.75" x14ac:dyDescent="0.2">
      <c r="B78" s="329">
        <v>38384</v>
      </c>
      <c r="C78" s="316">
        <v>33.130000000000003</v>
      </c>
      <c r="D78" s="316">
        <v>33.130000000000003</v>
      </c>
      <c r="E78" s="316">
        <v>33.130000000000003</v>
      </c>
      <c r="F78" s="314"/>
      <c r="G78" s="316">
        <v>22.132000000000001</v>
      </c>
      <c r="H78" s="316">
        <v>22.132000000000001</v>
      </c>
      <c r="I78" s="316">
        <v>22.132000000000001</v>
      </c>
      <c r="J78" s="176"/>
      <c r="K78" s="319">
        <v>39264</v>
      </c>
      <c r="L78" s="316">
        <v>40.450000000000003</v>
      </c>
      <c r="M78" s="316">
        <v>40.450000000000003</v>
      </c>
      <c r="N78" s="316">
        <v>40.450000000000003</v>
      </c>
      <c r="O78" s="316"/>
      <c r="P78" s="316">
        <v>42.13</v>
      </c>
      <c r="Q78" s="316">
        <v>42.13</v>
      </c>
      <c r="R78" s="316">
        <v>42.13</v>
      </c>
      <c r="S78" s="316"/>
      <c r="T78" s="316">
        <v>1.266770124</v>
      </c>
      <c r="U78" s="316">
        <v>1.266770124</v>
      </c>
      <c r="V78" s="316">
        <v>1.266770124</v>
      </c>
      <c r="W78" s="316"/>
      <c r="X78" s="314">
        <v>0.26</v>
      </c>
      <c r="Y78" s="314">
        <v>0.26</v>
      </c>
      <c r="Z78" s="314">
        <v>0.26</v>
      </c>
      <c r="AA78" s="314"/>
      <c r="AB78" s="314">
        <v>0.130998482</v>
      </c>
      <c r="AC78" s="314">
        <v>0.130998482</v>
      </c>
      <c r="AD78" s="314">
        <v>0.130998482</v>
      </c>
      <c r="AE78" s="314"/>
      <c r="AF78" s="314">
        <v>0.33</v>
      </c>
      <c r="AG78" s="314">
        <v>0.33</v>
      </c>
      <c r="AH78" s="314">
        <v>0.33</v>
      </c>
      <c r="AI78" s="314"/>
      <c r="AJ78" s="314">
        <v>0.25323570000000001</v>
      </c>
      <c r="AK78" s="314">
        <v>0.25323570000000001</v>
      </c>
      <c r="AL78" s="314">
        <v>0.25323570000000001</v>
      </c>
      <c r="AM78" s="316"/>
      <c r="AN78" s="316">
        <v>24</v>
      </c>
      <c r="AO78" s="316">
        <v>0.4</v>
      </c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319">
        <v>39264</v>
      </c>
      <c r="BG78" s="331">
        <v>0.89</v>
      </c>
      <c r="BH78" s="176"/>
      <c r="BI78" s="314"/>
      <c r="BJ78" s="84"/>
      <c r="BK78" s="84"/>
      <c r="BL78" s="84"/>
      <c r="BM78"/>
      <c r="BN78"/>
      <c r="BO78"/>
      <c r="BP78"/>
      <c r="BQ78"/>
      <c r="BR78" s="84"/>
      <c r="BS78" s="84"/>
      <c r="BT78" s="146">
        <f t="shared" si="1"/>
        <v>39479</v>
      </c>
      <c r="BU78" s="145">
        <v>4.5374085420721903E-2</v>
      </c>
      <c r="BV78" s="84"/>
      <c r="BW78" s="84"/>
      <c r="BX78" s="84"/>
      <c r="BY78" s="84"/>
      <c r="BZ78" s="84"/>
      <c r="CA78" s="84"/>
      <c r="CB78" s="84"/>
      <c r="CC78" s="84"/>
      <c r="CD78" s="84"/>
      <c r="CE78" s="84"/>
    </row>
    <row r="79" spans="2:83" ht="12.75" x14ac:dyDescent="0.2">
      <c r="B79" s="329">
        <v>38412</v>
      </c>
      <c r="C79" s="316">
        <v>31.566000000000003</v>
      </c>
      <c r="D79" s="316">
        <v>31.566000000000003</v>
      </c>
      <c r="E79" s="316">
        <v>31.566000000000003</v>
      </c>
      <c r="F79" s="314"/>
      <c r="G79" s="316">
        <v>21.082000000000001</v>
      </c>
      <c r="H79" s="316">
        <v>21.082000000000001</v>
      </c>
      <c r="I79" s="316">
        <v>21.082000000000001</v>
      </c>
      <c r="J79" s="176"/>
      <c r="K79" s="319">
        <v>39295</v>
      </c>
      <c r="L79" s="316">
        <v>37.299999999999997</v>
      </c>
      <c r="M79" s="316">
        <v>37.299999999999997</v>
      </c>
      <c r="N79" s="316">
        <v>37.299999999999997</v>
      </c>
      <c r="O79" s="316"/>
      <c r="P79" s="316">
        <v>39.479999999999997</v>
      </c>
      <c r="Q79" s="316">
        <v>39.479999999999997</v>
      </c>
      <c r="R79" s="316">
        <v>39.479999999999997</v>
      </c>
      <c r="S79" s="316"/>
      <c r="T79" s="316">
        <v>1.266770124</v>
      </c>
      <c r="U79" s="316">
        <v>1.266770124</v>
      </c>
      <c r="V79" s="316">
        <v>1.266770124</v>
      </c>
      <c r="W79" s="316"/>
      <c r="X79" s="314">
        <v>0.26</v>
      </c>
      <c r="Y79" s="314">
        <v>0.26</v>
      </c>
      <c r="Z79" s="314">
        <v>0.26</v>
      </c>
      <c r="AA79" s="314"/>
      <c r="AB79" s="314">
        <v>0.13041660799999999</v>
      </c>
      <c r="AC79" s="314">
        <v>0.13041660799999999</v>
      </c>
      <c r="AD79" s="314">
        <v>0.13041660799999999</v>
      </c>
      <c r="AE79" s="314"/>
      <c r="AF79" s="314">
        <v>0.34</v>
      </c>
      <c r="AG79" s="314">
        <v>0.34</v>
      </c>
      <c r="AH79" s="314">
        <v>0.34</v>
      </c>
      <c r="AI79" s="314"/>
      <c r="AJ79" s="314">
        <v>0.24845283500000001</v>
      </c>
      <c r="AK79" s="314">
        <v>0.24845283500000001</v>
      </c>
      <c r="AL79" s="314">
        <v>0.24845283500000001</v>
      </c>
      <c r="AM79" s="316"/>
      <c r="AN79" s="316">
        <v>24</v>
      </c>
      <c r="AO79" s="316">
        <v>0.4</v>
      </c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76"/>
      <c r="BF79" s="319">
        <v>39295</v>
      </c>
      <c r="BG79" s="331">
        <v>0.89</v>
      </c>
      <c r="BH79" s="176"/>
      <c r="BI79" s="314"/>
      <c r="BJ79" s="84"/>
      <c r="BK79" s="84"/>
      <c r="BL79" s="84"/>
      <c r="BM79"/>
      <c r="BN79"/>
      <c r="BO79"/>
      <c r="BP79"/>
      <c r="BQ79"/>
      <c r="BR79" s="84"/>
      <c r="BS79" s="84"/>
      <c r="BT79" s="146">
        <f t="shared" si="1"/>
        <v>39508</v>
      </c>
      <c r="BU79" s="145">
        <v>4.5543185544441499E-2</v>
      </c>
      <c r="BV79" s="84"/>
      <c r="BW79" s="84"/>
      <c r="BX79" s="84"/>
      <c r="BY79" s="84"/>
      <c r="BZ79" s="84"/>
      <c r="CA79" s="84"/>
      <c r="CB79" s="84"/>
      <c r="CC79" s="84"/>
      <c r="CD79" s="84"/>
      <c r="CE79" s="84"/>
    </row>
    <row r="80" spans="2:83" ht="12.75" x14ac:dyDescent="0.2">
      <c r="B80" s="329">
        <v>38443</v>
      </c>
      <c r="C80" s="316">
        <v>32.35</v>
      </c>
      <c r="D80" s="316">
        <v>32.35</v>
      </c>
      <c r="E80" s="316">
        <v>32.35</v>
      </c>
      <c r="F80" s="314"/>
      <c r="G80" s="316">
        <v>20.782</v>
      </c>
      <c r="H80" s="316">
        <v>20.782</v>
      </c>
      <c r="I80" s="316">
        <v>20.782</v>
      </c>
      <c r="J80" s="176"/>
      <c r="K80" s="319">
        <v>39326</v>
      </c>
      <c r="L80" s="316">
        <v>28.599</v>
      </c>
      <c r="M80" s="316">
        <v>28.599</v>
      </c>
      <c r="N80" s="316">
        <v>28.599</v>
      </c>
      <c r="O80" s="316"/>
      <c r="P80" s="316">
        <v>30.026</v>
      </c>
      <c r="Q80" s="316">
        <v>30.026</v>
      </c>
      <c r="R80" s="316">
        <v>30.026</v>
      </c>
      <c r="S80" s="316"/>
      <c r="T80" s="316">
        <v>1.266770124</v>
      </c>
      <c r="U80" s="316">
        <v>1.266770124</v>
      </c>
      <c r="V80" s="316">
        <v>1.266770124</v>
      </c>
      <c r="W80" s="316"/>
      <c r="X80" s="314">
        <v>0.25</v>
      </c>
      <c r="Y80" s="314">
        <v>0.25</v>
      </c>
      <c r="Z80" s="314">
        <v>0.25</v>
      </c>
      <c r="AA80" s="314"/>
      <c r="AB80" s="314">
        <v>0.125668747</v>
      </c>
      <c r="AC80" s="314">
        <v>0.125668747</v>
      </c>
      <c r="AD80" s="314">
        <v>0.125668747</v>
      </c>
      <c r="AE80" s="314"/>
      <c r="AF80" s="314">
        <v>0.32</v>
      </c>
      <c r="AG80" s="314">
        <v>0.32</v>
      </c>
      <c r="AH80" s="314">
        <v>0.32</v>
      </c>
      <c r="AI80" s="314"/>
      <c r="AJ80" s="314">
        <v>0.233820166</v>
      </c>
      <c r="AK80" s="314">
        <v>0.233820166</v>
      </c>
      <c r="AL80" s="314">
        <v>0.233820166</v>
      </c>
      <c r="AM80" s="316"/>
      <c r="AN80" s="316">
        <v>24</v>
      </c>
      <c r="AO80" s="316">
        <v>0.4</v>
      </c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6"/>
      <c r="BF80" s="319">
        <v>39326</v>
      </c>
      <c r="BG80" s="331">
        <v>0.89</v>
      </c>
      <c r="BH80" s="176"/>
      <c r="BI80" s="314"/>
      <c r="BJ80" s="84"/>
      <c r="BK80" s="84"/>
      <c r="BL80" s="84"/>
      <c r="BM80"/>
      <c r="BN80"/>
      <c r="BO80"/>
      <c r="BP80"/>
      <c r="BQ80"/>
      <c r="BR80" s="84"/>
      <c r="BS80" s="84"/>
      <c r="BT80" s="146">
        <f t="shared" si="1"/>
        <v>39539</v>
      </c>
      <c r="BU80" s="145">
        <v>4.57239477562403E-2</v>
      </c>
      <c r="BV80" s="84"/>
      <c r="BW80" s="84"/>
      <c r="BX80" s="84"/>
      <c r="BY80" s="84"/>
      <c r="BZ80" s="84"/>
      <c r="CA80" s="84"/>
      <c r="CB80" s="84"/>
      <c r="CC80" s="84"/>
      <c r="CD80" s="84"/>
      <c r="CE80" s="84"/>
    </row>
    <row r="81" spans="2:83" ht="12.75" x14ac:dyDescent="0.2">
      <c r="B81" s="329">
        <v>38473</v>
      </c>
      <c r="C81" s="316">
        <v>34.31</v>
      </c>
      <c r="D81" s="316">
        <v>34.31</v>
      </c>
      <c r="E81" s="316">
        <v>34.31</v>
      </c>
      <c r="F81" s="314"/>
      <c r="G81" s="316">
        <v>20.382000000000001</v>
      </c>
      <c r="H81" s="316">
        <v>20.382000000000001</v>
      </c>
      <c r="I81" s="316">
        <v>20.382000000000001</v>
      </c>
      <c r="J81" s="176"/>
      <c r="K81" s="319">
        <v>39356</v>
      </c>
      <c r="L81" s="316">
        <v>27.391000000000002</v>
      </c>
      <c r="M81" s="316">
        <v>27.391000000000002</v>
      </c>
      <c r="N81" s="316">
        <v>27.391000000000002</v>
      </c>
      <c r="O81" s="316"/>
      <c r="P81" s="316">
        <v>27.644000000000002</v>
      </c>
      <c r="Q81" s="316">
        <v>27.644000000000002</v>
      </c>
      <c r="R81" s="316">
        <v>27.644000000000002</v>
      </c>
      <c r="S81" s="316"/>
      <c r="T81" s="316">
        <v>1.266770124</v>
      </c>
      <c r="U81" s="316">
        <v>1.266770124</v>
      </c>
      <c r="V81" s="316">
        <v>1.266770124</v>
      </c>
      <c r="W81" s="316"/>
      <c r="X81" s="314">
        <v>0.24</v>
      </c>
      <c r="Y81" s="314">
        <v>0.24</v>
      </c>
      <c r="Z81" s="314">
        <v>0.24</v>
      </c>
      <c r="AA81" s="314"/>
      <c r="AB81" s="314">
        <v>0.120858148</v>
      </c>
      <c r="AC81" s="314">
        <v>0.120858148</v>
      </c>
      <c r="AD81" s="314">
        <v>0.120858148</v>
      </c>
      <c r="AE81" s="314"/>
      <c r="AF81" s="314">
        <v>0.3</v>
      </c>
      <c r="AG81" s="314">
        <v>0.3</v>
      </c>
      <c r="AH81" s="314">
        <v>0.3</v>
      </c>
      <c r="AI81" s="314"/>
      <c r="AJ81" s="314">
        <v>0.221985507</v>
      </c>
      <c r="AK81" s="314">
        <v>0.221985507</v>
      </c>
      <c r="AL81" s="314">
        <v>0.221985507</v>
      </c>
      <c r="AM81" s="316"/>
      <c r="AN81" s="316">
        <v>25</v>
      </c>
      <c r="AO81" s="316">
        <v>0.4</v>
      </c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76"/>
      <c r="BE81" s="176"/>
      <c r="BF81" s="319">
        <v>39356</v>
      </c>
      <c r="BG81" s="331">
        <v>0.89</v>
      </c>
      <c r="BH81" s="176"/>
      <c r="BI81" s="314"/>
      <c r="BJ81" s="84"/>
      <c r="BK81" s="84"/>
      <c r="BL81" s="84"/>
      <c r="BM81"/>
      <c r="BN81"/>
      <c r="BO81"/>
      <c r="BP81"/>
      <c r="BQ81"/>
      <c r="BR81" s="84"/>
      <c r="BS81" s="84"/>
      <c r="BT81" s="146">
        <f t="shared" si="1"/>
        <v>39569</v>
      </c>
      <c r="BU81" s="145">
        <v>4.5898878939357103E-2</v>
      </c>
      <c r="BV81" s="84"/>
      <c r="BW81" s="84"/>
      <c r="BX81" s="84"/>
      <c r="BY81" s="84"/>
      <c r="BZ81" s="84"/>
      <c r="CA81" s="84"/>
      <c r="CB81" s="84"/>
      <c r="CC81" s="84"/>
      <c r="CD81" s="84"/>
      <c r="CE81" s="84"/>
    </row>
    <row r="82" spans="2:83" ht="12.75" x14ac:dyDescent="0.2">
      <c r="B82" s="329">
        <v>38504</v>
      </c>
      <c r="C82" s="316">
        <v>38.36</v>
      </c>
      <c r="D82" s="316">
        <v>38.36</v>
      </c>
      <c r="E82" s="316">
        <v>38.36</v>
      </c>
      <c r="F82" s="314"/>
      <c r="G82" s="316">
        <v>20.981999999999999</v>
      </c>
      <c r="H82" s="316">
        <v>20.981999999999999</v>
      </c>
      <c r="I82" s="316">
        <v>20.981999999999999</v>
      </c>
      <c r="J82" s="176"/>
      <c r="K82" s="319">
        <v>39387</v>
      </c>
      <c r="L82" s="316">
        <v>27.641000000000002</v>
      </c>
      <c r="M82" s="316">
        <v>27.641000000000002</v>
      </c>
      <c r="N82" s="316">
        <v>27.641000000000002</v>
      </c>
      <c r="O82" s="316"/>
      <c r="P82" s="316">
        <v>27.144000000000002</v>
      </c>
      <c r="Q82" s="316">
        <v>27.144000000000002</v>
      </c>
      <c r="R82" s="316">
        <v>27.144000000000002</v>
      </c>
      <c r="S82" s="316"/>
      <c r="T82" s="316">
        <v>1.266770124</v>
      </c>
      <c r="U82" s="316">
        <v>1.266770124</v>
      </c>
      <c r="V82" s="316">
        <v>1.266770124</v>
      </c>
      <c r="W82" s="316"/>
      <c r="X82" s="314">
        <v>0.23</v>
      </c>
      <c r="Y82" s="314">
        <v>0.23</v>
      </c>
      <c r="Z82" s="314">
        <v>0.23</v>
      </c>
      <c r="AA82" s="314"/>
      <c r="AB82" s="314">
        <v>0.117395076</v>
      </c>
      <c r="AC82" s="314">
        <v>0.117395076</v>
      </c>
      <c r="AD82" s="314">
        <v>0.117395076</v>
      </c>
      <c r="AE82" s="314"/>
      <c r="AF82" s="314">
        <v>0.3</v>
      </c>
      <c r="AG82" s="314">
        <v>0.3</v>
      </c>
      <c r="AH82" s="314">
        <v>0.3</v>
      </c>
      <c r="AI82" s="314"/>
      <c r="AJ82" s="314">
        <v>0.218142376</v>
      </c>
      <c r="AK82" s="314">
        <v>0.218142376</v>
      </c>
      <c r="AL82" s="314">
        <v>0.218142376</v>
      </c>
      <c r="AM82" s="316"/>
      <c r="AN82" s="316">
        <v>25</v>
      </c>
      <c r="AO82" s="316">
        <v>0.4</v>
      </c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319">
        <v>39387</v>
      </c>
      <c r="BG82" s="331">
        <v>0.89</v>
      </c>
      <c r="BH82" s="176"/>
      <c r="BI82" s="314"/>
      <c r="BJ82" s="84"/>
      <c r="BK82" s="84"/>
      <c r="BL82" s="84"/>
      <c r="BM82"/>
      <c r="BN82"/>
      <c r="BO82"/>
      <c r="BP82"/>
      <c r="BQ82"/>
      <c r="BR82" s="84"/>
      <c r="BS82" s="84"/>
      <c r="BT82" s="146">
        <f t="shared" si="1"/>
        <v>39600</v>
      </c>
      <c r="BU82" s="145">
        <v>4.6079641172667198E-2</v>
      </c>
      <c r="BV82" s="84"/>
      <c r="BW82" s="84"/>
      <c r="BX82" s="84"/>
      <c r="BY82" s="84"/>
      <c r="BZ82" s="84"/>
      <c r="CA82" s="84"/>
      <c r="CB82" s="84"/>
      <c r="CC82" s="84"/>
      <c r="CD82" s="84"/>
      <c r="CE82" s="84"/>
    </row>
    <row r="83" spans="2:83" ht="12.75" x14ac:dyDescent="0.2">
      <c r="B83" s="329">
        <v>38534</v>
      </c>
      <c r="C83" s="316">
        <v>47.91</v>
      </c>
      <c r="D83" s="316">
        <v>47.91</v>
      </c>
      <c r="E83" s="316">
        <v>47.91</v>
      </c>
      <c r="F83" s="314"/>
      <c r="G83" s="316">
        <v>22.481999999999999</v>
      </c>
      <c r="H83" s="316">
        <v>22.481999999999999</v>
      </c>
      <c r="I83" s="316">
        <v>22.481999999999999</v>
      </c>
      <c r="J83" s="176"/>
      <c r="K83" s="319">
        <v>39417</v>
      </c>
      <c r="L83" s="316">
        <v>27.706000000000003</v>
      </c>
      <c r="M83" s="316">
        <v>27.706000000000003</v>
      </c>
      <c r="N83" s="316">
        <v>27.706000000000003</v>
      </c>
      <c r="O83" s="316"/>
      <c r="P83" s="316">
        <v>27.854000000000003</v>
      </c>
      <c r="Q83" s="316">
        <v>27.854000000000003</v>
      </c>
      <c r="R83" s="316">
        <v>27.854000000000003</v>
      </c>
      <c r="S83" s="316"/>
      <c r="T83" s="316">
        <v>1.266770124</v>
      </c>
      <c r="U83" s="316">
        <v>1.266770124</v>
      </c>
      <c r="V83" s="316">
        <v>1.266770124</v>
      </c>
      <c r="W83" s="316"/>
      <c r="X83" s="314">
        <v>0.24</v>
      </c>
      <c r="Y83" s="314">
        <v>0.24</v>
      </c>
      <c r="Z83" s="314">
        <v>0.24</v>
      </c>
      <c r="AA83" s="314"/>
      <c r="AB83" s="314">
        <v>0.118162673</v>
      </c>
      <c r="AC83" s="314">
        <v>0.118162673</v>
      </c>
      <c r="AD83" s="314">
        <v>0.118162673</v>
      </c>
      <c r="AE83" s="314"/>
      <c r="AF83" s="314">
        <v>0.3</v>
      </c>
      <c r="AG83" s="314">
        <v>0.3</v>
      </c>
      <c r="AH83" s="314">
        <v>0.3</v>
      </c>
      <c r="AI83" s="314"/>
      <c r="AJ83" s="314">
        <v>0.21932559600000001</v>
      </c>
      <c r="AK83" s="314">
        <v>0.21932559600000001</v>
      </c>
      <c r="AL83" s="314">
        <v>0.21932559600000001</v>
      </c>
      <c r="AM83" s="316"/>
      <c r="AN83" s="316">
        <v>25</v>
      </c>
      <c r="AO83" s="316">
        <v>0.4</v>
      </c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176"/>
      <c r="BF83" s="319">
        <v>39417</v>
      </c>
      <c r="BG83" s="331">
        <v>0.89</v>
      </c>
      <c r="BH83" s="176"/>
      <c r="BI83" s="314"/>
      <c r="BJ83" s="84"/>
      <c r="BK83" s="84"/>
      <c r="BL83" s="84"/>
      <c r="BM83"/>
      <c r="BN83"/>
      <c r="BO83"/>
      <c r="BP83"/>
      <c r="BQ83"/>
      <c r="BR83" s="84"/>
      <c r="BS83" s="84"/>
      <c r="BT83" s="146">
        <f t="shared" si="1"/>
        <v>39630</v>
      </c>
      <c r="BU83" s="145">
        <v>4.6254572376600099E-2</v>
      </c>
      <c r="BV83" s="84"/>
      <c r="BW83" s="84"/>
      <c r="BX83" s="84"/>
      <c r="BY83" s="84"/>
      <c r="BZ83" s="84"/>
      <c r="CA83" s="84"/>
      <c r="CB83" s="84"/>
      <c r="CC83" s="84"/>
      <c r="CD83" s="84"/>
      <c r="CE83" s="84"/>
    </row>
    <row r="84" spans="2:83" ht="12.75" x14ac:dyDescent="0.2">
      <c r="B84" s="329">
        <v>38565</v>
      </c>
      <c r="C84" s="316">
        <v>47.51</v>
      </c>
      <c r="D84" s="316">
        <v>47.51</v>
      </c>
      <c r="E84" s="316">
        <v>47.51</v>
      </c>
      <c r="F84" s="314"/>
      <c r="G84" s="316">
        <v>22.532</v>
      </c>
      <c r="H84" s="316">
        <v>22.532</v>
      </c>
      <c r="I84" s="316">
        <v>22.532</v>
      </c>
      <c r="J84" s="176"/>
      <c r="K84" s="319">
        <v>39448</v>
      </c>
      <c r="L84" s="316">
        <v>33.493000000000002</v>
      </c>
      <c r="M84" s="316">
        <v>33.493000000000002</v>
      </c>
      <c r="N84" s="316">
        <v>33.493000000000002</v>
      </c>
      <c r="O84" s="316"/>
      <c r="P84" s="316">
        <v>31.802000000000003</v>
      </c>
      <c r="Q84" s="316">
        <v>31.802000000000003</v>
      </c>
      <c r="R84" s="316">
        <v>31.802000000000003</v>
      </c>
      <c r="S84" s="316"/>
      <c r="T84" s="316">
        <v>1.3047732110000001</v>
      </c>
      <c r="U84" s="316">
        <v>1.3047732110000001</v>
      </c>
      <c r="V84" s="316">
        <v>1.3047732110000001</v>
      </c>
      <c r="W84" s="316"/>
      <c r="X84" s="314">
        <v>0.24</v>
      </c>
      <c r="Y84" s="314">
        <v>0.24</v>
      </c>
      <c r="Z84" s="314">
        <v>0.24</v>
      </c>
      <c r="AA84" s="314"/>
      <c r="AB84" s="314">
        <v>0.11897595400000001</v>
      </c>
      <c r="AC84" s="314">
        <v>0.11897595400000001</v>
      </c>
      <c r="AD84" s="314">
        <v>0.11897595400000001</v>
      </c>
      <c r="AE84" s="314"/>
      <c r="AF84" s="314">
        <v>0.3</v>
      </c>
      <c r="AG84" s="314">
        <v>0.3</v>
      </c>
      <c r="AH84" s="314">
        <v>0.3</v>
      </c>
      <c r="AI84" s="314"/>
      <c r="AJ84" s="314">
        <v>0.22440089800000002</v>
      </c>
      <c r="AK84" s="314">
        <v>0.22440089800000002</v>
      </c>
      <c r="AL84" s="314">
        <v>0.22440089800000002</v>
      </c>
      <c r="AM84" s="316"/>
      <c r="AN84" s="316">
        <v>26</v>
      </c>
      <c r="AO84" s="316">
        <v>0.4</v>
      </c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76"/>
      <c r="BE84" s="176"/>
      <c r="BF84" s="319">
        <v>39448</v>
      </c>
      <c r="BG84" s="331">
        <v>0.89</v>
      </c>
      <c r="BH84" s="176"/>
      <c r="BI84" s="314"/>
      <c r="BJ84" s="84"/>
      <c r="BK84" s="84"/>
      <c r="BL84" s="84"/>
      <c r="BM84"/>
      <c r="BN84"/>
      <c r="BO84"/>
      <c r="BP84"/>
      <c r="BQ84"/>
      <c r="BR84" s="84"/>
      <c r="BS84" s="84"/>
      <c r="BT84" s="146">
        <f t="shared" si="1"/>
        <v>39661</v>
      </c>
      <c r="BU84" s="145">
        <v>4.6435334631417899E-2</v>
      </c>
      <c r="BV84" s="84"/>
      <c r="BW84" s="84"/>
      <c r="BX84" s="84"/>
      <c r="BY84" s="84"/>
      <c r="BZ84" s="84"/>
      <c r="CA84" s="84"/>
      <c r="CB84" s="84"/>
      <c r="CC84" s="84"/>
      <c r="CD84" s="84"/>
      <c r="CE84" s="84"/>
    </row>
    <row r="85" spans="2:83" ht="12.75" x14ac:dyDescent="0.2">
      <c r="B85" s="329">
        <v>38596</v>
      </c>
      <c r="C85" s="316">
        <v>35.26</v>
      </c>
      <c r="D85" s="316">
        <v>35.26</v>
      </c>
      <c r="E85" s="316">
        <v>35.26</v>
      </c>
      <c r="F85" s="314"/>
      <c r="G85" s="316">
        <v>19.483000000000001</v>
      </c>
      <c r="H85" s="316">
        <v>19.483000000000001</v>
      </c>
      <c r="I85" s="316">
        <v>19.483000000000001</v>
      </c>
      <c r="J85" s="176"/>
      <c r="K85" s="319">
        <v>39479</v>
      </c>
      <c r="L85" s="316">
        <v>32.243000000000002</v>
      </c>
      <c r="M85" s="316">
        <v>32.243000000000002</v>
      </c>
      <c r="N85" s="316">
        <v>32.243000000000002</v>
      </c>
      <c r="O85" s="316"/>
      <c r="P85" s="316">
        <v>31.052000000000003</v>
      </c>
      <c r="Q85" s="316">
        <v>31.052000000000003</v>
      </c>
      <c r="R85" s="316">
        <v>31.052000000000003</v>
      </c>
      <c r="S85" s="316"/>
      <c r="T85" s="316">
        <v>1.3047732110000001</v>
      </c>
      <c r="U85" s="316">
        <v>1.3047732110000001</v>
      </c>
      <c r="V85" s="316">
        <v>1.3047732110000001</v>
      </c>
      <c r="W85" s="316"/>
      <c r="X85" s="314">
        <v>0.24</v>
      </c>
      <c r="Y85" s="314">
        <v>0.24</v>
      </c>
      <c r="Z85" s="314">
        <v>0.24</v>
      </c>
      <c r="AA85" s="314"/>
      <c r="AB85" s="314">
        <v>0.118730144</v>
      </c>
      <c r="AC85" s="314">
        <v>0.118730144</v>
      </c>
      <c r="AD85" s="314">
        <v>0.118730144</v>
      </c>
      <c r="AE85" s="314"/>
      <c r="AF85" s="314">
        <v>0.3</v>
      </c>
      <c r="AG85" s="314">
        <v>0.3</v>
      </c>
      <c r="AH85" s="314">
        <v>0.3</v>
      </c>
      <c r="AI85" s="314"/>
      <c r="AJ85" s="314">
        <v>0.22381082700000002</v>
      </c>
      <c r="AK85" s="314">
        <v>0.22381082700000002</v>
      </c>
      <c r="AL85" s="314">
        <v>0.22381082700000002</v>
      </c>
      <c r="AM85" s="316"/>
      <c r="AN85" s="316">
        <v>26</v>
      </c>
      <c r="AO85" s="316">
        <v>0.4</v>
      </c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76"/>
      <c r="BE85" s="176"/>
      <c r="BF85" s="319">
        <v>39479</v>
      </c>
      <c r="BG85" s="331">
        <v>0.89</v>
      </c>
      <c r="BH85" s="176"/>
      <c r="BI85" s="314"/>
      <c r="BJ85" s="84"/>
      <c r="BK85" s="84"/>
      <c r="BL85" s="84"/>
      <c r="BM85"/>
      <c r="BN85"/>
      <c r="BO85"/>
      <c r="BP85"/>
      <c r="BQ85"/>
      <c r="BR85" s="84"/>
      <c r="BS85" s="84"/>
      <c r="BT85" s="146">
        <f t="shared" si="1"/>
        <v>39692</v>
      </c>
      <c r="BU85" s="145">
        <v>4.6616096897163797E-2</v>
      </c>
      <c r="BV85" s="84"/>
      <c r="BW85" s="84"/>
      <c r="BX85" s="84"/>
      <c r="BY85" s="84"/>
      <c r="BZ85" s="84"/>
      <c r="CA85" s="84"/>
      <c r="CB85" s="84"/>
      <c r="CC85" s="84"/>
      <c r="CD85" s="84"/>
      <c r="CE85" s="84"/>
    </row>
    <row r="86" spans="2:83" ht="12.75" x14ac:dyDescent="0.2">
      <c r="B86" s="329">
        <v>38626</v>
      </c>
      <c r="C86" s="316">
        <v>33.479999999999997</v>
      </c>
      <c r="D86" s="316">
        <v>33.479999999999997</v>
      </c>
      <c r="E86" s="316">
        <v>33.479999999999997</v>
      </c>
      <c r="F86" s="314"/>
      <c r="G86" s="316">
        <v>19.114999999999998</v>
      </c>
      <c r="H86" s="316">
        <v>19.114999999999998</v>
      </c>
      <c r="I86" s="316">
        <v>19.114999999999998</v>
      </c>
      <c r="J86" s="176"/>
      <c r="K86" s="319">
        <v>39508</v>
      </c>
      <c r="L86" s="316">
        <v>30.82</v>
      </c>
      <c r="M86" s="316">
        <v>30.82</v>
      </c>
      <c r="N86" s="316">
        <v>30.82</v>
      </c>
      <c r="O86" s="316"/>
      <c r="P86" s="316">
        <v>30.21</v>
      </c>
      <c r="Q86" s="316">
        <v>30.21</v>
      </c>
      <c r="R86" s="316">
        <v>30.21</v>
      </c>
      <c r="S86" s="316"/>
      <c r="T86" s="316">
        <v>1.3047732110000001</v>
      </c>
      <c r="U86" s="316">
        <v>1.3047732110000001</v>
      </c>
      <c r="V86" s="316">
        <v>1.3047732110000001</v>
      </c>
      <c r="W86" s="316"/>
      <c r="X86" s="314">
        <v>0.23</v>
      </c>
      <c r="Y86" s="314">
        <v>0.23</v>
      </c>
      <c r="Z86" s="314">
        <v>0.23</v>
      </c>
      <c r="AA86" s="314"/>
      <c r="AB86" s="314">
        <v>0.113402379</v>
      </c>
      <c r="AC86" s="314">
        <v>0.113402379</v>
      </c>
      <c r="AD86" s="314">
        <v>0.113402379</v>
      </c>
      <c r="AE86" s="314"/>
      <c r="AF86" s="314">
        <v>0.28999999999999998</v>
      </c>
      <c r="AG86" s="314">
        <v>0.28999999999999998</v>
      </c>
      <c r="AH86" s="314">
        <v>0.28999999999999998</v>
      </c>
      <c r="AI86" s="314"/>
      <c r="AJ86" s="314">
        <v>0.21543678399999999</v>
      </c>
      <c r="AK86" s="314">
        <v>0.21543678399999999</v>
      </c>
      <c r="AL86" s="314">
        <v>0.21543678399999999</v>
      </c>
      <c r="AM86" s="316"/>
      <c r="AN86" s="316">
        <v>26</v>
      </c>
      <c r="AO86" s="316">
        <v>0.4</v>
      </c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76"/>
      <c r="BE86" s="176"/>
      <c r="BF86" s="319">
        <v>39508</v>
      </c>
      <c r="BG86" s="331">
        <v>0.89</v>
      </c>
      <c r="BH86" s="176"/>
      <c r="BI86" s="314"/>
      <c r="BJ86" s="84"/>
      <c r="BK86" s="84"/>
      <c r="BL86" s="84"/>
      <c r="BM86"/>
      <c r="BN86"/>
      <c r="BO86"/>
      <c r="BP86"/>
      <c r="BQ86"/>
      <c r="BR86" s="84"/>
      <c r="BS86" s="84"/>
      <c r="BT86" s="146">
        <f t="shared" si="1"/>
        <v>39722</v>
      </c>
      <c r="BU86" s="145">
        <v>4.6791028132483703E-2</v>
      </c>
      <c r="BV86" s="84"/>
      <c r="BW86" s="84"/>
      <c r="BX86" s="84"/>
      <c r="BY86" s="84"/>
      <c r="BZ86" s="84"/>
      <c r="CA86" s="84"/>
      <c r="CB86" s="84"/>
      <c r="CC86" s="84"/>
      <c r="CD86" s="84"/>
      <c r="CE86" s="84"/>
    </row>
    <row r="87" spans="2:83" ht="12.75" x14ac:dyDescent="0.2">
      <c r="B87" s="329">
        <v>38657</v>
      </c>
      <c r="C87" s="316">
        <v>32.479999999999997</v>
      </c>
      <c r="D87" s="316">
        <v>32.479999999999997</v>
      </c>
      <c r="E87" s="316">
        <v>32.479999999999997</v>
      </c>
      <c r="F87" s="314"/>
      <c r="G87" s="316">
        <v>19.215</v>
      </c>
      <c r="H87" s="316">
        <v>19.215</v>
      </c>
      <c r="I87" s="316">
        <v>19.215</v>
      </c>
      <c r="J87" s="176"/>
      <c r="K87" s="319">
        <v>39539</v>
      </c>
      <c r="L87" s="316">
        <v>30.089000000000002</v>
      </c>
      <c r="M87" s="316">
        <v>30.089000000000002</v>
      </c>
      <c r="N87" s="316">
        <v>30.089000000000002</v>
      </c>
      <c r="O87" s="316"/>
      <c r="P87" s="316">
        <v>29.197000000000003</v>
      </c>
      <c r="Q87" s="316">
        <v>29.197000000000003</v>
      </c>
      <c r="R87" s="316">
        <v>29.197000000000003</v>
      </c>
      <c r="S87" s="316"/>
      <c r="T87" s="316">
        <v>1.3047732110000001</v>
      </c>
      <c r="U87" s="316">
        <v>1.3047732110000001</v>
      </c>
      <c r="V87" s="316">
        <v>1.3047732110000001</v>
      </c>
      <c r="W87" s="316"/>
      <c r="X87" s="314">
        <v>0.23</v>
      </c>
      <c r="Y87" s="314">
        <v>0.23</v>
      </c>
      <c r="Z87" s="314">
        <v>0.23</v>
      </c>
      <c r="AA87" s="314"/>
      <c r="AB87" s="314">
        <v>0.11310957100000001</v>
      </c>
      <c r="AC87" s="314">
        <v>0.11310957100000001</v>
      </c>
      <c r="AD87" s="314">
        <v>0.11310957100000001</v>
      </c>
      <c r="AE87" s="314"/>
      <c r="AF87" s="314">
        <v>0.28999999999999998</v>
      </c>
      <c r="AG87" s="314">
        <v>0.28999999999999998</v>
      </c>
      <c r="AH87" s="314">
        <v>0.28999999999999998</v>
      </c>
      <c r="AI87" s="314"/>
      <c r="AJ87" s="314">
        <v>0.21474426199999999</v>
      </c>
      <c r="AK87" s="314">
        <v>0.21474426199999999</v>
      </c>
      <c r="AL87" s="314">
        <v>0.21474426199999999</v>
      </c>
      <c r="AM87" s="316"/>
      <c r="AN87" s="316">
        <v>27</v>
      </c>
      <c r="AO87" s="316">
        <v>0.4</v>
      </c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76"/>
      <c r="BE87" s="176"/>
      <c r="BF87" s="319">
        <v>39539</v>
      </c>
      <c r="BG87" s="331">
        <v>0.89</v>
      </c>
      <c r="BH87" s="176"/>
      <c r="BI87" s="314"/>
      <c r="BJ87" s="84"/>
      <c r="BK87" s="84"/>
      <c r="BL87" s="84"/>
      <c r="BM87"/>
      <c r="BN87"/>
      <c r="BO87"/>
      <c r="BP87"/>
      <c r="BQ87"/>
      <c r="BR87" s="84"/>
      <c r="BS87" s="84"/>
      <c r="BT87" s="146">
        <f t="shared" si="1"/>
        <v>39753</v>
      </c>
      <c r="BU87" s="145">
        <v>4.6971790419731999E-2</v>
      </c>
      <c r="BV87" s="84"/>
      <c r="BW87" s="84"/>
      <c r="BX87" s="84"/>
      <c r="BY87" s="84"/>
      <c r="BZ87" s="84"/>
      <c r="CA87" s="84"/>
      <c r="CB87" s="84"/>
      <c r="CC87" s="84"/>
      <c r="CD87" s="84"/>
      <c r="CE87" s="84"/>
    </row>
    <row r="88" spans="2:83" ht="12.75" x14ac:dyDescent="0.2">
      <c r="B88" s="329">
        <v>38687</v>
      </c>
      <c r="C88" s="316">
        <v>33.380000000000003</v>
      </c>
      <c r="D88" s="316">
        <v>33.380000000000003</v>
      </c>
      <c r="E88" s="316">
        <v>33.380000000000003</v>
      </c>
      <c r="F88" s="314"/>
      <c r="G88" s="316">
        <v>21.065000000000001</v>
      </c>
      <c r="H88" s="316">
        <v>21.065000000000001</v>
      </c>
      <c r="I88" s="316">
        <v>21.065000000000001</v>
      </c>
      <c r="J88" s="176"/>
      <c r="K88" s="319">
        <v>39569</v>
      </c>
      <c r="L88" s="316">
        <v>31.263000000000002</v>
      </c>
      <c r="M88" s="316">
        <v>31.263000000000002</v>
      </c>
      <c r="N88" s="316">
        <v>31.263000000000002</v>
      </c>
      <c r="O88" s="316"/>
      <c r="P88" s="316">
        <v>31.993000000000002</v>
      </c>
      <c r="Q88" s="316">
        <v>31.993000000000002</v>
      </c>
      <c r="R88" s="316">
        <v>31.993000000000002</v>
      </c>
      <c r="S88" s="316"/>
      <c r="T88" s="316">
        <v>1.3047732110000001</v>
      </c>
      <c r="U88" s="316">
        <v>1.3047732110000001</v>
      </c>
      <c r="V88" s="316">
        <v>1.3047732110000001</v>
      </c>
      <c r="W88" s="316"/>
      <c r="X88" s="314">
        <v>0.23</v>
      </c>
      <c r="Y88" s="314">
        <v>0.23</v>
      </c>
      <c r="Z88" s="314">
        <v>0.23</v>
      </c>
      <c r="AA88" s="314"/>
      <c r="AB88" s="314">
        <v>0.117145551</v>
      </c>
      <c r="AC88" s="314">
        <v>0.117145551</v>
      </c>
      <c r="AD88" s="314">
        <v>0.117145551</v>
      </c>
      <c r="AE88" s="314"/>
      <c r="AF88" s="314">
        <v>0.31</v>
      </c>
      <c r="AG88" s="314">
        <v>0.31</v>
      </c>
      <c r="AH88" s="314">
        <v>0.31</v>
      </c>
      <c r="AI88" s="314"/>
      <c r="AJ88" s="314">
        <v>0.22512042700000001</v>
      </c>
      <c r="AK88" s="314">
        <v>0.22512042700000001</v>
      </c>
      <c r="AL88" s="314">
        <v>0.22512042700000001</v>
      </c>
      <c r="AM88" s="316"/>
      <c r="AN88" s="316">
        <v>27</v>
      </c>
      <c r="AO88" s="316">
        <v>0.4</v>
      </c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76"/>
      <c r="BE88" s="176"/>
      <c r="BF88" s="319">
        <v>39569</v>
      </c>
      <c r="BG88" s="331">
        <v>0.89</v>
      </c>
      <c r="BH88" s="176"/>
      <c r="BI88" s="314"/>
      <c r="BJ88" s="84"/>
      <c r="BK88" s="84"/>
      <c r="BL88" s="84"/>
      <c r="BM88"/>
      <c r="BN88"/>
      <c r="BO88"/>
      <c r="BP88"/>
      <c r="BQ88"/>
      <c r="BR88" s="84"/>
      <c r="BS88" s="84"/>
      <c r="BT88" s="146">
        <f t="shared" si="1"/>
        <v>39783</v>
      </c>
      <c r="BU88" s="145">
        <v>4.7102629039151203E-2</v>
      </c>
      <c r="BV88" s="84"/>
      <c r="BW88" s="84"/>
      <c r="BX88" s="84"/>
      <c r="BY88" s="84"/>
      <c r="BZ88" s="84"/>
      <c r="CA88" s="84"/>
      <c r="CB88" s="84"/>
      <c r="CC88" s="84"/>
      <c r="CD88" s="84"/>
      <c r="CE88" s="84"/>
    </row>
    <row r="89" spans="2:83" ht="12.75" x14ac:dyDescent="0.2">
      <c r="B89" s="329">
        <v>38718</v>
      </c>
      <c r="C89" s="316">
        <v>35.32</v>
      </c>
      <c r="D89" s="316">
        <v>35.32</v>
      </c>
      <c r="E89" s="316">
        <v>35.32</v>
      </c>
      <c r="F89" s="314"/>
      <c r="G89" s="316">
        <v>21.882000000000001</v>
      </c>
      <c r="H89" s="316">
        <v>21.882000000000001</v>
      </c>
      <c r="I89" s="316">
        <v>21.882000000000001</v>
      </c>
      <c r="J89" s="176"/>
      <c r="K89" s="319">
        <v>39600</v>
      </c>
      <c r="L89" s="316">
        <v>34.03</v>
      </c>
      <c r="M89" s="316">
        <v>34.03</v>
      </c>
      <c r="N89" s="316">
        <v>34.03</v>
      </c>
      <c r="O89" s="316"/>
      <c r="P89" s="316">
        <v>36.963000000000001</v>
      </c>
      <c r="Q89" s="316">
        <v>36.963000000000001</v>
      </c>
      <c r="R89" s="316">
        <v>36.963000000000001</v>
      </c>
      <c r="S89" s="316"/>
      <c r="T89" s="316">
        <v>1.3047732110000001</v>
      </c>
      <c r="U89" s="316">
        <v>1.3047732110000001</v>
      </c>
      <c r="V89" s="316">
        <v>1.3047732110000001</v>
      </c>
      <c r="W89" s="316"/>
      <c r="X89" s="314">
        <v>0.24</v>
      </c>
      <c r="Y89" s="314">
        <v>0.24</v>
      </c>
      <c r="Z89" s="314">
        <v>0.24</v>
      </c>
      <c r="AA89" s="314"/>
      <c r="AB89" s="314">
        <v>0.117777751</v>
      </c>
      <c r="AC89" s="314">
        <v>0.117777751</v>
      </c>
      <c r="AD89" s="314">
        <v>0.117777751</v>
      </c>
      <c r="AE89" s="314"/>
      <c r="AF89" s="314">
        <v>0.31</v>
      </c>
      <c r="AG89" s="314">
        <v>0.31</v>
      </c>
      <c r="AH89" s="314">
        <v>0.31</v>
      </c>
      <c r="AI89" s="314"/>
      <c r="AJ89" s="314">
        <v>0.22973629700000001</v>
      </c>
      <c r="AK89" s="314">
        <v>0.22973629700000001</v>
      </c>
      <c r="AL89" s="314">
        <v>0.22973629700000001</v>
      </c>
      <c r="AM89" s="316"/>
      <c r="AN89" s="316">
        <v>27</v>
      </c>
      <c r="AO89" s="316">
        <v>0.4</v>
      </c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76"/>
      <c r="BE89" s="176"/>
      <c r="BF89" s="319">
        <v>39600</v>
      </c>
      <c r="BG89" s="331">
        <v>0.89</v>
      </c>
      <c r="BH89" s="176"/>
      <c r="BI89" s="314"/>
      <c r="BJ89" s="84"/>
      <c r="BK89" s="84"/>
      <c r="BL89" s="84"/>
      <c r="BM89"/>
      <c r="BN89"/>
      <c r="BO89"/>
      <c r="BP89"/>
      <c r="BQ89"/>
      <c r="BR89" s="84"/>
      <c r="BS89" s="84"/>
      <c r="BT89" s="146">
        <f t="shared" si="1"/>
        <v>39814</v>
      </c>
      <c r="BU89" s="145">
        <v>4.7202987122167098E-2</v>
      </c>
      <c r="BV89" s="84"/>
      <c r="BW89" s="84"/>
      <c r="BX89" s="84"/>
      <c r="BY89" s="84"/>
      <c r="BZ89" s="84"/>
      <c r="CA89" s="84"/>
      <c r="CB89" s="84"/>
      <c r="CC89" s="84"/>
      <c r="CD89" s="84"/>
      <c r="CE89" s="84"/>
    </row>
    <row r="90" spans="2:83" ht="12.75" x14ac:dyDescent="0.2">
      <c r="B90" s="329">
        <v>38749</v>
      </c>
      <c r="C90" s="316">
        <v>34.57</v>
      </c>
      <c r="D90" s="316">
        <v>34.57</v>
      </c>
      <c r="E90" s="316">
        <v>34.57</v>
      </c>
      <c r="F90" s="314"/>
      <c r="G90" s="316">
        <v>22.832000000000001</v>
      </c>
      <c r="H90" s="316">
        <v>22.832000000000001</v>
      </c>
      <c r="I90" s="316">
        <v>22.832000000000001</v>
      </c>
      <c r="J90" s="176"/>
      <c r="K90" s="319">
        <v>39630</v>
      </c>
      <c r="L90" s="316">
        <v>40.700000000000003</v>
      </c>
      <c r="M90" s="316">
        <v>40.700000000000003</v>
      </c>
      <c r="N90" s="316">
        <v>40.700000000000003</v>
      </c>
      <c r="O90" s="316"/>
      <c r="P90" s="316">
        <v>42.88</v>
      </c>
      <c r="Q90" s="316">
        <v>42.88</v>
      </c>
      <c r="R90" s="316">
        <v>42.88</v>
      </c>
      <c r="S90" s="316"/>
      <c r="T90" s="316">
        <v>1.3047732110000001</v>
      </c>
      <c r="U90" s="316">
        <v>1.3047732110000001</v>
      </c>
      <c r="V90" s="316">
        <v>1.3047732110000001</v>
      </c>
      <c r="W90" s="316"/>
      <c r="X90" s="314">
        <v>0.24</v>
      </c>
      <c r="Y90" s="314">
        <v>0.24</v>
      </c>
      <c r="Z90" s="314">
        <v>0.24</v>
      </c>
      <c r="AA90" s="314"/>
      <c r="AB90" s="314">
        <v>0.119316767</v>
      </c>
      <c r="AC90" s="314">
        <v>0.119316767</v>
      </c>
      <c r="AD90" s="314">
        <v>0.119316767</v>
      </c>
      <c r="AE90" s="314"/>
      <c r="AF90" s="314">
        <v>0.32</v>
      </c>
      <c r="AG90" s="314">
        <v>0.32</v>
      </c>
      <c r="AH90" s="314">
        <v>0.32</v>
      </c>
      <c r="AI90" s="314"/>
      <c r="AJ90" s="314">
        <v>0.234541102</v>
      </c>
      <c r="AK90" s="314">
        <v>0.234541102</v>
      </c>
      <c r="AL90" s="314">
        <v>0.234541102</v>
      </c>
      <c r="AM90" s="316"/>
      <c r="AN90" s="316">
        <v>28</v>
      </c>
      <c r="AO90" s="316">
        <v>0.4</v>
      </c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6"/>
      <c r="BF90" s="319">
        <v>39630</v>
      </c>
      <c r="BG90" s="331">
        <v>0.89</v>
      </c>
      <c r="BH90" s="176"/>
      <c r="BI90" s="314"/>
      <c r="BJ90" s="84"/>
      <c r="BK90" s="84"/>
      <c r="BL90" s="84"/>
      <c r="BM90"/>
      <c r="BN90"/>
      <c r="BO90"/>
      <c r="BP90"/>
      <c r="BQ90"/>
      <c r="BR90" s="84"/>
      <c r="BS90" s="84"/>
      <c r="BT90" s="146">
        <f t="shared" si="1"/>
        <v>39845</v>
      </c>
      <c r="BU90" s="145">
        <v>4.73033452085505E-2</v>
      </c>
      <c r="BV90" s="84"/>
      <c r="BW90" s="84"/>
      <c r="BX90" s="84"/>
      <c r="BY90" s="84"/>
      <c r="BZ90" s="84"/>
      <c r="CA90" s="84"/>
      <c r="CB90" s="84"/>
      <c r="CC90" s="84"/>
      <c r="CD90" s="84"/>
      <c r="CE90" s="84"/>
    </row>
    <row r="91" spans="2:83" ht="12.75" x14ac:dyDescent="0.2">
      <c r="B91" s="329">
        <v>38777</v>
      </c>
      <c r="C91" s="316">
        <v>33.006</v>
      </c>
      <c r="D91" s="316">
        <v>33.006</v>
      </c>
      <c r="E91" s="316">
        <v>33.006</v>
      </c>
      <c r="F91" s="314"/>
      <c r="G91" s="316">
        <v>21.782</v>
      </c>
      <c r="H91" s="316">
        <v>21.782</v>
      </c>
      <c r="I91" s="316">
        <v>21.782</v>
      </c>
      <c r="J91" s="176"/>
      <c r="K91" s="319">
        <v>39661</v>
      </c>
      <c r="L91" s="316">
        <v>37.549999999999997</v>
      </c>
      <c r="M91" s="316">
        <v>37.549999999999997</v>
      </c>
      <c r="N91" s="316">
        <v>37.549999999999997</v>
      </c>
      <c r="O91" s="316"/>
      <c r="P91" s="316">
        <v>40.229999999999997</v>
      </c>
      <c r="Q91" s="316">
        <v>40.229999999999997</v>
      </c>
      <c r="R91" s="316">
        <v>40.229999999999997</v>
      </c>
      <c r="S91" s="316"/>
      <c r="T91" s="316">
        <v>1.3047732110000001</v>
      </c>
      <c r="U91" s="316">
        <v>1.3047732110000001</v>
      </c>
      <c r="V91" s="316">
        <v>1.3047732110000001</v>
      </c>
      <c r="W91" s="316"/>
      <c r="X91" s="314">
        <v>0.24</v>
      </c>
      <c r="Y91" s="314">
        <v>0.24</v>
      </c>
      <c r="Z91" s="314">
        <v>0.24</v>
      </c>
      <c r="AA91" s="314"/>
      <c r="AB91" s="314">
        <v>0.11911047600000001</v>
      </c>
      <c r="AC91" s="314">
        <v>0.11911047600000001</v>
      </c>
      <c r="AD91" s="314">
        <v>0.11911047600000001</v>
      </c>
      <c r="AE91" s="314"/>
      <c r="AF91" s="314">
        <v>0.32</v>
      </c>
      <c r="AG91" s="314">
        <v>0.32</v>
      </c>
      <c r="AH91" s="314">
        <v>0.32</v>
      </c>
      <c r="AI91" s="314"/>
      <c r="AJ91" s="314">
        <v>0.231083763</v>
      </c>
      <c r="AK91" s="314">
        <v>0.231083763</v>
      </c>
      <c r="AL91" s="314">
        <v>0.231083763</v>
      </c>
      <c r="AM91" s="316"/>
      <c r="AN91" s="316">
        <v>28</v>
      </c>
      <c r="AO91" s="316">
        <v>0.4</v>
      </c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319">
        <v>39661</v>
      </c>
      <c r="BG91" s="331">
        <v>0.89</v>
      </c>
      <c r="BH91" s="176"/>
      <c r="BI91" s="314"/>
      <c r="BJ91" s="84"/>
      <c r="BK91" s="84"/>
      <c r="BL91" s="84"/>
      <c r="BM91"/>
      <c r="BN91"/>
      <c r="BO91"/>
      <c r="BP91"/>
      <c r="BQ91"/>
      <c r="BR91" s="84"/>
      <c r="BS91" s="84"/>
      <c r="BT91" s="146">
        <f t="shared" si="1"/>
        <v>39873</v>
      </c>
      <c r="BU91" s="145">
        <v>4.73939912249524E-2</v>
      </c>
      <c r="BV91" s="84"/>
      <c r="BW91" s="84"/>
      <c r="BX91" s="84"/>
      <c r="BY91" s="84"/>
      <c r="BZ91" s="84"/>
      <c r="CA91" s="84"/>
      <c r="CB91" s="84"/>
      <c r="CC91" s="84"/>
      <c r="CD91" s="84"/>
      <c r="CE91" s="84"/>
    </row>
    <row r="92" spans="2:83" ht="12.75" x14ac:dyDescent="0.2">
      <c r="B92" s="329">
        <v>38808</v>
      </c>
      <c r="C92" s="316">
        <v>33.79</v>
      </c>
      <c r="D92" s="316">
        <v>33.79</v>
      </c>
      <c r="E92" s="316">
        <v>33.79</v>
      </c>
      <c r="F92" s="314"/>
      <c r="G92" s="316">
        <v>21.481999999999999</v>
      </c>
      <c r="H92" s="316">
        <v>21.481999999999999</v>
      </c>
      <c r="I92" s="316">
        <v>21.481999999999999</v>
      </c>
      <c r="J92" s="176"/>
      <c r="K92" s="319">
        <v>39692</v>
      </c>
      <c r="L92" s="316">
        <v>28.849</v>
      </c>
      <c r="M92" s="316">
        <v>28.849</v>
      </c>
      <c r="N92" s="316">
        <v>28.849</v>
      </c>
      <c r="O92" s="316"/>
      <c r="P92" s="316">
        <v>30.776</v>
      </c>
      <c r="Q92" s="316">
        <v>30.776</v>
      </c>
      <c r="R92" s="316">
        <v>30.776</v>
      </c>
      <c r="S92" s="316"/>
      <c r="T92" s="316">
        <v>1.3047732110000001</v>
      </c>
      <c r="U92" s="316">
        <v>1.3047732110000001</v>
      </c>
      <c r="V92" s="316">
        <v>1.3047732110000001</v>
      </c>
      <c r="W92" s="316"/>
      <c r="X92" s="314">
        <v>0.23</v>
      </c>
      <c r="Y92" s="314">
        <v>0.23</v>
      </c>
      <c r="Z92" s="314">
        <v>0.23</v>
      </c>
      <c r="AA92" s="314"/>
      <c r="AB92" s="314">
        <v>0.11619523300000001</v>
      </c>
      <c r="AC92" s="314">
        <v>0.11619523300000001</v>
      </c>
      <c r="AD92" s="314">
        <v>0.11619523300000001</v>
      </c>
      <c r="AE92" s="314"/>
      <c r="AF92" s="314">
        <v>0.31</v>
      </c>
      <c r="AG92" s="314">
        <v>0.31</v>
      </c>
      <c r="AH92" s="314">
        <v>0.31</v>
      </c>
      <c r="AI92" s="314"/>
      <c r="AJ92" s="314">
        <v>0.221076305</v>
      </c>
      <c r="AK92" s="314">
        <v>0.221076305</v>
      </c>
      <c r="AL92" s="314">
        <v>0.221076305</v>
      </c>
      <c r="AM92" s="316"/>
      <c r="AN92" s="316">
        <v>28</v>
      </c>
      <c r="AO92" s="316">
        <v>0.4</v>
      </c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6"/>
      <c r="BF92" s="319">
        <v>39692</v>
      </c>
      <c r="BG92" s="331">
        <v>0.89</v>
      </c>
      <c r="BH92" s="176"/>
      <c r="BI92" s="314"/>
      <c r="BJ92" s="84"/>
      <c r="BK92" s="84"/>
      <c r="BL92" s="84"/>
      <c r="BM92"/>
      <c r="BN92"/>
      <c r="BO92"/>
      <c r="BP92"/>
      <c r="BQ92"/>
      <c r="BR92" s="84"/>
      <c r="BS92" s="84"/>
      <c r="BT92" s="146">
        <f t="shared" si="1"/>
        <v>39904</v>
      </c>
      <c r="BU92" s="145">
        <v>4.7494349317744398E-2</v>
      </c>
      <c r="BV92" s="84"/>
      <c r="BW92" s="84"/>
      <c r="BX92" s="84"/>
      <c r="BY92" s="84"/>
      <c r="BZ92" s="84"/>
      <c r="CA92" s="84"/>
      <c r="CB92" s="84"/>
      <c r="CC92" s="84"/>
      <c r="CD92" s="84"/>
      <c r="CE92" s="84"/>
    </row>
    <row r="93" spans="2:83" ht="12.75" x14ac:dyDescent="0.2">
      <c r="B93" s="329">
        <v>38838</v>
      </c>
      <c r="C93" s="316">
        <v>35.75</v>
      </c>
      <c r="D93" s="316">
        <v>35.75</v>
      </c>
      <c r="E93" s="316">
        <v>35.75</v>
      </c>
      <c r="F93" s="314"/>
      <c r="G93" s="316">
        <v>21.082000000000001</v>
      </c>
      <c r="H93" s="316">
        <v>21.082000000000001</v>
      </c>
      <c r="I93" s="316">
        <v>21.082000000000001</v>
      </c>
      <c r="J93" s="176"/>
      <c r="K93" s="319">
        <v>39722</v>
      </c>
      <c r="L93" s="316">
        <v>27.641000000000002</v>
      </c>
      <c r="M93" s="316">
        <v>27.641000000000002</v>
      </c>
      <c r="N93" s="316">
        <v>27.641000000000002</v>
      </c>
      <c r="O93" s="316"/>
      <c r="P93" s="316">
        <v>28.394000000000002</v>
      </c>
      <c r="Q93" s="316">
        <v>28.394000000000002</v>
      </c>
      <c r="R93" s="316">
        <v>28.394000000000002</v>
      </c>
      <c r="S93" s="316"/>
      <c r="T93" s="316">
        <v>1.3047732110000001</v>
      </c>
      <c r="U93" s="316">
        <v>1.3047732110000001</v>
      </c>
      <c r="V93" s="316">
        <v>1.3047732110000001</v>
      </c>
      <c r="W93" s="316"/>
      <c r="X93" s="314">
        <v>0.23</v>
      </c>
      <c r="Y93" s="314">
        <v>0.23</v>
      </c>
      <c r="Z93" s="314">
        <v>0.23</v>
      </c>
      <c r="AA93" s="314"/>
      <c r="AB93" s="314">
        <v>0.113221629</v>
      </c>
      <c r="AC93" s="314">
        <v>0.113221629</v>
      </c>
      <c r="AD93" s="314">
        <v>0.113221629</v>
      </c>
      <c r="AE93" s="314"/>
      <c r="AF93" s="314">
        <v>0.3</v>
      </c>
      <c r="AG93" s="314">
        <v>0.3</v>
      </c>
      <c r="AH93" s="314">
        <v>0.3</v>
      </c>
      <c r="AI93" s="314"/>
      <c r="AJ93" s="314">
        <v>0.21292952300000001</v>
      </c>
      <c r="AK93" s="314">
        <v>0.21292952300000001</v>
      </c>
      <c r="AL93" s="314">
        <v>0.21292952300000001</v>
      </c>
      <c r="AM93" s="316"/>
      <c r="AN93" s="316">
        <v>29</v>
      </c>
      <c r="AO93" s="316">
        <v>0.4</v>
      </c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319">
        <v>39722</v>
      </c>
      <c r="BG93" s="331">
        <v>0.89</v>
      </c>
      <c r="BH93" s="176"/>
      <c r="BI93" s="314"/>
      <c r="BJ93" s="84"/>
      <c r="BK93" s="84"/>
      <c r="BL93" s="84"/>
      <c r="BM93"/>
      <c r="BN93"/>
      <c r="BO93"/>
      <c r="BP93"/>
      <c r="BQ93"/>
      <c r="BR93" s="84"/>
      <c r="BS93" s="84"/>
      <c r="BT93" s="146">
        <f t="shared" si="1"/>
        <v>39934</v>
      </c>
      <c r="BU93" s="145">
        <v>4.7591470055909899E-2</v>
      </c>
      <c r="BV93" s="84"/>
      <c r="BW93" s="84"/>
      <c r="BX93" s="84"/>
      <c r="BY93" s="84"/>
      <c r="BZ93" s="84"/>
      <c r="CA93" s="84"/>
      <c r="CB93" s="84"/>
      <c r="CC93" s="84"/>
      <c r="CD93" s="84"/>
      <c r="CE93" s="84"/>
    </row>
    <row r="94" spans="2:83" ht="12.75" x14ac:dyDescent="0.2">
      <c r="B94" s="329">
        <v>38869</v>
      </c>
      <c r="C94" s="316">
        <v>39.799999999999997</v>
      </c>
      <c r="D94" s="316">
        <v>39.799999999999997</v>
      </c>
      <c r="E94" s="316">
        <v>39.799999999999997</v>
      </c>
      <c r="F94" s="314"/>
      <c r="G94" s="316">
        <v>21.682000000000002</v>
      </c>
      <c r="H94" s="316">
        <v>21.682000000000002</v>
      </c>
      <c r="I94" s="316">
        <v>21.682000000000002</v>
      </c>
      <c r="J94" s="176"/>
      <c r="K94" s="319">
        <v>39753</v>
      </c>
      <c r="L94" s="316">
        <v>27.891000000000002</v>
      </c>
      <c r="M94" s="316">
        <v>27.891000000000002</v>
      </c>
      <c r="N94" s="316">
        <v>27.891000000000002</v>
      </c>
      <c r="O94" s="316"/>
      <c r="P94" s="316">
        <v>27.894000000000002</v>
      </c>
      <c r="Q94" s="316">
        <v>27.894000000000002</v>
      </c>
      <c r="R94" s="316">
        <v>27.894000000000002</v>
      </c>
      <c r="S94" s="316"/>
      <c r="T94" s="316">
        <v>1.3047732110000001</v>
      </c>
      <c r="U94" s="316">
        <v>1.3047732110000001</v>
      </c>
      <c r="V94" s="316">
        <v>1.3047732110000001</v>
      </c>
      <c r="W94" s="316"/>
      <c r="X94" s="314">
        <v>0.22</v>
      </c>
      <c r="Y94" s="314">
        <v>0.22</v>
      </c>
      <c r="Z94" s="314">
        <v>0.22</v>
      </c>
      <c r="AA94" s="314"/>
      <c r="AB94" s="314">
        <v>0.111112745</v>
      </c>
      <c r="AC94" s="314">
        <v>0.111112745</v>
      </c>
      <c r="AD94" s="314">
        <v>0.111112745</v>
      </c>
      <c r="AE94" s="314"/>
      <c r="AF94" s="314">
        <v>0.3</v>
      </c>
      <c r="AG94" s="314">
        <v>0.3</v>
      </c>
      <c r="AH94" s="314">
        <v>0.3</v>
      </c>
      <c r="AI94" s="314"/>
      <c r="AJ94" s="314">
        <v>0.21009710700000001</v>
      </c>
      <c r="AK94" s="314">
        <v>0.21009710700000001</v>
      </c>
      <c r="AL94" s="314">
        <v>0.21009710700000001</v>
      </c>
      <c r="AM94" s="316"/>
      <c r="AN94" s="316">
        <v>29</v>
      </c>
      <c r="AO94" s="316">
        <v>0.4</v>
      </c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319">
        <v>39753</v>
      </c>
      <c r="BG94" s="331">
        <v>0.89</v>
      </c>
      <c r="BH94" s="176"/>
      <c r="BI94" s="314"/>
      <c r="BJ94" s="84"/>
      <c r="BK94" s="84"/>
      <c r="BL94" s="84"/>
      <c r="BM94"/>
      <c r="BN94"/>
      <c r="BO94"/>
      <c r="BP94"/>
      <c r="BQ94"/>
      <c r="BR94" s="84"/>
      <c r="BS94" s="84"/>
      <c r="BT94" s="146">
        <f t="shared" si="1"/>
        <v>39965</v>
      </c>
      <c r="BU94" s="145">
        <v>4.7691828155327402E-2</v>
      </c>
      <c r="BV94" s="84"/>
      <c r="BW94" s="84"/>
      <c r="BX94" s="84"/>
      <c r="BY94" s="84"/>
      <c r="BZ94" s="84"/>
      <c r="CA94" s="84"/>
      <c r="CB94" s="84"/>
      <c r="CC94" s="84"/>
      <c r="CD94" s="84"/>
      <c r="CE94" s="84"/>
    </row>
    <row r="95" spans="2:83" ht="12.75" x14ac:dyDescent="0.2">
      <c r="B95" s="329">
        <v>38899</v>
      </c>
      <c r="C95" s="316">
        <v>49.35</v>
      </c>
      <c r="D95" s="316">
        <v>49.35</v>
      </c>
      <c r="E95" s="316">
        <v>49.35</v>
      </c>
      <c r="F95" s="314"/>
      <c r="G95" s="316">
        <v>23.182000000000002</v>
      </c>
      <c r="H95" s="316">
        <v>23.182000000000002</v>
      </c>
      <c r="I95" s="316">
        <v>23.182000000000002</v>
      </c>
      <c r="J95" s="176"/>
      <c r="K95" s="319">
        <v>39783</v>
      </c>
      <c r="L95" s="316">
        <v>27.956000000000003</v>
      </c>
      <c r="M95" s="316">
        <v>27.956000000000003</v>
      </c>
      <c r="N95" s="316">
        <v>27.956000000000003</v>
      </c>
      <c r="O95" s="316"/>
      <c r="P95" s="316">
        <v>28.604000000000003</v>
      </c>
      <c r="Q95" s="316">
        <v>28.604000000000003</v>
      </c>
      <c r="R95" s="316">
        <v>28.604000000000003</v>
      </c>
      <c r="S95" s="316"/>
      <c r="T95" s="316">
        <v>1.3047732110000001</v>
      </c>
      <c r="U95" s="316">
        <v>1.3047732110000001</v>
      </c>
      <c r="V95" s="316">
        <v>1.3047732110000001</v>
      </c>
      <c r="W95" s="316"/>
      <c r="X95" s="314">
        <v>0.22</v>
      </c>
      <c r="Y95" s="314">
        <v>0.22</v>
      </c>
      <c r="Z95" s="314">
        <v>0.22</v>
      </c>
      <c r="AA95" s="314"/>
      <c r="AB95" s="314">
        <v>0.11177298100000001</v>
      </c>
      <c r="AC95" s="314">
        <v>0.11177298100000001</v>
      </c>
      <c r="AD95" s="314">
        <v>0.11177298100000001</v>
      </c>
      <c r="AE95" s="314"/>
      <c r="AF95" s="314">
        <v>0.3</v>
      </c>
      <c r="AG95" s="314">
        <v>0.3</v>
      </c>
      <c r="AH95" s="314">
        <v>0.3</v>
      </c>
      <c r="AI95" s="314"/>
      <c r="AJ95" s="314">
        <v>0.21060721400000001</v>
      </c>
      <c r="AK95" s="314">
        <v>0.21060721400000001</v>
      </c>
      <c r="AL95" s="314">
        <v>0.21060721400000001</v>
      </c>
      <c r="AM95" s="316"/>
      <c r="AN95" s="316">
        <v>29</v>
      </c>
      <c r="AO95" s="316">
        <v>0.4</v>
      </c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76"/>
      <c r="BE95" s="176"/>
      <c r="BF95" s="319">
        <v>39783</v>
      </c>
      <c r="BG95" s="331">
        <v>0.89</v>
      </c>
      <c r="BH95" s="176"/>
      <c r="BI95" s="314"/>
      <c r="BJ95" s="84"/>
      <c r="BK95" s="84"/>
      <c r="BL95" s="84"/>
      <c r="BM95"/>
      <c r="BN95"/>
      <c r="BO95"/>
      <c r="BP95"/>
      <c r="BQ95"/>
      <c r="BR95" s="84"/>
      <c r="BS95" s="84"/>
      <c r="BT95" s="146">
        <f t="shared" si="1"/>
        <v>39995</v>
      </c>
      <c r="BU95" s="145">
        <v>4.7788948899904198E-2</v>
      </c>
      <c r="BV95" s="84"/>
      <c r="BW95" s="84"/>
      <c r="BX95" s="84"/>
      <c r="BY95" s="84"/>
      <c r="BZ95" s="84"/>
      <c r="CA95" s="84"/>
      <c r="CB95" s="84"/>
      <c r="CC95" s="84"/>
      <c r="CD95" s="84"/>
      <c r="CE95" s="84"/>
    </row>
    <row r="96" spans="2:83" ht="12.75" x14ac:dyDescent="0.2">
      <c r="B96" s="329">
        <v>38930</v>
      </c>
      <c r="C96" s="316">
        <v>48.95</v>
      </c>
      <c r="D96" s="316">
        <v>48.95</v>
      </c>
      <c r="E96" s="316">
        <v>48.95</v>
      </c>
      <c r="F96" s="314"/>
      <c r="G96" s="316">
        <v>23.232000000000003</v>
      </c>
      <c r="H96" s="316">
        <v>23.232000000000003</v>
      </c>
      <c r="I96" s="316">
        <v>23.232000000000003</v>
      </c>
      <c r="J96" s="176"/>
      <c r="K96" s="319">
        <v>39814</v>
      </c>
      <c r="L96" s="316">
        <v>34.243000000000002</v>
      </c>
      <c r="M96" s="316">
        <v>34.243000000000002</v>
      </c>
      <c r="N96" s="316">
        <v>34.243000000000002</v>
      </c>
      <c r="O96" s="316"/>
      <c r="P96" s="316">
        <v>32.302</v>
      </c>
      <c r="Q96" s="316">
        <v>32.302</v>
      </c>
      <c r="R96" s="316">
        <v>32.302</v>
      </c>
      <c r="S96" s="316"/>
      <c r="T96" s="316">
        <v>1.3439164160000001</v>
      </c>
      <c r="U96" s="316">
        <v>1.3439164160000001</v>
      </c>
      <c r="V96" s="316">
        <v>1.3439164160000001</v>
      </c>
      <c r="W96" s="316"/>
      <c r="X96" s="314">
        <v>0.23</v>
      </c>
      <c r="Y96" s="314">
        <v>0.23</v>
      </c>
      <c r="Z96" s="314">
        <v>0.23</v>
      </c>
      <c r="AA96" s="314"/>
      <c r="AB96" s="314">
        <v>0.113903565</v>
      </c>
      <c r="AC96" s="314">
        <v>0.113903565</v>
      </c>
      <c r="AD96" s="314">
        <v>0.113903565</v>
      </c>
      <c r="AE96" s="314"/>
      <c r="AF96" s="314">
        <v>0.3</v>
      </c>
      <c r="AG96" s="314">
        <v>0.3</v>
      </c>
      <c r="AH96" s="314">
        <v>0.3</v>
      </c>
      <c r="AI96" s="314"/>
      <c r="AJ96" s="314">
        <v>0.21363637300000002</v>
      </c>
      <c r="AK96" s="314">
        <v>0.21363637300000002</v>
      </c>
      <c r="AL96" s="314">
        <v>0.21363637300000002</v>
      </c>
      <c r="AM96" s="316"/>
      <c r="AN96" s="316">
        <v>30</v>
      </c>
      <c r="AO96" s="316">
        <v>0.4</v>
      </c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76"/>
      <c r="BE96" s="176"/>
      <c r="BF96" s="319">
        <v>39814</v>
      </c>
      <c r="BG96" s="331">
        <v>0.89</v>
      </c>
      <c r="BH96" s="176"/>
      <c r="BI96" s="314"/>
      <c r="BJ96" s="84"/>
      <c r="BK96" s="84"/>
      <c r="BL96" s="84"/>
      <c r="BM96"/>
      <c r="BN96"/>
      <c r="BO96"/>
      <c r="BP96"/>
      <c r="BQ96"/>
      <c r="BR96" s="84"/>
      <c r="BS96" s="84"/>
      <c r="BT96" s="146">
        <f t="shared" si="1"/>
        <v>40026</v>
      </c>
      <c r="BU96" s="145">
        <v>4.7889307005945597E-2</v>
      </c>
      <c r="BV96" s="84"/>
      <c r="BW96" s="84"/>
      <c r="BX96" s="84"/>
      <c r="BY96" s="84"/>
      <c r="BZ96" s="84"/>
      <c r="CA96" s="84"/>
      <c r="CB96" s="84"/>
      <c r="CC96" s="84"/>
      <c r="CD96" s="84"/>
      <c r="CE96" s="84"/>
    </row>
    <row r="97" spans="2:83" ht="12.75" x14ac:dyDescent="0.2">
      <c r="B97" s="329">
        <v>38961</v>
      </c>
      <c r="C97" s="316">
        <v>36.700000000000003</v>
      </c>
      <c r="D97" s="316">
        <v>36.700000000000003</v>
      </c>
      <c r="E97" s="316">
        <v>36.700000000000003</v>
      </c>
      <c r="F97" s="314"/>
      <c r="G97" s="316">
        <v>20.183</v>
      </c>
      <c r="H97" s="316">
        <v>20.183</v>
      </c>
      <c r="I97" s="316">
        <v>20.183</v>
      </c>
      <c r="J97" s="176"/>
      <c r="K97" s="319">
        <v>39845</v>
      </c>
      <c r="L97" s="316">
        <v>32.993000000000002</v>
      </c>
      <c r="M97" s="316">
        <v>32.993000000000002</v>
      </c>
      <c r="N97" s="316">
        <v>32.993000000000002</v>
      </c>
      <c r="O97" s="316"/>
      <c r="P97" s="316">
        <v>31.552000000000003</v>
      </c>
      <c r="Q97" s="316">
        <v>31.552000000000003</v>
      </c>
      <c r="R97" s="316">
        <v>31.552000000000003</v>
      </c>
      <c r="S97" s="316"/>
      <c r="T97" s="316">
        <v>1.3439164160000001</v>
      </c>
      <c r="U97" s="316">
        <v>1.3439164160000001</v>
      </c>
      <c r="V97" s="316">
        <v>1.3439164160000001</v>
      </c>
      <c r="W97" s="316"/>
      <c r="X97" s="314">
        <v>0.23</v>
      </c>
      <c r="Y97" s="314">
        <v>0.23</v>
      </c>
      <c r="Z97" s="314">
        <v>0.23</v>
      </c>
      <c r="AA97" s="314"/>
      <c r="AB97" s="314">
        <v>0.113627064</v>
      </c>
      <c r="AC97" s="314">
        <v>0.113627064</v>
      </c>
      <c r="AD97" s="314">
        <v>0.113627064</v>
      </c>
      <c r="AE97" s="314"/>
      <c r="AF97" s="314">
        <v>0.3</v>
      </c>
      <c r="AG97" s="314">
        <v>0.3</v>
      </c>
      <c r="AH97" s="314">
        <v>0.3</v>
      </c>
      <c r="AI97" s="314"/>
      <c r="AJ97" s="314">
        <v>0.21298107900000002</v>
      </c>
      <c r="AK97" s="314">
        <v>0.21298107900000002</v>
      </c>
      <c r="AL97" s="314">
        <v>0.21298107900000002</v>
      </c>
      <c r="AM97" s="316"/>
      <c r="AN97" s="316">
        <v>30</v>
      </c>
      <c r="AO97" s="316">
        <v>0.4</v>
      </c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76"/>
      <c r="BE97" s="176"/>
      <c r="BF97" s="319">
        <v>39845</v>
      </c>
      <c r="BG97" s="331">
        <v>0.89</v>
      </c>
      <c r="BH97" s="176"/>
      <c r="BI97" s="314"/>
      <c r="BJ97" s="84"/>
      <c r="BK97" s="84"/>
      <c r="BL97" s="84"/>
      <c r="BM97"/>
      <c r="BN97"/>
      <c r="BO97"/>
      <c r="BP97"/>
      <c r="BQ97"/>
      <c r="BR97" s="84"/>
      <c r="BS97" s="84"/>
      <c r="BT97" s="146">
        <f t="shared" si="1"/>
        <v>40057</v>
      </c>
      <c r="BU97" s="145">
        <v>4.7989665115353297E-2</v>
      </c>
      <c r="BV97" s="84"/>
      <c r="BW97" s="84"/>
      <c r="BX97" s="84"/>
      <c r="BY97" s="84"/>
      <c r="BZ97" s="84"/>
      <c r="CA97" s="84"/>
      <c r="CB97" s="84"/>
      <c r="CC97" s="84"/>
      <c r="CD97" s="84"/>
      <c r="CE97" s="84"/>
    </row>
    <row r="98" spans="2:83" ht="12.75" x14ac:dyDescent="0.2">
      <c r="B98" s="329">
        <v>38991</v>
      </c>
      <c r="C98" s="316">
        <v>34.92</v>
      </c>
      <c r="D98" s="316">
        <v>34.92</v>
      </c>
      <c r="E98" s="316">
        <v>34.92</v>
      </c>
      <c r="F98" s="314"/>
      <c r="G98" s="316">
        <v>19.815000000000001</v>
      </c>
      <c r="H98" s="316">
        <v>19.815000000000001</v>
      </c>
      <c r="I98" s="316">
        <v>19.815000000000001</v>
      </c>
      <c r="J98" s="176"/>
      <c r="K98" s="319">
        <v>39873</v>
      </c>
      <c r="L98" s="316">
        <v>31.57</v>
      </c>
      <c r="M98" s="316">
        <v>31.57</v>
      </c>
      <c r="N98" s="316">
        <v>31.57</v>
      </c>
      <c r="O98" s="316"/>
      <c r="P98" s="316">
        <v>30.71</v>
      </c>
      <c r="Q98" s="316">
        <v>30.71</v>
      </c>
      <c r="R98" s="316">
        <v>30.71</v>
      </c>
      <c r="S98" s="316"/>
      <c r="T98" s="316">
        <v>1.3439164160000001</v>
      </c>
      <c r="U98" s="316">
        <v>1.3439164160000001</v>
      </c>
      <c r="V98" s="316">
        <v>1.3439164160000001</v>
      </c>
      <c r="W98" s="316"/>
      <c r="X98" s="314">
        <v>0.22</v>
      </c>
      <c r="Y98" s="314">
        <v>0.22</v>
      </c>
      <c r="Z98" s="314">
        <v>0.22</v>
      </c>
      <c r="AA98" s="314"/>
      <c r="AB98" s="314">
        <v>0.109935489</v>
      </c>
      <c r="AC98" s="314">
        <v>0.109935489</v>
      </c>
      <c r="AD98" s="314">
        <v>0.109935489</v>
      </c>
      <c r="AE98" s="314"/>
      <c r="AF98" s="314">
        <v>0.28999999999999998</v>
      </c>
      <c r="AG98" s="314">
        <v>0.28999999999999998</v>
      </c>
      <c r="AH98" s="314">
        <v>0.28999999999999998</v>
      </c>
      <c r="AI98" s="314"/>
      <c r="AJ98" s="314">
        <v>0.20714944300000002</v>
      </c>
      <c r="AK98" s="314">
        <v>0.20714944300000002</v>
      </c>
      <c r="AL98" s="314">
        <v>0.20714944300000002</v>
      </c>
      <c r="AM98" s="316"/>
      <c r="AN98" s="316">
        <v>30</v>
      </c>
      <c r="AO98" s="316">
        <v>0.4</v>
      </c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76"/>
      <c r="BE98" s="176"/>
      <c r="BF98" s="319">
        <v>39873</v>
      </c>
      <c r="BG98" s="331">
        <v>0.89</v>
      </c>
      <c r="BH98" s="176"/>
      <c r="BI98" s="314"/>
      <c r="BJ98" s="84"/>
      <c r="BK98" s="84"/>
      <c r="BL98" s="84"/>
      <c r="BM98"/>
      <c r="BN98"/>
      <c r="BO98"/>
      <c r="BP98"/>
      <c r="BQ98"/>
      <c r="BR98" s="84"/>
      <c r="BS98" s="84"/>
      <c r="BT98" s="146">
        <f t="shared" si="1"/>
        <v>40087</v>
      </c>
      <c r="BU98" s="145">
        <v>4.8086785869597901E-2</v>
      </c>
      <c r="BV98" s="84"/>
      <c r="BW98" s="84"/>
      <c r="BX98" s="84"/>
      <c r="BY98" s="84"/>
      <c r="BZ98" s="84"/>
      <c r="CA98" s="84"/>
      <c r="CB98" s="84"/>
      <c r="CC98" s="84"/>
      <c r="CD98" s="84"/>
      <c r="CE98" s="84"/>
    </row>
    <row r="99" spans="2:83" ht="12.75" x14ac:dyDescent="0.2">
      <c r="B99" s="329">
        <v>39022</v>
      </c>
      <c r="C99" s="316">
        <v>33.92</v>
      </c>
      <c r="D99" s="316">
        <v>33.92</v>
      </c>
      <c r="E99" s="316">
        <v>33.92</v>
      </c>
      <c r="F99" s="314"/>
      <c r="G99" s="316">
        <v>19.914999999999999</v>
      </c>
      <c r="H99" s="316">
        <v>19.914999999999999</v>
      </c>
      <c r="I99" s="316">
        <v>19.914999999999999</v>
      </c>
      <c r="J99" s="176"/>
      <c r="K99" s="319">
        <v>39904</v>
      </c>
      <c r="L99" s="316">
        <v>30.839000000000002</v>
      </c>
      <c r="M99" s="316">
        <v>30.839000000000002</v>
      </c>
      <c r="N99" s="316">
        <v>30.839000000000002</v>
      </c>
      <c r="O99" s="316"/>
      <c r="P99" s="316">
        <v>29.697000000000003</v>
      </c>
      <c r="Q99" s="316">
        <v>29.697000000000003</v>
      </c>
      <c r="R99" s="316">
        <v>29.697000000000003</v>
      </c>
      <c r="S99" s="316"/>
      <c r="T99" s="316">
        <v>1.3439164160000001</v>
      </c>
      <c r="U99" s="316">
        <v>1.3439164160000001</v>
      </c>
      <c r="V99" s="316">
        <v>1.3439164160000001</v>
      </c>
      <c r="W99" s="316"/>
      <c r="X99" s="314">
        <v>0.22</v>
      </c>
      <c r="Y99" s="314">
        <v>0.22</v>
      </c>
      <c r="Z99" s="314">
        <v>0.22</v>
      </c>
      <c r="AA99" s="314"/>
      <c r="AB99" s="314">
        <v>0.109627405</v>
      </c>
      <c r="AC99" s="314">
        <v>0.109627405</v>
      </c>
      <c r="AD99" s="314">
        <v>0.109627405</v>
      </c>
      <c r="AE99" s="314"/>
      <c r="AF99" s="314">
        <v>0.28999999999999998</v>
      </c>
      <c r="AG99" s="314">
        <v>0.28999999999999998</v>
      </c>
      <c r="AH99" s="314">
        <v>0.28999999999999998</v>
      </c>
      <c r="AI99" s="314"/>
      <c r="AJ99" s="314">
        <v>0.20642601900000002</v>
      </c>
      <c r="AK99" s="314">
        <v>0.20642601900000002</v>
      </c>
      <c r="AL99" s="314">
        <v>0.20642601900000002</v>
      </c>
      <c r="AM99" s="316"/>
      <c r="AN99" s="316">
        <v>31</v>
      </c>
      <c r="AO99" s="316">
        <v>0.4</v>
      </c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76"/>
      <c r="BE99" s="176"/>
      <c r="BF99" s="319">
        <v>39904</v>
      </c>
      <c r="BG99" s="331">
        <v>0.89</v>
      </c>
      <c r="BH99" s="176"/>
      <c r="BI99" s="314"/>
      <c r="BJ99" s="84"/>
      <c r="BK99" s="84"/>
      <c r="BL99" s="84"/>
      <c r="BM99"/>
      <c r="BN99"/>
      <c r="BO99"/>
      <c r="BP99"/>
      <c r="BQ99"/>
      <c r="BR99" s="84"/>
      <c r="BS99" s="84"/>
      <c r="BT99" s="146">
        <f t="shared" si="1"/>
        <v>40118</v>
      </c>
      <c r="BU99" s="145">
        <v>4.8187143985629198E-2</v>
      </c>
      <c r="BV99" s="84"/>
      <c r="BW99" s="84"/>
      <c r="BX99" s="84"/>
      <c r="BY99" s="84"/>
      <c r="BZ99" s="84"/>
      <c r="CA99" s="84"/>
      <c r="CB99" s="84"/>
      <c r="CC99" s="84"/>
      <c r="CD99" s="84"/>
      <c r="CE99" s="84"/>
    </row>
    <row r="100" spans="2:83" ht="12.75" x14ac:dyDescent="0.2">
      <c r="B100" s="329">
        <v>39052</v>
      </c>
      <c r="C100" s="316">
        <v>34.82</v>
      </c>
      <c r="D100" s="316">
        <v>34.82</v>
      </c>
      <c r="E100" s="316">
        <v>34.82</v>
      </c>
      <c r="F100" s="314"/>
      <c r="G100" s="316">
        <v>21.765000000000001</v>
      </c>
      <c r="H100" s="316">
        <v>21.765000000000001</v>
      </c>
      <c r="I100" s="316">
        <v>21.765000000000001</v>
      </c>
      <c r="J100" s="176"/>
      <c r="K100" s="319">
        <v>39934</v>
      </c>
      <c r="L100" s="316">
        <v>32.012999999999998</v>
      </c>
      <c r="M100" s="316">
        <v>32.012999999999998</v>
      </c>
      <c r="N100" s="316">
        <v>32.012999999999998</v>
      </c>
      <c r="O100" s="316"/>
      <c r="P100" s="316">
        <v>32.743000000000002</v>
      </c>
      <c r="Q100" s="316">
        <v>32.743000000000002</v>
      </c>
      <c r="R100" s="316">
        <v>32.743000000000002</v>
      </c>
      <c r="S100" s="316"/>
      <c r="T100" s="316">
        <v>1.3439164160000001</v>
      </c>
      <c r="U100" s="316">
        <v>1.3439164160000001</v>
      </c>
      <c r="V100" s="316">
        <v>1.3439164160000001</v>
      </c>
      <c r="W100" s="316"/>
      <c r="X100" s="314">
        <v>0.22</v>
      </c>
      <c r="Y100" s="314">
        <v>0.22</v>
      </c>
      <c r="Z100" s="314">
        <v>0.22</v>
      </c>
      <c r="AA100" s="314"/>
      <c r="AB100" s="314">
        <v>0.11222826600000001</v>
      </c>
      <c r="AC100" s="314">
        <v>0.11222826600000001</v>
      </c>
      <c r="AD100" s="314">
        <v>0.11222826600000001</v>
      </c>
      <c r="AE100" s="314"/>
      <c r="AF100" s="314">
        <v>0.3</v>
      </c>
      <c r="AG100" s="314">
        <v>0.3</v>
      </c>
      <c r="AH100" s="314">
        <v>0.3</v>
      </c>
      <c r="AI100" s="314"/>
      <c r="AJ100" s="314">
        <v>0.213063271</v>
      </c>
      <c r="AK100" s="314">
        <v>0.213063271</v>
      </c>
      <c r="AL100" s="314">
        <v>0.213063271</v>
      </c>
      <c r="AM100" s="316"/>
      <c r="AN100" s="316">
        <v>31</v>
      </c>
      <c r="AO100" s="316">
        <v>0.4</v>
      </c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76"/>
      <c r="BE100" s="176"/>
      <c r="BF100" s="319">
        <v>39934</v>
      </c>
      <c r="BG100" s="331">
        <v>0.89</v>
      </c>
      <c r="BH100" s="176"/>
      <c r="BI100" s="314"/>
      <c r="BJ100" s="84"/>
      <c r="BK100" s="84"/>
      <c r="BL100" s="84"/>
      <c r="BM100"/>
      <c r="BN100"/>
      <c r="BO100"/>
      <c r="BP100"/>
      <c r="BQ100"/>
      <c r="BR100" s="84"/>
      <c r="BS100" s="84"/>
      <c r="BT100" s="146">
        <f t="shared" si="1"/>
        <v>40148</v>
      </c>
      <c r="BU100" s="145">
        <v>4.8284264746283799E-2</v>
      </c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</row>
    <row r="101" spans="2:83" ht="12.75" x14ac:dyDescent="0.2">
      <c r="B101" s="329">
        <v>39083</v>
      </c>
      <c r="C101" s="316">
        <v>36.22</v>
      </c>
      <c r="D101" s="316">
        <v>36.22</v>
      </c>
      <c r="E101" s="316">
        <v>36.22</v>
      </c>
      <c r="F101" s="314"/>
      <c r="G101" s="316">
        <v>22.582000000000001</v>
      </c>
      <c r="H101" s="316">
        <v>22.582000000000001</v>
      </c>
      <c r="I101" s="316">
        <v>22.582000000000001</v>
      </c>
      <c r="J101" s="176"/>
      <c r="K101" s="319">
        <v>39965</v>
      </c>
      <c r="L101" s="316">
        <v>35.03</v>
      </c>
      <c r="M101" s="316">
        <v>35.03</v>
      </c>
      <c r="N101" s="316">
        <v>35.03</v>
      </c>
      <c r="O101" s="316"/>
      <c r="P101" s="316">
        <v>38.463000000000001</v>
      </c>
      <c r="Q101" s="316">
        <v>38.463000000000001</v>
      </c>
      <c r="R101" s="316">
        <v>38.463000000000001</v>
      </c>
      <c r="S101" s="316"/>
      <c r="T101" s="316">
        <v>1.3439164160000001</v>
      </c>
      <c r="U101" s="316">
        <v>1.3439164160000001</v>
      </c>
      <c r="V101" s="316">
        <v>1.3439164160000001</v>
      </c>
      <c r="W101" s="316"/>
      <c r="X101" s="314">
        <v>0.23</v>
      </c>
      <c r="Y101" s="314">
        <v>0.23</v>
      </c>
      <c r="Z101" s="314">
        <v>0.23</v>
      </c>
      <c r="AA101" s="314"/>
      <c r="AB101" s="314">
        <v>0.112541787</v>
      </c>
      <c r="AC101" s="314">
        <v>0.112541787</v>
      </c>
      <c r="AD101" s="314">
        <v>0.112541787</v>
      </c>
      <c r="AE101" s="314"/>
      <c r="AF101" s="314">
        <v>0.3</v>
      </c>
      <c r="AG101" s="314">
        <v>0.3</v>
      </c>
      <c r="AH101" s="314">
        <v>0.3</v>
      </c>
      <c r="AI101" s="314"/>
      <c r="AJ101" s="314">
        <v>0.21586992800000002</v>
      </c>
      <c r="AK101" s="314">
        <v>0.21586992800000002</v>
      </c>
      <c r="AL101" s="314">
        <v>0.21586992800000002</v>
      </c>
      <c r="AM101" s="316"/>
      <c r="AN101" s="316">
        <v>31</v>
      </c>
      <c r="AO101" s="316">
        <v>0.4</v>
      </c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76"/>
      <c r="BE101" s="176"/>
      <c r="BF101" s="319">
        <v>39965</v>
      </c>
      <c r="BG101" s="331">
        <v>0.89</v>
      </c>
      <c r="BH101" s="176"/>
      <c r="BI101" s="314"/>
      <c r="BJ101" s="84"/>
      <c r="BK101" s="84"/>
      <c r="BL101" s="84"/>
      <c r="BM101"/>
      <c r="BN101"/>
      <c r="BO101"/>
      <c r="BP101"/>
      <c r="BQ101"/>
      <c r="BR101" s="84"/>
      <c r="BS101" s="84"/>
      <c r="BT101" s="146">
        <f t="shared" si="1"/>
        <v>40179</v>
      </c>
      <c r="BU101" s="145">
        <v>4.8384622868937702E-2</v>
      </c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</row>
    <row r="102" spans="2:83" ht="12.75" x14ac:dyDescent="0.2">
      <c r="B102" s="329">
        <v>39114</v>
      </c>
      <c r="C102" s="316">
        <v>35.47</v>
      </c>
      <c r="D102" s="316">
        <v>35.47</v>
      </c>
      <c r="E102" s="316">
        <v>35.47</v>
      </c>
      <c r="F102" s="314"/>
      <c r="G102" s="316">
        <v>23.532</v>
      </c>
      <c r="H102" s="316">
        <v>23.532</v>
      </c>
      <c r="I102" s="316">
        <v>23.532</v>
      </c>
      <c r="J102" s="176"/>
      <c r="K102" s="319">
        <v>39995</v>
      </c>
      <c r="L102" s="316">
        <v>41.7</v>
      </c>
      <c r="M102" s="316">
        <v>41.7</v>
      </c>
      <c r="N102" s="316">
        <v>41.7</v>
      </c>
      <c r="O102" s="316"/>
      <c r="P102" s="316">
        <v>43.63</v>
      </c>
      <c r="Q102" s="316">
        <v>43.63</v>
      </c>
      <c r="R102" s="316">
        <v>43.63</v>
      </c>
      <c r="S102" s="316"/>
      <c r="T102" s="316">
        <v>1.3439164160000001</v>
      </c>
      <c r="U102" s="316">
        <v>1.3439164160000001</v>
      </c>
      <c r="V102" s="316">
        <v>1.3439164160000001</v>
      </c>
      <c r="W102" s="316"/>
      <c r="X102" s="314">
        <v>0.23</v>
      </c>
      <c r="Y102" s="314">
        <v>0.23</v>
      </c>
      <c r="Z102" s="314">
        <v>0.23</v>
      </c>
      <c r="AA102" s="314"/>
      <c r="AB102" s="314">
        <v>0.11346468900000001</v>
      </c>
      <c r="AC102" s="314">
        <v>0.11346468900000001</v>
      </c>
      <c r="AD102" s="314">
        <v>0.11346468900000001</v>
      </c>
      <c r="AE102" s="314"/>
      <c r="AF102" s="314">
        <v>0.31</v>
      </c>
      <c r="AG102" s="314">
        <v>0.31</v>
      </c>
      <c r="AH102" s="314">
        <v>0.31</v>
      </c>
      <c r="AI102" s="314"/>
      <c r="AJ102" s="314">
        <v>0.21880222700000002</v>
      </c>
      <c r="AK102" s="314">
        <v>0.21880222700000002</v>
      </c>
      <c r="AL102" s="314">
        <v>0.21880222700000002</v>
      </c>
      <c r="AM102" s="316"/>
      <c r="AN102" s="316">
        <v>32</v>
      </c>
      <c r="AO102" s="316">
        <v>0.4</v>
      </c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76"/>
      <c r="BE102" s="176"/>
      <c r="BF102" s="319">
        <v>39995</v>
      </c>
      <c r="BG102" s="331">
        <v>0.89</v>
      </c>
      <c r="BH102" s="176"/>
      <c r="BI102" s="314"/>
      <c r="BJ102" s="84"/>
      <c r="BK102" s="84"/>
      <c r="BL102" s="84"/>
      <c r="BM102"/>
      <c r="BN102"/>
      <c r="BO102"/>
      <c r="BP102"/>
      <c r="BQ102"/>
      <c r="BR102" s="84"/>
      <c r="BS102" s="84"/>
      <c r="BT102" s="146">
        <f t="shared" si="1"/>
        <v>40210</v>
      </c>
      <c r="BU102" s="145">
        <v>4.8484980994957003E-2</v>
      </c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</row>
    <row r="103" spans="2:83" ht="12.75" x14ac:dyDescent="0.2">
      <c r="B103" s="329">
        <v>39142</v>
      </c>
      <c r="C103" s="316">
        <v>33.905999999999999</v>
      </c>
      <c r="D103" s="316">
        <v>33.905999999999999</v>
      </c>
      <c r="E103" s="316">
        <v>33.905999999999999</v>
      </c>
      <c r="F103" s="314"/>
      <c r="G103" s="316">
        <v>22.481999999999999</v>
      </c>
      <c r="H103" s="316">
        <v>22.481999999999999</v>
      </c>
      <c r="I103" s="316">
        <v>22.481999999999999</v>
      </c>
      <c r="J103" s="176"/>
      <c r="K103" s="319">
        <v>40026</v>
      </c>
      <c r="L103" s="316">
        <v>38.549999999999997</v>
      </c>
      <c r="M103" s="316">
        <v>38.549999999999997</v>
      </c>
      <c r="N103" s="316">
        <v>38.549999999999997</v>
      </c>
      <c r="O103" s="316"/>
      <c r="P103" s="316">
        <v>40.98</v>
      </c>
      <c r="Q103" s="316">
        <v>40.98</v>
      </c>
      <c r="R103" s="316">
        <v>40.98</v>
      </c>
      <c r="S103" s="316"/>
      <c r="T103" s="316">
        <v>1.3439164160000001</v>
      </c>
      <c r="U103" s="316">
        <v>1.3439164160000001</v>
      </c>
      <c r="V103" s="316">
        <v>1.3439164160000001</v>
      </c>
      <c r="W103" s="316"/>
      <c r="X103" s="314">
        <v>0.23</v>
      </c>
      <c r="Y103" s="314">
        <v>0.23</v>
      </c>
      <c r="Z103" s="314">
        <v>0.23</v>
      </c>
      <c r="AA103" s="314"/>
      <c r="AB103" s="314">
        <v>0.11321474400000001</v>
      </c>
      <c r="AC103" s="314">
        <v>0.11321474400000001</v>
      </c>
      <c r="AD103" s="314">
        <v>0.11321474400000001</v>
      </c>
      <c r="AE103" s="314"/>
      <c r="AF103" s="314">
        <v>0.31</v>
      </c>
      <c r="AG103" s="314">
        <v>0.31</v>
      </c>
      <c r="AH103" s="314">
        <v>0.31</v>
      </c>
      <c r="AI103" s="314"/>
      <c r="AJ103" s="314">
        <v>0.21624019899999999</v>
      </c>
      <c r="AK103" s="314">
        <v>0.21624019899999999</v>
      </c>
      <c r="AL103" s="314">
        <v>0.21624019899999999</v>
      </c>
      <c r="AM103" s="316"/>
      <c r="AN103" s="316">
        <v>32</v>
      </c>
      <c r="AO103" s="316">
        <v>0.4</v>
      </c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76"/>
      <c r="BE103" s="176"/>
      <c r="BF103" s="319">
        <v>40026</v>
      </c>
      <c r="BG103" s="331">
        <v>0.89</v>
      </c>
      <c r="BH103" s="176"/>
      <c r="BI103" s="314"/>
      <c r="BJ103" s="84"/>
      <c r="BK103" s="84"/>
      <c r="BL103" s="84"/>
      <c r="BM103"/>
      <c r="BN103"/>
      <c r="BO103"/>
      <c r="BP103"/>
      <c r="BQ103"/>
      <c r="BR103" s="84"/>
      <c r="BS103" s="84"/>
      <c r="BT103" s="146">
        <f t="shared" si="1"/>
        <v>40238</v>
      </c>
      <c r="BU103" s="145">
        <v>4.8575627047157302E-2</v>
      </c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</row>
    <row r="104" spans="2:83" ht="12.75" x14ac:dyDescent="0.2">
      <c r="B104" s="329">
        <v>39173</v>
      </c>
      <c r="C104" s="316">
        <v>34.69</v>
      </c>
      <c r="D104" s="316">
        <v>34.69</v>
      </c>
      <c r="E104" s="316">
        <v>34.69</v>
      </c>
      <c r="F104" s="314"/>
      <c r="G104" s="316">
        <v>22.182000000000002</v>
      </c>
      <c r="H104" s="316">
        <v>22.182000000000002</v>
      </c>
      <c r="I104" s="316">
        <v>22.182000000000002</v>
      </c>
      <c r="J104" s="176"/>
      <c r="K104" s="319">
        <v>40057</v>
      </c>
      <c r="L104" s="316">
        <v>29.849</v>
      </c>
      <c r="M104" s="316">
        <v>29.849</v>
      </c>
      <c r="N104" s="316">
        <v>29.849</v>
      </c>
      <c r="O104" s="316"/>
      <c r="P104" s="316">
        <v>31.526</v>
      </c>
      <c r="Q104" s="316">
        <v>31.526</v>
      </c>
      <c r="R104" s="316">
        <v>31.526</v>
      </c>
      <c r="S104" s="316"/>
      <c r="T104" s="316">
        <v>1.3439164160000001</v>
      </c>
      <c r="U104" s="316">
        <v>1.3439164160000001</v>
      </c>
      <c r="V104" s="316">
        <v>1.3439164160000001</v>
      </c>
      <c r="W104" s="316"/>
      <c r="X104" s="314">
        <v>0.22</v>
      </c>
      <c r="Y104" s="314">
        <v>0.22</v>
      </c>
      <c r="Z104" s="314">
        <v>0.22</v>
      </c>
      <c r="AA104" s="314"/>
      <c r="AB104" s="314">
        <v>0.111144384</v>
      </c>
      <c r="AC104" s="314">
        <v>0.111144384</v>
      </c>
      <c r="AD104" s="314">
        <v>0.111144384</v>
      </c>
      <c r="AE104" s="314"/>
      <c r="AF104" s="314">
        <v>0.3</v>
      </c>
      <c r="AG104" s="314">
        <v>0.3</v>
      </c>
      <c r="AH104" s="314">
        <v>0.3</v>
      </c>
      <c r="AI104" s="314"/>
      <c r="AJ104" s="314">
        <v>0.20932234199999999</v>
      </c>
      <c r="AK104" s="314">
        <v>0.20932234199999999</v>
      </c>
      <c r="AL104" s="314">
        <v>0.20932234199999999</v>
      </c>
      <c r="AM104" s="316"/>
      <c r="AN104" s="316">
        <v>32</v>
      </c>
      <c r="AO104" s="316">
        <v>0.4</v>
      </c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319">
        <v>40057</v>
      </c>
      <c r="BG104" s="331">
        <v>0.89</v>
      </c>
      <c r="BH104" s="176"/>
      <c r="BI104" s="314"/>
      <c r="BJ104" s="84"/>
      <c r="BK104" s="84"/>
      <c r="BL104" s="84"/>
      <c r="BM104"/>
      <c r="BN104"/>
      <c r="BO104"/>
      <c r="BP104"/>
      <c r="BQ104"/>
      <c r="BR104" s="84"/>
      <c r="BS104" s="84"/>
      <c r="BT104" s="146">
        <f t="shared" si="1"/>
        <v>40269</v>
      </c>
      <c r="BU104" s="145">
        <v>4.8675985179581702E-2</v>
      </c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</row>
    <row r="105" spans="2:83" ht="12.75" x14ac:dyDescent="0.2">
      <c r="B105" s="329">
        <v>39203</v>
      </c>
      <c r="C105" s="316">
        <v>36.65</v>
      </c>
      <c r="D105" s="316">
        <v>36.65</v>
      </c>
      <c r="E105" s="316">
        <v>36.65</v>
      </c>
      <c r="F105" s="314"/>
      <c r="G105" s="316">
        <v>21.782</v>
      </c>
      <c r="H105" s="316">
        <v>21.782</v>
      </c>
      <c r="I105" s="316">
        <v>21.782</v>
      </c>
      <c r="J105" s="176"/>
      <c r="K105" s="319">
        <v>40087</v>
      </c>
      <c r="L105" s="316">
        <v>28.641000000000002</v>
      </c>
      <c r="M105" s="316">
        <v>28.641000000000002</v>
      </c>
      <c r="N105" s="316">
        <v>28.641000000000002</v>
      </c>
      <c r="O105" s="316"/>
      <c r="P105" s="316">
        <v>29.144000000000002</v>
      </c>
      <c r="Q105" s="316">
        <v>29.144000000000002</v>
      </c>
      <c r="R105" s="316">
        <v>29.144000000000002</v>
      </c>
      <c r="S105" s="316"/>
      <c r="T105" s="316">
        <v>1.3439164160000001</v>
      </c>
      <c r="U105" s="316">
        <v>1.3439164160000001</v>
      </c>
      <c r="V105" s="316">
        <v>1.3439164160000001</v>
      </c>
      <c r="W105" s="316"/>
      <c r="X105" s="314">
        <v>0.22</v>
      </c>
      <c r="Y105" s="314">
        <v>0.22</v>
      </c>
      <c r="Z105" s="314">
        <v>0.22</v>
      </c>
      <c r="AA105" s="314"/>
      <c r="AB105" s="314">
        <v>0.109034805</v>
      </c>
      <c r="AC105" s="314">
        <v>0.109034805</v>
      </c>
      <c r="AD105" s="314">
        <v>0.109034805</v>
      </c>
      <c r="AE105" s="314"/>
      <c r="AF105" s="314">
        <v>0.28999999999999998</v>
      </c>
      <c r="AG105" s="314">
        <v>0.28999999999999998</v>
      </c>
      <c r="AH105" s="314">
        <v>0.28999999999999998</v>
      </c>
      <c r="AI105" s="314"/>
      <c r="AJ105" s="314">
        <v>0.20364183499999999</v>
      </c>
      <c r="AK105" s="314">
        <v>0.20364183499999999</v>
      </c>
      <c r="AL105" s="314">
        <v>0.20364183499999999</v>
      </c>
      <c r="AM105" s="316"/>
      <c r="AN105" s="316">
        <v>33</v>
      </c>
      <c r="AO105" s="316">
        <v>0.4</v>
      </c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76"/>
      <c r="BE105" s="176"/>
      <c r="BF105" s="319">
        <v>40087</v>
      </c>
      <c r="BG105" s="331">
        <v>0.89</v>
      </c>
      <c r="BH105" s="176"/>
      <c r="BI105" s="314"/>
      <c r="BJ105" s="84"/>
      <c r="BK105" s="84"/>
      <c r="BL105" s="84"/>
      <c r="BM105"/>
      <c r="BN105"/>
      <c r="BO105"/>
      <c r="BP105"/>
      <c r="BQ105"/>
      <c r="BR105" s="84"/>
      <c r="BS105" s="84"/>
      <c r="BT105" s="146">
        <f t="shared" si="1"/>
        <v>40299</v>
      </c>
      <c r="BU105" s="145">
        <v>4.8773105956099197E-2</v>
      </c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</row>
    <row r="106" spans="2:83" ht="12.75" x14ac:dyDescent="0.2">
      <c r="B106" s="329">
        <v>39234</v>
      </c>
      <c r="C106" s="316">
        <v>40.700000000000003</v>
      </c>
      <c r="D106" s="316">
        <v>40.700000000000003</v>
      </c>
      <c r="E106" s="316">
        <v>40.700000000000003</v>
      </c>
      <c r="F106" s="314"/>
      <c r="G106" s="316">
        <v>22.382000000000001</v>
      </c>
      <c r="H106" s="316">
        <v>22.382000000000001</v>
      </c>
      <c r="I106" s="316">
        <v>22.382000000000001</v>
      </c>
      <c r="J106" s="176"/>
      <c r="K106" s="319">
        <v>40118</v>
      </c>
      <c r="L106" s="316">
        <v>28.891000000000002</v>
      </c>
      <c r="M106" s="316">
        <v>28.891000000000002</v>
      </c>
      <c r="N106" s="316">
        <v>28.891000000000002</v>
      </c>
      <c r="O106" s="316"/>
      <c r="P106" s="316">
        <v>28.644000000000002</v>
      </c>
      <c r="Q106" s="316">
        <v>28.644000000000002</v>
      </c>
      <c r="R106" s="316">
        <v>28.644000000000002</v>
      </c>
      <c r="S106" s="316"/>
      <c r="T106" s="316">
        <v>1.3439164160000001</v>
      </c>
      <c r="U106" s="316">
        <v>1.3439164160000001</v>
      </c>
      <c r="V106" s="316">
        <v>1.3439164160000001</v>
      </c>
      <c r="W106" s="316"/>
      <c r="X106" s="314">
        <v>0.22</v>
      </c>
      <c r="Y106" s="314">
        <v>0.22</v>
      </c>
      <c r="Z106" s="314">
        <v>0.22</v>
      </c>
      <c r="AA106" s="314"/>
      <c r="AB106" s="314">
        <v>0.107506318</v>
      </c>
      <c r="AC106" s="314">
        <v>0.107506318</v>
      </c>
      <c r="AD106" s="314">
        <v>0.107506318</v>
      </c>
      <c r="AE106" s="314"/>
      <c r="AF106" s="314">
        <v>0.28999999999999998</v>
      </c>
      <c r="AG106" s="314">
        <v>0.28999999999999998</v>
      </c>
      <c r="AH106" s="314">
        <v>0.28999999999999998</v>
      </c>
      <c r="AI106" s="314"/>
      <c r="AJ106" s="314">
        <v>0.201495381</v>
      </c>
      <c r="AK106" s="314">
        <v>0.201495381</v>
      </c>
      <c r="AL106" s="314">
        <v>0.201495381</v>
      </c>
      <c r="AM106" s="316"/>
      <c r="AN106" s="316">
        <v>33</v>
      </c>
      <c r="AO106" s="316">
        <v>0.4</v>
      </c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319">
        <v>40118</v>
      </c>
      <c r="BG106" s="331">
        <v>0.89</v>
      </c>
      <c r="BH106" s="176"/>
      <c r="BI106" s="314"/>
      <c r="BJ106" s="84"/>
      <c r="BK106" s="84"/>
      <c r="BL106" s="84"/>
      <c r="BM106"/>
      <c r="BN106"/>
      <c r="BO106"/>
      <c r="BP106"/>
      <c r="BQ106"/>
      <c r="BR106" s="84"/>
      <c r="BS106" s="84"/>
      <c r="BT106" s="146">
        <f t="shared" si="1"/>
        <v>40330</v>
      </c>
      <c r="BU106" s="145">
        <v>4.8873464095144897E-2</v>
      </c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</row>
    <row r="107" spans="2:83" ht="12.75" x14ac:dyDescent="0.2">
      <c r="B107" s="329">
        <v>39264</v>
      </c>
      <c r="C107" s="316">
        <v>50.25</v>
      </c>
      <c r="D107" s="316">
        <v>50.25</v>
      </c>
      <c r="E107" s="316">
        <v>50.25</v>
      </c>
      <c r="F107" s="314"/>
      <c r="G107" s="316">
        <v>23.882000000000001</v>
      </c>
      <c r="H107" s="316">
        <v>23.882000000000001</v>
      </c>
      <c r="I107" s="316">
        <v>23.882000000000001</v>
      </c>
      <c r="J107" s="176"/>
      <c r="K107" s="319">
        <v>40148</v>
      </c>
      <c r="L107" s="316">
        <v>28.956000000000003</v>
      </c>
      <c r="M107" s="316">
        <v>28.956000000000003</v>
      </c>
      <c r="N107" s="316">
        <v>28.956000000000003</v>
      </c>
      <c r="O107" s="316"/>
      <c r="P107" s="316">
        <v>29.354000000000003</v>
      </c>
      <c r="Q107" s="316">
        <v>29.354000000000003</v>
      </c>
      <c r="R107" s="316">
        <v>29.354000000000003</v>
      </c>
      <c r="S107" s="316"/>
      <c r="T107" s="316">
        <v>1.3439164160000001</v>
      </c>
      <c r="U107" s="316">
        <v>1.3439164160000001</v>
      </c>
      <c r="V107" s="316">
        <v>1.3439164160000001</v>
      </c>
      <c r="W107" s="316"/>
      <c r="X107" s="314">
        <v>0.22</v>
      </c>
      <c r="Y107" s="314">
        <v>0.22</v>
      </c>
      <c r="Z107" s="314">
        <v>0.22</v>
      </c>
      <c r="AA107" s="314"/>
      <c r="AB107" s="314">
        <v>0.10783867900000001</v>
      </c>
      <c r="AC107" s="314">
        <v>0.10783867900000001</v>
      </c>
      <c r="AD107" s="314">
        <v>0.10783867900000001</v>
      </c>
      <c r="AE107" s="314"/>
      <c r="AF107" s="314">
        <v>0.28999999999999998</v>
      </c>
      <c r="AG107" s="314">
        <v>0.28999999999999998</v>
      </c>
      <c r="AH107" s="314">
        <v>0.28999999999999998</v>
      </c>
      <c r="AI107" s="314"/>
      <c r="AJ107" s="314">
        <v>0.20157170600000002</v>
      </c>
      <c r="AK107" s="314">
        <v>0.20157170600000002</v>
      </c>
      <c r="AL107" s="314">
        <v>0.20157170600000002</v>
      </c>
      <c r="AM107" s="316"/>
      <c r="AN107" s="316">
        <v>33</v>
      </c>
      <c r="AO107" s="316">
        <v>0.4</v>
      </c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76"/>
      <c r="BE107" s="176"/>
      <c r="BF107" s="319">
        <v>40148</v>
      </c>
      <c r="BG107" s="331">
        <v>0.89</v>
      </c>
      <c r="BH107" s="176"/>
      <c r="BI107" s="314"/>
      <c r="BJ107" s="84"/>
      <c r="BK107" s="84"/>
      <c r="BL107" s="84"/>
      <c r="BM107"/>
      <c r="BN107"/>
      <c r="BO107"/>
      <c r="BP107"/>
      <c r="BQ107"/>
      <c r="BR107" s="84"/>
      <c r="BS107" s="84"/>
      <c r="BT107" s="146">
        <f t="shared" si="1"/>
        <v>40360</v>
      </c>
      <c r="BU107" s="145">
        <v>4.8970584878070197E-2</v>
      </c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</row>
    <row r="108" spans="2:83" ht="12.75" x14ac:dyDescent="0.2">
      <c r="B108" s="329">
        <v>39295</v>
      </c>
      <c r="C108" s="316">
        <v>49.85</v>
      </c>
      <c r="D108" s="316">
        <v>49.85</v>
      </c>
      <c r="E108" s="316">
        <v>49.85</v>
      </c>
      <c r="F108" s="314"/>
      <c r="G108" s="316">
        <v>23.932000000000002</v>
      </c>
      <c r="H108" s="316">
        <v>23.932000000000002</v>
      </c>
      <c r="I108" s="316">
        <v>23.932000000000002</v>
      </c>
      <c r="J108" s="176"/>
      <c r="K108" s="319">
        <v>40179</v>
      </c>
      <c r="L108" s="316">
        <v>34.993000000000002</v>
      </c>
      <c r="M108" s="316">
        <v>34.993000000000002</v>
      </c>
      <c r="N108" s="316">
        <v>34.993000000000002</v>
      </c>
      <c r="O108" s="316"/>
      <c r="P108" s="316">
        <v>33.052</v>
      </c>
      <c r="Q108" s="316">
        <v>33.052</v>
      </c>
      <c r="R108" s="316">
        <v>33.052</v>
      </c>
      <c r="S108" s="316"/>
      <c r="T108" s="316">
        <v>1.3842338320000001</v>
      </c>
      <c r="U108" s="316">
        <v>1.3842338320000001</v>
      </c>
      <c r="V108" s="316">
        <v>1.3842338320000001</v>
      </c>
      <c r="W108" s="316"/>
      <c r="X108" s="314">
        <v>0.22</v>
      </c>
      <c r="Y108" s="314">
        <v>0.22</v>
      </c>
      <c r="Z108" s="314">
        <v>0.22</v>
      </c>
      <c r="AA108" s="314"/>
      <c r="AB108" s="314">
        <v>0.108689569</v>
      </c>
      <c r="AC108" s="314">
        <v>0.108689569</v>
      </c>
      <c r="AD108" s="314">
        <v>0.108689569</v>
      </c>
      <c r="AE108" s="314"/>
      <c r="AF108" s="314">
        <v>0.28999999999999998</v>
      </c>
      <c r="AG108" s="314">
        <v>0.28999999999999998</v>
      </c>
      <c r="AH108" s="314">
        <v>0.28999999999999998</v>
      </c>
      <c r="AI108" s="314"/>
      <c r="AJ108" s="314">
        <v>0.20242785299999999</v>
      </c>
      <c r="AK108" s="314">
        <v>0.20242785299999999</v>
      </c>
      <c r="AL108" s="314">
        <v>0.20242785299999999</v>
      </c>
      <c r="AM108" s="316"/>
      <c r="AN108" s="316">
        <v>34</v>
      </c>
      <c r="AO108" s="316">
        <v>0.4</v>
      </c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76"/>
      <c r="BE108" s="176"/>
      <c r="BF108" s="319">
        <v>40179</v>
      </c>
      <c r="BG108" s="331">
        <v>0.89</v>
      </c>
      <c r="BH108" s="176"/>
      <c r="BI108" s="314"/>
      <c r="BJ108" s="84"/>
      <c r="BK108" s="84"/>
      <c r="BL108" s="84"/>
      <c r="BM108"/>
      <c r="BN108"/>
      <c r="BO108"/>
      <c r="BP108"/>
      <c r="BQ108"/>
      <c r="BR108" s="84"/>
      <c r="BS108" s="84"/>
      <c r="BT108" s="146">
        <f t="shared" si="1"/>
        <v>40391</v>
      </c>
      <c r="BU108" s="145">
        <v>4.9070943023735901E-2</v>
      </c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</row>
    <row r="109" spans="2:83" ht="12.75" x14ac:dyDescent="0.2">
      <c r="B109" s="329">
        <v>39326</v>
      </c>
      <c r="C109" s="316">
        <v>37.6</v>
      </c>
      <c r="D109" s="316">
        <v>37.6</v>
      </c>
      <c r="E109" s="316">
        <v>37.6</v>
      </c>
      <c r="F109" s="314"/>
      <c r="G109" s="316">
        <v>20.883000000000003</v>
      </c>
      <c r="H109" s="316">
        <v>20.883000000000003</v>
      </c>
      <c r="I109" s="316">
        <v>20.883000000000003</v>
      </c>
      <c r="J109" s="176"/>
      <c r="K109" s="319">
        <v>40210</v>
      </c>
      <c r="L109" s="316">
        <v>33.743000000000002</v>
      </c>
      <c r="M109" s="316">
        <v>33.743000000000002</v>
      </c>
      <c r="N109" s="316">
        <v>33.743000000000002</v>
      </c>
      <c r="O109" s="316"/>
      <c r="P109" s="316">
        <v>32.302</v>
      </c>
      <c r="Q109" s="316">
        <v>32.302</v>
      </c>
      <c r="R109" s="316">
        <v>32.302</v>
      </c>
      <c r="S109" s="316"/>
      <c r="T109" s="316">
        <v>1.3842338320000001</v>
      </c>
      <c r="U109" s="316">
        <v>1.3842338320000001</v>
      </c>
      <c r="V109" s="316">
        <v>1.3842338320000001</v>
      </c>
      <c r="W109" s="316"/>
      <c r="X109" s="314">
        <v>0.22</v>
      </c>
      <c r="Y109" s="314">
        <v>0.22</v>
      </c>
      <c r="Z109" s="314">
        <v>0.22</v>
      </c>
      <c r="AA109" s="314"/>
      <c r="AB109" s="314">
        <v>0.108486138</v>
      </c>
      <c r="AC109" s="314">
        <v>0.108486138</v>
      </c>
      <c r="AD109" s="314">
        <v>0.108486138</v>
      </c>
      <c r="AE109" s="314"/>
      <c r="AF109" s="314">
        <v>0.28999999999999998</v>
      </c>
      <c r="AG109" s="314">
        <v>0.28999999999999998</v>
      </c>
      <c r="AH109" s="314">
        <v>0.28999999999999998</v>
      </c>
      <c r="AI109" s="314"/>
      <c r="AJ109" s="314">
        <v>0.20190778200000001</v>
      </c>
      <c r="AK109" s="314">
        <v>0.20190778200000001</v>
      </c>
      <c r="AL109" s="314">
        <v>0.20190778200000001</v>
      </c>
      <c r="AM109" s="316"/>
      <c r="AN109" s="316">
        <v>34</v>
      </c>
      <c r="AO109" s="316">
        <v>0.4</v>
      </c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76"/>
      <c r="BE109" s="176"/>
      <c r="BF109" s="319">
        <v>40210</v>
      </c>
      <c r="BG109" s="331">
        <v>0.89</v>
      </c>
      <c r="BH109" s="176"/>
      <c r="BI109" s="314"/>
      <c r="BJ109" s="84"/>
      <c r="BK109" s="84"/>
      <c r="BL109" s="84"/>
      <c r="BM109"/>
      <c r="BN109"/>
      <c r="BO109"/>
      <c r="BP109"/>
      <c r="BQ109"/>
      <c r="BR109" s="84"/>
      <c r="BS109" s="84"/>
      <c r="BT109" s="146">
        <f t="shared" si="1"/>
        <v>40422</v>
      </c>
      <c r="BU109" s="145">
        <v>4.91713011727666E-2</v>
      </c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</row>
    <row r="110" spans="2:83" ht="12.75" x14ac:dyDescent="0.2">
      <c r="B110" s="329">
        <v>39356</v>
      </c>
      <c r="C110" s="316">
        <v>35.82</v>
      </c>
      <c r="D110" s="316">
        <v>35.82</v>
      </c>
      <c r="E110" s="316">
        <v>35.82</v>
      </c>
      <c r="F110" s="314"/>
      <c r="G110" s="316">
        <v>20.515000000000001</v>
      </c>
      <c r="H110" s="316">
        <v>20.515000000000001</v>
      </c>
      <c r="I110" s="316">
        <v>20.515000000000001</v>
      </c>
      <c r="J110" s="176"/>
      <c r="K110" s="319">
        <v>40238</v>
      </c>
      <c r="L110" s="316">
        <v>32.32</v>
      </c>
      <c r="M110" s="316">
        <v>32.32</v>
      </c>
      <c r="N110" s="316">
        <v>32.32</v>
      </c>
      <c r="O110" s="316"/>
      <c r="P110" s="316">
        <v>31.46</v>
      </c>
      <c r="Q110" s="316">
        <v>31.46</v>
      </c>
      <c r="R110" s="316">
        <v>31.46</v>
      </c>
      <c r="S110" s="316"/>
      <c r="T110" s="316">
        <v>1.3842338320000001</v>
      </c>
      <c r="U110" s="316">
        <v>1.3842338320000001</v>
      </c>
      <c r="V110" s="316">
        <v>1.3842338320000001</v>
      </c>
      <c r="W110" s="316"/>
      <c r="X110" s="314">
        <v>0.21</v>
      </c>
      <c r="Y110" s="314">
        <v>0.21</v>
      </c>
      <c r="Z110" s="314">
        <v>0.21</v>
      </c>
      <c r="AA110" s="314"/>
      <c r="AB110" s="314">
        <v>0.105993564</v>
      </c>
      <c r="AC110" s="314">
        <v>0.105993564</v>
      </c>
      <c r="AD110" s="314">
        <v>0.105993564</v>
      </c>
      <c r="AE110" s="314"/>
      <c r="AF110" s="314">
        <v>0.28999999999999998</v>
      </c>
      <c r="AG110" s="314">
        <v>0.28999999999999998</v>
      </c>
      <c r="AH110" s="314">
        <v>0.28999999999999998</v>
      </c>
      <c r="AI110" s="314"/>
      <c r="AJ110" s="314">
        <v>0.19795417700000001</v>
      </c>
      <c r="AK110" s="314">
        <v>0.19795417700000001</v>
      </c>
      <c r="AL110" s="314">
        <v>0.19795417700000001</v>
      </c>
      <c r="AM110" s="316"/>
      <c r="AN110" s="316">
        <v>34</v>
      </c>
      <c r="AO110" s="316">
        <v>0.4</v>
      </c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76"/>
      <c r="BE110" s="176"/>
      <c r="BF110" s="319">
        <v>40238</v>
      </c>
      <c r="BG110" s="331">
        <v>0.89</v>
      </c>
      <c r="BH110" s="176"/>
      <c r="BI110" s="314"/>
      <c r="BJ110" s="84"/>
      <c r="BK110" s="84"/>
      <c r="BL110" s="84"/>
      <c r="BM110"/>
      <c r="BN110"/>
      <c r="BO110"/>
      <c r="BP110"/>
      <c r="BQ110"/>
      <c r="BR110" s="84"/>
      <c r="BS110" s="84"/>
      <c r="BT110" s="146">
        <f t="shared" si="1"/>
        <v>40452</v>
      </c>
      <c r="BU110" s="145">
        <v>4.9268421965353901E-2</v>
      </c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</row>
    <row r="111" spans="2:83" ht="12.75" x14ac:dyDescent="0.2">
      <c r="B111" s="329">
        <v>39387</v>
      </c>
      <c r="C111" s="316">
        <v>34.82</v>
      </c>
      <c r="D111" s="316">
        <v>34.82</v>
      </c>
      <c r="E111" s="316">
        <v>34.82</v>
      </c>
      <c r="F111" s="314"/>
      <c r="G111" s="316">
        <v>20.614999999999998</v>
      </c>
      <c r="H111" s="316">
        <v>20.614999999999998</v>
      </c>
      <c r="I111" s="316">
        <v>20.614999999999998</v>
      </c>
      <c r="J111" s="176"/>
      <c r="K111" s="319">
        <v>40269</v>
      </c>
      <c r="L111" s="316">
        <v>31.589000000000002</v>
      </c>
      <c r="M111" s="316">
        <v>31.589000000000002</v>
      </c>
      <c r="N111" s="316">
        <v>31.589000000000002</v>
      </c>
      <c r="O111" s="316"/>
      <c r="P111" s="316">
        <v>30.447000000000003</v>
      </c>
      <c r="Q111" s="316">
        <v>30.447000000000003</v>
      </c>
      <c r="R111" s="316">
        <v>30.447000000000003</v>
      </c>
      <c r="S111" s="316"/>
      <c r="T111" s="316">
        <v>1.3842338320000001</v>
      </c>
      <c r="U111" s="316">
        <v>1.3842338320000001</v>
      </c>
      <c r="V111" s="316">
        <v>1.3842338320000001</v>
      </c>
      <c r="W111" s="316"/>
      <c r="X111" s="314">
        <v>0.21</v>
      </c>
      <c r="Y111" s="314">
        <v>0.21</v>
      </c>
      <c r="Z111" s="314">
        <v>0.21</v>
      </c>
      <c r="AA111" s="314"/>
      <c r="AB111" s="314">
        <v>0.10576727600000001</v>
      </c>
      <c r="AC111" s="314">
        <v>0.10576727600000001</v>
      </c>
      <c r="AD111" s="314">
        <v>0.10576727600000001</v>
      </c>
      <c r="AE111" s="314"/>
      <c r="AF111" s="314">
        <v>0.28999999999999998</v>
      </c>
      <c r="AG111" s="314">
        <v>0.28999999999999998</v>
      </c>
      <c r="AH111" s="314">
        <v>0.28999999999999998</v>
      </c>
      <c r="AI111" s="314"/>
      <c r="AJ111" s="314">
        <v>0.197386534</v>
      </c>
      <c r="AK111" s="314">
        <v>0.197386534</v>
      </c>
      <c r="AL111" s="314">
        <v>0.197386534</v>
      </c>
      <c r="AM111" s="316"/>
      <c r="AN111" s="316">
        <v>35</v>
      </c>
      <c r="AO111" s="316">
        <v>0.4</v>
      </c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76"/>
      <c r="BE111" s="176"/>
      <c r="BF111" s="319">
        <v>40269</v>
      </c>
      <c r="BG111" s="331">
        <v>0.89</v>
      </c>
      <c r="BH111" s="176"/>
      <c r="BI111" s="314"/>
      <c r="BJ111" s="84"/>
      <c r="BK111" s="84"/>
      <c r="BL111" s="84"/>
      <c r="BM111"/>
      <c r="BN111"/>
      <c r="BO111"/>
      <c r="BP111"/>
      <c r="BQ111"/>
      <c r="BR111" s="84"/>
      <c r="BS111" s="84"/>
      <c r="BT111" s="146">
        <f t="shared" si="1"/>
        <v>40483</v>
      </c>
      <c r="BU111" s="145">
        <v>4.9368780121003597E-2</v>
      </c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</row>
    <row r="112" spans="2:83" ht="12.75" x14ac:dyDescent="0.2">
      <c r="B112" s="329">
        <v>39417</v>
      </c>
      <c r="C112" s="316">
        <v>35.72</v>
      </c>
      <c r="D112" s="316">
        <v>35.72</v>
      </c>
      <c r="E112" s="316">
        <v>35.72</v>
      </c>
      <c r="F112" s="314"/>
      <c r="G112" s="316">
        <v>22.465</v>
      </c>
      <c r="H112" s="316">
        <v>22.465</v>
      </c>
      <c r="I112" s="316">
        <v>22.465</v>
      </c>
      <c r="J112" s="176"/>
      <c r="K112" s="319">
        <v>40299</v>
      </c>
      <c r="L112" s="316">
        <v>32.762999999999998</v>
      </c>
      <c r="M112" s="316">
        <v>32.762999999999998</v>
      </c>
      <c r="N112" s="316">
        <v>32.762999999999998</v>
      </c>
      <c r="O112" s="316"/>
      <c r="P112" s="316">
        <v>33.493000000000002</v>
      </c>
      <c r="Q112" s="316">
        <v>33.493000000000002</v>
      </c>
      <c r="R112" s="316">
        <v>33.493000000000002</v>
      </c>
      <c r="S112" s="316"/>
      <c r="T112" s="316">
        <v>1.3842338320000001</v>
      </c>
      <c r="U112" s="316">
        <v>1.3842338320000001</v>
      </c>
      <c r="V112" s="316">
        <v>1.3842338320000001</v>
      </c>
      <c r="W112" s="316"/>
      <c r="X112" s="314">
        <v>0.21</v>
      </c>
      <c r="Y112" s="314">
        <v>0.21</v>
      </c>
      <c r="Z112" s="314">
        <v>0.21</v>
      </c>
      <c r="AA112" s="314"/>
      <c r="AB112" s="314">
        <v>0.10749423700000001</v>
      </c>
      <c r="AC112" s="314">
        <v>0.10749423700000001</v>
      </c>
      <c r="AD112" s="314">
        <v>0.10749423700000001</v>
      </c>
      <c r="AE112" s="314"/>
      <c r="AF112" s="314">
        <v>0.3</v>
      </c>
      <c r="AG112" s="314">
        <v>0.3</v>
      </c>
      <c r="AH112" s="314">
        <v>0.3</v>
      </c>
      <c r="AI112" s="314"/>
      <c r="AJ112" s="314">
        <v>0.20170982100000001</v>
      </c>
      <c r="AK112" s="314">
        <v>0.20170982100000001</v>
      </c>
      <c r="AL112" s="314">
        <v>0.20170982100000001</v>
      </c>
      <c r="AM112" s="316"/>
      <c r="AN112" s="316">
        <v>35</v>
      </c>
      <c r="AO112" s="316">
        <v>0.4</v>
      </c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76"/>
      <c r="BE112" s="176"/>
      <c r="BF112" s="319">
        <v>40299</v>
      </c>
      <c r="BG112" s="331">
        <v>0.89</v>
      </c>
      <c r="BH112" s="176"/>
      <c r="BI112" s="314"/>
      <c r="BJ112" s="84"/>
      <c r="BK112" s="84"/>
      <c r="BL112" s="84"/>
      <c r="BM112"/>
      <c r="BN112"/>
      <c r="BO112"/>
      <c r="BP112"/>
      <c r="BQ112"/>
      <c r="BR112" s="84"/>
      <c r="BS112" s="84"/>
      <c r="BT112" s="146">
        <f t="shared" si="1"/>
        <v>40513</v>
      </c>
      <c r="BU112" s="145">
        <v>4.9465900919997398E-2</v>
      </c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</row>
    <row r="113" spans="2:83" ht="12.75" x14ac:dyDescent="0.2">
      <c r="B113" s="329">
        <v>39448</v>
      </c>
      <c r="C113" s="316">
        <v>37.119999999999997</v>
      </c>
      <c r="D113" s="316">
        <v>37.119999999999997</v>
      </c>
      <c r="E113" s="316">
        <v>37.119999999999997</v>
      </c>
      <c r="F113" s="314"/>
      <c r="G113" s="316">
        <v>23.282</v>
      </c>
      <c r="H113" s="316">
        <v>23.282</v>
      </c>
      <c r="I113" s="316">
        <v>23.282</v>
      </c>
      <c r="J113" s="176"/>
      <c r="K113" s="319">
        <v>40330</v>
      </c>
      <c r="L113" s="316">
        <v>36.53</v>
      </c>
      <c r="M113" s="316">
        <v>36.53</v>
      </c>
      <c r="N113" s="316">
        <v>36.53</v>
      </c>
      <c r="O113" s="316"/>
      <c r="P113" s="316">
        <v>39.963000000000001</v>
      </c>
      <c r="Q113" s="316">
        <v>39.963000000000001</v>
      </c>
      <c r="R113" s="316">
        <v>39.963000000000001</v>
      </c>
      <c r="S113" s="316"/>
      <c r="T113" s="316">
        <v>1.3842338320000001</v>
      </c>
      <c r="U113" s="316">
        <v>1.3842338320000001</v>
      </c>
      <c r="V113" s="316">
        <v>1.3842338320000001</v>
      </c>
      <c r="W113" s="316"/>
      <c r="X113" s="314">
        <v>0.22</v>
      </c>
      <c r="Y113" s="314">
        <v>0.22</v>
      </c>
      <c r="Z113" s="314">
        <v>0.22</v>
      </c>
      <c r="AA113" s="314"/>
      <c r="AB113" s="314">
        <v>0.10768741400000001</v>
      </c>
      <c r="AC113" s="314">
        <v>0.10768741400000001</v>
      </c>
      <c r="AD113" s="314">
        <v>0.10768741400000001</v>
      </c>
      <c r="AE113" s="314"/>
      <c r="AF113" s="314">
        <v>0.3</v>
      </c>
      <c r="AG113" s="314">
        <v>0.3</v>
      </c>
      <c r="AH113" s="314">
        <v>0.3</v>
      </c>
      <c r="AI113" s="314"/>
      <c r="AJ113" s="314">
        <v>0.20349402799999999</v>
      </c>
      <c r="AK113" s="314">
        <v>0.20349402799999999</v>
      </c>
      <c r="AL113" s="314">
        <v>0.20349402799999999</v>
      </c>
      <c r="AM113" s="316"/>
      <c r="AN113" s="316">
        <v>35</v>
      </c>
      <c r="AO113" s="316">
        <v>0.4</v>
      </c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76"/>
      <c r="BE113" s="176"/>
      <c r="BF113" s="319">
        <v>40330</v>
      </c>
      <c r="BG113" s="331">
        <v>0.89</v>
      </c>
      <c r="BH113" s="176"/>
      <c r="BI113" s="314"/>
      <c r="BJ113" s="84"/>
      <c r="BK113" s="84"/>
      <c r="BL113" s="84"/>
      <c r="BM113"/>
      <c r="BN113"/>
      <c r="BO113"/>
      <c r="BP113"/>
      <c r="BQ113"/>
      <c r="BR113" s="84"/>
      <c r="BS113" s="84"/>
      <c r="BT113" s="146">
        <f t="shared" si="1"/>
        <v>40544</v>
      </c>
      <c r="BU113" s="145">
        <v>4.9566259082266299E-2</v>
      </c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</row>
    <row r="114" spans="2:83" ht="12.75" x14ac:dyDescent="0.2">
      <c r="B114" s="329">
        <v>39479</v>
      </c>
      <c r="C114" s="316">
        <v>36.369999999999997</v>
      </c>
      <c r="D114" s="316">
        <v>36.369999999999997</v>
      </c>
      <c r="E114" s="316">
        <v>36.369999999999997</v>
      </c>
      <c r="F114" s="314"/>
      <c r="G114" s="316">
        <v>24.232000000000003</v>
      </c>
      <c r="H114" s="316">
        <v>24.232000000000003</v>
      </c>
      <c r="I114" s="316">
        <v>24.232000000000003</v>
      </c>
      <c r="J114" s="176"/>
      <c r="K114" s="319">
        <v>40360</v>
      </c>
      <c r="L114" s="316">
        <v>42.2</v>
      </c>
      <c r="M114" s="316">
        <v>42.2</v>
      </c>
      <c r="N114" s="316">
        <v>42.2</v>
      </c>
      <c r="O114" s="316"/>
      <c r="P114" s="316">
        <v>44.38</v>
      </c>
      <c r="Q114" s="316">
        <v>44.38</v>
      </c>
      <c r="R114" s="316">
        <v>44.38</v>
      </c>
      <c r="S114" s="316"/>
      <c r="T114" s="316">
        <v>1.3842338320000001</v>
      </c>
      <c r="U114" s="316">
        <v>1.3842338320000001</v>
      </c>
      <c r="V114" s="316">
        <v>1.3842338320000001</v>
      </c>
      <c r="W114" s="316"/>
      <c r="X114" s="314">
        <v>0.22</v>
      </c>
      <c r="Y114" s="314">
        <v>0.22</v>
      </c>
      <c r="Z114" s="314">
        <v>0.22</v>
      </c>
      <c r="AA114" s="314"/>
      <c r="AB114" s="314">
        <v>0.108291209</v>
      </c>
      <c r="AC114" s="314">
        <v>0.108291209</v>
      </c>
      <c r="AD114" s="314">
        <v>0.108291209</v>
      </c>
      <c r="AE114" s="314"/>
      <c r="AF114" s="314">
        <v>0.3</v>
      </c>
      <c r="AG114" s="314">
        <v>0.3</v>
      </c>
      <c r="AH114" s="314">
        <v>0.3</v>
      </c>
      <c r="AI114" s="314"/>
      <c r="AJ114" s="314">
        <v>0.20536596500000001</v>
      </c>
      <c r="AK114" s="314">
        <v>0.20536596500000001</v>
      </c>
      <c r="AL114" s="314">
        <v>0.20536596500000001</v>
      </c>
      <c r="AM114" s="316"/>
      <c r="AN114" s="316">
        <v>36</v>
      </c>
      <c r="AO114" s="316">
        <v>0.4</v>
      </c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76"/>
      <c r="BE114" s="176"/>
      <c r="BF114" s="319">
        <v>40360</v>
      </c>
      <c r="BG114" s="331">
        <v>0.89</v>
      </c>
      <c r="BH114" s="176"/>
      <c r="BI114" s="314"/>
      <c r="BJ114" s="84"/>
      <c r="BK114" s="84"/>
      <c r="BL114" s="84"/>
      <c r="BM114"/>
      <c r="BN114"/>
      <c r="BO114"/>
      <c r="BP114"/>
      <c r="BQ114"/>
      <c r="BR114" s="84"/>
      <c r="BS114" s="84"/>
      <c r="BT114" s="146">
        <f t="shared" si="1"/>
        <v>40575</v>
      </c>
      <c r="BU114" s="145">
        <v>4.9666617247898802E-2</v>
      </c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</row>
    <row r="115" spans="2:83" ht="12.75" x14ac:dyDescent="0.2">
      <c r="B115" s="329">
        <v>39508</v>
      </c>
      <c r="C115" s="316">
        <v>34.806000000000004</v>
      </c>
      <c r="D115" s="316">
        <v>34.806000000000004</v>
      </c>
      <c r="E115" s="316">
        <v>34.806000000000004</v>
      </c>
      <c r="F115" s="314"/>
      <c r="G115" s="316">
        <v>23.182000000000002</v>
      </c>
      <c r="H115" s="316">
        <v>23.182000000000002</v>
      </c>
      <c r="I115" s="316">
        <v>23.182000000000002</v>
      </c>
      <c r="J115" s="176"/>
      <c r="K115" s="319">
        <v>40391</v>
      </c>
      <c r="L115" s="316">
        <v>39.049999999999997</v>
      </c>
      <c r="M115" s="316">
        <v>39.049999999999997</v>
      </c>
      <c r="N115" s="316">
        <v>39.049999999999997</v>
      </c>
      <c r="O115" s="316"/>
      <c r="P115" s="316">
        <v>41.73</v>
      </c>
      <c r="Q115" s="316">
        <v>41.73</v>
      </c>
      <c r="R115" s="316">
        <v>41.73</v>
      </c>
      <c r="S115" s="316"/>
      <c r="T115" s="316">
        <v>1.3842338320000001</v>
      </c>
      <c r="U115" s="316">
        <v>1.3842338320000001</v>
      </c>
      <c r="V115" s="316">
        <v>1.3842338320000001</v>
      </c>
      <c r="W115" s="316"/>
      <c r="X115" s="314">
        <v>0.22</v>
      </c>
      <c r="Y115" s="314">
        <v>0.22</v>
      </c>
      <c r="Z115" s="314">
        <v>0.22</v>
      </c>
      <c r="AA115" s="314"/>
      <c r="AB115" s="314">
        <v>0.108106996</v>
      </c>
      <c r="AC115" s="314">
        <v>0.108106996</v>
      </c>
      <c r="AD115" s="314">
        <v>0.108106996</v>
      </c>
      <c r="AE115" s="314"/>
      <c r="AF115" s="314">
        <v>0.3</v>
      </c>
      <c r="AG115" s="314">
        <v>0.3</v>
      </c>
      <c r="AH115" s="314">
        <v>0.3</v>
      </c>
      <c r="AI115" s="314"/>
      <c r="AJ115" s="314">
        <v>0.203582335</v>
      </c>
      <c r="AK115" s="314">
        <v>0.203582335</v>
      </c>
      <c r="AL115" s="314">
        <v>0.203582335</v>
      </c>
      <c r="AM115" s="316"/>
      <c r="AN115" s="316">
        <v>36</v>
      </c>
      <c r="AO115" s="316">
        <v>0.4</v>
      </c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76"/>
      <c r="BE115" s="176"/>
      <c r="BF115" s="319">
        <v>40391</v>
      </c>
      <c r="BG115" s="331">
        <v>0.89</v>
      </c>
      <c r="BH115" s="176"/>
      <c r="BI115" s="314"/>
      <c r="BJ115" s="84"/>
      <c r="BK115" s="84"/>
      <c r="BL115" s="84"/>
      <c r="BM115"/>
      <c r="BN115"/>
      <c r="BO115"/>
      <c r="BP115"/>
      <c r="BQ115"/>
      <c r="BR115" s="84"/>
      <c r="BS115" s="84"/>
      <c r="BT115" s="146">
        <f t="shared" si="1"/>
        <v>40603</v>
      </c>
      <c r="BU115" s="145">
        <v>4.9757263335877197E-2</v>
      </c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</row>
    <row r="116" spans="2:83" ht="12.75" x14ac:dyDescent="0.2">
      <c r="B116" s="329">
        <v>39539</v>
      </c>
      <c r="C116" s="316">
        <v>35.590000000000003</v>
      </c>
      <c r="D116" s="316">
        <v>35.590000000000003</v>
      </c>
      <c r="E116" s="316">
        <v>35.590000000000003</v>
      </c>
      <c r="F116" s="314"/>
      <c r="G116" s="316">
        <v>22.882000000000001</v>
      </c>
      <c r="H116" s="316">
        <v>22.882000000000001</v>
      </c>
      <c r="I116" s="316">
        <v>22.882000000000001</v>
      </c>
      <c r="J116" s="176"/>
      <c r="K116" s="319">
        <v>40422</v>
      </c>
      <c r="L116" s="316">
        <v>30.599</v>
      </c>
      <c r="M116" s="316">
        <v>30.599</v>
      </c>
      <c r="N116" s="316">
        <v>30.599</v>
      </c>
      <c r="O116" s="316"/>
      <c r="P116" s="316">
        <v>32.276000000000003</v>
      </c>
      <c r="Q116" s="316">
        <v>32.276000000000003</v>
      </c>
      <c r="R116" s="316">
        <v>32.276000000000003</v>
      </c>
      <c r="S116" s="316"/>
      <c r="T116" s="316">
        <v>1.3842338320000001</v>
      </c>
      <c r="U116" s="316">
        <v>1.3842338320000001</v>
      </c>
      <c r="V116" s="316">
        <v>1.3842338320000001</v>
      </c>
      <c r="W116" s="316"/>
      <c r="X116" s="314">
        <v>0.21</v>
      </c>
      <c r="Y116" s="314">
        <v>0.21</v>
      </c>
      <c r="Z116" s="314">
        <v>0.21</v>
      </c>
      <c r="AA116" s="314"/>
      <c r="AB116" s="314">
        <v>0.106696523</v>
      </c>
      <c r="AC116" s="314">
        <v>0.106696523</v>
      </c>
      <c r="AD116" s="314">
        <v>0.106696523</v>
      </c>
      <c r="AE116" s="314"/>
      <c r="AF116" s="314">
        <v>0.3</v>
      </c>
      <c r="AG116" s="314">
        <v>0.3</v>
      </c>
      <c r="AH116" s="314">
        <v>0.3</v>
      </c>
      <c r="AI116" s="314"/>
      <c r="AJ116" s="314">
        <v>0.19889288199999999</v>
      </c>
      <c r="AK116" s="314">
        <v>0.19889288199999999</v>
      </c>
      <c r="AL116" s="314">
        <v>0.19889288199999999</v>
      </c>
      <c r="AM116" s="316"/>
      <c r="AN116" s="316">
        <v>36</v>
      </c>
      <c r="AO116" s="316">
        <v>0.4</v>
      </c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319">
        <v>40422</v>
      </c>
      <c r="BG116" s="331">
        <v>0.89</v>
      </c>
      <c r="BH116" s="176"/>
      <c r="BI116" s="314"/>
      <c r="BJ116" s="84"/>
      <c r="BK116" s="84"/>
      <c r="BL116" s="84"/>
      <c r="BM116"/>
      <c r="BN116"/>
      <c r="BO116"/>
      <c r="BP116"/>
      <c r="BQ116"/>
      <c r="BR116" s="84"/>
      <c r="BS116" s="84"/>
      <c r="BT116" s="146">
        <f t="shared" si="1"/>
        <v>40634</v>
      </c>
      <c r="BU116" s="145">
        <v>4.9857621507910697E-2</v>
      </c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</row>
    <row r="117" spans="2:83" ht="12.75" x14ac:dyDescent="0.2">
      <c r="B117" s="329">
        <v>39569</v>
      </c>
      <c r="C117" s="316">
        <v>37.549999999999997</v>
      </c>
      <c r="D117" s="316">
        <v>37.549999999999997</v>
      </c>
      <c r="E117" s="316">
        <v>37.549999999999997</v>
      </c>
      <c r="F117" s="314"/>
      <c r="G117" s="316">
        <v>22.481999999999999</v>
      </c>
      <c r="H117" s="316">
        <v>22.481999999999999</v>
      </c>
      <c r="I117" s="316">
        <v>22.481999999999999</v>
      </c>
      <c r="J117" s="176"/>
      <c r="K117" s="319">
        <v>40452</v>
      </c>
      <c r="L117" s="316">
        <v>29.391000000000002</v>
      </c>
      <c r="M117" s="316">
        <v>29.391000000000002</v>
      </c>
      <c r="N117" s="316">
        <v>29.391000000000002</v>
      </c>
      <c r="O117" s="316"/>
      <c r="P117" s="316">
        <v>29.894000000000002</v>
      </c>
      <c r="Q117" s="316">
        <v>29.894000000000002</v>
      </c>
      <c r="R117" s="316">
        <v>29.894000000000002</v>
      </c>
      <c r="S117" s="316"/>
      <c r="T117" s="316">
        <v>1.3842338320000001</v>
      </c>
      <c r="U117" s="316">
        <v>1.3842338320000001</v>
      </c>
      <c r="V117" s="316">
        <v>1.3842338320000001</v>
      </c>
      <c r="W117" s="316"/>
      <c r="X117" s="314">
        <v>0.21</v>
      </c>
      <c r="Y117" s="314">
        <v>0.21</v>
      </c>
      <c r="Z117" s="314">
        <v>0.21</v>
      </c>
      <c r="AA117" s="314"/>
      <c r="AB117" s="314">
        <v>0.105257667</v>
      </c>
      <c r="AC117" s="314">
        <v>0.105257667</v>
      </c>
      <c r="AD117" s="314">
        <v>0.105257667</v>
      </c>
      <c r="AE117" s="314"/>
      <c r="AF117" s="314">
        <v>0.28999999999999998</v>
      </c>
      <c r="AG117" s="314">
        <v>0.28999999999999998</v>
      </c>
      <c r="AH117" s="314">
        <v>0.28999999999999998</v>
      </c>
      <c r="AI117" s="314"/>
      <c r="AJ117" s="314">
        <v>0.19502219700000001</v>
      </c>
      <c r="AK117" s="314">
        <v>0.19502219700000001</v>
      </c>
      <c r="AL117" s="314">
        <v>0.19502219700000001</v>
      </c>
      <c r="AM117" s="316"/>
      <c r="AN117" s="316">
        <v>37</v>
      </c>
      <c r="AO117" s="316">
        <v>0.4</v>
      </c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319">
        <v>40452</v>
      </c>
      <c r="BG117" s="331">
        <v>0.89</v>
      </c>
      <c r="BH117" s="176"/>
      <c r="BI117" s="314"/>
      <c r="BJ117" s="84"/>
      <c r="BK117" s="84"/>
      <c r="BL117" s="84"/>
      <c r="BM117"/>
      <c r="BN117"/>
      <c r="BO117"/>
      <c r="BP117"/>
      <c r="BQ117"/>
      <c r="BR117" s="84"/>
      <c r="BS117" s="84"/>
      <c r="BT117" s="146">
        <f t="shared" si="1"/>
        <v>40664</v>
      </c>
      <c r="BU117" s="145">
        <v>4.9954742322757997E-2</v>
      </c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</row>
    <row r="118" spans="2:83" ht="12.75" x14ac:dyDescent="0.2">
      <c r="B118" s="329">
        <v>39600</v>
      </c>
      <c r="C118" s="316">
        <v>41.6</v>
      </c>
      <c r="D118" s="316">
        <v>41.6</v>
      </c>
      <c r="E118" s="316">
        <v>41.6</v>
      </c>
      <c r="F118" s="314"/>
      <c r="G118" s="316">
        <v>23.082000000000001</v>
      </c>
      <c r="H118" s="316">
        <v>23.082000000000001</v>
      </c>
      <c r="I118" s="316">
        <v>23.082000000000001</v>
      </c>
      <c r="J118" s="176"/>
      <c r="K118" s="319">
        <v>40483</v>
      </c>
      <c r="L118" s="316">
        <v>29.641000000000002</v>
      </c>
      <c r="M118" s="316">
        <v>29.641000000000002</v>
      </c>
      <c r="N118" s="316">
        <v>29.641000000000002</v>
      </c>
      <c r="O118" s="316"/>
      <c r="P118" s="316">
        <v>29.394000000000002</v>
      </c>
      <c r="Q118" s="316">
        <v>29.394000000000002</v>
      </c>
      <c r="R118" s="316">
        <v>29.394000000000002</v>
      </c>
      <c r="S118" s="316"/>
      <c r="T118" s="316">
        <v>1.3842338320000001</v>
      </c>
      <c r="U118" s="316">
        <v>1.3842338320000001</v>
      </c>
      <c r="V118" s="316">
        <v>1.3842338320000001</v>
      </c>
      <c r="W118" s="316"/>
      <c r="X118" s="314">
        <v>0.21</v>
      </c>
      <c r="Y118" s="314">
        <v>0.21</v>
      </c>
      <c r="Z118" s="314">
        <v>0.21</v>
      </c>
      <c r="AA118" s="314"/>
      <c r="AB118" s="314">
        <v>0.104208957</v>
      </c>
      <c r="AC118" s="314">
        <v>0.104208957</v>
      </c>
      <c r="AD118" s="314">
        <v>0.104208957</v>
      </c>
      <c r="AE118" s="314"/>
      <c r="AF118" s="314">
        <v>0.28999999999999998</v>
      </c>
      <c r="AG118" s="314">
        <v>0.28999999999999998</v>
      </c>
      <c r="AH118" s="314">
        <v>0.28999999999999998</v>
      </c>
      <c r="AI118" s="314"/>
      <c r="AJ118" s="314">
        <v>0.193506135</v>
      </c>
      <c r="AK118" s="314">
        <v>0.193506135</v>
      </c>
      <c r="AL118" s="314">
        <v>0.193506135</v>
      </c>
      <c r="AM118" s="316"/>
      <c r="AN118" s="316">
        <v>37</v>
      </c>
      <c r="AO118" s="316">
        <v>0.4</v>
      </c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319">
        <v>40483</v>
      </c>
      <c r="BG118" s="331">
        <v>0.89</v>
      </c>
      <c r="BH118" s="176"/>
      <c r="BI118" s="314"/>
      <c r="BJ118" s="84"/>
      <c r="BK118" s="84"/>
      <c r="BL118" s="84"/>
      <c r="BM118"/>
      <c r="BN118"/>
      <c r="BO118"/>
      <c r="BP118"/>
      <c r="BQ118"/>
      <c r="BR118" s="84"/>
      <c r="BS118" s="84"/>
      <c r="BT118" s="146">
        <f t="shared" si="1"/>
        <v>40695</v>
      </c>
      <c r="BU118" s="145">
        <v>5.0055100501409398E-2</v>
      </c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</row>
    <row r="119" spans="2:83" ht="12.75" x14ac:dyDescent="0.2">
      <c r="B119" s="329">
        <v>39630</v>
      </c>
      <c r="C119" s="316">
        <v>51.15</v>
      </c>
      <c r="D119" s="316">
        <v>51.15</v>
      </c>
      <c r="E119" s="316">
        <v>51.15</v>
      </c>
      <c r="F119" s="314"/>
      <c r="G119" s="316">
        <v>24.582000000000001</v>
      </c>
      <c r="H119" s="316">
        <v>24.582000000000001</v>
      </c>
      <c r="I119" s="316">
        <v>24.582000000000001</v>
      </c>
      <c r="J119" s="176"/>
      <c r="K119" s="319">
        <v>40513</v>
      </c>
      <c r="L119" s="316">
        <v>29.706000000000003</v>
      </c>
      <c r="M119" s="316">
        <v>29.706000000000003</v>
      </c>
      <c r="N119" s="316">
        <v>29.706000000000003</v>
      </c>
      <c r="O119" s="316"/>
      <c r="P119" s="316">
        <v>30.104000000000003</v>
      </c>
      <c r="Q119" s="316">
        <v>30.104000000000003</v>
      </c>
      <c r="R119" s="316">
        <v>30.104000000000003</v>
      </c>
      <c r="S119" s="316"/>
      <c r="T119" s="316">
        <v>1.3842338320000001</v>
      </c>
      <c r="U119" s="316">
        <v>1.3842338320000001</v>
      </c>
      <c r="V119" s="316">
        <v>1.3842338320000001</v>
      </c>
      <c r="W119" s="316"/>
      <c r="X119" s="314">
        <v>0.21</v>
      </c>
      <c r="Y119" s="314">
        <v>0.21</v>
      </c>
      <c r="Z119" s="314">
        <v>0.21</v>
      </c>
      <c r="AA119" s="314"/>
      <c r="AB119" s="314">
        <v>0.10441576800000001</v>
      </c>
      <c r="AC119" s="314">
        <v>0.10441576800000001</v>
      </c>
      <c r="AD119" s="314">
        <v>0.10441576800000001</v>
      </c>
      <c r="AE119" s="314"/>
      <c r="AF119" s="314">
        <v>0.28999999999999998</v>
      </c>
      <c r="AG119" s="314">
        <v>0.28999999999999998</v>
      </c>
      <c r="AH119" s="314">
        <v>0.28999999999999998</v>
      </c>
      <c r="AI119" s="314"/>
      <c r="AJ119" s="314">
        <v>0.19347431100000001</v>
      </c>
      <c r="AK119" s="314">
        <v>0.19347431100000001</v>
      </c>
      <c r="AL119" s="314">
        <v>0.19347431100000001</v>
      </c>
      <c r="AM119" s="316"/>
      <c r="AN119" s="316">
        <v>37</v>
      </c>
      <c r="AO119" s="316">
        <v>0.4</v>
      </c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319">
        <v>40513</v>
      </c>
      <c r="BG119" s="331">
        <v>0.89</v>
      </c>
      <c r="BH119" s="176"/>
      <c r="BI119" s="314"/>
      <c r="BJ119" s="84"/>
      <c r="BK119" s="84"/>
      <c r="BL119" s="84"/>
      <c r="BM119"/>
      <c r="BN119"/>
      <c r="BO119"/>
      <c r="BP119"/>
      <c r="BQ119"/>
      <c r="BR119" s="84"/>
      <c r="BS119" s="84"/>
      <c r="BT119" s="146">
        <f t="shared" si="1"/>
        <v>40725</v>
      </c>
      <c r="BU119" s="145">
        <v>5.0152221322660798E-2</v>
      </c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</row>
    <row r="120" spans="2:83" ht="12.75" x14ac:dyDescent="0.2">
      <c r="B120" s="329">
        <v>39661</v>
      </c>
      <c r="C120" s="316">
        <v>50.75</v>
      </c>
      <c r="D120" s="316">
        <v>50.75</v>
      </c>
      <c r="E120" s="316">
        <v>50.75</v>
      </c>
      <c r="F120" s="314"/>
      <c r="G120" s="316">
        <v>24.632000000000001</v>
      </c>
      <c r="H120" s="316">
        <v>24.632000000000001</v>
      </c>
      <c r="I120" s="316">
        <v>24.632000000000001</v>
      </c>
      <c r="J120" s="176"/>
      <c r="K120" s="319">
        <v>40544</v>
      </c>
      <c r="L120" s="316">
        <v>35.743000000000002</v>
      </c>
      <c r="M120" s="316">
        <v>35.743000000000002</v>
      </c>
      <c r="N120" s="316">
        <v>35.743000000000002</v>
      </c>
      <c r="O120" s="316"/>
      <c r="P120" s="316">
        <v>33.802</v>
      </c>
      <c r="Q120" s="316">
        <v>33.802</v>
      </c>
      <c r="R120" s="316">
        <v>33.802</v>
      </c>
      <c r="S120" s="316"/>
      <c r="T120" s="316">
        <v>1.425760865</v>
      </c>
      <c r="U120" s="316">
        <v>1.425760865</v>
      </c>
      <c r="V120" s="316">
        <v>1.425760865</v>
      </c>
      <c r="W120" s="316"/>
      <c r="X120" s="314">
        <v>0.21</v>
      </c>
      <c r="Y120" s="314">
        <v>0.21</v>
      </c>
      <c r="Z120" s="314">
        <v>0.21</v>
      </c>
      <c r="AA120" s="314"/>
      <c r="AB120" s="314">
        <v>0.104853212</v>
      </c>
      <c r="AC120" s="314">
        <v>0.104853212</v>
      </c>
      <c r="AD120" s="314">
        <v>0.104853212</v>
      </c>
      <c r="AE120" s="314"/>
      <c r="AF120" s="314">
        <v>0.28999999999999998</v>
      </c>
      <c r="AG120" s="314">
        <v>0.28999999999999998</v>
      </c>
      <c r="AH120" s="314">
        <v>0.28999999999999998</v>
      </c>
      <c r="AI120" s="314"/>
      <c r="AJ120" s="314">
        <v>0.19453347100000001</v>
      </c>
      <c r="AK120" s="314">
        <v>0.19453347100000001</v>
      </c>
      <c r="AL120" s="314">
        <v>0.19453347100000001</v>
      </c>
      <c r="AM120" s="316"/>
      <c r="AN120" s="316">
        <v>38</v>
      </c>
      <c r="AO120" s="316">
        <v>0.4</v>
      </c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319">
        <v>40544</v>
      </c>
      <c r="BG120" s="331">
        <v>0.89</v>
      </c>
      <c r="BH120" s="176"/>
      <c r="BI120" s="314"/>
      <c r="BJ120" s="84"/>
      <c r="BK120" s="84"/>
      <c r="BL120" s="84"/>
      <c r="BM120"/>
      <c r="BN120"/>
      <c r="BO120"/>
      <c r="BP120"/>
      <c r="BQ120"/>
      <c r="BR120" s="84"/>
      <c r="BS120" s="84"/>
      <c r="BT120" s="146">
        <f t="shared" si="1"/>
        <v>40756</v>
      </c>
      <c r="BU120" s="145">
        <v>5.0252579507928698E-2</v>
      </c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</row>
    <row r="121" spans="2:83" ht="12.75" x14ac:dyDescent="0.2">
      <c r="B121" s="329">
        <v>39692</v>
      </c>
      <c r="C121" s="316">
        <v>38.5</v>
      </c>
      <c r="D121" s="316">
        <v>38.5</v>
      </c>
      <c r="E121" s="316">
        <v>38.5</v>
      </c>
      <c r="F121" s="314"/>
      <c r="G121" s="316">
        <v>21.583000000000002</v>
      </c>
      <c r="H121" s="316">
        <v>21.583000000000002</v>
      </c>
      <c r="I121" s="316">
        <v>21.583000000000002</v>
      </c>
      <c r="J121" s="176"/>
      <c r="K121" s="319">
        <v>40575</v>
      </c>
      <c r="L121" s="316">
        <v>34.493000000000002</v>
      </c>
      <c r="M121" s="316">
        <v>34.493000000000002</v>
      </c>
      <c r="N121" s="316">
        <v>34.493000000000002</v>
      </c>
      <c r="O121" s="316"/>
      <c r="P121" s="316">
        <v>33.052</v>
      </c>
      <c r="Q121" s="316">
        <v>33.052</v>
      </c>
      <c r="R121" s="316">
        <v>33.052</v>
      </c>
      <c r="S121" s="316"/>
      <c r="T121" s="316">
        <v>1.425760865</v>
      </c>
      <c r="U121" s="316">
        <v>1.425760865</v>
      </c>
      <c r="V121" s="316">
        <v>1.425760865</v>
      </c>
      <c r="W121" s="316"/>
      <c r="X121" s="314">
        <v>0.21</v>
      </c>
      <c r="Y121" s="314">
        <v>0.21</v>
      </c>
      <c r="Z121" s="314">
        <v>0.21</v>
      </c>
      <c r="AA121" s="314"/>
      <c r="AB121" s="314">
        <v>0.10472384800000001</v>
      </c>
      <c r="AC121" s="314">
        <v>0.10472384800000001</v>
      </c>
      <c r="AD121" s="314">
        <v>0.10472384800000001</v>
      </c>
      <c r="AE121" s="314"/>
      <c r="AF121" s="314">
        <v>0.28999999999999998</v>
      </c>
      <c r="AG121" s="314">
        <v>0.28999999999999998</v>
      </c>
      <c r="AH121" s="314">
        <v>0.28999999999999998</v>
      </c>
      <c r="AI121" s="314"/>
      <c r="AJ121" s="314">
        <v>0.19399217300000002</v>
      </c>
      <c r="AK121" s="314">
        <v>0.19399217300000002</v>
      </c>
      <c r="AL121" s="314">
        <v>0.19399217300000002</v>
      </c>
      <c r="AM121" s="316"/>
      <c r="AN121" s="316">
        <v>38</v>
      </c>
      <c r="AO121" s="316">
        <v>0.4</v>
      </c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319">
        <v>40575</v>
      </c>
      <c r="BG121" s="331">
        <v>0.89</v>
      </c>
      <c r="BH121" s="176"/>
      <c r="BI121" s="314"/>
      <c r="BJ121" s="84"/>
      <c r="BK121" s="84"/>
      <c r="BL121" s="84"/>
      <c r="BM121"/>
      <c r="BN121"/>
      <c r="BO121"/>
      <c r="BP121"/>
      <c r="BQ121"/>
      <c r="BR121" s="84"/>
      <c r="BS121" s="84"/>
      <c r="BT121" s="146">
        <f t="shared" si="1"/>
        <v>40787</v>
      </c>
      <c r="BU121" s="145">
        <v>5.0352937696558797E-2</v>
      </c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</row>
    <row r="122" spans="2:83" ht="12.75" x14ac:dyDescent="0.2">
      <c r="B122" s="329">
        <v>39722</v>
      </c>
      <c r="C122" s="316">
        <v>36.72</v>
      </c>
      <c r="D122" s="316">
        <v>36.72</v>
      </c>
      <c r="E122" s="316">
        <v>36.72</v>
      </c>
      <c r="F122" s="314"/>
      <c r="G122" s="316">
        <v>21.215</v>
      </c>
      <c r="H122" s="316">
        <v>21.215</v>
      </c>
      <c r="I122" s="316">
        <v>21.215</v>
      </c>
      <c r="J122" s="176"/>
      <c r="K122" s="319">
        <v>40603</v>
      </c>
      <c r="L122" s="316">
        <v>33.07</v>
      </c>
      <c r="M122" s="316">
        <v>33.07</v>
      </c>
      <c r="N122" s="316">
        <v>33.07</v>
      </c>
      <c r="O122" s="316"/>
      <c r="P122" s="316">
        <v>32.21</v>
      </c>
      <c r="Q122" s="316">
        <v>32.21</v>
      </c>
      <c r="R122" s="316">
        <v>32.21</v>
      </c>
      <c r="S122" s="316"/>
      <c r="T122" s="316">
        <v>1.425760865</v>
      </c>
      <c r="U122" s="316">
        <v>1.425760865</v>
      </c>
      <c r="V122" s="316">
        <v>1.425760865</v>
      </c>
      <c r="W122" s="316"/>
      <c r="X122" s="314">
        <v>0.21</v>
      </c>
      <c r="Y122" s="314">
        <v>0.21</v>
      </c>
      <c r="Z122" s="314">
        <v>0.21</v>
      </c>
      <c r="AA122" s="314"/>
      <c r="AB122" s="314">
        <v>0.10304408600000001</v>
      </c>
      <c r="AC122" s="314">
        <v>0.10304408600000001</v>
      </c>
      <c r="AD122" s="314">
        <v>0.10304408600000001</v>
      </c>
      <c r="AE122" s="314"/>
      <c r="AF122" s="314">
        <v>0.28999999999999998</v>
      </c>
      <c r="AG122" s="314">
        <v>0.28999999999999998</v>
      </c>
      <c r="AH122" s="314">
        <v>0.28999999999999998</v>
      </c>
      <c r="AI122" s="314"/>
      <c r="AJ122" s="314">
        <v>0.191143541</v>
      </c>
      <c r="AK122" s="314">
        <v>0.191143541</v>
      </c>
      <c r="AL122" s="314">
        <v>0.191143541</v>
      </c>
      <c r="AM122" s="316"/>
      <c r="AN122" s="316">
        <v>38</v>
      </c>
      <c r="AO122" s="316">
        <v>0.4</v>
      </c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319">
        <v>40603</v>
      </c>
      <c r="BG122" s="331">
        <v>0.89</v>
      </c>
      <c r="BH122" s="176"/>
      <c r="BI122" s="314"/>
      <c r="BJ122" s="84"/>
      <c r="BK122" s="84"/>
      <c r="BL122" s="84"/>
      <c r="BM122"/>
      <c r="BN122"/>
      <c r="BO122"/>
      <c r="BP122"/>
      <c r="BQ122"/>
      <c r="BR122" s="84"/>
      <c r="BS122" s="84"/>
      <c r="BT122" s="146">
        <f t="shared" si="1"/>
        <v>40817</v>
      </c>
      <c r="BU122" s="145">
        <v>5.04500585274665E-2</v>
      </c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</row>
    <row r="123" spans="2:83" ht="12.75" x14ac:dyDescent="0.2">
      <c r="B123" s="329">
        <v>39753</v>
      </c>
      <c r="C123" s="316">
        <v>35.72</v>
      </c>
      <c r="D123" s="316">
        <v>35.72</v>
      </c>
      <c r="E123" s="316">
        <v>35.72</v>
      </c>
      <c r="F123" s="314"/>
      <c r="G123" s="316">
        <v>21.315000000000001</v>
      </c>
      <c r="H123" s="316">
        <v>21.315000000000001</v>
      </c>
      <c r="I123" s="316">
        <v>21.315000000000001</v>
      </c>
      <c r="J123" s="176"/>
      <c r="K123" s="319">
        <v>40634</v>
      </c>
      <c r="L123" s="316">
        <v>32.338999999999999</v>
      </c>
      <c r="M123" s="316">
        <v>32.338999999999999</v>
      </c>
      <c r="N123" s="316">
        <v>32.338999999999999</v>
      </c>
      <c r="O123" s="316"/>
      <c r="P123" s="316">
        <v>31.197000000000003</v>
      </c>
      <c r="Q123" s="316">
        <v>31.197000000000003</v>
      </c>
      <c r="R123" s="316">
        <v>31.197000000000003</v>
      </c>
      <c r="S123" s="316"/>
      <c r="T123" s="316">
        <v>1.425760865</v>
      </c>
      <c r="U123" s="316">
        <v>1.425760865</v>
      </c>
      <c r="V123" s="316">
        <v>1.425760865</v>
      </c>
      <c r="W123" s="316"/>
      <c r="X123" s="314">
        <v>0.21</v>
      </c>
      <c r="Y123" s="314">
        <v>0.21</v>
      </c>
      <c r="Z123" s="314">
        <v>0.21</v>
      </c>
      <c r="AA123" s="314"/>
      <c r="AB123" s="314">
        <v>0.102898094</v>
      </c>
      <c r="AC123" s="314">
        <v>0.102898094</v>
      </c>
      <c r="AD123" s="314">
        <v>0.102898094</v>
      </c>
      <c r="AE123" s="314"/>
      <c r="AF123" s="314">
        <v>0.28999999999999998</v>
      </c>
      <c r="AG123" s="314">
        <v>0.28999999999999998</v>
      </c>
      <c r="AH123" s="314">
        <v>0.28999999999999998</v>
      </c>
      <c r="AI123" s="314"/>
      <c r="AJ123" s="314">
        <v>0.19057027600000001</v>
      </c>
      <c r="AK123" s="314">
        <v>0.19057027600000001</v>
      </c>
      <c r="AL123" s="314">
        <v>0.19057027600000001</v>
      </c>
      <c r="AM123" s="316"/>
      <c r="AN123" s="316">
        <v>39</v>
      </c>
      <c r="AO123" s="316">
        <v>0.4</v>
      </c>
      <c r="AP123" s="176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76"/>
      <c r="BD123" s="176"/>
      <c r="BE123" s="176"/>
      <c r="BF123" s="319">
        <v>40634</v>
      </c>
      <c r="BG123" s="331">
        <v>0.89</v>
      </c>
      <c r="BH123" s="176"/>
      <c r="BI123" s="314"/>
      <c r="BJ123" s="84"/>
      <c r="BK123" s="84"/>
      <c r="BL123" s="84"/>
      <c r="BM123"/>
      <c r="BN123"/>
      <c r="BO123"/>
      <c r="BP123"/>
      <c r="BQ123"/>
      <c r="BR123" s="84"/>
      <c r="BS123" s="84"/>
      <c r="BT123" s="146">
        <f t="shared" si="1"/>
        <v>40848</v>
      </c>
      <c r="BU123" s="145">
        <v>5.0550416722712703E-2</v>
      </c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</row>
    <row r="124" spans="2:83" ht="12.75" x14ac:dyDescent="0.2">
      <c r="B124" s="329">
        <v>39783</v>
      </c>
      <c r="C124" s="316">
        <v>36.619999999999997</v>
      </c>
      <c r="D124" s="316">
        <v>36.619999999999997</v>
      </c>
      <c r="E124" s="316">
        <v>36.619999999999997</v>
      </c>
      <c r="F124" s="314"/>
      <c r="G124" s="316">
        <v>23.164999999999999</v>
      </c>
      <c r="H124" s="316">
        <v>23.164999999999999</v>
      </c>
      <c r="I124" s="316">
        <v>23.164999999999999</v>
      </c>
      <c r="J124" s="176"/>
      <c r="K124" s="319">
        <v>40664</v>
      </c>
      <c r="L124" s="316">
        <v>33.512999999999998</v>
      </c>
      <c r="M124" s="316">
        <v>33.512999999999998</v>
      </c>
      <c r="N124" s="316">
        <v>33.512999999999998</v>
      </c>
      <c r="O124" s="316"/>
      <c r="P124" s="316">
        <v>34.243000000000002</v>
      </c>
      <c r="Q124" s="316">
        <v>34.243000000000002</v>
      </c>
      <c r="R124" s="316">
        <v>34.243000000000002</v>
      </c>
      <c r="S124" s="316"/>
      <c r="T124" s="316">
        <v>1.425760865</v>
      </c>
      <c r="U124" s="316">
        <v>1.425760865</v>
      </c>
      <c r="V124" s="316">
        <v>1.425760865</v>
      </c>
      <c r="W124" s="316"/>
      <c r="X124" s="314">
        <v>0.21</v>
      </c>
      <c r="Y124" s="314">
        <v>0.21</v>
      </c>
      <c r="Z124" s="314">
        <v>0.21</v>
      </c>
      <c r="AA124" s="314"/>
      <c r="AB124" s="314">
        <v>0.104077297</v>
      </c>
      <c r="AC124" s="314">
        <v>0.104077297</v>
      </c>
      <c r="AD124" s="314">
        <v>0.104077297</v>
      </c>
      <c r="AE124" s="314"/>
      <c r="AF124" s="314">
        <v>0.28999999999999998</v>
      </c>
      <c r="AG124" s="314">
        <v>0.28999999999999998</v>
      </c>
      <c r="AH124" s="314">
        <v>0.28999999999999998</v>
      </c>
      <c r="AI124" s="314"/>
      <c r="AJ124" s="314">
        <v>0.193283714</v>
      </c>
      <c r="AK124" s="314">
        <v>0.193283714</v>
      </c>
      <c r="AL124" s="314">
        <v>0.193283714</v>
      </c>
      <c r="AM124" s="316"/>
      <c r="AN124" s="316">
        <v>39</v>
      </c>
      <c r="AO124" s="316">
        <v>0.4</v>
      </c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76"/>
      <c r="BE124" s="176"/>
      <c r="BF124" s="319">
        <v>40664</v>
      </c>
      <c r="BG124" s="331">
        <v>0.89</v>
      </c>
      <c r="BH124" s="176"/>
      <c r="BI124" s="314"/>
      <c r="BJ124" s="84"/>
      <c r="BK124" s="84"/>
      <c r="BL124" s="84"/>
      <c r="BM124"/>
      <c r="BN124"/>
      <c r="BO124"/>
      <c r="BP124"/>
      <c r="BQ124"/>
      <c r="BR124" s="84"/>
      <c r="BS124" s="84"/>
      <c r="BT124" s="146">
        <f t="shared" si="1"/>
        <v>40878</v>
      </c>
      <c r="BU124" s="145">
        <v>5.0625312489554798E-2</v>
      </c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</row>
    <row r="125" spans="2:83" ht="12.75" x14ac:dyDescent="0.2">
      <c r="B125" s="329">
        <v>39814</v>
      </c>
      <c r="C125" s="316">
        <v>38.020000000000003</v>
      </c>
      <c r="D125" s="316">
        <v>38.020000000000003</v>
      </c>
      <c r="E125" s="316">
        <v>38.020000000000003</v>
      </c>
      <c r="F125" s="314"/>
      <c r="G125" s="316">
        <v>23.982000000000003</v>
      </c>
      <c r="H125" s="316">
        <v>23.982000000000003</v>
      </c>
      <c r="I125" s="316">
        <v>23.982000000000003</v>
      </c>
      <c r="J125" s="176"/>
      <c r="K125" s="319">
        <v>40695</v>
      </c>
      <c r="L125" s="316">
        <v>38.03</v>
      </c>
      <c r="M125" s="316">
        <v>38.03</v>
      </c>
      <c r="N125" s="316">
        <v>38.03</v>
      </c>
      <c r="O125" s="316"/>
      <c r="P125" s="316">
        <v>41.463000000000001</v>
      </c>
      <c r="Q125" s="316">
        <v>41.463000000000001</v>
      </c>
      <c r="R125" s="316">
        <v>41.463000000000001</v>
      </c>
      <c r="S125" s="316"/>
      <c r="T125" s="316">
        <v>1.425760865</v>
      </c>
      <c r="U125" s="316">
        <v>1.425760865</v>
      </c>
      <c r="V125" s="316">
        <v>1.425760865</v>
      </c>
      <c r="W125" s="316"/>
      <c r="X125" s="314">
        <v>0.21</v>
      </c>
      <c r="Y125" s="314">
        <v>0.21</v>
      </c>
      <c r="Z125" s="314">
        <v>0.21</v>
      </c>
      <c r="AA125" s="314"/>
      <c r="AB125" s="314">
        <v>0.10421730700000001</v>
      </c>
      <c r="AC125" s="314">
        <v>0.10421730700000001</v>
      </c>
      <c r="AD125" s="314">
        <v>0.10421730700000001</v>
      </c>
      <c r="AE125" s="314"/>
      <c r="AF125" s="314">
        <v>0.28999999999999998</v>
      </c>
      <c r="AG125" s="314">
        <v>0.28999999999999998</v>
      </c>
      <c r="AH125" s="314">
        <v>0.28999999999999998</v>
      </c>
      <c r="AI125" s="314"/>
      <c r="AJ125" s="314">
        <v>0.19429089199999999</v>
      </c>
      <c r="AK125" s="314">
        <v>0.19429089199999999</v>
      </c>
      <c r="AL125" s="314">
        <v>0.19429089199999999</v>
      </c>
      <c r="AM125" s="316"/>
      <c r="AN125" s="316">
        <v>39</v>
      </c>
      <c r="AO125" s="316">
        <v>0.4</v>
      </c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76"/>
      <c r="BE125" s="176"/>
      <c r="BF125" s="319">
        <v>40695</v>
      </c>
      <c r="BG125" s="331">
        <v>0.89</v>
      </c>
      <c r="BH125" s="176"/>
      <c r="BI125" s="314"/>
      <c r="BJ125" s="84"/>
      <c r="BK125" s="84"/>
      <c r="BL125" s="84"/>
      <c r="BM125"/>
      <c r="BN125"/>
      <c r="BO125"/>
      <c r="BP125"/>
      <c r="BQ125"/>
      <c r="BR125" s="84"/>
      <c r="BS125" s="84"/>
      <c r="BT125" s="146">
        <f t="shared" si="1"/>
        <v>40909</v>
      </c>
      <c r="BU125" s="145">
        <v>5.0685142620061199E-2</v>
      </c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</row>
    <row r="126" spans="2:83" ht="12.75" x14ac:dyDescent="0.2">
      <c r="B126" s="329">
        <v>39845</v>
      </c>
      <c r="C126" s="316">
        <v>37.270000000000003</v>
      </c>
      <c r="D126" s="316">
        <v>37.270000000000003</v>
      </c>
      <c r="E126" s="316">
        <v>37.270000000000003</v>
      </c>
      <c r="F126" s="314"/>
      <c r="G126" s="316">
        <v>24.932000000000002</v>
      </c>
      <c r="H126" s="316">
        <v>24.932000000000002</v>
      </c>
      <c r="I126" s="316">
        <v>24.932000000000002</v>
      </c>
      <c r="J126" s="176"/>
      <c r="K126" s="319">
        <v>40725</v>
      </c>
      <c r="L126" s="316">
        <v>42.7</v>
      </c>
      <c r="M126" s="316">
        <v>42.7</v>
      </c>
      <c r="N126" s="316">
        <v>42.7</v>
      </c>
      <c r="O126" s="316"/>
      <c r="P126" s="316">
        <v>45.13</v>
      </c>
      <c r="Q126" s="316">
        <v>45.13</v>
      </c>
      <c r="R126" s="316">
        <v>45.13</v>
      </c>
      <c r="S126" s="316"/>
      <c r="T126" s="316">
        <v>1.425760865</v>
      </c>
      <c r="U126" s="316">
        <v>1.425760865</v>
      </c>
      <c r="V126" s="316">
        <v>1.425760865</v>
      </c>
      <c r="W126" s="316"/>
      <c r="X126" s="314">
        <v>0.21</v>
      </c>
      <c r="Y126" s="314">
        <v>0.21</v>
      </c>
      <c r="Z126" s="314">
        <v>0.21</v>
      </c>
      <c r="AA126" s="314"/>
      <c r="AB126" s="314">
        <v>0.104636883</v>
      </c>
      <c r="AC126" s="314">
        <v>0.104636883</v>
      </c>
      <c r="AD126" s="314">
        <v>0.104636883</v>
      </c>
      <c r="AE126" s="314"/>
      <c r="AF126" s="314">
        <v>0.28999999999999998</v>
      </c>
      <c r="AG126" s="314">
        <v>0.28999999999999998</v>
      </c>
      <c r="AH126" s="314">
        <v>0.28999999999999998</v>
      </c>
      <c r="AI126" s="314"/>
      <c r="AJ126" s="314">
        <v>0.19535702400000002</v>
      </c>
      <c r="AK126" s="314">
        <v>0.19535702400000002</v>
      </c>
      <c r="AL126" s="314">
        <v>0.19535702400000002</v>
      </c>
      <c r="AM126" s="316"/>
      <c r="AN126" s="316">
        <v>40</v>
      </c>
      <c r="AO126" s="316">
        <v>0.4</v>
      </c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76"/>
      <c r="BE126" s="176"/>
      <c r="BF126" s="319">
        <v>40725</v>
      </c>
      <c r="BG126" s="331">
        <v>0.89</v>
      </c>
      <c r="BH126" s="176"/>
      <c r="BI126" s="314"/>
      <c r="BJ126" s="84"/>
      <c r="BK126" s="84"/>
      <c r="BL126" s="84"/>
      <c r="BM126"/>
      <c r="BN126"/>
      <c r="BO126"/>
      <c r="BP126"/>
      <c r="BQ126"/>
      <c r="BR126" s="84"/>
      <c r="BS126" s="84"/>
      <c r="BT126" s="146">
        <f t="shared" si="1"/>
        <v>40940</v>
      </c>
      <c r="BU126" s="145">
        <v>5.07449727517622E-2</v>
      </c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</row>
    <row r="127" spans="2:83" ht="12.75" x14ac:dyDescent="0.2">
      <c r="B127" s="329">
        <v>39873</v>
      </c>
      <c r="C127" s="316">
        <v>35.706000000000003</v>
      </c>
      <c r="D127" s="316">
        <v>35.706000000000003</v>
      </c>
      <c r="E127" s="316">
        <v>35.706000000000003</v>
      </c>
      <c r="F127" s="314"/>
      <c r="G127" s="316">
        <v>23.882000000000001</v>
      </c>
      <c r="H127" s="316">
        <v>23.882000000000001</v>
      </c>
      <c r="I127" s="316">
        <v>23.882000000000001</v>
      </c>
      <c r="J127" s="176"/>
      <c r="K127" s="319">
        <v>40756</v>
      </c>
      <c r="L127" s="316">
        <v>39.549999999999997</v>
      </c>
      <c r="M127" s="316">
        <v>39.549999999999997</v>
      </c>
      <c r="N127" s="316">
        <v>39.549999999999997</v>
      </c>
      <c r="O127" s="316"/>
      <c r="P127" s="316">
        <v>42.48</v>
      </c>
      <c r="Q127" s="316">
        <v>42.48</v>
      </c>
      <c r="R127" s="316">
        <v>42.48</v>
      </c>
      <c r="S127" s="316"/>
      <c r="T127" s="316">
        <v>1.425760865</v>
      </c>
      <c r="U127" s="316">
        <v>1.425760865</v>
      </c>
      <c r="V127" s="316">
        <v>1.425760865</v>
      </c>
      <c r="W127" s="316"/>
      <c r="X127" s="314">
        <v>0.21</v>
      </c>
      <c r="Y127" s="314">
        <v>0.21</v>
      </c>
      <c r="Z127" s="314">
        <v>0.21</v>
      </c>
      <c r="AA127" s="314"/>
      <c r="AB127" s="314">
        <v>0.104521501</v>
      </c>
      <c r="AC127" s="314">
        <v>0.104521501</v>
      </c>
      <c r="AD127" s="314">
        <v>0.104521501</v>
      </c>
      <c r="AE127" s="314"/>
      <c r="AF127" s="314">
        <v>0.28999999999999998</v>
      </c>
      <c r="AG127" s="314">
        <v>0.28999999999999998</v>
      </c>
      <c r="AH127" s="314">
        <v>0.28999999999999998</v>
      </c>
      <c r="AI127" s="314"/>
      <c r="AJ127" s="314">
        <v>0.19396661500000001</v>
      </c>
      <c r="AK127" s="314">
        <v>0.19396661500000001</v>
      </c>
      <c r="AL127" s="314">
        <v>0.19396661500000001</v>
      </c>
      <c r="AM127" s="316"/>
      <c r="AN127" s="316">
        <v>40</v>
      </c>
      <c r="AO127" s="316">
        <v>0.4</v>
      </c>
      <c r="AP127" s="176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76"/>
      <c r="BD127" s="176"/>
      <c r="BE127" s="176"/>
      <c r="BF127" s="319">
        <v>40756</v>
      </c>
      <c r="BG127" s="331">
        <v>0.89</v>
      </c>
      <c r="BH127" s="176"/>
      <c r="BI127" s="314"/>
      <c r="BJ127" s="84"/>
      <c r="BK127" s="84"/>
      <c r="BL127" s="84"/>
      <c r="BM127"/>
      <c r="BN127"/>
      <c r="BO127"/>
      <c r="BP127"/>
      <c r="BQ127"/>
      <c r="BR127" s="84"/>
      <c r="BS127" s="84"/>
      <c r="BT127" s="146">
        <f t="shared" si="1"/>
        <v>40969</v>
      </c>
      <c r="BU127" s="145">
        <v>5.0800942876048499E-2</v>
      </c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</row>
    <row r="128" spans="2:83" ht="12.75" x14ac:dyDescent="0.2">
      <c r="B128" s="329">
        <v>39904</v>
      </c>
      <c r="C128" s="316">
        <v>36.49</v>
      </c>
      <c r="D128" s="316">
        <v>36.49</v>
      </c>
      <c r="E128" s="316">
        <v>36.49</v>
      </c>
      <c r="F128" s="314"/>
      <c r="G128" s="316">
        <v>23.582000000000001</v>
      </c>
      <c r="H128" s="316">
        <v>23.582000000000001</v>
      </c>
      <c r="I128" s="316">
        <v>23.582000000000001</v>
      </c>
      <c r="J128" s="176"/>
      <c r="K128" s="319">
        <v>40787</v>
      </c>
      <c r="L128" s="316">
        <v>31.349</v>
      </c>
      <c r="M128" s="316">
        <v>31.349</v>
      </c>
      <c r="N128" s="316">
        <v>31.349</v>
      </c>
      <c r="O128" s="316"/>
      <c r="P128" s="316">
        <v>33.026000000000003</v>
      </c>
      <c r="Q128" s="316">
        <v>33.026000000000003</v>
      </c>
      <c r="R128" s="316">
        <v>33.026000000000003</v>
      </c>
      <c r="S128" s="316"/>
      <c r="T128" s="316">
        <v>1.425760865</v>
      </c>
      <c r="U128" s="316">
        <v>1.425760865</v>
      </c>
      <c r="V128" s="316">
        <v>1.425760865</v>
      </c>
      <c r="W128" s="316"/>
      <c r="X128" s="314">
        <v>0.21</v>
      </c>
      <c r="Y128" s="314">
        <v>0.21</v>
      </c>
      <c r="Z128" s="314">
        <v>0.21</v>
      </c>
      <c r="AA128" s="314"/>
      <c r="AB128" s="314">
        <v>0.10357149</v>
      </c>
      <c r="AC128" s="314">
        <v>0.10357149</v>
      </c>
      <c r="AD128" s="314">
        <v>0.10357149</v>
      </c>
      <c r="AE128" s="314"/>
      <c r="AF128" s="314">
        <v>0.28999999999999998</v>
      </c>
      <c r="AG128" s="314">
        <v>0.28999999999999998</v>
      </c>
      <c r="AH128" s="314">
        <v>0.28999999999999998</v>
      </c>
      <c r="AI128" s="314"/>
      <c r="AJ128" s="314">
        <v>0.190623493</v>
      </c>
      <c r="AK128" s="314">
        <v>0.190623493</v>
      </c>
      <c r="AL128" s="314">
        <v>0.190623493</v>
      </c>
      <c r="AM128" s="316"/>
      <c r="AN128" s="316">
        <v>40</v>
      </c>
      <c r="AO128" s="316">
        <v>0.4</v>
      </c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76"/>
      <c r="BE128" s="176"/>
      <c r="BF128" s="319">
        <v>40787</v>
      </c>
      <c r="BG128" s="331">
        <v>0.89</v>
      </c>
      <c r="BH128" s="176"/>
      <c r="BI128" s="314"/>
      <c r="BJ128" s="84"/>
      <c r="BK128" s="84"/>
      <c r="BL128" s="84"/>
      <c r="BM128"/>
      <c r="BN128"/>
      <c r="BO128"/>
      <c r="BP128"/>
      <c r="BQ128"/>
      <c r="BR128" s="84"/>
      <c r="BS128" s="84"/>
      <c r="BT128" s="146">
        <f t="shared" si="1"/>
        <v>41000</v>
      </c>
      <c r="BU128" s="145">
        <v>5.0860773010062303E-2</v>
      </c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</row>
    <row r="129" spans="2:83" ht="12.75" x14ac:dyDescent="0.2">
      <c r="B129" s="329">
        <v>39934</v>
      </c>
      <c r="C129" s="316">
        <v>38.450000000000003</v>
      </c>
      <c r="D129" s="316">
        <v>38.450000000000003</v>
      </c>
      <c r="E129" s="316">
        <v>38.450000000000003</v>
      </c>
      <c r="F129" s="314"/>
      <c r="G129" s="316">
        <v>23.182000000000002</v>
      </c>
      <c r="H129" s="316">
        <v>23.182000000000002</v>
      </c>
      <c r="I129" s="316">
        <v>23.182000000000002</v>
      </c>
      <c r="J129" s="176"/>
      <c r="K129" s="319">
        <v>40817</v>
      </c>
      <c r="L129" s="316">
        <v>30.141000000000002</v>
      </c>
      <c r="M129" s="316">
        <v>30.141000000000002</v>
      </c>
      <c r="N129" s="316">
        <v>30.141000000000002</v>
      </c>
      <c r="O129" s="316"/>
      <c r="P129" s="316">
        <v>30.644000000000002</v>
      </c>
      <c r="Q129" s="316">
        <v>30.644000000000002</v>
      </c>
      <c r="R129" s="316">
        <v>30.644000000000002</v>
      </c>
      <c r="S129" s="316"/>
      <c r="T129" s="316">
        <v>1.425760865</v>
      </c>
      <c r="U129" s="316">
        <v>1.425760865</v>
      </c>
      <c r="V129" s="316">
        <v>1.425760865</v>
      </c>
      <c r="W129" s="316"/>
      <c r="X129" s="314">
        <v>0.21</v>
      </c>
      <c r="Y129" s="314">
        <v>0.21</v>
      </c>
      <c r="Z129" s="314">
        <v>0.21</v>
      </c>
      <c r="AA129" s="314"/>
      <c r="AB129" s="314">
        <v>0.102600832</v>
      </c>
      <c r="AC129" s="314">
        <v>0.102600832</v>
      </c>
      <c r="AD129" s="314">
        <v>0.102600832</v>
      </c>
      <c r="AE129" s="314"/>
      <c r="AF129" s="314">
        <v>0.28999999999999998</v>
      </c>
      <c r="AG129" s="314">
        <v>0.28999999999999998</v>
      </c>
      <c r="AH129" s="314">
        <v>0.28999999999999998</v>
      </c>
      <c r="AI129" s="314"/>
      <c r="AJ129" s="314">
        <v>0.187830583</v>
      </c>
      <c r="AK129" s="314">
        <v>0.187830583</v>
      </c>
      <c r="AL129" s="314">
        <v>0.187830583</v>
      </c>
      <c r="AM129" s="316"/>
      <c r="AN129" s="316">
        <v>41</v>
      </c>
      <c r="AO129" s="316">
        <v>0.4</v>
      </c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76"/>
      <c r="BE129" s="176"/>
      <c r="BF129" s="319">
        <v>40817</v>
      </c>
      <c r="BG129" s="331">
        <v>0.89</v>
      </c>
      <c r="BH129" s="176"/>
      <c r="BI129" s="314"/>
      <c r="BJ129" s="84"/>
      <c r="BK129" s="84"/>
      <c r="BL129" s="84"/>
      <c r="BM129"/>
      <c r="BN129"/>
      <c r="BO129"/>
      <c r="BP129"/>
      <c r="BQ129"/>
      <c r="BR129" s="84"/>
      <c r="BS129" s="84"/>
      <c r="BT129" s="146">
        <f t="shared" si="1"/>
        <v>41030</v>
      </c>
      <c r="BU129" s="145">
        <v>5.0918673140890401E-2</v>
      </c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</row>
    <row r="130" spans="2:83" ht="12.75" x14ac:dyDescent="0.2">
      <c r="B130" s="329">
        <v>39965</v>
      </c>
      <c r="C130" s="316">
        <v>42.5</v>
      </c>
      <c r="D130" s="316">
        <v>42.5</v>
      </c>
      <c r="E130" s="316">
        <v>42.5</v>
      </c>
      <c r="F130" s="314"/>
      <c r="G130" s="316">
        <v>23.782</v>
      </c>
      <c r="H130" s="316">
        <v>23.782</v>
      </c>
      <c r="I130" s="316">
        <v>23.782</v>
      </c>
      <c r="J130" s="176"/>
      <c r="K130" s="319">
        <v>40848</v>
      </c>
      <c r="L130" s="316">
        <v>30.391000000000002</v>
      </c>
      <c r="M130" s="316">
        <v>30.391000000000002</v>
      </c>
      <c r="N130" s="316">
        <v>30.391000000000002</v>
      </c>
      <c r="O130" s="316"/>
      <c r="P130" s="316">
        <v>30.144000000000002</v>
      </c>
      <c r="Q130" s="316">
        <v>30.144000000000002</v>
      </c>
      <c r="R130" s="316">
        <v>30.144000000000002</v>
      </c>
      <c r="S130" s="316"/>
      <c r="T130" s="316">
        <v>1.425760865</v>
      </c>
      <c r="U130" s="316">
        <v>1.425760865</v>
      </c>
      <c r="V130" s="316">
        <v>1.425760865</v>
      </c>
      <c r="W130" s="316"/>
      <c r="X130" s="314">
        <v>0.2</v>
      </c>
      <c r="Y130" s="314">
        <v>0.2</v>
      </c>
      <c r="Z130" s="314">
        <v>0.2</v>
      </c>
      <c r="AA130" s="314"/>
      <c r="AB130" s="314">
        <v>0.101894845</v>
      </c>
      <c r="AC130" s="314">
        <v>0.101894845</v>
      </c>
      <c r="AD130" s="314">
        <v>0.101894845</v>
      </c>
      <c r="AE130" s="314"/>
      <c r="AF130" s="314">
        <v>0.28999999999999998</v>
      </c>
      <c r="AG130" s="314">
        <v>0.28999999999999998</v>
      </c>
      <c r="AH130" s="314">
        <v>0.28999999999999998</v>
      </c>
      <c r="AI130" s="314"/>
      <c r="AJ130" s="314">
        <v>0.18661997999999999</v>
      </c>
      <c r="AK130" s="314">
        <v>0.18661997999999999</v>
      </c>
      <c r="AL130" s="314">
        <v>0.18661997999999999</v>
      </c>
      <c r="AM130" s="316"/>
      <c r="AN130" s="316">
        <v>41</v>
      </c>
      <c r="AO130" s="316">
        <v>0.4</v>
      </c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76"/>
      <c r="BE130" s="176"/>
      <c r="BF130" s="319">
        <v>40848</v>
      </c>
      <c r="BG130" s="331">
        <v>0.89</v>
      </c>
      <c r="BH130" s="176"/>
      <c r="BI130" s="314"/>
      <c r="BJ130" s="84"/>
      <c r="BK130" s="84"/>
      <c r="BL130" s="84"/>
      <c r="BM130"/>
      <c r="BN130"/>
      <c r="BO130"/>
      <c r="BP130"/>
      <c r="BQ130"/>
      <c r="BR130" s="84"/>
      <c r="BS130" s="84"/>
      <c r="BT130" s="146">
        <f t="shared" si="1"/>
        <v>41061</v>
      </c>
      <c r="BU130" s="145">
        <v>5.0978503277254297E-2</v>
      </c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</row>
    <row r="131" spans="2:83" ht="12.75" x14ac:dyDescent="0.2">
      <c r="B131" s="329">
        <v>39995</v>
      </c>
      <c r="C131" s="316">
        <v>52.05</v>
      </c>
      <c r="D131" s="316">
        <v>52.05</v>
      </c>
      <c r="E131" s="316">
        <v>52.05</v>
      </c>
      <c r="F131" s="314"/>
      <c r="G131" s="316">
        <v>25.282</v>
      </c>
      <c r="H131" s="316">
        <v>25.282</v>
      </c>
      <c r="I131" s="316">
        <v>25.282</v>
      </c>
      <c r="J131" s="176"/>
      <c r="K131" s="319">
        <v>40878</v>
      </c>
      <c r="L131" s="316">
        <v>30.456000000000003</v>
      </c>
      <c r="M131" s="316">
        <v>30.456000000000003</v>
      </c>
      <c r="N131" s="316">
        <v>30.456000000000003</v>
      </c>
      <c r="O131" s="316"/>
      <c r="P131" s="316">
        <v>30.854000000000003</v>
      </c>
      <c r="Q131" s="316">
        <v>30.854000000000003</v>
      </c>
      <c r="R131" s="316">
        <v>30.854000000000003</v>
      </c>
      <c r="S131" s="316"/>
      <c r="T131" s="316">
        <v>1.425760865</v>
      </c>
      <c r="U131" s="316">
        <v>1.425760865</v>
      </c>
      <c r="V131" s="316">
        <v>1.425760865</v>
      </c>
      <c r="W131" s="316"/>
      <c r="X131" s="314">
        <v>0.2</v>
      </c>
      <c r="Y131" s="314">
        <v>0.2</v>
      </c>
      <c r="Z131" s="314">
        <v>0.2</v>
      </c>
      <c r="AA131" s="314"/>
      <c r="AB131" s="314">
        <v>0.102044774</v>
      </c>
      <c r="AC131" s="314">
        <v>0.102044774</v>
      </c>
      <c r="AD131" s="314">
        <v>0.102044774</v>
      </c>
      <c r="AE131" s="314"/>
      <c r="AF131" s="314">
        <v>0.28999999999999998</v>
      </c>
      <c r="AG131" s="314">
        <v>0.28999999999999998</v>
      </c>
      <c r="AH131" s="314">
        <v>0.28999999999999998</v>
      </c>
      <c r="AI131" s="314"/>
      <c r="AJ131" s="314">
        <v>0.18640678399999999</v>
      </c>
      <c r="AK131" s="314">
        <v>0.18640678399999999</v>
      </c>
      <c r="AL131" s="314">
        <v>0.18640678399999999</v>
      </c>
      <c r="AM131" s="316"/>
      <c r="AN131" s="316">
        <v>41</v>
      </c>
      <c r="AO131" s="316">
        <v>0.4</v>
      </c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76"/>
      <c r="BE131" s="176"/>
      <c r="BF131" s="319">
        <v>40878</v>
      </c>
      <c r="BG131" s="331">
        <v>0.89</v>
      </c>
      <c r="BH131" s="176"/>
      <c r="BI131" s="314"/>
      <c r="BJ131" s="84"/>
      <c r="BK131" s="84"/>
      <c r="BL131" s="84"/>
      <c r="BM131"/>
      <c r="BN131"/>
      <c r="BO131"/>
      <c r="BP131"/>
      <c r="BQ131"/>
      <c r="BR131" s="84"/>
      <c r="BS131" s="84"/>
      <c r="BT131" s="146">
        <f t="shared" si="1"/>
        <v>41091</v>
      </c>
      <c r="BU131" s="145">
        <v>5.1036403410357402E-2</v>
      </c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</row>
    <row r="132" spans="2:83" ht="12.75" x14ac:dyDescent="0.2">
      <c r="B132" s="329">
        <v>40026</v>
      </c>
      <c r="C132" s="316">
        <v>51.65</v>
      </c>
      <c r="D132" s="316">
        <v>51.65</v>
      </c>
      <c r="E132" s="316">
        <v>51.65</v>
      </c>
      <c r="F132" s="314"/>
      <c r="G132" s="316">
        <v>25.332000000000001</v>
      </c>
      <c r="H132" s="316">
        <v>25.332000000000001</v>
      </c>
      <c r="I132" s="316">
        <v>25.332000000000001</v>
      </c>
      <c r="J132" s="176"/>
      <c r="K132" s="319">
        <v>40909</v>
      </c>
      <c r="L132" s="316">
        <v>36.493000000000002</v>
      </c>
      <c r="M132" s="316">
        <v>36.493000000000002</v>
      </c>
      <c r="N132" s="316">
        <v>36.493000000000002</v>
      </c>
      <c r="O132" s="316"/>
      <c r="P132" s="316">
        <v>34.552</v>
      </c>
      <c r="Q132" s="316">
        <v>34.552</v>
      </c>
      <c r="R132" s="316">
        <v>34.552</v>
      </c>
      <c r="S132" s="316"/>
      <c r="T132" s="316">
        <v>1.4685337540000001</v>
      </c>
      <c r="U132" s="316">
        <v>1.4685337540000001</v>
      </c>
      <c r="V132" s="316">
        <v>1.4685337540000001</v>
      </c>
      <c r="W132" s="316"/>
      <c r="X132" s="314">
        <v>0.2</v>
      </c>
      <c r="Y132" s="314">
        <v>0.2</v>
      </c>
      <c r="Z132" s="314">
        <v>0.2</v>
      </c>
      <c r="AA132" s="314"/>
      <c r="AB132" s="314">
        <v>0.10223465900000001</v>
      </c>
      <c r="AC132" s="314">
        <v>0.10223465900000001</v>
      </c>
      <c r="AD132" s="314">
        <v>0.10223465900000001</v>
      </c>
      <c r="AE132" s="314"/>
      <c r="AF132" s="314">
        <v>0.28999999999999998</v>
      </c>
      <c r="AG132" s="314">
        <v>0.28999999999999998</v>
      </c>
      <c r="AH132" s="314">
        <v>0.28999999999999998</v>
      </c>
      <c r="AI132" s="314"/>
      <c r="AJ132" s="314">
        <v>0.186888368</v>
      </c>
      <c r="AK132" s="314">
        <v>0.186888368</v>
      </c>
      <c r="AL132" s="314">
        <v>0.186888368</v>
      </c>
      <c r="AM132" s="316"/>
      <c r="AN132" s="316">
        <v>42</v>
      </c>
      <c r="AO132" s="316">
        <v>0.4</v>
      </c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76"/>
      <c r="BE132" s="176"/>
      <c r="BF132" s="319">
        <v>40909</v>
      </c>
      <c r="BG132" s="331">
        <v>0.89</v>
      </c>
      <c r="BH132" s="176"/>
      <c r="BI132" s="314"/>
      <c r="BJ132" s="84"/>
      <c r="BK132" s="84"/>
      <c r="BL132" s="84"/>
      <c r="BM132"/>
      <c r="BN132"/>
      <c r="BO132"/>
      <c r="BP132"/>
      <c r="BQ132"/>
      <c r="BR132" s="84"/>
      <c r="BS132" s="84"/>
      <c r="BT132" s="146">
        <f t="shared" si="1"/>
        <v>41122</v>
      </c>
      <c r="BU132" s="145">
        <v>5.1096233549072299E-2</v>
      </c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</row>
    <row r="133" spans="2:83" ht="12.75" x14ac:dyDescent="0.2">
      <c r="B133" s="329">
        <v>40057</v>
      </c>
      <c r="C133" s="316">
        <v>39.4</v>
      </c>
      <c r="D133" s="316">
        <v>39.4</v>
      </c>
      <c r="E133" s="316">
        <v>39.4</v>
      </c>
      <c r="F133" s="314"/>
      <c r="G133" s="316">
        <v>22.283000000000001</v>
      </c>
      <c r="H133" s="316">
        <v>22.283000000000001</v>
      </c>
      <c r="I133" s="316">
        <v>22.283000000000001</v>
      </c>
      <c r="J133" s="176"/>
      <c r="K133" s="319">
        <v>40940</v>
      </c>
      <c r="L133" s="316">
        <v>35.243000000000002</v>
      </c>
      <c r="M133" s="316">
        <v>35.243000000000002</v>
      </c>
      <c r="N133" s="316">
        <v>35.243000000000002</v>
      </c>
      <c r="O133" s="316"/>
      <c r="P133" s="316">
        <v>33.802</v>
      </c>
      <c r="Q133" s="316">
        <v>33.802</v>
      </c>
      <c r="R133" s="316">
        <v>33.802</v>
      </c>
      <c r="S133" s="316"/>
      <c r="T133" s="316">
        <v>1.4685337540000001</v>
      </c>
      <c r="U133" s="316">
        <v>1.4685337540000001</v>
      </c>
      <c r="V133" s="316">
        <v>1.4685337540000001</v>
      </c>
      <c r="W133" s="316"/>
      <c r="X133" s="314">
        <v>0.2</v>
      </c>
      <c r="Y133" s="314">
        <v>0.2</v>
      </c>
      <c r="Z133" s="314">
        <v>0.2</v>
      </c>
      <c r="AA133" s="314"/>
      <c r="AB133" s="314">
        <v>0.10217986500000001</v>
      </c>
      <c r="AC133" s="314">
        <v>0.10217986500000001</v>
      </c>
      <c r="AD133" s="314">
        <v>0.10217986500000001</v>
      </c>
      <c r="AE133" s="314"/>
      <c r="AF133" s="314">
        <v>0.28999999999999998</v>
      </c>
      <c r="AG133" s="314">
        <v>0.28999999999999998</v>
      </c>
      <c r="AH133" s="314">
        <v>0.28999999999999998</v>
      </c>
      <c r="AI133" s="314"/>
      <c r="AJ133" s="314">
        <v>0.186340479</v>
      </c>
      <c r="AK133" s="314">
        <v>0.186340479</v>
      </c>
      <c r="AL133" s="314">
        <v>0.186340479</v>
      </c>
      <c r="AM133" s="316"/>
      <c r="AN133" s="316">
        <v>42</v>
      </c>
      <c r="AO133" s="316">
        <v>0.4</v>
      </c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319">
        <v>40940</v>
      </c>
      <c r="BG133" s="331">
        <v>0.89</v>
      </c>
      <c r="BH133" s="176"/>
      <c r="BI133" s="314"/>
      <c r="BJ133" s="84"/>
      <c r="BK133" s="84"/>
      <c r="BL133" s="84"/>
      <c r="BM133"/>
      <c r="BN133"/>
      <c r="BO133"/>
      <c r="BP133"/>
      <c r="BQ133"/>
      <c r="BR133" s="84"/>
      <c r="BS133" s="84"/>
      <c r="BT133" s="146">
        <f t="shared" ref="BT133:BT196" si="2">EOMONTH(BT132, 0)+1</f>
        <v>41153</v>
      </c>
      <c r="BU133" s="145">
        <v>5.1156063688982303E-2</v>
      </c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</row>
    <row r="134" spans="2:83" ht="12.75" x14ac:dyDescent="0.2">
      <c r="B134" s="329">
        <v>40087</v>
      </c>
      <c r="C134" s="316">
        <v>37.619999999999997</v>
      </c>
      <c r="D134" s="316">
        <v>37.619999999999997</v>
      </c>
      <c r="E134" s="316">
        <v>37.619999999999997</v>
      </c>
      <c r="F134" s="314"/>
      <c r="G134" s="316">
        <v>21.914999999999999</v>
      </c>
      <c r="H134" s="316">
        <v>21.914999999999999</v>
      </c>
      <c r="I134" s="316">
        <v>21.914999999999999</v>
      </c>
      <c r="J134" s="176"/>
      <c r="K134" s="319">
        <v>40969</v>
      </c>
      <c r="L134" s="316">
        <v>33.82</v>
      </c>
      <c r="M134" s="316">
        <v>33.82</v>
      </c>
      <c r="N134" s="316">
        <v>33.82</v>
      </c>
      <c r="O134" s="316"/>
      <c r="P134" s="316">
        <v>32.96</v>
      </c>
      <c r="Q134" s="316">
        <v>32.96</v>
      </c>
      <c r="R134" s="316">
        <v>32.96</v>
      </c>
      <c r="S134" s="316"/>
      <c r="T134" s="316">
        <v>1.4685337540000001</v>
      </c>
      <c r="U134" s="316">
        <v>1.4685337540000001</v>
      </c>
      <c r="V134" s="316">
        <v>1.4685337540000001</v>
      </c>
      <c r="W134" s="316"/>
      <c r="X134" s="314">
        <v>0.2</v>
      </c>
      <c r="Y134" s="314">
        <v>0.2</v>
      </c>
      <c r="Z134" s="314">
        <v>0.2</v>
      </c>
      <c r="AA134" s="314"/>
      <c r="AB134" s="314">
        <v>0.101064192</v>
      </c>
      <c r="AC134" s="314">
        <v>0.101064192</v>
      </c>
      <c r="AD134" s="314">
        <v>0.101064192</v>
      </c>
      <c r="AE134" s="314"/>
      <c r="AF134" s="314">
        <v>0.28999999999999998</v>
      </c>
      <c r="AG134" s="314">
        <v>0.28999999999999998</v>
      </c>
      <c r="AH134" s="314">
        <v>0.28999999999999998</v>
      </c>
      <c r="AI134" s="314"/>
      <c r="AJ134" s="314">
        <v>0.18424206000000001</v>
      </c>
      <c r="AK134" s="314">
        <v>0.18424206000000001</v>
      </c>
      <c r="AL134" s="314">
        <v>0.18424206000000001</v>
      </c>
      <c r="AM134" s="316"/>
      <c r="AN134" s="316">
        <v>42</v>
      </c>
      <c r="AO134" s="316">
        <v>0.4</v>
      </c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76"/>
      <c r="BE134" s="176"/>
      <c r="BF134" s="319">
        <v>40969</v>
      </c>
      <c r="BG134" s="331">
        <v>0.89</v>
      </c>
      <c r="BH134" s="176"/>
      <c r="BI134" s="314"/>
      <c r="BJ134" s="84"/>
      <c r="BK134" s="84"/>
      <c r="BL134" s="84"/>
      <c r="BM134"/>
      <c r="BN134"/>
      <c r="BO134"/>
      <c r="BP134"/>
      <c r="BQ134"/>
      <c r="BR134" s="84"/>
      <c r="BS134" s="84"/>
      <c r="BT134" s="146">
        <f t="shared" si="2"/>
        <v>41183</v>
      </c>
      <c r="BU134" s="145">
        <v>5.1213963825515997E-2</v>
      </c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</row>
    <row r="135" spans="2:83" ht="12.75" x14ac:dyDescent="0.2">
      <c r="B135" s="329">
        <v>40118</v>
      </c>
      <c r="C135" s="316">
        <v>36.619999999999997</v>
      </c>
      <c r="D135" s="316">
        <v>36.619999999999997</v>
      </c>
      <c r="E135" s="316">
        <v>36.619999999999997</v>
      </c>
      <c r="F135" s="314"/>
      <c r="G135" s="316">
        <v>22.015000000000001</v>
      </c>
      <c r="H135" s="316">
        <v>22.015000000000001</v>
      </c>
      <c r="I135" s="316">
        <v>22.015000000000001</v>
      </c>
      <c r="J135" s="176"/>
      <c r="K135" s="319">
        <v>41000</v>
      </c>
      <c r="L135" s="316">
        <v>33.088999999999999</v>
      </c>
      <c r="M135" s="316">
        <v>33.088999999999999</v>
      </c>
      <c r="N135" s="316">
        <v>33.088999999999999</v>
      </c>
      <c r="O135" s="316"/>
      <c r="P135" s="316">
        <v>31.947000000000003</v>
      </c>
      <c r="Q135" s="316">
        <v>31.947000000000003</v>
      </c>
      <c r="R135" s="316">
        <v>31.947000000000003</v>
      </c>
      <c r="S135" s="316"/>
      <c r="T135" s="316">
        <v>1.4685337540000001</v>
      </c>
      <c r="U135" s="316">
        <v>1.4685337540000001</v>
      </c>
      <c r="V135" s="316">
        <v>1.4685337540000001</v>
      </c>
      <c r="W135" s="316"/>
      <c r="X135" s="314">
        <v>0.2</v>
      </c>
      <c r="Y135" s="314">
        <v>0.2</v>
      </c>
      <c r="Z135" s="314">
        <v>0.2</v>
      </c>
      <c r="AA135" s="314"/>
      <c r="AB135" s="314">
        <v>0.10099723100000001</v>
      </c>
      <c r="AC135" s="314">
        <v>0.10099723100000001</v>
      </c>
      <c r="AD135" s="314">
        <v>0.10099723100000001</v>
      </c>
      <c r="AE135" s="314"/>
      <c r="AF135" s="314">
        <v>0.28999999999999998</v>
      </c>
      <c r="AG135" s="314">
        <v>0.28999999999999998</v>
      </c>
      <c r="AH135" s="314">
        <v>0.28999999999999998</v>
      </c>
      <c r="AI135" s="314"/>
      <c r="AJ135" s="314">
        <v>0.183672689</v>
      </c>
      <c r="AK135" s="314">
        <v>0.183672689</v>
      </c>
      <c r="AL135" s="314">
        <v>0.183672689</v>
      </c>
      <c r="AM135" s="316"/>
      <c r="AN135" s="316">
        <v>43</v>
      </c>
      <c r="AO135" s="316">
        <v>0.4</v>
      </c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319">
        <v>41000</v>
      </c>
      <c r="BG135" s="331">
        <v>0.89</v>
      </c>
      <c r="BH135" s="176"/>
      <c r="BI135" s="314"/>
      <c r="BJ135" s="84"/>
      <c r="BK135" s="84"/>
      <c r="BL135" s="84"/>
      <c r="BM135"/>
      <c r="BN135"/>
      <c r="BO135"/>
      <c r="BP135"/>
      <c r="BQ135"/>
      <c r="BR135" s="84"/>
      <c r="BS135" s="84"/>
      <c r="BT135" s="146">
        <f t="shared" si="2"/>
        <v>41214</v>
      </c>
      <c r="BU135" s="145">
        <v>5.12737939677761E-2</v>
      </c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</row>
    <row r="136" spans="2:83" ht="12.75" x14ac:dyDescent="0.2">
      <c r="B136" s="329">
        <v>40148</v>
      </c>
      <c r="C136" s="316">
        <v>37.520000000000003</v>
      </c>
      <c r="D136" s="316">
        <v>37.520000000000003</v>
      </c>
      <c r="E136" s="316">
        <v>37.520000000000003</v>
      </c>
      <c r="F136" s="314"/>
      <c r="G136" s="316">
        <v>23.864999999999998</v>
      </c>
      <c r="H136" s="316">
        <v>23.864999999999998</v>
      </c>
      <c r="I136" s="316">
        <v>23.864999999999998</v>
      </c>
      <c r="J136" s="176"/>
      <c r="K136" s="319">
        <v>41030</v>
      </c>
      <c r="L136" s="316">
        <v>34.262999999999998</v>
      </c>
      <c r="M136" s="316">
        <v>34.262999999999998</v>
      </c>
      <c r="N136" s="316">
        <v>34.262999999999998</v>
      </c>
      <c r="O136" s="316"/>
      <c r="P136" s="316">
        <v>34.993000000000002</v>
      </c>
      <c r="Q136" s="316">
        <v>34.993000000000002</v>
      </c>
      <c r="R136" s="316">
        <v>34.993000000000002</v>
      </c>
      <c r="S136" s="316"/>
      <c r="T136" s="316">
        <v>1.4685337540000001</v>
      </c>
      <c r="U136" s="316">
        <v>1.4685337540000001</v>
      </c>
      <c r="V136" s="316">
        <v>1.4685337540000001</v>
      </c>
      <c r="W136" s="316"/>
      <c r="X136" s="314">
        <v>0.2</v>
      </c>
      <c r="Y136" s="314">
        <v>0.2</v>
      </c>
      <c r="Z136" s="314">
        <v>0.2</v>
      </c>
      <c r="AA136" s="314"/>
      <c r="AB136" s="314">
        <v>0.101838626</v>
      </c>
      <c r="AC136" s="314">
        <v>0.101838626</v>
      </c>
      <c r="AD136" s="314">
        <v>0.101838626</v>
      </c>
      <c r="AE136" s="314"/>
      <c r="AF136" s="314">
        <v>0.28999999999999998</v>
      </c>
      <c r="AG136" s="314">
        <v>0.28999999999999998</v>
      </c>
      <c r="AH136" s="314">
        <v>0.28999999999999998</v>
      </c>
      <c r="AI136" s="314"/>
      <c r="AJ136" s="314">
        <v>0.18531198200000001</v>
      </c>
      <c r="AK136" s="314">
        <v>0.18531198200000001</v>
      </c>
      <c r="AL136" s="314">
        <v>0.18531198200000001</v>
      </c>
      <c r="AM136" s="316"/>
      <c r="AN136" s="316">
        <v>43</v>
      </c>
      <c r="AO136" s="316">
        <v>0.4</v>
      </c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319">
        <v>41030</v>
      </c>
      <c r="BG136" s="331">
        <v>0.89</v>
      </c>
      <c r="BH136" s="176"/>
      <c r="BI136" s="314"/>
      <c r="BJ136" s="84"/>
      <c r="BK136" s="84"/>
      <c r="BL136" s="84"/>
      <c r="BM136"/>
      <c r="BN136"/>
      <c r="BO136"/>
      <c r="BP136"/>
      <c r="BQ136"/>
      <c r="BR136" s="84"/>
      <c r="BS136" s="84"/>
      <c r="BT136" s="146">
        <f t="shared" si="2"/>
        <v>41244</v>
      </c>
      <c r="BU136" s="145">
        <v>5.1331694106584398E-2</v>
      </c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</row>
    <row r="137" spans="2:83" ht="12.75" x14ac:dyDescent="0.2">
      <c r="B137" s="329">
        <v>40179</v>
      </c>
      <c r="C137" s="316">
        <v>38.92</v>
      </c>
      <c r="D137" s="316">
        <v>38.92</v>
      </c>
      <c r="E137" s="316">
        <v>38.92</v>
      </c>
      <c r="F137" s="314"/>
      <c r="G137" s="316">
        <v>24.732000000000003</v>
      </c>
      <c r="H137" s="316">
        <v>24.732000000000003</v>
      </c>
      <c r="I137" s="316">
        <v>24.732000000000003</v>
      </c>
      <c r="J137" s="176"/>
      <c r="K137" s="319">
        <v>41061</v>
      </c>
      <c r="L137" s="316">
        <v>39.53</v>
      </c>
      <c r="M137" s="316">
        <v>39.53</v>
      </c>
      <c r="N137" s="316">
        <v>39.53</v>
      </c>
      <c r="O137" s="316"/>
      <c r="P137" s="316">
        <v>42.963000000000001</v>
      </c>
      <c r="Q137" s="316">
        <v>42.963000000000001</v>
      </c>
      <c r="R137" s="316">
        <v>42.963000000000001</v>
      </c>
      <c r="S137" s="316"/>
      <c r="T137" s="316">
        <v>1.4685337540000001</v>
      </c>
      <c r="U137" s="316">
        <v>1.4685337540000001</v>
      </c>
      <c r="V137" s="316">
        <v>1.4685337540000001</v>
      </c>
      <c r="W137" s="316"/>
      <c r="X137" s="314">
        <v>0.2</v>
      </c>
      <c r="Y137" s="314">
        <v>0.2</v>
      </c>
      <c r="Z137" s="314">
        <v>0.2</v>
      </c>
      <c r="AA137" s="314"/>
      <c r="AB137" s="314">
        <v>0.10196867500000001</v>
      </c>
      <c r="AC137" s="314">
        <v>0.10196867500000001</v>
      </c>
      <c r="AD137" s="314">
        <v>0.10196867500000001</v>
      </c>
      <c r="AE137" s="314"/>
      <c r="AF137" s="314">
        <v>0.28999999999999998</v>
      </c>
      <c r="AG137" s="314">
        <v>0.28999999999999998</v>
      </c>
      <c r="AH137" s="314">
        <v>0.28999999999999998</v>
      </c>
      <c r="AI137" s="314"/>
      <c r="AJ137" s="314">
        <v>0.18580466800000001</v>
      </c>
      <c r="AK137" s="314">
        <v>0.18580466800000001</v>
      </c>
      <c r="AL137" s="314">
        <v>0.18580466800000001</v>
      </c>
      <c r="AM137" s="316"/>
      <c r="AN137" s="316">
        <v>43</v>
      </c>
      <c r="AO137" s="316">
        <v>0.4</v>
      </c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319">
        <v>41061</v>
      </c>
      <c r="BG137" s="331">
        <v>0.89</v>
      </c>
      <c r="BH137" s="176"/>
      <c r="BI137" s="314"/>
      <c r="BJ137" s="84"/>
      <c r="BK137" s="84"/>
      <c r="BL137" s="84"/>
      <c r="BM137"/>
      <c r="BN137"/>
      <c r="BO137"/>
      <c r="BP137"/>
      <c r="BQ137"/>
      <c r="BR137" s="84"/>
      <c r="BS137" s="84"/>
      <c r="BT137" s="146">
        <f t="shared" si="2"/>
        <v>41275</v>
      </c>
      <c r="BU137" s="145">
        <v>5.1391524251194601E-2</v>
      </c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</row>
    <row r="138" spans="2:83" ht="12.75" x14ac:dyDescent="0.2">
      <c r="B138" s="329">
        <v>40210</v>
      </c>
      <c r="C138" s="316">
        <v>38.17</v>
      </c>
      <c r="D138" s="316">
        <v>38.17</v>
      </c>
      <c r="E138" s="316">
        <v>38.17</v>
      </c>
      <c r="F138" s="314"/>
      <c r="G138" s="316">
        <v>25.682000000000002</v>
      </c>
      <c r="H138" s="316">
        <v>25.682000000000002</v>
      </c>
      <c r="I138" s="316">
        <v>25.682000000000002</v>
      </c>
      <c r="J138" s="176"/>
      <c r="K138" s="319">
        <v>41091</v>
      </c>
      <c r="L138" s="316">
        <v>43.45</v>
      </c>
      <c r="M138" s="316">
        <v>43.45</v>
      </c>
      <c r="N138" s="316">
        <v>43.45</v>
      </c>
      <c r="O138" s="316"/>
      <c r="P138" s="316">
        <v>45.88</v>
      </c>
      <c r="Q138" s="316">
        <v>45.88</v>
      </c>
      <c r="R138" s="316">
        <v>45.88</v>
      </c>
      <c r="S138" s="316"/>
      <c r="T138" s="316">
        <v>1.4685337540000001</v>
      </c>
      <c r="U138" s="316">
        <v>1.4685337540000001</v>
      </c>
      <c r="V138" s="316">
        <v>1.4685337540000001</v>
      </c>
      <c r="W138" s="316"/>
      <c r="X138" s="314">
        <v>0.2</v>
      </c>
      <c r="Y138" s="314">
        <v>0.2</v>
      </c>
      <c r="Z138" s="314">
        <v>0.2</v>
      </c>
      <c r="AA138" s="314"/>
      <c r="AB138" s="314">
        <v>0.10229102400000001</v>
      </c>
      <c r="AC138" s="314">
        <v>0.10229102400000001</v>
      </c>
      <c r="AD138" s="314">
        <v>0.10229102400000001</v>
      </c>
      <c r="AE138" s="314"/>
      <c r="AF138" s="314">
        <v>0.28999999999999998</v>
      </c>
      <c r="AG138" s="314">
        <v>0.28999999999999998</v>
      </c>
      <c r="AH138" s="314">
        <v>0.28999999999999998</v>
      </c>
      <c r="AI138" s="314"/>
      <c r="AJ138" s="314">
        <v>0.18633697200000002</v>
      </c>
      <c r="AK138" s="314">
        <v>0.18633697200000002</v>
      </c>
      <c r="AL138" s="314">
        <v>0.18633697200000002</v>
      </c>
      <c r="AM138" s="316"/>
      <c r="AN138" s="316">
        <v>44</v>
      </c>
      <c r="AO138" s="316">
        <v>0.4</v>
      </c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319">
        <v>41091</v>
      </c>
      <c r="BG138" s="331">
        <v>0.89</v>
      </c>
      <c r="BH138" s="176"/>
      <c r="BI138" s="314"/>
      <c r="BJ138" s="84"/>
      <c r="BK138" s="84"/>
      <c r="BL138" s="84"/>
      <c r="BM138"/>
      <c r="BN138"/>
      <c r="BO138"/>
      <c r="BP138"/>
      <c r="BQ138"/>
      <c r="BR138" s="84"/>
      <c r="BS138" s="84"/>
      <c r="BT138" s="146">
        <f t="shared" si="2"/>
        <v>41306</v>
      </c>
      <c r="BU138" s="145">
        <v>5.1451354396999403E-2</v>
      </c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</row>
    <row r="139" spans="2:83" ht="12.75" x14ac:dyDescent="0.2">
      <c r="B139" s="329">
        <v>40238</v>
      </c>
      <c r="C139" s="316">
        <v>36.606000000000002</v>
      </c>
      <c r="D139" s="316">
        <v>36.606000000000002</v>
      </c>
      <c r="E139" s="316">
        <v>36.606000000000002</v>
      </c>
      <c r="F139" s="314"/>
      <c r="G139" s="316">
        <v>24.632000000000001</v>
      </c>
      <c r="H139" s="316">
        <v>24.632000000000001</v>
      </c>
      <c r="I139" s="316">
        <v>24.632000000000001</v>
      </c>
      <c r="J139" s="176"/>
      <c r="K139" s="319">
        <v>41122</v>
      </c>
      <c r="L139" s="316">
        <v>40.299999999999997</v>
      </c>
      <c r="M139" s="316">
        <v>40.299999999999997</v>
      </c>
      <c r="N139" s="316">
        <v>40.299999999999997</v>
      </c>
      <c r="O139" s="316"/>
      <c r="P139" s="316">
        <v>43.23</v>
      </c>
      <c r="Q139" s="316">
        <v>43.23</v>
      </c>
      <c r="R139" s="316">
        <v>43.23</v>
      </c>
      <c r="S139" s="316"/>
      <c r="T139" s="316">
        <v>1.4685337540000001</v>
      </c>
      <c r="U139" s="316">
        <v>1.4685337540000001</v>
      </c>
      <c r="V139" s="316">
        <v>1.4685337540000001</v>
      </c>
      <c r="W139" s="316"/>
      <c r="X139" s="314">
        <v>0.2</v>
      </c>
      <c r="Y139" s="314">
        <v>0.2</v>
      </c>
      <c r="Z139" s="314">
        <v>0.2</v>
      </c>
      <c r="AA139" s="314"/>
      <c r="AB139" s="314">
        <v>0.102246461</v>
      </c>
      <c r="AC139" s="314">
        <v>0.102246461</v>
      </c>
      <c r="AD139" s="314">
        <v>0.102246461</v>
      </c>
      <c r="AE139" s="314"/>
      <c r="AF139" s="314">
        <v>0.28999999999999998</v>
      </c>
      <c r="AG139" s="314">
        <v>0.28999999999999998</v>
      </c>
      <c r="AH139" s="314">
        <v>0.28999999999999998</v>
      </c>
      <c r="AI139" s="314"/>
      <c r="AJ139" s="314">
        <v>0.18521847999999999</v>
      </c>
      <c r="AK139" s="314">
        <v>0.18521847999999999</v>
      </c>
      <c r="AL139" s="314">
        <v>0.18521847999999999</v>
      </c>
      <c r="AM139" s="316"/>
      <c r="AN139" s="316">
        <v>44</v>
      </c>
      <c r="AO139" s="316">
        <v>0.4</v>
      </c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319">
        <v>41122</v>
      </c>
      <c r="BG139" s="331">
        <v>0.89</v>
      </c>
      <c r="BH139" s="176"/>
      <c r="BI139" s="314"/>
      <c r="BJ139" s="84"/>
      <c r="BK139" s="84"/>
      <c r="BL139" s="84"/>
      <c r="BM139"/>
      <c r="BN139"/>
      <c r="BO139"/>
      <c r="BP139"/>
      <c r="BQ139"/>
      <c r="BR139" s="84"/>
      <c r="BS139" s="84"/>
      <c r="BT139" s="146">
        <f t="shared" si="2"/>
        <v>41334</v>
      </c>
      <c r="BU139" s="145">
        <v>5.1505394529720597E-2</v>
      </c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</row>
    <row r="140" spans="2:83" ht="12.75" x14ac:dyDescent="0.2">
      <c r="B140" s="329">
        <v>40269</v>
      </c>
      <c r="C140" s="316">
        <v>37.39</v>
      </c>
      <c r="D140" s="316">
        <v>37.39</v>
      </c>
      <c r="E140" s="316">
        <v>37.39</v>
      </c>
      <c r="F140" s="314"/>
      <c r="G140" s="316">
        <v>24.332000000000001</v>
      </c>
      <c r="H140" s="316">
        <v>24.332000000000001</v>
      </c>
      <c r="I140" s="316">
        <v>24.332000000000001</v>
      </c>
      <c r="J140" s="176"/>
      <c r="K140" s="319">
        <v>41153</v>
      </c>
      <c r="L140" s="316">
        <v>32.099000000000004</v>
      </c>
      <c r="M140" s="316">
        <v>32.099000000000004</v>
      </c>
      <c r="N140" s="316">
        <v>32.099000000000004</v>
      </c>
      <c r="O140" s="316"/>
      <c r="P140" s="316">
        <v>34.026000000000003</v>
      </c>
      <c r="Q140" s="316">
        <v>34.026000000000003</v>
      </c>
      <c r="R140" s="316">
        <v>34.026000000000003</v>
      </c>
      <c r="S140" s="316"/>
      <c r="T140" s="316">
        <v>1.4685337540000001</v>
      </c>
      <c r="U140" s="316">
        <v>1.4685337540000001</v>
      </c>
      <c r="V140" s="316">
        <v>1.4685337540000001</v>
      </c>
      <c r="W140" s="316"/>
      <c r="X140" s="314">
        <v>0.2</v>
      </c>
      <c r="Y140" s="314">
        <v>0.2</v>
      </c>
      <c r="Z140" s="314">
        <v>0.2</v>
      </c>
      <c r="AA140" s="314"/>
      <c r="AB140" s="314">
        <v>0.101627973</v>
      </c>
      <c r="AC140" s="314">
        <v>0.101627973</v>
      </c>
      <c r="AD140" s="314">
        <v>0.101627973</v>
      </c>
      <c r="AE140" s="314"/>
      <c r="AF140" s="314">
        <v>0.28999999999999998</v>
      </c>
      <c r="AG140" s="314">
        <v>0.28999999999999998</v>
      </c>
      <c r="AH140" s="314">
        <v>0.28999999999999998</v>
      </c>
      <c r="AI140" s="314"/>
      <c r="AJ140" s="314">
        <v>0.18278776399999999</v>
      </c>
      <c r="AK140" s="314">
        <v>0.18278776399999999</v>
      </c>
      <c r="AL140" s="314">
        <v>0.18278776399999999</v>
      </c>
      <c r="AM140" s="316"/>
      <c r="AN140" s="316">
        <v>44</v>
      </c>
      <c r="AO140" s="316">
        <v>0.4</v>
      </c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319">
        <v>41153</v>
      </c>
      <c r="BG140" s="331">
        <v>0.89</v>
      </c>
      <c r="BH140" s="176"/>
      <c r="BI140" s="314"/>
      <c r="BJ140" s="84"/>
      <c r="BK140" s="84"/>
      <c r="BL140" s="84"/>
      <c r="BM140"/>
      <c r="BN140"/>
      <c r="BO140"/>
      <c r="BP140"/>
      <c r="BQ140"/>
      <c r="BR140" s="84"/>
      <c r="BS140" s="84"/>
      <c r="BT140" s="146">
        <f t="shared" si="2"/>
        <v>41365</v>
      </c>
      <c r="BU140" s="145">
        <v>5.1565224677798699E-2</v>
      </c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</row>
    <row r="141" spans="2:83" ht="12.75" x14ac:dyDescent="0.2">
      <c r="B141" s="329">
        <v>40299</v>
      </c>
      <c r="C141" s="316">
        <v>39.35</v>
      </c>
      <c r="D141" s="316">
        <v>39.35</v>
      </c>
      <c r="E141" s="316">
        <v>39.35</v>
      </c>
      <c r="F141" s="314"/>
      <c r="G141" s="316">
        <v>23.932000000000002</v>
      </c>
      <c r="H141" s="316">
        <v>23.932000000000002</v>
      </c>
      <c r="I141" s="316">
        <v>23.932000000000002</v>
      </c>
      <c r="J141" s="176"/>
      <c r="K141" s="319">
        <v>41183</v>
      </c>
      <c r="L141" s="316">
        <v>30.891000000000002</v>
      </c>
      <c r="M141" s="316">
        <v>30.891000000000002</v>
      </c>
      <c r="N141" s="316">
        <v>30.891000000000002</v>
      </c>
      <c r="O141" s="316"/>
      <c r="P141" s="316">
        <v>31.644000000000002</v>
      </c>
      <c r="Q141" s="316">
        <v>31.644000000000002</v>
      </c>
      <c r="R141" s="316">
        <v>31.644000000000002</v>
      </c>
      <c r="S141" s="316"/>
      <c r="T141" s="316">
        <v>1.4685337540000001</v>
      </c>
      <c r="U141" s="316">
        <v>1.4685337540000001</v>
      </c>
      <c r="V141" s="316">
        <v>1.4685337540000001</v>
      </c>
      <c r="W141" s="316"/>
      <c r="X141" s="314">
        <v>0.2</v>
      </c>
      <c r="Y141" s="314">
        <v>0.2</v>
      </c>
      <c r="Z141" s="314">
        <v>0.2</v>
      </c>
      <c r="AA141" s="314"/>
      <c r="AB141" s="314">
        <v>0.100994376</v>
      </c>
      <c r="AC141" s="314">
        <v>0.100994376</v>
      </c>
      <c r="AD141" s="314">
        <v>0.100994376</v>
      </c>
      <c r="AE141" s="314"/>
      <c r="AF141" s="314">
        <v>0.28999999999999998</v>
      </c>
      <c r="AG141" s="314">
        <v>0.28999999999999998</v>
      </c>
      <c r="AH141" s="314">
        <v>0.28999999999999998</v>
      </c>
      <c r="AI141" s="314"/>
      <c r="AJ141" s="314">
        <v>0.180726791</v>
      </c>
      <c r="AK141" s="314">
        <v>0.180726791</v>
      </c>
      <c r="AL141" s="314">
        <v>0.180726791</v>
      </c>
      <c r="AM141" s="316"/>
      <c r="AN141" s="316">
        <v>45</v>
      </c>
      <c r="AO141" s="316">
        <v>0.4</v>
      </c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76"/>
      <c r="BE141" s="176"/>
      <c r="BF141" s="319">
        <v>41183</v>
      </c>
      <c r="BG141" s="331">
        <v>0.89</v>
      </c>
      <c r="BH141" s="176"/>
      <c r="BI141" s="314"/>
      <c r="BJ141" s="84"/>
      <c r="BK141" s="84"/>
      <c r="BL141" s="84"/>
      <c r="BM141"/>
      <c r="BN141"/>
      <c r="BO141"/>
      <c r="BP141"/>
      <c r="BQ141"/>
      <c r="BR141" s="84"/>
      <c r="BS141" s="84"/>
      <c r="BT141" s="146">
        <f t="shared" si="2"/>
        <v>41395</v>
      </c>
      <c r="BU141" s="145">
        <v>5.1623124822236702E-2</v>
      </c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</row>
    <row r="142" spans="2:83" ht="12.75" x14ac:dyDescent="0.2">
      <c r="B142" s="329">
        <v>40330</v>
      </c>
      <c r="C142" s="316">
        <v>43.4</v>
      </c>
      <c r="D142" s="316">
        <v>43.4</v>
      </c>
      <c r="E142" s="316">
        <v>43.4</v>
      </c>
      <c r="F142" s="314"/>
      <c r="G142" s="316">
        <v>24.532</v>
      </c>
      <c r="H142" s="316">
        <v>24.532</v>
      </c>
      <c r="I142" s="316">
        <v>24.532</v>
      </c>
      <c r="J142" s="176"/>
      <c r="K142" s="319">
        <v>41214</v>
      </c>
      <c r="L142" s="316">
        <v>31.141000000000002</v>
      </c>
      <c r="M142" s="316">
        <v>31.141000000000002</v>
      </c>
      <c r="N142" s="316">
        <v>31.141000000000002</v>
      </c>
      <c r="O142" s="316"/>
      <c r="P142" s="316">
        <v>31.144000000000002</v>
      </c>
      <c r="Q142" s="316">
        <v>31.144000000000002</v>
      </c>
      <c r="R142" s="316">
        <v>31.144000000000002</v>
      </c>
      <c r="S142" s="316"/>
      <c r="T142" s="316">
        <v>1.4685337540000001</v>
      </c>
      <c r="U142" s="316">
        <v>1.4685337540000001</v>
      </c>
      <c r="V142" s="316">
        <v>1.4685337540000001</v>
      </c>
      <c r="W142" s="316"/>
      <c r="X142" s="314">
        <v>0.2</v>
      </c>
      <c r="Y142" s="314">
        <v>0.2</v>
      </c>
      <c r="Z142" s="314">
        <v>0.2</v>
      </c>
      <c r="AA142" s="314"/>
      <c r="AB142" s="314">
        <v>0.10054218100000001</v>
      </c>
      <c r="AC142" s="314">
        <v>0.10054218100000001</v>
      </c>
      <c r="AD142" s="314">
        <v>0.10054218100000001</v>
      </c>
      <c r="AE142" s="314"/>
      <c r="AF142" s="314">
        <v>0.28999999999999998</v>
      </c>
      <c r="AG142" s="314">
        <v>0.28999999999999998</v>
      </c>
      <c r="AH142" s="314">
        <v>0.28999999999999998</v>
      </c>
      <c r="AI142" s="314"/>
      <c r="AJ142" s="314">
        <v>0.17972912900000002</v>
      </c>
      <c r="AK142" s="314">
        <v>0.17972912900000002</v>
      </c>
      <c r="AL142" s="314">
        <v>0.17972912900000002</v>
      </c>
      <c r="AM142" s="316"/>
      <c r="AN142" s="316">
        <v>45</v>
      </c>
      <c r="AO142" s="316">
        <v>0.4</v>
      </c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176"/>
      <c r="BF142" s="319">
        <v>41214</v>
      </c>
      <c r="BG142" s="331">
        <v>0.89</v>
      </c>
      <c r="BH142" s="176"/>
      <c r="BI142" s="314"/>
      <c r="BJ142" s="84"/>
      <c r="BK142" s="84"/>
      <c r="BL142" s="84"/>
      <c r="BM142"/>
      <c r="BN142"/>
      <c r="BO142"/>
      <c r="BP142"/>
      <c r="BQ142"/>
      <c r="BR142" s="84"/>
      <c r="BS142" s="84"/>
      <c r="BT142" s="146">
        <f t="shared" si="2"/>
        <v>41426</v>
      </c>
      <c r="BU142" s="145">
        <v>5.1682954972664501E-2</v>
      </c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</row>
    <row r="143" spans="2:83" ht="12.75" x14ac:dyDescent="0.2">
      <c r="B143" s="329">
        <v>40360</v>
      </c>
      <c r="C143" s="316">
        <v>52.95</v>
      </c>
      <c r="D143" s="316">
        <v>52.95</v>
      </c>
      <c r="E143" s="316">
        <v>52.95</v>
      </c>
      <c r="F143" s="314"/>
      <c r="G143" s="316">
        <v>26.032</v>
      </c>
      <c r="H143" s="316">
        <v>26.032</v>
      </c>
      <c r="I143" s="316">
        <v>26.032</v>
      </c>
      <c r="J143" s="176"/>
      <c r="K143" s="319">
        <v>41244</v>
      </c>
      <c r="L143" s="316">
        <v>31.206000000000003</v>
      </c>
      <c r="M143" s="316">
        <v>31.206000000000003</v>
      </c>
      <c r="N143" s="316">
        <v>31.206000000000003</v>
      </c>
      <c r="O143" s="316"/>
      <c r="P143" s="316">
        <v>31.854000000000003</v>
      </c>
      <c r="Q143" s="316">
        <v>31.854000000000003</v>
      </c>
      <c r="R143" s="316">
        <v>31.854000000000003</v>
      </c>
      <c r="S143" s="316"/>
      <c r="T143" s="316">
        <v>1.4685337540000001</v>
      </c>
      <c r="U143" s="316">
        <v>1.4685337540000001</v>
      </c>
      <c r="V143" s="316">
        <v>1.4685337540000001</v>
      </c>
      <c r="W143" s="316"/>
      <c r="X143" s="314">
        <v>0.2</v>
      </c>
      <c r="Y143" s="314">
        <v>0.2</v>
      </c>
      <c r="Z143" s="314">
        <v>0.2</v>
      </c>
      <c r="AA143" s="314"/>
      <c r="AB143" s="314">
        <v>0.100679488</v>
      </c>
      <c r="AC143" s="314">
        <v>0.100679488</v>
      </c>
      <c r="AD143" s="314">
        <v>0.100679488</v>
      </c>
      <c r="AE143" s="314"/>
      <c r="AF143" s="314">
        <v>0.28999999999999998</v>
      </c>
      <c r="AG143" s="314">
        <v>0.28999999999999998</v>
      </c>
      <c r="AH143" s="314">
        <v>0.28999999999999998</v>
      </c>
      <c r="AI143" s="314"/>
      <c r="AJ143" s="314">
        <v>0.17940172400000001</v>
      </c>
      <c r="AK143" s="314">
        <v>0.17940172400000001</v>
      </c>
      <c r="AL143" s="314">
        <v>0.17940172400000001</v>
      </c>
      <c r="AM143" s="316"/>
      <c r="AN143" s="316">
        <v>45</v>
      </c>
      <c r="AO143" s="316">
        <v>0.4</v>
      </c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76"/>
      <c r="BE143" s="176"/>
      <c r="BF143" s="319">
        <v>41244</v>
      </c>
      <c r="BG143" s="331">
        <v>0.89</v>
      </c>
      <c r="BH143" s="176"/>
      <c r="BI143" s="314"/>
      <c r="BJ143" s="84"/>
      <c r="BK143" s="84"/>
      <c r="BL143" s="84"/>
      <c r="BM143"/>
      <c r="BN143"/>
      <c r="BO143"/>
      <c r="BP143"/>
      <c r="BQ143"/>
      <c r="BR143" s="84"/>
      <c r="BS143" s="84"/>
      <c r="BT143" s="146">
        <f t="shared" si="2"/>
        <v>41456</v>
      </c>
      <c r="BU143" s="145">
        <v>5.1740855119376802E-2</v>
      </c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</row>
    <row r="144" spans="2:83" ht="12.75" x14ac:dyDescent="0.2">
      <c r="B144" s="329">
        <v>40391</v>
      </c>
      <c r="C144" s="316">
        <v>52.55</v>
      </c>
      <c r="D144" s="316">
        <v>52.55</v>
      </c>
      <c r="E144" s="316">
        <v>52.55</v>
      </c>
      <c r="F144" s="314"/>
      <c r="G144" s="316">
        <v>26.082000000000001</v>
      </c>
      <c r="H144" s="316">
        <v>26.082000000000001</v>
      </c>
      <c r="I144" s="316">
        <v>26.082000000000001</v>
      </c>
      <c r="J144" s="176"/>
      <c r="K144" s="319">
        <v>41275</v>
      </c>
      <c r="L144" s="316">
        <v>37.243000000000002</v>
      </c>
      <c r="M144" s="316">
        <v>37.243000000000002</v>
      </c>
      <c r="N144" s="316">
        <v>37.243000000000002</v>
      </c>
      <c r="O144" s="316"/>
      <c r="P144" s="316">
        <v>35.302</v>
      </c>
      <c r="Q144" s="316">
        <v>35.302</v>
      </c>
      <c r="R144" s="316">
        <v>35.302</v>
      </c>
      <c r="S144" s="316"/>
      <c r="T144" s="316">
        <v>1.512589693</v>
      </c>
      <c r="U144" s="316">
        <v>1.512589693</v>
      </c>
      <c r="V144" s="316">
        <v>1.512589693</v>
      </c>
      <c r="W144" s="316"/>
      <c r="X144" s="314">
        <v>0.2</v>
      </c>
      <c r="Y144" s="314">
        <v>0.2</v>
      </c>
      <c r="Z144" s="314">
        <v>0.2</v>
      </c>
      <c r="AA144" s="314"/>
      <c r="AB144" s="314">
        <v>0.101145176</v>
      </c>
      <c r="AC144" s="314">
        <v>0.101145176</v>
      </c>
      <c r="AD144" s="314">
        <v>0.101145176</v>
      </c>
      <c r="AE144" s="314"/>
      <c r="AF144" s="314">
        <v>0.28999999999999998</v>
      </c>
      <c r="AG144" s="314">
        <v>0.28999999999999998</v>
      </c>
      <c r="AH144" s="314">
        <v>0.28999999999999998</v>
      </c>
      <c r="AI144" s="314"/>
      <c r="AJ144" s="314">
        <v>0.17876871</v>
      </c>
      <c r="AK144" s="314">
        <v>0.17876871</v>
      </c>
      <c r="AL144" s="314">
        <v>0.17876871</v>
      </c>
      <c r="AM144" s="316"/>
      <c r="AN144" s="316">
        <v>46</v>
      </c>
      <c r="AO144" s="316">
        <v>0.4</v>
      </c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319">
        <v>41275</v>
      </c>
      <c r="BG144" s="331">
        <v>0.89</v>
      </c>
      <c r="BH144" s="176"/>
      <c r="BI144" s="314"/>
      <c r="BJ144" s="84"/>
      <c r="BK144" s="84"/>
      <c r="BL144" s="84"/>
      <c r="BM144"/>
      <c r="BN144"/>
      <c r="BO144"/>
      <c r="BP144"/>
      <c r="BQ144"/>
      <c r="BR144" s="84"/>
      <c r="BS144" s="84"/>
      <c r="BT144" s="146">
        <f t="shared" si="2"/>
        <v>41487</v>
      </c>
      <c r="BU144" s="145">
        <v>5.1800685272154597E-2</v>
      </c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</row>
    <row r="145" spans="2:83" ht="12.75" x14ac:dyDescent="0.2">
      <c r="B145" s="329">
        <v>40422</v>
      </c>
      <c r="C145" s="316">
        <v>40.299999999999997</v>
      </c>
      <c r="D145" s="316">
        <v>40.299999999999997</v>
      </c>
      <c r="E145" s="316">
        <v>40.299999999999997</v>
      </c>
      <c r="F145" s="314"/>
      <c r="G145" s="316">
        <v>23.033000000000001</v>
      </c>
      <c r="H145" s="316">
        <v>23.033000000000001</v>
      </c>
      <c r="I145" s="316">
        <v>23.033000000000001</v>
      </c>
      <c r="J145" s="176"/>
      <c r="K145" s="319">
        <v>41306</v>
      </c>
      <c r="L145" s="316">
        <v>35.993000000000002</v>
      </c>
      <c r="M145" s="316">
        <v>35.993000000000002</v>
      </c>
      <c r="N145" s="316">
        <v>35.993000000000002</v>
      </c>
      <c r="O145" s="316"/>
      <c r="P145" s="316">
        <v>34.552</v>
      </c>
      <c r="Q145" s="316">
        <v>34.552</v>
      </c>
      <c r="R145" s="316">
        <v>34.552</v>
      </c>
      <c r="S145" s="316"/>
      <c r="T145" s="316">
        <v>1.512589693</v>
      </c>
      <c r="U145" s="316">
        <v>1.512589693</v>
      </c>
      <c r="V145" s="316">
        <v>1.512589693</v>
      </c>
      <c r="W145" s="316"/>
      <c r="X145" s="314">
        <v>0.2</v>
      </c>
      <c r="Y145" s="314">
        <v>0.2</v>
      </c>
      <c r="Z145" s="314">
        <v>0.2</v>
      </c>
      <c r="AA145" s="314"/>
      <c r="AB145" s="314">
        <v>0.101082062</v>
      </c>
      <c r="AC145" s="314">
        <v>0.101082062</v>
      </c>
      <c r="AD145" s="314">
        <v>0.101082062</v>
      </c>
      <c r="AE145" s="314"/>
      <c r="AF145" s="314">
        <v>0.28999999999999998</v>
      </c>
      <c r="AG145" s="314">
        <v>0.28999999999999998</v>
      </c>
      <c r="AH145" s="314">
        <v>0.28999999999999998</v>
      </c>
      <c r="AI145" s="314"/>
      <c r="AJ145" s="314">
        <v>0.178370748</v>
      </c>
      <c r="AK145" s="314">
        <v>0.178370748</v>
      </c>
      <c r="AL145" s="314">
        <v>0.178370748</v>
      </c>
      <c r="AM145" s="316"/>
      <c r="AN145" s="316">
        <v>46</v>
      </c>
      <c r="AO145" s="316">
        <v>0.4</v>
      </c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319">
        <v>41306</v>
      </c>
      <c r="BG145" s="331">
        <v>0.89</v>
      </c>
      <c r="BH145" s="176"/>
      <c r="BI145" s="314"/>
      <c r="BJ145" s="84"/>
      <c r="BK145" s="84"/>
      <c r="BL145" s="84"/>
      <c r="BM145"/>
      <c r="BN145"/>
      <c r="BO145"/>
      <c r="BP145"/>
      <c r="BQ145"/>
      <c r="BR145" s="84"/>
      <c r="BS145" s="84"/>
      <c r="BT145" s="146">
        <f t="shared" si="2"/>
        <v>41518</v>
      </c>
      <c r="BU145" s="145">
        <v>5.1860515426126699E-2</v>
      </c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</row>
    <row r="146" spans="2:83" ht="12.75" x14ac:dyDescent="0.2">
      <c r="B146" s="329">
        <v>40452</v>
      </c>
      <c r="C146" s="316">
        <v>38.520000000000003</v>
      </c>
      <c r="D146" s="316">
        <v>38.520000000000003</v>
      </c>
      <c r="E146" s="316">
        <v>38.520000000000003</v>
      </c>
      <c r="F146" s="314"/>
      <c r="G146" s="316">
        <v>22.664999999999999</v>
      </c>
      <c r="H146" s="316">
        <v>22.664999999999999</v>
      </c>
      <c r="I146" s="316">
        <v>22.664999999999999</v>
      </c>
      <c r="J146" s="176"/>
      <c r="K146" s="319">
        <v>41334</v>
      </c>
      <c r="L146" s="316">
        <v>34.57</v>
      </c>
      <c r="M146" s="316">
        <v>34.57</v>
      </c>
      <c r="N146" s="316">
        <v>34.57</v>
      </c>
      <c r="O146" s="316"/>
      <c r="P146" s="316">
        <v>33.71</v>
      </c>
      <c r="Q146" s="316">
        <v>33.71</v>
      </c>
      <c r="R146" s="316">
        <v>33.71</v>
      </c>
      <c r="S146" s="316"/>
      <c r="T146" s="316">
        <v>1.512589693</v>
      </c>
      <c r="U146" s="316">
        <v>1.512589693</v>
      </c>
      <c r="V146" s="316">
        <v>1.512589693</v>
      </c>
      <c r="W146" s="316"/>
      <c r="X146" s="314">
        <v>0.2</v>
      </c>
      <c r="Y146" s="314">
        <v>0.2</v>
      </c>
      <c r="Z146" s="314">
        <v>0.2</v>
      </c>
      <c r="AA146" s="314"/>
      <c r="AB146" s="314">
        <v>0.100283758</v>
      </c>
      <c r="AC146" s="314">
        <v>0.100283758</v>
      </c>
      <c r="AD146" s="314">
        <v>0.100283758</v>
      </c>
      <c r="AE146" s="314"/>
      <c r="AF146" s="314">
        <v>0.28000000000000003</v>
      </c>
      <c r="AG146" s="314">
        <v>0.28000000000000003</v>
      </c>
      <c r="AH146" s="314">
        <v>0.28000000000000003</v>
      </c>
      <c r="AI146" s="314"/>
      <c r="AJ146" s="314">
        <v>0.176933481</v>
      </c>
      <c r="AK146" s="314">
        <v>0.176933481</v>
      </c>
      <c r="AL146" s="314">
        <v>0.176933481</v>
      </c>
      <c r="AM146" s="316"/>
      <c r="AN146" s="316">
        <v>46</v>
      </c>
      <c r="AO146" s="316">
        <v>0.4</v>
      </c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319">
        <v>41334</v>
      </c>
      <c r="BG146" s="331">
        <v>0.89</v>
      </c>
      <c r="BH146" s="176"/>
      <c r="BI146" s="314"/>
      <c r="BJ146" s="84"/>
      <c r="BK146" s="84"/>
      <c r="BL146" s="84"/>
      <c r="BM146"/>
      <c r="BN146"/>
      <c r="BO146"/>
      <c r="BP146"/>
      <c r="BQ146"/>
      <c r="BR146" s="84"/>
      <c r="BS146" s="84"/>
      <c r="BT146" s="146">
        <f t="shared" si="2"/>
        <v>41548</v>
      </c>
      <c r="BU146" s="145">
        <v>5.1918415576268598E-2</v>
      </c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</row>
    <row r="147" spans="2:83" ht="12.75" x14ac:dyDescent="0.2">
      <c r="B147" s="329">
        <v>40483</v>
      </c>
      <c r="C147" s="316">
        <v>37.520000000000003</v>
      </c>
      <c r="D147" s="316">
        <v>37.520000000000003</v>
      </c>
      <c r="E147" s="316">
        <v>37.520000000000003</v>
      </c>
      <c r="F147" s="314"/>
      <c r="G147" s="316">
        <v>22.765000000000001</v>
      </c>
      <c r="H147" s="316">
        <v>22.765000000000001</v>
      </c>
      <c r="I147" s="316">
        <v>22.765000000000001</v>
      </c>
      <c r="J147" s="176"/>
      <c r="K147" s="319">
        <v>41365</v>
      </c>
      <c r="L147" s="316">
        <v>33.838999999999999</v>
      </c>
      <c r="M147" s="316">
        <v>33.838999999999999</v>
      </c>
      <c r="N147" s="316">
        <v>33.838999999999999</v>
      </c>
      <c r="O147" s="316"/>
      <c r="P147" s="316">
        <v>32.697000000000003</v>
      </c>
      <c r="Q147" s="316">
        <v>32.697000000000003</v>
      </c>
      <c r="R147" s="316">
        <v>32.697000000000003</v>
      </c>
      <c r="S147" s="316"/>
      <c r="T147" s="316">
        <v>1.512589693</v>
      </c>
      <c r="U147" s="316">
        <v>1.512589693</v>
      </c>
      <c r="V147" s="316">
        <v>1.512589693</v>
      </c>
      <c r="W147" s="316"/>
      <c r="X147" s="314">
        <v>0.2</v>
      </c>
      <c r="Y147" s="314">
        <v>0.2</v>
      </c>
      <c r="Z147" s="314">
        <v>0.2</v>
      </c>
      <c r="AA147" s="314"/>
      <c r="AB147" s="314">
        <v>0.10021221200000001</v>
      </c>
      <c r="AC147" s="314">
        <v>0.10021221200000001</v>
      </c>
      <c r="AD147" s="314">
        <v>0.10021221200000001</v>
      </c>
      <c r="AE147" s="314"/>
      <c r="AF147" s="314">
        <v>0.28000000000000003</v>
      </c>
      <c r="AG147" s="314">
        <v>0.28000000000000003</v>
      </c>
      <c r="AH147" s="314">
        <v>0.28000000000000003</v>
      </c>
      <c r="AI147" s="314"/>
      <c r="AJ147" s="314">
        <v>0.176520395</v>
      </c>
      <c r="AK147" s="314">
        <v>0.176520395</v>
      </c>
      <c r="AL147" s="314">
        <v>0.176520395</v>
      </c>
      <c r="AM147" s="316"/>
      <c r="AN147" s="316">
        <v>47</v>
      </c>
      <c r="AO147" s="316">
        <v>0.4</v>
      </c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76"/>
      <c r="BE147" s="176"/>
      <c r="BF147" s="319">
        <v>41365</v>
      </c>
      <c r="BG147" s="331">
        <v>0.89</v>
      </c>
      <c r="BH147" s="176"/>
      <c r="BI147" s="314"/>
      <c r="BJ147" s="84"/>
      <c r="BK147" s="84"/>
      <c r="BL147" s="84"/>
      <c r="BM147"/>
      <c r="BN147"/>
      <c r="BO147"/>
      <c r="BP147"/>
      <c r="BQ147"/>
      <c r="BR147" s="84"/>
      <c r="BS147" s="84"/>
      <c r="BT147" s="146">
        <f t="shared" si="2"/>
        <v>41579</v>
      </c>
      <c r="BU147" s="145">
        <v>5.1978245732589898E-2</v>
      </c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</row>
    <row r="148" spans="2:83" ht="12.75" x14ac:dyDescent="0.2">
      <c r="B148" s="329">
        <v>40513</v>
      </c>
      <c r="C148" s="316">
        <v>38.42</v>
      </c>
      <c r="D148" s="316">
        <v>38.42</v>
      </c>
      <c r="E148" s="316">
        <v>38.42</v>
      </c>
      <c r="F148" s="314"/>
      <c r="G148" s="316">
        <v>24.614999999999998</v>
      </c>
      <c r="H148" s="316">
        <v>24.614999999999998</v>
      </c>
      <c r="I148" s="316">
        <v>24.614999999999998</v>
      </c>
      <c r="J148" s="176"/>
      <c r="K148" s="319">
        <v>41395</v>
      </c>
      <c r="L148" s="316">
        <v>35.013000000000005</v>
      </c>
      <c r="M148" s="316">
        <v>35.013000000000005</v>
      </c>
      <c r="N148" s="316">
        <v>35.013000000000005</v>
      </c>
      <c r="O148" s="316"/>
      <c r="P148" s="316">
        <v>35.743000000000002</v>
      </c>
      <c r="Q148" s="316">
        <v>35.743000000000002</v>
      </c>
      <c r="R148" s="316">
        <v>35.743000000000002</v>
      </c>
      <c r="S148" s="316"/>
      <c r="T148" s="316">
        <v>1.512589693</v>
      </c>
      <c r="U148" s="316">
        <v>1.512589693</v>
      </c>
      <c r="V148" s="316">
        <v>1.512589693</v>
      </c>
      <c r="W148" s="316"/>
      <c r="X148" s="314">
        <v>0.2</v>
      </c>
      <c r="Y148" s="314">
        <v>0.2</v>
      </c>
      <c r="Z148" s="314">
        <v>0.2</v>
      </c>
      <c r="AA148" s="314"/>
      <c r="AB148" s="314">
        <v>0.100770156</v>
      </c>
      <c r="AC148" s="314">
        <v>0.100770156</v>
      </c>
      <c r="AD148" s="314">
        <v>0.100770156</v>
      </c>
      <c r="AE148" s="314"/>
      <c r="AF148" s="314">
        <v>0.28999999999999998</v>
      </c>
      <c r="AG148" s="314">
        <v>0.28999999999999998</v>
      </c>
      <c r="AH148" s="314">
        <v>0.28999999999999998</v>
      </c>
      <c r="AI148" s="314"/>
      <c r="AJ148" s="314">
        <v>0.17759034200000001</v>
      </c>
      <c r="AK148" s="314">
        <v>0.17759034200000001</v>
      </c>
      <c r="AL148" s="314">
        <v>0.17759034200000001</v>
      </c>
      <c r="AM148" s="316"/>
      <c r="AN148" s="316">
        <v>47</v>
      </c>
      <c r="AO148" s="316">
        <v>0.4</v>
      </c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76"/>
      <c r="BD148" s="176"/>
      <c r="BE148" s="176"/>
      <c r="BF148" s="319">
        <v>41395</v>
      </c>
      <c r="BG148" s="331">
        <v>0.89</v>
      </c>
      <c r="BH148" s="176"/>
      <c r="BI148" s="314"/>
      <c r="BJ148" s="84"/>
      <c r="BK148" s="84"/>
      <c r="BL148" s="84"/>
      <c r="BM148"/>
      <c r="BN148"/>
      <c r="BO148"/>
      <c r="BP148"/>
      <c r="BQ148"/>
      <c r="BR148" s="84"/>
      <c r="BS148" s="84"/>
      <c r="BT148" s="146">
        <f t="shared" si="2"/>
        <v>41609</v>
      </c>
      <c r="BU148" s="145">
        <v>5.2036145885005998E-2</v>
      </c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</row>
    <row r="149" spans="2:83" ht="12.75" x14ac:dyDescent="0.2">
      <c r="B149" s="329">
        <v>40544</v>
      </c>
      <c r="C149" s="316">
        <v>39.92</v>
      </c>
      <c r="D149" s="316">
        <v>39.92</v>
      </c>
      <c r="E149" s="316">
        <v>39.92</v>
      </c>
      <c r="F149" s="314"/>
      <c r="G149" s="316">
        <v>25.482000000000003</v>
      </c>
      <c r="H149" s="316">
        <v>25.482000000000003</v>
      </c>
      <c r="I149" s="316">
        <v>25.482000000000003</v>
      </c>
      <c r="J149" s="176"/>
      <c r="K149" s="319">
        <v>41426</v>
      </c>
      <c r="L149" s="316">
        <v>41.03</v>
      </c>
      <c r="M149" s="316">
        <v>41.03</v>
      </c>
      <c r="N149" s="316">
        <v>41.03</v>
      </c>
      <c r="O149" s="316"/>
      <c r="P149" s="316">
        <v>44.463000000000001</v>
      </c>
      <c r="Q149" s="316">
        <v>44.463000000000001</v>
      </c>
      <c r="R149" s="316">
        <v>44.463000000000001</v>
      </c>
      <c r="S149" s="316"/>
      <c r="T149" s="316">
        <v>1.512589693</v>
      </c>
      <c r="U149" s="316">
        <v>1.512589693</v>
      </c>
      <c r="V149" s="316">
        <v>1.512589693</v>
      </c>
      <c r="W149" s="316"/>
      <c r="X149" s="314">
        <v>0.2</v>
      </c>
      <c r="Y149" s="314">
        <v>0.2</v>
      </c>
      <c r="Z149" s="314">
        <v>0.2</v>
      </c>
      <c r="AA149" s="314"/>
      <c r="AB149" s="314">
        <v>0.100835138</v>
      </c>
      <c r="AC149" s="314">
        <v>0.100835138</v>
      </c>
      <c r="AD149" s="314">
        <v>0.100835138</v>
      </c>
      <c r="AE149" s="314"/>
      <c r="AF149" s="314">
        <v>0.28999999999999998</v>
      </c>
      <c r="AG149" s="314">
        <v>0.28999999999999998</v>
      </c>
      <c r="AH149" s="314">
        <v>0.28999999999999998</v>
      </c>
      <c r="AI149" s="314"/>
      <c r="AJ149" s="314">
        <v>0.17789227900000001</v>
      </c>
      <c r="AK149" s="314">
        <v>0.17789227900000001</v>
      </c>
      <c r="AL149" s="314">
        <v>0.17789227900000001</v>
      </c>
      <c r="AM149" s="316"/>
      <c r="AN149" s="316">
        <v>47</v>
      </c>
      <c r="AO149" s="316">
        <v>0.4</v>
      </c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6"/>
      <c r="BE149" s="176"/>
      <c r="BF149" s="319">
        <v>41426</v>
      </c>
      <c r="BG149" s="331">
        <v>0.89</v>
      </c>
      <c r="BH149" s="176"/>
      <c r="BI149" s="314"/>
      <c r="BJ149" s="84"/>
      <c r="BK149" s="84"/>
      <c r="BL149" s="84"/>
      <c r="BM149"/>
      <c r="BN149"/>
      <c r="BO149"/>
      <c r="BP149"/>
      <c r="BQ149"/>
      <c r="BR149" s="84"/>
      <c r="BS149" s="84"/>
      <c r="BT149" s="146">
        <f t="shared" si="2"/>
        <v>41640</v>
      </c>
      <c r="BU149" s="145">
        <v>5.2095976043676599E-2</v>
      </c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</row>
    <row r="150" spans="2:83" ht="12.75" x14ac:dyDescent="0.2">
      <c r="B150" s="329">
        <v>40575</v>
      </c>
      <c r="C150" s="316">
        <v>39.17</v>
      </c>
      <c r="D150" s="316">
        <v>39.17</v>
      </c>
      <c r="E150" s="316">
        <v>39.17</v>
      </c>
      <c r="F150" s="314"/>
      <c r="G150" s="316">
        <v>26.432000000000002</v>
      </c>
      <c r="H150" s="316">
        <v>26.432000000000002</v>
      </c>
      <c r="I150" s="316">
        <v>26.432000000000002</v>
      </c>
      <c r="J150" s="176"/>
      <c r="K150" s="319">
        <v>41456</v>
      </c>
      <c r="L150" s="316">
        <v>44.2</v>
      </c>
      <c r="M150" s="316">
        <v>44.2</v>
      </c>
      <c r="N150" s="316">
        <v>44.2</v>
      </c>
      <c r="O150" s="316"/>
      <c r="P150" s="316">
        <v>46.63</v>
      </c>
      <c r="Q150" s="316">
        <v>46.63</v>
      </c>
      <c r="R150" s="316">
        <v>46.63</v>
      </c>
      <c r="S150" s="316"/>
      <c r="T150" s="316">
        <v>1.512589693</v>
      </c>
      <c r="U150" s="316">
        <v>1.512589693</v>
      </c>
      <c r="V150" s="316">
        <v>1.512589693</v>
      </c>
      <c r="W150" s="316"/>
      <c r="X150" s="314">
        <v>0.2</v>
      </c>
      <c r="Y150" s="314">
        <v>0.2</v>
      </c>
      <c r="Z150" s="314">
        <v>0.2</v>
      </c>
      <c r="AA150" s="314"/>
      <c r="AB150" s="314">
        <v>0.101033384</v>
      </c>
      <c r="AC150" s="314">
        <v>0.101033384</v>
      </c>
      <c r="AD150" s="314">
        <v>0.101033384</v>
      </c>
      <c r="AE150" s="314"/>
      <c r="AF150" s="314">
        <v>0.28999999999999998</v>
      </c>
      <c r="AG150" s="314">
        <v>0.28999999999999998</v>
      </c>
      <c r="AH150" s="314">
        <v>0.28999999999999998</v>
      </c>
      <c r="AI150" s="314"/>
      <c r="AJ150" s="314">
        <v>0.17822210499999999</v>
      </c>
      <c r="AK150" s="314">
        <v>0.17822210499999999</v>
      </c>
      <c r="AL150" s="314">
        <v>0.17822210499999999</v>
      </c>
      <c r="AM150" s="316"/>
      <c r="AN150" s="316">
        <v>48</v>
      </c>
      <c r="AO150" s="316">
        <v>0.4</v>
      </c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76"/>
      <c r="BE150" s="176"/>
      <c r="BF150" s="319">
        <v>41456</v>
      </c>
      <c r="BG150" s="331">
        <v>0.89</v>
      </c>
      <c r="BH150" s="176"/>
      <c r="BI150" s="314"/>
      <c r="BJ150" s="84"/>
      <c r="BK150" s="84"/>
      <c r="BL150" s="84"/>
      <c r="BM150"/>
      <c r="BN150"/>
      <c r="BO150"/>
      <c r="BP150"/>
      <c r="BQ150"/>
      <c r="BR150" s="84"/>
      <c r="BS150" s="84"/>
      <c r="BT150" s="146">
        <f t="shared" si="2"/>
        <v>41671</v>
      </c>
      <c r="BU150" s="145">
        <v>5.2155806203541703E-2</v>
      </c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</row>
    <row r="151" spans="2:83" ht="12.75" x14ac:dyDescent="0.2">
      <c r="B151" s="329">
        <v>40603</v>
      </c>
      <c r="C151" s="316">
        <v>37.606000000000002</v>
      </c>
      <c r="D151" s="316">
        <v>37.606000000000002</v>
      </c>
      <c r="E151" s="316">
        <v>37.606000000000002</v>
      </c>
      <c r="F151" s="314"/>
      <c r="G151" s="316">
        <v>25.382000000000001</v>
      </c>
      <c r="H151" s="316">
        <v>25.382000000000001</v>
      </c>
      <c r="I151" s="316">
        <v>25.382000000000001</v>
      </c>
      <c r="J151" s="176"/>
      <c r="K151" s="319">
        <v>41487</v>
      </c>
      <c r="L151" s="316">
        <v>41.05</v>
      </c>
      <c r="M151" s="316">
        <v>41.05</v>
      </c>
      <c r="N151" s="316">
        <v>41.05</v>
      </c>
      <c r="O151" s="316"/>
      <c r="P151" s="316">
        <v>43.98</v>
      </c>
      <c r="Q151" s="316">
        <v>43.98</v>
      </c>
      <c r="R151" s="316">
        <v>43.98</v>
      </c>
      <c r="S151" s="316"/>
      <c r="T151" s="316">
        <v>1.512589693</v>
      </c>
      <c r="U151" s="316">
        <v>1.512589693</v>
      </c>
      <c r="V151" s="316">
        <v>1.512589693</v>
      </c>
      <c r="W151" s="316"/>
      <c r="X151" s="314">
        <v>0.2</v>
      </c>
      <c r="Y151" s="314">
        <v>0.2</v>
      </c>
      <c r="Z151" s="314">
        <v>0.2</v>
      </c>
      <c r="AA151" s="314"/>
      <c r="AB151" s="314">
        <v>0.100977359</v>
      </c>
      <c r="AC151" s="314">
        <v>0.100977359</v>
      </c>
      <c r="AD151" s="314">
        <v>0.100977359</v>
      </c>
      <c r="AE151" s="314"/>
      <c r="AF151" s="314">
        <v>0.28999999999999998</v>
      </c>
      <c r="AG151" s="314">
        <v>0.28999999999999998</v>
      </c>
      <c r="AH151" s="314">
        <v>0.28999999999999998</v>
      </c>
      <c r="AI151" s="314"/>
      <c r="AJ151" s="314">
        <v>0.177442039</v>
      </c>
      <c r="AK151" s="314">
        <v>0.177442039</v>
      </c>
      <c r="AL151" s="314">
        <v>0.177442039</v>
      </c>
      <c r="AM151" s="316"/>
      <c r="AN151" s="316">
        <v>48</v>
      </c>
      <c r="AO151" s="316">
        <v>0.4</v>
      </c>
      <c r="AP151" s="176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  <c r="BA151" s="176"/>
      <c r="BB151" s="176"/>
      <c r="BC151" s="176"/>
      <c r="BD151" s="176"/>
      <c r="BE151" s="176"/>
      <c r="BF151" s="319">
        <v>41487</v>
      </c>
      <c r="BG151" s="331">
        <v>0.89</v>
      </c>
      <c r="BH151" s="176"/>
      <c r="BI151" s="314"/>
      <c r="BJ151" s="84"/>
      <c r="BK151" s="84"/>
      <c r="BL151" s="84"/>
      <c r="BM151"/>
      <c r="BN151"/>
      <c r="BO151"/>
      <c r="BP151"/>
      <c r="BQ151"/>
      <c r="BR151" s="84"/>
      <c r="BS151" s="84"/>
      <c r="BT151" s="146">
        <f t="shared" si="2"/>
        <v>41699</v>
      </c>
      <c r="BU151" s="145">
        <v>5.2209846348962002E-2</v>
      </c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</row>
    <row r="152" spans="2:83" ht="12.75" x14ac:dyDescent="0.2">
      <c r="B152" s="329">
        <v>40634</v>
      </c>
      <c r="C152" s="316">
        <v>38.39</v>
      </c>
      <c r="D152" s="316">
        <v>38.39</v>
      </c>
      <c r="E152" s="316">
        <v>38.39</v>
      </c>
      <c r="F152" s="314"/>
      <c r="G152" s="316">
        <v>25.082000000000001</v>
      </c>
      <c r="H152" s="316">
        <v>25.082000000000001</v>
      </c>
      <c r="I152" s="316">
        <v>25.082000000000001</v>
      </c>
      <c r="J152" s="176"/>
      <c r="K152" s="319">
        <v>41518</v>
      </c>
      <c r="L152" s="316">
        <v>32.849000000000004</v>
      </c>
      <c r="M152" s="316">
        <v>32.849000000000004</v>
      </c>
      <c r="N152" s="316">
        <v>32.849000000000004</v>
      </c>
      <c r="O152" s="316"/>
      <c r="P152" s="316">
        <v>35.026000000000003</v>
      </c>
      <c r="Q152" s="316">
        <v>35.026000000000003</v>
      </c>
      <c r="R152" s="316">
        <v>35.026000000000003</v>
      </c>
      <c r="S152" s="316"/>
      <c r="T152" s="316">
        <v>1.512589693</v>
      </c>
      <c r="U152" s="316">
        <v>1.512589693</v>
      </c>
      <c r="V152" s="316">
        <v>1.512589693</v>
      </c>
      <c r="W152" s="316"/>
      <c r="X152" s="314">
        <v>0.2</v>
      </c>
      <c r="Y152" s="314">
        <v>0.2</v>
      </c>
      <c r="Z152" s="314">
        <v>0.2</v>
      </c>
      <c r="AA152" s="314"/>
      <c r="AB152" s="314">
        <v>0.100523604</v>
      </c>
      <c r="AC152" s="314">
        <v>0.100523604</v>
      </c>
      <c r="AD152" s="314">
        <v>0.100523604</v>
      </c>
      <c r="AE152" s="314"/>
      <c r="AF152" s="314">
        <v>0.28000000000000003</v>
      </c>
      <c r="AG152" s="314">
        <v>0.28000000000000003</v>
      </c>
      <c r="AH152" s="314">
        <v>0.28000000000000003</v>
      </c>
      <c r="AI152" s="314"/>
      <c r="AJ152" s="314">
        <v>0.17577736800000002</v>
      </c>
      <c r="AK152" s="314">
        <v>0.17577736800000002</v>
      </c>
      <c r="AL152" s="314">
        <v>0.17577736800000002</v>
      </c>
      <c r="AM152" s="316"/>
      <c r="AN152" s="316">
        <v>48</v>
      </c>
      <c r="AO152" s="316">
        <v>0.4</v>
      </c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76"/>
      <c r="BE152" s="176"/>
      <c r="BF152" s="319">
        <v>41518</v>
      </c>
      <c r="BG152" s="331">
        <v>0.89</v>
      </c>
      <c r="BH152" s="176"/>
      <c r="BI152" s="314"/>
      <c r="BJ152" s="84"/>
      <c r="BK152" s="84"/>
      <c r="BL152" s="84"/>
      <c r="BM152"/>
      <c r="BN152"/>
      <c r="BO152"/>
      <c r="BP152"/>
      <c r="BQ152"/>
      <c r="BR152" s="84"/>
      <c r="BS152" s="84"/>
      <c r="BT152" s="146">
        <f t="shared" si="2"/>
        <v>41730</v>
      </c>
      <c r="BU152" s="145">
        <v>5.2269676511099497E-2</v>
      </c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</row>
    <row r="153" spans="2:83" ht="12.75" x14ac:dyDescent="0.2">
      <c r="B153" s="329">
        <v>40664</v>
      </c>
      <c r="C153" s="316">
        <v>40.35</v>
      </c>
      <c r="D153" s="316">
        <v>40.35</v>
      </c>
      <c r="E153" s="316">
        <v>40.35</v>
      </c>
      <c r="F153" s="314"/>
      <c r="G153" s="316">
        <v>24.682000000000002</v>
      </c>
      <c r="H153" s="316">
        <v>24.682000000000002</v>
      </c>
      <c r="I153" s="316">
        <v>24.682000000000002</v>
      </c>
      <c r="J153" s="176"/>
      <c r="K153" s="319">
        <v>41548</v>
      </c>
      <c r="L153" s="316">
        <v>31.641000000000002</v>
      </c>
      <c r="M153" s="316">
        <v>31.641000000000002</v>
      </c>
      <c r="N153" s="316">
        <v>31.641000000000002</v>
      </c>
      <c r="O153" s="316"/>
      <c r="P153" s="316">
        <v>32.643999999999998</v>
      </c>
      <c r="Q153" s="316">
        <v>32.643999999999998</v>
      </c>
      <c r="R153" s="316">
        <v>32.643999999999998</v>
      </c>
      <c r="S153" s="316"/>
      <c r="T153" s="316">
        <v>1.512589693</v>
      </c>
      <c r="U153" s="316">
        <v>1.512589693</v>
      </c>
      <c r="V153" s="316">
        <v>1.512589693</v>
      </c>
      <c r="W153" s="316"/>
      <c r="X153" s="314">
        <v>0.2</v>
      </c>
      <c r="Y153" s="314">
        <v>0.2</v>
      </c>
      <c r="Z153" s="314">
        <v>0.2</v>
      </c>
      <c r="AA153" s="314"/>
      <c r="AB153" s="314">
        <v>0.100059379</v>
      </c>
      <c r="AC153" s="314">
        <v>0.100059379</v>
      </c>
      <c r="AD153" s="314">
        <v>0.100059379</v>
      </c>
      <c r="AE153" s="314"/>
      <c r="AF153" s="314">
        <v>0.28000000000000003</v>
      </c>
      <c r="AG153" s="314">
        <v>0.28000000000000003</v>
      </c>
      <c r="AH153" s="314">
        <v>0.28000000000000003</v>
      </c>
      <c r="AI153" s="314"/>
      <c r="AJ153" s="314">
        <v>0.174359928</v>
      </c>
      <c r="AK153" s="314">
        <v>0.174359928</v>
      </c>
      <c r="AL153" s="314">
        <v>0.174359928</v>
      </c>
      <c r="AM153" s="316"/>
      <c r="AN153" s="316">
        <v>49</v>
      </c>
      <c r="AO153" s="316">
        <v>0.4</v>
      </c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76"/>
      <c r="BE153" s="176"/>
      <c r="BF153" s="319">
        <v>41548</v>
      </c>
      <c r="BG153" s="331">
        <v>0.89</v>
      </c>
      <c r="BH153" s="176"/>
      <c r="BI153" s="314"/>
      <c r="BJ153" s="84"/>
      <c r="BK153" s="84"/>
      <c r="BL153" s="84"/>
      <c r="BM153"/>
      <c r="BN153"/>
      <c r="BO153"/>
      <c r="BP153"/>
      <c r="BQ153"/>
      <c r="BR153" s="84"/>
      <c r="BS153" s="84"/>
      <c r="BT153" s="146">
        <f t="shared" si="2"/>
        <v>41760</v>
      </c>
      <c r="BU153" s="145">
        <v>5.2327576669143103E-2</v>
      </c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</row>
    <row r="154" spans="2:83" ht="12.75" x14ac:dyDescent="0.2">
      <c r="B154" s="329">
        <v>40695</v>
      </c>
      <c r="C154" s="316">
        <v>44.4</v>
      </c>
      <c r="D154" s="316">
        <v>44.4</v>
      </c>
      <c r="E154" s="316">
        <v>44.4</v>
      </c>
      <c r="F154" s="314"/>
      <c r="G154" s="316">
        <v>25.282</v>
      </c>
      <c r="H154" s="316">
        <v>25.282</v>
      </c>
      <c r="I154" s="316">
        <v>25.282</v>
      </c>
      <c r="J154" s="176"/>
      <c r="K154" s="319">
        <v>41579</v>
      </c>
      <c r="L154" s="316">
        <v>31.891000000000002</v>
      </c>
      <c r="M154" s="316">
        <v>31.891000000000002</v>
      </c>
      <c r="N154" s="316">
        <v>31.891000000000002</v>
      </c>
      <c r="O154" s="316"/>
      <c r="P154" s="316">
        <v>32.143999999999998</v>
      </c>
      <c r="Q154" s="316">
        <v>32.143999999999998</v>
      </c>
      <c r="R154" s="316">
        <v>32.143999999999998</v>
      </c>
      <c r="S154" s="316"/>
      <c r="T154" s="316">
        <v>1.512589693</v>
      </c>
      <c r="U154" s="316">
        <v>1.512589693</v>
      </c>
      <c r="V154" s="316">
        <v>1.512589693</v>
      </c>
      <c r="W154" s="316"/>
      <c r="X154" s="314">
        <v>0.2</v>
      </c>
      <c r="Y154" s="314">
        <v>0.2</v>
      </c>
      <c r="Z154" s="314">
        <v>0.2</v>
      </c>
      <c r="AA154" s="314"/>
      <c r="AB154" s="314">
        <v>9.9720865000000006E-2</v>
      </c>
      <c r="AC154" s="314">
        <v>9.9720865000000006E-2</v>
      </c>
      <c r="AD154" s="314">
        <v>9.9720865000000006E-2</v>
      </c>
      <c r="AE154" s="314"/>
      <c r="AF154" s="314">
        <v>0.28000000000000003</v>
      </c>
      <c r="AG154" s="314">
        <v>0.28000000000000003</v>
      </c>
      <c r="AH154" s="314">
        <v>0.28000000000000003</v>
      </c>
      <c r="AI154" s="314"/>
      <c r="AJ154" s="314">
        <v>0.17365839299999999</v>
      </c>
      <c r="AK154" s="314">
        <v>0.17365839299999999</v>
      </c>
      <c r="AL154" s="314">
        <v>0.17365839299999999</v>
      </c>
      <c r="AM154" s="316"/>
      <c r="AN154" s="316">
        <v>49</v>
      </c>
      <c r="AO154" s="316">
        <v>0.4</v>
      </c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76"/>
      <c r="BE154" s="176"/>
      <c r="BF154" s="319">
        <v>41579</v>
      </c>
      <c r="BG154" s="331">
        <v>0.89</v>
      </c>
      <c r="BH154" s="176"/>
      <c r="BI154" s="314"/>
      <c r="BJ154" s="84"/>
      <c r="BK154" s="84"/>
      <c r="BL154" s="84"/>
      <c r="BM154"/>
      <c r="BN154"/>
      <c r="BO154"/>
      <c r="BP154"/>
      <c r="BQ154"/>
      <c r="BR154" s="84"/>
      <c r="BS154" s="84"/>
      <c r="BT154" s="146">
        <f t="shared" si="2"/>
        <v>41791</v>
      </c>
      <c r="BU154" s="145">
        <v>5.2387406833629899E-2</v>
      </c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</row>
    <row r="155" spans="2:83" ht="12.75" x14ac:dyDescent="0.2">
      <c r="B155" s="329">
        <v>40725</v>
      </c>
      <c r="C155" s="316">
        <v>53.95</v>
      </c>
      <c r="D155" s="316">
        <v>53.95</v>
      </c>
      <c r="E155" s="316">
        <v>53.95</v>
      </c>
      <c r="F155" s="314"/>
      <c r="G155" s="316">
        <v>26.782</v>
      </c>
      <c r="H155" s="316">
        <v>26.782</v>
      </c>
      <c r="I155" s="316">
        <v>26.782</v>
      </c>
      <c r="J155" s="176"/>
      <c r="K155" s="319">
        <v>41609</v>
      </c>
      <c r="L155" s="316">
        <v>31.956000000000003</v>
      </c>
      <c r="M155" s="316">
        <v>31.956000000000003</v>
      </c>
      <c r="N155" s="316">
        <v>31.956000000000003</v>
      </c>
      <c r="O155" s="316"/>
      <c r="P155" s="316">
        <v>32.853999999999999</v>
      </c>
      <c r="Q155" s="316">
        <v>32.853999999999999</v>
      </c>
      <c r="R155" s="316">
        <v>32.853999999999999</v>
      </c>
      <c r="S155" s="316"/>
      <c r="T155" s="316">
        <v>1.512589693</v>
      </c>
      <c r="U155" s="316">
        <v>1.512589693</v>
      </c>
      <c r="V155" s="316">
        <v>1.512589693</v>
      </c>
      <c r="W155" s="316"/>
      <c r="X155" s="314">
        <v>0.2</v>
      </c>
      <c r="Y155" s="314">
        <v>0.2</v>
      </c>
      <c r="Z155" s="314">
        <v>0.2</v>
      </c>
      <c r="AA155" s="314"/>
      <c r="AB155" s="314">
        <v>9.9790877E-2</v>
      </c>
      <c r="AC155" s="314">
        <v>9.9790877E-2</v>
      </c>
      <c r="AD155" s="314">
        <v>9.9790877E-2</v>
      </c>
      <c r="AE155" s="314"/>
      <c r="AF155" s="314">
        <v>0.28000000000000003</v>
      </c>
      <c r="AG155" s="314">
        <v>0.28000000000000003</v>
      </c>
      <c r="AH155" s="314">
        <v>0.28000000000000003</v>
      </c>
      <c r="AI155" s="314"/>
      <c r="AJ155" s="314">
        <v>0.173409119</v>
      </c>
      <c r="AK155" s="314">
        <v>0.173409119</v>
      </c>
      <c r="AL155" s="314">
        <v>0.173409119</v>
      </c>
      <c r="AM155" s="316"/>
      <c r="AN155" s="316">
        <v>49</v>
      </c>
      <c r="AO155" s="316">
        <v>0.4</v>
      </c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76"/>
      <c r="BE155" s="176"/>
      <c r="BF155" s="319">
        <v>41609</v>
      </c>
      <c r="BG155" s="331">
        <v>0.89</v>
      </c>
      <c r="BH155" s="176"/>
      <c r="BI155" s="314"/>
      <c r="BJ155" s="84"/>
      <c r="BK155" s="84"/>
      <c r="BL155" s="84"/>
      <c r="BM155"/>
      <c r="BN155"/>
      <c r="BO155"/>
      <c r="BP155"/>
      <c r="BQ155"/>
      <c r="BR155" s="84"/>
      <c r="BS155" s="84"/>
      <c r="BT155" s="146">
        <f t="shared" si="2"/>
        <v>41821</v>
      </c>
      <c r="BU155" s="145">
        <v>5.2445306993946797E-2</v>
      </c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</row>
    <row r="156" spans="2:83" ht="12.75" x14ac:dyDescent="0.2">
      <c r="B156" s="329">
        <v>40756</v>
      </c>
      <c r="C156" s="316">
        <v>53.55</v>
      </c>
      <c r="D156" s="316">
        <v>53.55</v>
      </c>
      <c r="E156" s="316">
        <v>53.55</v>
      </c>
      <c r="F156" s="314"/>
      <c r="G156" s="316">
        <v>26.832000000000001</v>
      </c>
      <c r="H156" s="316">
        <v>26.832000000000001</v>
      </c>
      <c r="I156" s="316">
        <v>26.832000000000001</v>
      </c>
      <c r="J156" s="176"/>
      <c r="K156" s="319">
        <v>41640</v>
      </c>
      <c r="L156" s="316">
        <v>38.243000000000002</v>
      </c>
      <c r="M156" s="316">
        <v>38.243000000000002</v>
      </c>
      <c r="N156" s="316">
        <v>38.243000000000002</v>
      </c>
      <c r="O156" s="316"/>
      <c r="P156" s="316">
        <v>36.302</v>
      </c>
      <c r="Q156" s="316">
        <v>36.302</v>
      </c>
      <c r="R156" s="316">
        <v>36.302</v>
      </c>
      <c r="S156" s="316"/>
      <c r="T156" s="316">
        <v>1.5579674240000001</v>
      </c>
      <c r="U156" s="316">
        <v>1.5579674240000001</v>
      </c>
      <c r="V156" s="316">
        <v>1.5579674240000001</v>
      </c>
      <c r="W156" s="316"/>
      <c r="X156" s="314">
        <v>0.2</v>
      </c>
      <c r="Y156" s="314">
        <v>0.2</v>
      </c>
      <c r="Z156" s="314">
        <v>0.2</v>
      </c>
      <c r="AA156" s="314"/>
      <c r="AB156" s="314">
        <v>0.100087199</v>
      </c>
      <c r="AC156" s="314">
        <v>0.100087199</v>
      </c>
      <c r="AD156" s="314">
        <v>0.100087199</v>
      </c>
      <c r="AE156" s="314"/>
      <c r="AF156" s="314">
        <v>0.28000000000000003</v>
      </c>
      <c r="AG156" s="314">
        <v>0.28000000000000003</v>
      </c>
      <c r="AH156" s="314">
        <v>0.28000000000000003</v>
      </c>
      <c r="AI156" s="314"/>
      <c r="AJ156" s="314">
        <v>0.17346755699999999</v>
      </c>
      <c r="AK156" s="314">
        <v>0.17346755699999999</v>
      </c>
      <c r="AL156" s="314">
        <v>0.17346755699999999</v>
      </c>
      <c r="AM156" s="316"/>
      <c r="AN156" s="316">
        <v>50</v>
      </c>
      <c r="AO156" s="316">
        <v>0.4</v>
      </c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6"/>
      <c r="BE156" s="176"/>
      <c r="BF156" s="319">
        <v>41640</v>
      </c>
      <c r="BG156" s="331">
        <v>0.89</v>
      </c>
      <c r="BH156" s="176"/>
      <c r="BI156" s="314"/>
      <c r="BJ156" s="84"/>
      <c r="BK156" s="84"/>
      <c r="BL156" s="84"/>
      <c r="BM156"/>
      <c r="BN156"/>
      <c r="BO156"/>
      <c r="BP156"/>
      <c r="BQ156"/>
      <c r="BR156" s="84"/>
      <c r="BS156" s="84"/>
      <c r="BT156" s="146">
        <f t="shared" si="2"/>
        <v>41852</v>
      </c>
      <c r="BU156" s="145">
        <v>5.2505137160782298E-2</v>
      </c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</row>
    <row r="157" spans="2:83" ht="12.75" x14ac:dyDescent="0.2">
      <c r="B157" s="329">
        <v>40787</v>
      </c>
      <c r="C157" s="316">
        <v>41.3</v>
      </c>
      <c r="D157" s="316">
        <v>41.3</v>
      </c>
      <c r="E157" s="316">
        <v>41.3</v>
      </c>
      <c r="F157" s="314"/>
      <c r="G157" s="316">
        <v>23.783000000000001</v>
      </c>
      <c r="H157" s="316">
        <v>23.783000000000001</v>
      </c>
      <c r="I157" s="316">
        <v>23.783000000000001</v>
      </c>
      <c r="J157" s="176"/>
      <c r="K157" s="319">
        <v>41671</v>
      </c>
      <c r="L157" s="316">
        <v>36.993000000000002</v>
      </c>
      <c r="M157" s="316">
        <v>36.993000000000002</v>
      </c>
      <c r="N157" s="316">
        <v>36.993000000000002</v>
      </c>
      <c r="O157" s="316"/>
      <c r="P157" s="316">
        <v>35.552</v>
      </c>
      <c r="Q157" s="316">
        <v>35.552</v>
      </c>
      <c r="R157" s="316">
        <v>35.552</v>
      </c>
      <c r="S157" s="316"/>
      <c r="T157" s="316">
        <v>1.5579674240000001</v>
      </c>
      <c r="U157" s="316">
        <v>1.5579674240000001</v>
      </c>
      <c r="V157" s="316">
        <v>1.5579674240000001</v>
      </c>
      <c r="W157" s="316"/>
      <c r="X157" s="314">
        <v>0.2</v>
      </c>
      <c r="Y157" s="314">
        <v>0.2</v>
      </c>
      <c r="Z157" s="314">
        <v>0.2</v>
      </c>
      <c r="AA157" s="314"/>
      <c r="AB157" s="314">
        <v>0.10001857</v>
      </c>
      <c r="AC157" s="314">
        <v>0.10001857</v>
      </c>
      <c r="AD157" s="314">
        <v>0.10001857</v>
      </c>
      <c r="AE157" s="314"/>
      <c r="AF157" s="314">
        <v>0.28000000000000003</v>
      </c>
      <c r="AG157" s="314">
        <v>0.28000000000000003</v>
      </c>
      <c r="AH157" s="314">
        <v>0.28000000000000003</v>
      </c>
      <c r="AI157" s="314"/>
      <c r="AJ157" s="314">
        <v>0.173068739</v>
      </c>
      <c r="AK157" s="314">
        <v>0.173068739</v>
      </c>
      <c r="AL157" s="314">
        <v>0.173068739</v>
      </c>
      <c r="AM157" s="316"/>
      <c r="AN157" s="316">
        <v>50</v>
      </c>
      <c r="AO157" s="316">
        <v>0.4</v>
      </c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76"/>
      <c r="BE157" s="176"/>
      <c r="BF157" s="319">
        <v>41671</v>
      </c>
      <c r="BG157" s="331">
        <v>0.89</v>
      </c>
      <c r="BH157" s="176"/>
      <c r="BI157" s="314"/>
      <c r="BJ157" s="84"/>
      <c r="BK157" s="84"/>
      <c r="BL157" s="84"/>
      <c r="BM157"/>
      <c r="BN157"/>
      <c r="BO157"/>
      <c r="BP157"/>
      <c r="BQ157"/>
      <c r="BR157" s="84"/>
      <c r="BS157" s="84"/>
      <c r="BT157" s="146">
        <f t="shared" si="2"/>
        <v>41883</v>
      </c>
      <c r="BU157" s="145">
        <v>5.25649673288116E-2</v>
      </c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</row>
    <row r="158" spans="2:83" ht="12.75" x14ac:dyDescent="0.2">
      <c r="B158" s="329">
        <v>40817</v>
      </c>
      <c r="C158" s="316">
        <v>39.520000000000003</v>
      </c>
      <c r="D158" s="316">
        <v>39.520000000000003</v>
      </c>
      <c r="E158" s="316">
        <v>39.520000000000003</v>
      </c>
      <c r="F158" s="314"/>
      <c r="G158" s="316">
        <v>23.414999999999999</v>
      </c>
      <c r="H158" s="316">
        <v>23.414999999999999</v>
      </c>
      <c r="I158" s="316">
        <v>23.414999999999999</v>
      </c>
      <c r="J158" s="176"/>
      <c r="K158" s="319">
        <v>41699</v>
      </c>
      <c r="L158" s="316">
        <v>35.57</v>
      </c>
      <c r="M158" s="316">
        <v>35.57</v>
      </c>
      <c r="N158" s="316">
        <v>35.57</v>
      </c>
      <c r="O158" s="316"/>
      <c r="P158" s="316">
        <v>34.71</v>
      </c>
      <c r="Q158" s="316">
        <v>34.71</v>
      </c>
      <c r="R158" s="316">
        <v>34.71</v>
      </c>
      <c r="S158" s="316"/>
      <c r="T158" s="316">
        <v>1.5579674240000001</v>
      </c>
      <c r="U158" s="316">
        <v>1.5579674240000001</v>
      </c>
      <c r="V158" s="316">
        <v>1.5579674240000001</v>
      </c>
      <c r="W158" s="316"/>
      <c r="X158" s="314">
        <v>0.2</v>
      </c>
      <c r="Y158" s="314">
        <v>0.2</v>
      </c>
      <c r="Z158" s="314">
        <v>0.2</v>
      </c>
      <c r="AA158" s="314"/>
      <c r="AB158" s="314">
        <v>9.9440454999999997E-2</v>
      </c>
      <c r="AC158" s="314">
        <v>9.9440454999999997E-2</v>
      </c>
      <c r="AD158" s="314">
        <v>9.9440454999999997E-2</v>
      </c>
      <c r="AE158" s="314"/>
      <c r="AF158" s="314">
        <v>0.28000000000000003</v>
      </c>
      <c r="AG158" s="314">
        <v>0.28000000000000003</v>
      </c>
      <c r="AH158" s="314">
        <v>0.28000000000000003</v>
      </c>
      <c r="AI158" s="314"/>
      <c r="AJ158" s="314">
        <v>0.17196423299999999</v>
      </c>
      <c r="AK158" s="314">
        <v>0.17196423299999999</v>
      </c>
      <c r="AL158" s="314">
        <v>0.17196423299999999</v>
      </c>
      <c r="AM158" s="316"/>
      <c r="AN158" s="316">
        <v>50</v>
      </c>
      <c r="AO158" s="316">
        <v>0.4</v>
      </c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  <c r="BA158" s="176"/>
      <c r="BB158" s="176"/>
      <c r="BC158" s="176"/>
      <c r="BD158" s="176"/>
      <c r="BE158" s="176"/>
      <c r="BF158" s="319">
        <v>41699</v>
      </c>
      <c r="BG158" s="331">
        <v>0.89</v>
      </c>
      <c r="BH158" s="176"/>
      <c r="BI158" s="314"/>
      <c r="BJ158" s="84"/>
      <c r="BK158" s="84"/>
      <c r="BL158" s="84"/>
      <c r="BM158"/>
      <c r="BN158"/>
      <c r="BO158"/>
      <c r="BP158"/>
      <c r="BQ158"/>
      <c r="BR158" s="84"/>
      <c r="BS158" s="84"/>
      <c r="BT158" s="146">
        <f t="shared" si="2"/>
        <v>41913</v>
      </c>
      <c r="BU158" s="145">
        <v>5.2622867492556798E-2</v>
      </c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</row>
    <row r="159" spans="2:83" ht="12.75" x14ac:dyDescent="0.2">
      <c r="B159" s="329">
        <v>40848</v>
      </c>
      <c r="C159" s="316">
        <v>38.520000000000003</v>
      </c>
      <c r="D159" s="316">
        <v>38.520000000000003</v>
      </c>
      <c r="E159" s="316">
        <v>38.520000000000003</v>
      </c>
      <c r="F159" s="314"/>
      <c r="G159" s="316">
        <v>23.515000000000001</v>
      </c>
      <c r="H159" s="316">
        <v>23.515000000000001</v>
      </c>
      <c r="I159" s="316">
        <v>23.515000000000001</v>
      </c>
      <c r="J159" s="176"/>
      <c r="K159" s="319">
        <v>41730</v>
      </c>
      <c r="L159" s="316">
        <v>34.838999999999999</v>
      </c>
      <c r="M159" s="316">
        <v>34.838999999999999</v>
      </c>
      <c r="N159" s="316">
        <v>34.838999999999999</v>
      </c>
      <c r="O159" s="316"/>
      <c r="P159" s="316">
        <v>33.697000000000003</v>
      </c>
      <c r="Q159" s="316">
        <v>33.697000000000003</v>
      </c>
      <c r="R159" s="316">
        <v>33.697000000000003</v>
      </c>
      <c r="S159" s="316"/>
      <c r="T159" s="316">
        <v>1.5579674240000001</v>
      </c>
      <c r="U159" s="316">
        <v>1.5579674240000001</v>
      </c>
      <c r="V159" s="316">
        <v>1.5579674240000001</v>
      </c>
      <c r="W159" s="316"/>
      <c r="X159" s="314">
        <v>0.2</v>
      </c>
      <c r="Y159" s="314">
        <v>0.2</v>
      </c>
      <c r="Z159" s="314">
        <v>0.2</v>
      </c>
      <c r="AA159" s="314"/>
      <c r="AB159" s="314">
        <v>9.9365982000000005E-2</v>
      </c>
      <c r="AC159" s="314">
        <v>9.9365982000000005E-2</v>
      </c>
      <c r="AD159" s="314">
        <v>9.9365982000000005E-2</v>
      </c>
      <c r="AE159" s="314"/>
      <c r="AF159" s="314">
        <v>0.28000000000000003</v>
      </c>
      <c r="AG159" s="314">
        <v>0.28000000000000003</v>
      </c>
      <c r="AH159" s="314">
        <v>0.28000000000000003</v>
      </c>
      <c r="AI159" s="314"/>
      <c r="AJ159" s="314">
        <v>0.17155514599999999</v>
      </c>
      <c r="AK159" s="314">
        <v>0.17155514599999999</v>
      </c>
      <c r="AL159" s="314">
        <v>0.17155514599999999</v>
      </c>
      <c r="AM159" s="316"/>
      <c r="AN159" s="316">
        <v>51</v>
      </c>
      <c r="AO159" s="316">
        <v>0.4</v>
      </c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319">
        <v>41730</v>
      </c>
      <c r="BG159" s="331">
        <v>0.89</v>
      </c>
      <c r="BH159" s="176"/>
      <c r="BI159" s="314"/>
      <c r="BJ159" s="84"/>
      <c r="BK159" s="84"/>
      <c r="BL159" s="84"/>
      <c r="BM159"/>
      <c r="BN159"/>
      <c r="BO159"/>
      <c r="BP159"/>
      <c r="BQ159"/>
      <c r="BR159" s="84"/>
      <c r="BS159" s="84"/>
      <c r="BT159" s="146">
        <f t="shared" si="2"/>
        <v>41944</v>
      </c>
      <c r="BU159" s="145">
        <v>5.2682697662935297E-2</v>
      </c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</row>
    <row r="160" spans="2:83" ht="12.75" x14ac:dyDescent="0.2">
      <c r="B160" s="329">
        <v>40878</v>
      </c>
      <c r="C160" s="316">
        <v>39.42</v>
      </c>
      <c r="D160" s="316">
        <v>39.42</v>
      </c>
      <c r="E160" s="316">
        <v>39.42</v>
      </c>
      <c r="F160" s="314"/>
      <c r="G160" s="316">
        <v>25.364999999999998</v>
      </c>
      <c r="H160" s="316">
        <v>25.364999999999998</v>
      </c>
      <c r="I160" s="316">
        <v>25.364999999999998</v>
      </c>
      <c r="J160" s="176"/>
      <c r="K160" s="319">
        <v>41760</v>
      </c>
      <c r="L160" s="316">
        <v>36.013000000000005</v>
      </c>
      <c r="M160" s="316">
        <v>36.013000000000005</v>
      </c>
      <c r="N160" s="316">
        <v>36.013000000000005</v>
      </c>
      <c r="O160" s="316"/>
      <c r="P160" s="316">
        <v>36.743000000000002</v>
      </c>
      <c r="Q160" s="316">
        <v>36.743000000000002</v>
      </c>
      <c r="R160" s="316">
        <v>36.743000000000002</v>
      </c>
      <c r="S160" s="316"/>
      <c r="T160" s="316">
        <v>1.5579674240000001</v>
      </c>
      <c r="U160" s="316">
        <v>1.5579674240000001</v>
      </c>
      <c r="V160" s="316">
        <v>1.5579674240000001</v>
      </c>
      <c r="W160" s="316"/>
      <c r="X160" s="314">
        <v>0.2</v>
      </c>
      <c r="Y160" s="314">
        <v>0.2</v>
      </c>
      <c r="Z160" s="314">
        <v>0.2</v>
      </c>
      <c r="AA160" s="314"/>
      <c r="AB160" s="314">
        <v>9.9727747000000005E-2</v>
      </c>
      <c r="AC160" s="314">
        <v>9.9727747000000005E-2</v>
      </c>
      <c r="AD160" s="314">
        <v>9.9727747000000005E-2</v>
      </c>
      <c r="AE160" s="314"/>
      <c r="AF160" s="314">
        <v>0.28000000000000003</v>
      </c>
      <c r="AG160" s="314">
        <v>0.28000000000000003</v>
      </c>
      <c r="AH160" s="314">
        <v>0.28000000000000003</v>
      </c>
      <c r="AI160" s="314"/>
      <c r="AJ160" s="314">
        <v>0.17215303900000001</v>
      </c>
      <c r="AK160" s="314">
        <v>0.17215303900000001</v>
      </c>
      <c r="AL160" s="314">
        <v>0.17215303900000001</v>
      </c>
      <c r="AM160" s="316"/>
      <c r="AN160" s="316">
        <v>51</v>
      </c>
      <c r="AO160" s="316">
        <v>0.4</v>
      </c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  <c r="BA160" s="176"/>
      <c r="BB160" s="176"/>
      <c r="BC160" s="176"/>
      <c r="BD160" s="176"/>
      <c r="BE160" s="176"/>
      <c r="BF160" s="319">
        <v>41760</v>
      </c>
      <c r="BG160" s="331">
        <v>0.89</v>
      </c>
      <c r="BH160" s="176"/>
      <c r="BI160" s="314"/>
      <c r="BJ160" s="84"/>
      <c r="BK160" s="84"/>
      <c r="BL160" s="84"/>
      <c r="BM160"/>
      <c r="BN160"/>
      <c r="BO160"/>
      <c r="BP160"/>
      <c r="BQ160"/>
      <c r="BR160" s="84"/>
      <c r="BS160" s="84"/>
      <c r="BT160" s="146">
        <f t="shared" si="2"/>
        <v>41974</v>
      </c>
      <c r="BU160" s="145">
        <v>5.2740597828953503E-2</v>
      </c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</row>
    <row r="161" spans="2:83" ht="12.75" x14ac:dyDescent="0.2">
      <c r="B161" s="329">
        <v>40909</v>
      </c>
      <c r="C161" s="316">
        <v>40.92</v>
      </c>
      <c r="D161" s="316">
        <v>40.92</v>
      </c>
      <c r="E161" s="316">
        <v>40.92</v>
      </c>
      <c r="F161" s="314"/>
      <c r="G161" s="316">
        <v>26.232000000000003</v>
      </c>
      <c r="H161" s="316">
        <v>26.232000000000003</v>
      </c>
      <c r="I161" s="316">
        <v>26.232000000000003</v>
      </c>
      <c r="J161" s="176"/>
      <c r="K161" s="319">
        <v>41791</v>
      </c>
      <c r="L161" s="316">
        <v>42.53</v>
      </c>
      <c r="M161" s="316">
        <v>42.53</v>
      </c>
      <c r="N161" s="316">
        <v>42.53</v>
      </c>
      <c r="O161" s="316"/>
      <c r="P161" s="316">
        <v>45.963000000000001</v>
      </c>
      <c r="Q161" s="316">
        <v>45.963000000000001</v>
      </c>
      <c r="R161" s="316">
        <v>45.963000000000001</v>
      </c>
      <c r="S161" s="316"/>
      <c r="T161" s="316">
        <v>1.5579674240000001</v>
      </c>
      <c r="U161" s="316">
        <v>1.5579674240000001</v>
      </c>
      <c r="V161" s="316">
        <v>1.5579674240000001</v>
      </c>
      <c r="W161" s="316"/>
      <c r="X161" s="314">
        <v>0.2</v>
      </c>
      <c r="Y161" s="314">
        <v>0.2</v>
      </c>
      <c r="Z161" s="314">
        <v>0.2</v>
      </c>
      <c r="AA161" s="314"/>
      <c r="AB161" s="314">
        <v>9.9747888000000007E-2</v>
      </c>
      <c r="AC161" s="314">
        <v>9.9747888000000007E-2</v>
      </c>
      <c r="AD161" s="314">
        <v>9.9747888000000007E-2</v>
      </c>
      <c r="AE161" s="314"/>
      <c r="AF161" s="314">
        <v>0.28000000000000003</v>
      </c>
      <c r="AG161" s="314">
        <v>0.28000000000000003</v>
      </c>
      <c r="AH161" s="314">
        <v>0.28000000000000003</v>
      </c>
      <c r="AI161" s="314"/>
      <c r="AJ161" s="314">
        <v>0.17222945200000001</v>
      </c>
      <c r="AK161" s="314">
        <v>0.17222945200000001</v>
      </c>
      <c r="AL161" s="314">
        <v>0.17222945200000001</v>
      </c>
      <c r="AM161" s="316"/>
      <c r="AN161" s="316">
        <v>51</v>
      </c>
      <c r="AO161" s="316">
        <v>0.4</v>
      </c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319">
        <v>41791</v>
      </c>
      <c r="BG161" s="331">
        <v>0.89</v>
      </c>
      <c r="BH161" s="176"/>
      <c r="BI161" s="314"/>
      <c r="BJ161" s="84"/>
      <c r="BK161" s="84"/>
      <c r="BL161" s="84"/>
      <c r="BM161"/>
      <c r="BN161"/>
      <c r="BO161"/>
      <c r="BP161"/>
      <c r="BQ161"/>
      <c r="BR161" s="84"/>
      <c r="BS161" s="84"/>
      <c r="BT161" s="146">
        <f t="shared" si="2"/>
        <v>42005</v>
      </c>
      <c r="BU161" s="145">
        <v>5.2800428001680701E-2</v>
      </c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</row>
    <row r="162" spans="2:83" ht="12.75" x14ac:dyDescent="0.2">
      <c r="B162" s="329">
        <v>40940</v>
      </c>
      <c r="C162" s="316">
        <v>40.17</v>
      </c>
      <c r="D162" s="316">
        <v>40.17</v>
      </c>
      <c r="E162" s="316">
        <v>40.17</v>
      </c>
      <c r="F162" s="314"/>
      <c r="G162" s="316">
        <v>27.182000000000002</v>
      </c>
      <c r="H162" s="316">
        <v>27.182000000000002</v>
      </c>
      <c r="I162" s="316">
        <v>27.182000000000002</v>
      </c>
      <c r="J162" s="176"/>
      <c r="K162" s="319">
        <v>41821</v>
      </c>
      <c r="L162" s="316">
        <v>45.2</v>
      </c>
      <c r="M162" s="316">
        <v>45.2</v>
      </c>
      <c r="N162" s="316">
        <v>45.2</v>
      </c>
      <c r="O162" s="316"/>
      <c r="P162" s="316">
        <v>47.38</v>
      </c>
      <c r="Q162" s="316">
        <v>47.38</v>
      </c>
      <c r="R162" s="316">
        <v>47.38</v>
      </c>
      <c r="S162" s="316"/>
      <c r="T162" s="316">
        <v>1.5579674240000001</v>
      </c>
      <c r="U162" s="316">
        <v>1.5579674240000001</v>
      </c>
      <c r="V162" s="316">
        <v>1.5579674240000001</v>
      </c>
      <c r="W162" s="316"/>
      <c r="X162" s="314">
        <v>0.2</v>
      </c>
      <c r="Y162" s="314">
        <v>0.2</v>
      </c>
      <c r="Z162" s="314">
        <v>0.2</v>
      </c>
      <c r="AA162" s="314"/>
      <c r="AB162" s="314">
        <v>9.9860380999999998E-2</v>
      </c>
      <c r="AC162" s="314">
        <v>9.9860380999999998E-2</v>
      </c>
      <c r="AD162" s="314">
        <v>9.9860380999999998E-2</v>
      </c>
      <c r="AE162" s="314"/>
      <c r="AF162" s="314">
        <v>0.28000000000000003</v>
      </c>
      <c r="AG162" s="314">
        <v>0.28000000000000003</v>
      </c>
      <c r="AH162" s="314">
        <v>0.28000000000000003</v>
      </c>
      <c r="AI162" s="314"/>
      <c r="AJ162" s="314">
        <v>0.172324803</v>
      </c>
      <c r="AK162" s="314">
        <v>0.172324803</v>
      </c>
      <c r="AL162" s="314">
        <v>0.172324803</v>
      </c>
      <c r="AM162" s="316"/>
      <c r="AN162" s="316">
        <v>52</v>
      </c>
      <c r="AO162" s="316">
        <v>0.4</v>
      </c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76"/>
      <c r="BE162" s="176"/>
      <c r="BF162" s="319">
        <v>41821</v>
      </c>
      <c r="BG162" s="331">
        <v>0.89</v>
      </c>
      <c r="BH162" s="176"/>
      <c r="BI162" s="314"/>
      <c r="BJ162" s="84"/>
      <c r="BK162" s="84"/>
      <c r="BL162" s="84"/>
      <c r="BM162"/>
      <c r="BN162"/>
      <c r="BO162"/>
      <c r="BP162"/>
      <c r="BQ162"/>
      <c r="BR162" s="84"/>
      <c r="BS162" s="84"/>
      <c r="BT162" s="146">
        <f t="shared" si="2"/>
        <v>42036</v>
      </c>
      <c r="BU162" s="145">
        <v>5.28602581756012E-2</v>
      </c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</row>
    <row r="163" spans="2:83" ht="12.75" x14ac:dyDescent="0.2">
      <c r="B163" s="329">
        <v>40969</v>
      </c>
      <c r="C163" s="316">
        <v>38.606000000000002</v>
      </c>
      <c r="D163" s="316">
        <v>38.606000000000002</v>
      </c>
      <c r="E163" s="316">
        <v>38.606000000000002</v>
      </c>
      <c r="F163" s="314"/>
      <c r="G163" s="316">
        <v>26.132000000000001</v>
      </c>
      <c r="H163" s="316">
        <v>26.132000000000001</v>
      </c>
      <c r="I163" s="316">
        <v>26.132000000000001</v>
      </c>
      <c r="J163" s="176"/>
      <c r="K163" s="319">
        <v>41852</v>
      </c>
      <c r="L163" s="316">
        <v>42.05</v>
      </c>
      <c r="M163" s="316">
        <v>42.05</v>
      </c>
      <c r="N163" s="316">
        <v>42.05</v>
      </c>
      <c r="O163" s="316"/>
      <c r="P163" s="316">
        <v>44.73</v>
      </c>
      <c r="Q163" s="316">
        <v>44.73</v>
      </c>
      <c r="R163" s="316">
        <v>44.73</v>
      </c>
      <c r="S163" s="316"/>
      <c r="T163" s="316">
        <v>1.5579674240000001</v>
      </c>
      <c r="U163" s="316">
        <v>1.5579674240000001</v>
      </c>
      <c r="V163" s="316">
        <v>1.5579674240000001</v>
      </c>
      <c r="W163" s="316"/>
      <c r="X163" s="314">
        <v>0.2</v>
      </c>
      <c r="Y163" s="314">
        <v>0.2</v>
      </c>
      <c r="Z163" s="314">
        <v>0.2</v>
      </c>
      <c r="AA163" s="314"/>
      <c r="AB163" s="314">
        <v>9.9796665000000007E-2</v>
      </c>
      <c r="AC163" s="314">
        <v>9.9796665000000007E-2</v>
      </c>
      <c r="AD163" s="314">
        <v>9.9796665000000007E-2</v>
      </c>
      <c r="AE163" s="314"/>
      <c r="AF163" s="314">
        <v>0.28000000000000003</v>
      </c>
      <c r="AG163" s="314">
        <v>0.28000000000000003</v>
      </c>
      <c r="AH163" s="314">
        <v>0.28000000000000003</v>
      </c>
      <c r="AI163" s="314"/>
      <c r="AJ163" s="314">
        <v>0.17166653700000001</v>
      </c>
      <c r="AK163" s="314">
        <v>0.17166653700000001</v>
      </c>
      <c r="AL163" s="314">
        <v>0.17166653700000001</v>
      </c>
      <c r="AM163" s="316"/>
      <c r="AN163" s="316">
        <v>52</v>
      </c>
      <c r="AO163" s="316">
        <v>0.4</v>
      </c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76"/>
      <c r="BE163" s="176"/>
      <c r="BF163" s="319">
        <v>41852</v>
      </c>
      <c r="BG163" s="331">
        <v>0.89</v>
      </c>
      <c r="BH163" s="176"/>
      <c r="BI163" s="314"/>
      <c r="BJ163" s="84"/>
      <c r="BK163" s="84"/>
      <c r="BL163" s="84"/>
      <c r="BM163"/>
      <c r="BN163"/>
      <c r="BO163"/>
      <c r="BP163"/>
      <c r="BQ163"/>
      <c r="BR163" s="84"/>
      <c r="BS163" s="84"/>
      <c r="BT163" s="146">
        <f t="shared" si="2"/>
        <v>42064</v>
      </c>
      <c r="BU163" s="145">
        <v>5.2914298333715901E-2</v>
      </c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</row>
    <row r="164" spans="2:83" ht="12.75" x14ac:dyDescent="0.2">
      <c r="B164" s="329">
        <v>41000</v>
      </c>
      <c r="C164" s="316">
        <v>39.39</v>
      </c>
      <c r="D164" s="316">
        <v>39.39</v>
      </c>
      <c r="E164" s="316">
        <v>39.39</v>
      </c>
      <c r="F164" s="314"/>
      <c r="G164" s="316">
        <v>25.832000000000001</v>
      </c>
      <c r="H164" s="316">
        <v>25.832000000000001</v>
      </c>
      <c r="I164" s="316">
        <v>25.832000000000001</v>
      </c>
      <c r="J164" s="176"/>
      <c r="K164" s="319">
        <v>41883</v>
      </c>
      <c r="L164" s="316">
        <v>33.849000000000004</v>
      </c>
      <c r="M164" s="316">
        <v>33.849000000000004</v>
      </c>
      <c r="N164" s="316">
        <v>33.849000000000004</v>
      </c>
      <c r="O164" s="316"/>
      <c r="P164" s="316">
        <v>36.026000000000003</v>
      </c>
      <c r="Q164" s="316">
        <v>36.026000000000003</v>
      </c>
      <c r="R164" s="316">
        <v>36.026000000000003</v>
      </c>
      <c r="S164" s="316"/>
      <c r="T164" s="316">
        <v>1.5579674240000001</v>
      </c>
      <c r="U164" s="316">
        <v>1.5579674240000001</v>
      </c>
      <c r="V164" s="316">
        <v>1.5579674240000001</v>
      </c>
      <c r="W164" s="316"/>
      <c r="X164" s="314">
        <v>0.2</v>
      </c>
      <c r="Y164" s="314">
        <v>0.2</v>
      </c>
      <c r="Z164" s="314">
        <v>0.2</v>
      </c>
      <c r="AA164" s="314"/>
      <c r="AB164" s="314">
        <v>9.9457322000000001E-2</v>
      </c>
      <c r="AC164" s="314">
        <v>9.9457322000000001E-2</v>
      </c>
      <c r="AD164" s="314">
        <v>9.9457322000000001E-2</v>
      </c>
      <c r="AE164" s="314"/>
      <c r="AF164" s="314">
        <v>0.28000000000000003</v>
      </c>
      <c r="AG164" s="314">
        <v>0.28000000000000003</v>
      </c>
      <c r="AH164" s="314">
        <v>0.28000000000000003</v>
      </c>
      <c r="AI164" s="314"/>
      <c r="AJ164" s="314">
        <v>0.17040762300000001</v>
      </c>
      <c r="AK164" s="314">
        <v>0.17040762300000001</v>
      </c>
      <c r="AL164" s="314">
        <v>0.17040762300000001</v>
      </c>
      <c r="AM164" s="316"/>
      <c r="AN164" s="316">
        <v>52</v>
      </c>
      <c r="AO164" s="316">
        <v>0.4</v>
      </c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  <c r="BE164" s="176"/>
      <c r="BF164" s="319">
        <v>41883</v>
      </c>
      <c r="BG164" s="331">
        <v>0.89</v>
      </c>
      <c r="BH164" s="176"/>
      <c r="BI164" s="314"/>
      <c r="BJ164" s="84"/>
      <c r="BK164" s="84"/>
      <c r="BL164" s="84"/>
      <c r="BM164"/>
      <c r="BN164"/>
      <c r="BO164"/>
      <c r="BP164"/>
      <c r="BQ164"/>
      <c r="BR164" s="84"/>
      <c r="BS164" s="84"/>
      <c r="BT164" s="146">
        <f t="shared" si="2"/>
        <v>42095</v>
      </c>
      <c r="BU164" s="145">
        <v>5.2974128509907903E-2</v>
      </c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</row>
    <row r="165" spans="2:83" ht="12.75" x14ac:dyDescent="0.2">
      <c r="B165" s="329">
        <v>41030</v>
      </c>
      <c r="C165" s="316">
        <v>41.35</v>
      </c>
      <c r="D165" s="316">
        <v>41.35</v>
      </c>
      <c r="E165" s="316">
        <v>41.35</v>
      </c>
      <c r="F165" s="314"/>
      <c r="G165" s="316">
        <v>25.432000000000002</v>
      </c>
      <c r="H165" s="316">
        <v>25.432000000000002</v>
      </c>
      <c r="I165" s="316">
        <v>25.432000000000002</v>
      </c>
      <c r="J165" s="176"/>
      <c r="K165" s="319">
        <v>41913</v>
      </c>
      <c r="L165" s="316">
        <v>32.640999999999998</v>
      </c>
      <c r="M165" s="316">
        <v>32.640999999999998</v>
      </c>
      <c r="N165" s="316">
        <v>32.640999999999998</v>
      </c>
      <c r="O165" s="316"/>
      <c r="P165" s="316">
        <v>33.643999999999998</v>
      </c>
      <c r="Q165" s="316">
        <v>33.643999999999998</v>
      </c>
      <c r="R165" s="316">
        <v>33.643999999999998</v>
      </c>
      <c r="S165" s="316"/>
      <c r="T165" s="316">
        <v>1.5579674240000001</v>
      </c>
      <c r="U165" s="316">
        <v>1.5579674240000001</v>
      </c>
      <c r="V165" s="316">
        <v>1.5579674240000001</v>
      </c>
      <c r="W165" s="316"/>
      <c r="X165" s="314">
        <v>0.2</v>
      </c>
      <c r="Y165" s="314">
        <v>0.2</v>
      </c>
      <c r="Z165" s="314">
        <v>0.2</v>
      </c>
      <c r="AA165" s="314"/>
      <c r="AB165" s="314">
        <v>9.9110722999999998E-2</v>
      </c>
      <c r="AC165" s="314">
        <v>9.9110722999999998E-2</v>
      </c>
      <c r="AD165" s="314">
        <v>9.9110722999999998E-2</v>
      </c>
      <c r="AE165" s="314"/>
      <c r="AF165" s="314">
        <v>0.28000000000000003</v>
      </c>
      <c r="AG165" s="314">
        <v>0.28000000000000003</v>
      </c>
      <c r="AH165" s="314">
        <v>0.28000000000000003</v>
      </c>
      <c r="AI165" s="314"/>
      <c r="AJ165" s="314">
        <v>0.16931658099999999</v>
      </c>
      <c r="AK165" s="314">
        <v>0.16931658099999999</v>
      </c>
      <c r="AL165" s="314">
        <v>0.16931658099999999</v>
      </c>
      <c r="AM165" s="316"/>
      <c r="AN165" s="316">
        <v>53</v>
      </c>
      <c r="AO165" s="316">
        <v>0.4</v>
      </c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76"/>
      <c r="BE165" s="176"/>
      <c r="BF165" s="319">
        <v>41913</v>
      </c>
      <c r="BG165" s="331">
        <v>0.89</v>
      </c>
      <c r="BH165" s="176"/>
      <c r="BI165" s="314"/>
      <c r="BJ165" s="84"/>
      <c r="BK165" s="84"/>
      <c r="BL165" s="84"/>
      <c r="BM165"/>
      <c r="BN165"/>
      <c r="BO165"/>
      <c r="BP165"/>
      <c r="BQ165"/>
      <c r="BR165" s="84"/>
      <c r="BS165" s="84"/>
      <c r="BT165" s="146">
        <f t="shared" si="2"/>
        <v>42125</v>
      </c>
      <c r="BU165" s="145">
        <v>5.3032028681552698E-2</v>
      </c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</row>
    <row r="166" spans="2:83" ht="12.75" x14ac:dyDescent="0.2">
      <c r="B166" s="329">
        <v>41061</v>
      </c>
      <c r="C166" s="316">
        <v>45.4</v>
      </c>
      <c r="D166" s="316">
        <v>45.4</v>
      </c>
      <c r="E166" s="316">
        <v>45.4</v>
      </c>
      <c r="F166" s="314"/>
      <c r="G166" s="316">
        <v>26.032</v>
      </c>
      <c r="H166" s="316">
        <v>26.032</v>
      </c>
      <c r="I166" s="316">
        <v>26.032</v>
      </c>
      <c r="J166" s="176"/>
      <c r="K166" s="319">
        <v>41944</v>
      </c>
      <c r="L166" s="316">
        <v>32.890999999999998</v>
      </c>
      <c r="M166" s="316">
        <v>32.890999999999998</v>
      </c>
      <c r="N166" s="316">
        <v>32.890999999999998</v>
      </c>
      <c r="O166" s="316"/>
      <c r="P166" s="316">
        <v>33.143999999999998</v>
      </c>
      <c r="Q166" s="316">
        <v>33.143999999999998</v>
      </c>
      <c r="R166" s="316">
        <v>33.143999999999998</v>
      </c>
      <c r="S166" s="316"/>
      <c r="T166" s="316">
        <v>1.5579674240000001</v>
      </c>
      <c r="U166" s="316">
        <v>1.5579674240000001</v>
      </c>
      <c r="V166" s="316">
        <v>1.5579674240000001</v>
      </c>
      <c r="W166" s="316"/>
      <c r="X166" s="314">
        <v>0.2</v>
      </c>
      <c r="Y166" s="314">
        <v>0.2</v>
      </c>
      <c r="Z166" s="314">
        <v>0.2</v>
      </c>
      <c r="AA166" s="314"/>
      <c r="AB166" s="314">
        <v>9.8851242000000006E-2</v>
      </c>
      <c r="AC166" s="314">
        <v>9.8851242000000006E-2</v>
      </c>
      <c r="AD166" s="314">
        <v>9.8851242000000006E-2</v>
      </c>
      <c r="AE166" s="314"/>
      <c r="AF166" s="314">
        <v>0.28000000000000003</v>
      </c>
      <c r="AG166" s="314">
        <v>0.28000000000000003</v>
      </c>
      <c r="AH166" s="314">
        <v>0.28000000000000003</v>
      </c>
      <c r="AI166" s="314"/>
      <c r="AJ166" s="314">
        <v>0.168711636</v>
      </c>
      <c r="AK166" s="314">
        <v>0.168711636</v>
      </c>
      <c r="AL166" s="314">
        <v>0.168711636</v>
      </c>
      <c r="AM166" s="316"/>
      <c r="AN166" s="316">
        <v>53</v>
      </c>
      <c r="AO166" s="316">
        <v>0.4</v>
      </c>
      <c r="AP166" s="176"/>
      <c r="AQ166" s="176"/>
      <c r="AR166" s="176"/>
      <c r="AS166" s="176"/>
      <c r="AT166" s="176"/>
      <c r="AU166" s="176"/>
      <c r="AV166" s="176"/>
      <c r="AW166" s="176"/>
      <c r="AX166" s="176"/>
      <c r="AY166" s="176"/>
      <c r="AZ166" s="176"/>
      <c r="BA166" s="176"/>
      <c r="BB166" s="176"/>
      <c r="BC166" s="176"/>
      <c r="BD166" s="176"/>
      <c r="BE166" s="176"/>
      <c r="BF166" s="319">
        <v>41944</v>
      </c>
      <c r="BG166" s="331">
        <v>0.89</v>
      </c>
      <c r="BH166" s="176"/>
      <c r="BI166" s="314"/>
      <c r="BJ166" s="84"/>
      <c r="BK166" s="84"/>
      <c r="BL166" s="84"/>
      <c r="BM166"/>
      <c r="BN166"/>
      <c r="BO166"/>
      <c r="BP166"/>
      <c r="BQ166"/>
      <c r="BR166" s="84"/>
      <c r="BS166" s="84"/>
      <c r="BT166" s="146">
        <f t="shared" si="2"/>
        <v>42156</v>
      </c>
      <c r="BU166" s="145">
        <v>5.3091858860093002E-2</v>
      </c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</row>
    <row r="167" spans="2:83" ht="12.75" x14ac:dyDescent="0.2">
      <c r="B167" s="329">
        <v>41091</v>
      </c>
      <c r="C167" s="316">
        <v>54.95</v>
      </c>
      <c r="D167" s="316">
        <v>54.95</v>
      </c>
      <c r="E167" s="316">
        <v>54.95</v>
      </c>
      <c r="F167" s="314"/>
      <c r="G167" s="316">
        <v>27.532</v>
      </c>
      <c r="H167" s="316">
        <v>27.532</v>
      </c>
      <c r="I167" s="316">
        <v>27.532</v>
      </c>
      <c r="J167" s="176"/>
      <c r="K167" s="319">
        <v>41974</v>
      </c>
      <c r="L167" s="316">
        <v>32.956000000000003</v>
      </c>
      <c r="M167" s="316">
        <v>32.956000000000003</v>
      </c>
      <c r="N167" s="316">
        <v>32.956000000000003</v>
      </c>
      <c r="O167" s="316"/>
      <c r="P167" s="316">
        <v>33.853999999999999</v>
      </c>
      <c r="Q167" s="316">
        <v>33.853999999999999</v>
      </c>
      <c r="R167" s="316">
        <v>33.853999999999999</v>
      </c>
      <c r="S167" s="316"/>
      <c r="T167" s="316">
        <v>1.5579674240000001</v>
      </c>
      <c r="U167" s="316">
        <v>1.5579674240000001</v>
      </c>
      <c r="V167" s="316">
        <v>1.5579674240000001</v>
      </c>
      <c r="W167" s="316"/>
      <c r="X167" s="314">
        <v>0.2</v>
      </c>
      <c r="Y167" s="314">
        <v>0.2</v>
      </c>
      <c r="Z167" s="314">
        <v>0.2</v>
      </c>
      <c r="AA167" s="314"/>
      <c r="AB167" s="314">
        <v>9.8874869000000004E-2</v>
      </c>
      <c r="AC167" s="314">
        <v>9.8874869000000004E-2</v>
      </c>
      <c r="AD167" s="314">
        <v>9.8874869000000004E-2</v>
      </c>
      <c r="AE167" s="314"/>
      <c r="AF167" s="314">
        <v>0.28000000000000003</v>
      </c>
      <c r="AG167" s="314">
        <v>0.28000000000000003</v>
      </c>
      <c r="AH167" s="314">
        <v>0.28000000000000003</v>
      </c>
      <c r="AI167" s="314"/>
      <c r="AJ167" s="314">
        <v>0.16841377800000001</v>
      </c>
      <c r="AK167" s="314">
        <v>0.16841377800000001</v>
      </c>
      <c r="AL167" s="314">
        <v>0.16841377800000001</v>
      </c>
      <c r="AM167" s="316"/>
      <c r="AN167" s="316">
        <v>53</v>
      </c>
      <c r="AO167" s="316">
        <v>0.4</v>
      </c>
      <c r="AP167" s="176"/>
      <c r="AQ167" s="176"/>
      <c r="AR167" s="176"/>
      <c r="AS167" s="176"/>
      <c r="AT167" s="176"/>
      <c r="AU167" s="176"/>
      <c r="AV167" s="176"/>
      <c r="AW167" s="176"/>
      <c r="AX167" s="176"/>
      <c r="AY167" s="176"/>
      <c r="AZ167" s="176"/>
      <c r="BA167" s="176"/>
      <c r="BB167" s="176"/>
      <c r="BC167" s="176"/>
      <c r="BD167" s="176"/>
      <c r="BE167" s="176"/>
      <c r="BF167" s="319">
        <v>41974</v>
      </c>
      <c r="BG167" s="331">
        <v>0.89</v>
      </c>
      <c r="BH167" s="176"/>
      <c r="BI167" s="314"/>
      <c r="BJ167" s="84"/>
      <c r="BK167" s="84"/>
      <c r="BL167" s="84"/>
      <c r="BM167"/>
      <c r="BN167"/>
      <c r="BO167"/>
      <c r="BP167"/>
      <c r="BQ167"/>
      <c r="BR167" s="84"/>
      <c r="BS167" s="84"/>
      <c r="BT167" s="146">
        <f t="shared" si="2"/>
        <v>42186</v>
      </c>
      <c r="BU167" s="145">
        <v>5.3149759034010202E-2</v>
      </c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</row>
    <row r="168" spans="2:83" ht="12.75" x14ac:dyDescent="0.2">
      <c r="B168" s="329">
        <v>41122</v>
      </c>
      <c r="C168" s="316">
        <v>54.55</v>
      </c>
      <c r="D168" s="316">
        <v>54.55</v>
      </c>
      <c r="E168" s="316">
        <v>54.55</v>
      </c>
      <c r="F168" s="314"/>
      <c r="G168" s="316">
        <v>27.582000000000001</v>
      </c>
      <c r="H168" s="316">
        <v>27.582000000000001</v>
      </c>
      <c r="I168" s="316">
        <v>27.582000000000001</v>
      </c>
      <c r="J168" s="176"/>
      <c r="K168" s="319">
        <v>42005</v>
      </c>
      <c r="L168" s="316">
        <v>39.243000000000002</v>
      </c>
      <c r="M168" s="316">
        <v>39.243000000000002</v>
      </c>
      <c r="N168" s="316">
        <v>39.243000000000002</v>
      </c>
      <c r="O168" s="316"/>
      <c r="P168" s="316">
        <v>37.302</v>
      </c>
      <c r="Q168" s="316">
        <v>37.302</v>
      </c>
      <c r="R168" s="316">
        <v>37.302</v>
      </c>
      <c r="S168" s="316"/>
      <c r="T168" s="316">
        <v>1.6047064070000001</v>
      </c>
      <c r="U168" s="316">
        <v>1.6047064070000001</v>
      </c>
      <c r="V168" s="316">
        <v>1.6047064070000001</v>
      </c>
      <c r="W168" s="316"/>
      <c r="X168" s="314">
        <v>0.2</v>
      </c>
      <c r="Y168" s="314">
        <v>0.2</v>
      </c>
      <c r="Z168" s="314">
        <v>0.2</v>
      </c>
      <c r="AA168" s="314"/>
      <c r="AB168" s="314">
        <v>9.9054086E-2</v>
      </c>
      <c r="AC168" s="314">
        <v>9.9054086E-2</v>
      </c>
      <c r="AD168" s="314">
        <v>9.9054086E-2</v>
      </c>
      <c r="AE168" s="314"/>
      <c r="AF168" s="314">
        <v>0.28000000000000003</v>
      </c>
      <c r="AG168" s="314">
        <v>0.28000000000000003</v>
      </c>
      <c r="AH168" s="314">
        <v>0.28000000000000003</v>
      </c>
      <c r="AI168" s="314"/>
      <c r="AJ168" s="314">
        <v>0.16830556499999999</v>
      </c>
      <c r="AK168" s="314">
        <v>0.16830556499999999</v>
      </c>
      <c r="AL168" s="314">
        <v>0.16830556499999999</v>
      </c>
      <c r="AM168" s="316"/>
      <c r="AN168" s="316">
        <v>54</v>
      </c>
      <c r="AO168" s="316">
        <v>0.4</v>
      </c>
      <c r="AP168" s="176"/>
      <c r="AQ168" s="176"/>
      <c r="AR168" s="176"/>
      <c r="AS168" s="176"/>
      <c r="AT168" s="176"/>
      <c r="AU168" s="176"/>
      <c r="AV168" s="176"/>
      <c r="AW168" s="176"/>
      <c r="AX168" s="176"/>
      <c r="AY168" s="176"/>
      <c r="AZ168" s="176"/>
      <c r="BA168" s="176"/>
      <c r="BB168" s="176"/>
      <c r="BC168" s="176"/>
      <c r="BD168" s="176"/>
      <c r="BE168" s="176"/>
      <c r="BF168" s="319">
        <v>42005</v>
      </c>
      <c r="BG168" s="331">
        <v>0.89</v>
      </c>
      <c r="BH168" s="176"/>
      <c r="BI168" s="314"/>
      <c r="BJ168" s="84"/>
      <c r="BK168" s="84"/>
      <c r="BL168" s="84"/>
      <c r="BM168"/>
      <c r="BN168"/>
      <c r="BO168"/>
      <c r="BP168"/>
      <c r="BQ168"/>
      <c r="BR168" s="84"/>
      <c r="BS168" s="84"/>
      <c r="BT168" s="146">
        <f t="shared" si="2"/>
        <v>42217</v>
      </c>
      <c r="BU168" s="145">
        <v>5.3209589214898503E-2</v>
      </c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</row>
    <row r="169" spans="2:83" ht="12.75" x14ac:dyDescent="0.2">
      <c r="B169" s="329">
        <v>41153</v>
      </c>
      <c r="C169" s="316">
        <v>42.3</v>
      </c>
      <c r="D169" s="316">
        <v>42.3</v>
      </c>
      <c r="E169" s="316">
        <v>42.3</v>
      </c>
      <c r="F169" s="314"/>
      <c r="G169" s="316">
        <v>24.533000000000001</v>
      </c>
      <c r="H169" s="316">
        <v>24.533000000000001</v>
      </c>
      <c r="I169" s="316">
        <v>24.533000000000001</v>
      </c>
      <c r="J169" s="176"/>
      <c r="K169" s="319">
        <v>42036</v>
      </c>
      <c r="L169" s="316">
        <v>37.993000000000002</v>
      </c>
      <c r="M169" s="316">
        <v>37.993000000000002</v>
      </c>
      <c r="N169" s="316">
        <v>37.993000000000002</v>
      </c>
      <c r="O169" s="316"/>
      <c r="P169" s="316">
        <v>36.552</v>
      </c>
      <c r="Q169" s="316">
        <v>36.552</v>
      </c>
      <c r="R169" s="316">
        <v>36.552</v>
      </c>
      <c r="S169" s="316"/>
      <c r="T169" s="316">
        <v>1.6047064070000001</v>
      </c>
      <c r="U169" s="316">
        <v>1.6047064070000001</v>
      </c>
      <c r="V169" s="316">
        <v>1.6047064070000001</v>
      </c>
      <c r="W169" s="316"/>
      <c r="X169" s="314">
        <v>0.2</v>
      </c>
      <c r="Y169" s="314">
        <v>0.2</v>
      </c>
      <c r="Z169" s="314">
        <v>0.2</v>
      </c>
      <c r="AA169" s="314"/>
      <c r="AB169" s="314">
        <v>9.8981883000000007E-2</v>
      </c>
      <c r="AC169" s="314">
        <v>9.8981883000000007E-2</v>
      </c>
      <c r="AD169" s="314">
        <v>9.8981883000000007E-2</v>
      </c>
      <c r="AE169" s="314"/>
      <c r="AF169" s="314">
        <v>0.28000000000000003</v>
      </c>
      <c r="AG169" s="314">
        <v>0.28000000000000003</v>
      </c>
      <c r="AH169" s="314">
        <v>0.28000000000000003</v>
      </c>
      <c r="AI169" s="314"/>
      <c r="AJ169" s="314">
        <v>0.16791002499999999</v>
      </c>
      <c r="AK169" s="314">
        <v>0.16791002499999999</v>
      </c>
      <c r="AL169" s="314">
        <v>0.16791002499999999</v>
      </c>
      <c r="AM169" s="316"/>
      <c r="AN169" s="316">
        <v>54</v>
      </c>
      <c r="AO169" s="316">
        <v>0.4</v>
      </c>
      <c r="AP169" s="176"/>
      <c r="AQ169" s="176"/>
      <c r="AR169" s="176"/>
      <c r="AS169" s="176"/>
      <c r="AT169" s="176"/>
      <c r="AU169" s="176"/>
      <c r="AV169" s="176"/>
      <c r="AW169" s="176"/>
      <c r="AX169" s="176"/>
      <c r="AY169" s="176"/>
      <c r="AZ169" s="176"/>
      <c r="BA169" s="176"/>
      <c r="BB169" s="176"/>
      <c r="BC169" s="176"/>
      <c r="BD169" s="176"/>
      <c r="BE169" s="176"/>
      <c r="BF169" s="319">
        <v>42036</v>
      </c>
      <c r="BG169" s="331">
        <v>0.89</v>
      </c>
      <c r="BH169" s="176"/>
      <c r="BI169" s="314"/>
      <c r="BJ169" s="84"/>
      <c r="BK169" s="84"/>
      <c r="BL169" s="84"/>
      <c r="BM169"/>
      <c r="BN169"/>
      <c r="BO169"/>
      <c r="BP169"/>
      <c r="BQ169"/>
      <c r="BR169" s="84"/>
      <c r="BS169" s="84"/>
      <c r="BT169" s="146">
        <f t="shared" si="2"/>
        <v>42248</v>
      </c>
      <c r="BU169" s="145">
        <v>5.3269419396980502E-2</v>
      </c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</row>
    <row r="170" spans="2:83" ht="12.75" x14ac:dyDescent="0.2">
      <c r="B170" s="329">
        <v>41183</v>
      </c>
      <c r="C170" s="316">
        <v>40.520000000000003</v>
      </c>
      <c r="D170" s="316">
        <v>40.520000000000003</v>
      </c>
      <c r="E170" s="316">
        <v>40.520000000000003</v>
      </c>
      <c r="F170" s="314"/>
      <c r="G170" s="316">
        <v>24.164999999999999</v>
      </c>
      <c r="H170" s="316">
        <v>24.164999999999999</v>
      </c>
      <c r="I170" s="316">
        <v>24.164999999999999</v>
      </c>
      <c r="J170" s="176"/>
      <c r="K170" s="319">
        <v>42064</v>
      </c>
      <c r="L170" s="316">
        <v>36.57</v>
      </c>
      <c r="M170" s="316">
        <v>36.57</v>
      </c>
      <c r="N170" s="316">
        <v>36.57</v>
      </c>
      <c r="O170" s="316"/>
      <c r="P170" s="316">
        <v>35.71</v>
      </c>
      <c r="Q170" s="316">
        <v>35.71</v>
      </c>
      <c r="R170" s="316">
        <v>35.71</v>
      </c>
      <c r="S170" s="316"/>
      <c r="T170" s="316">
        <v>1.6047064070000001</v>
      </c>
      <c r="U170" s="316">
        <v>1.6047064070000001</v>
      </c>
      <c r="V170" s="316">
        <v>1.6047064070000001</v>
      </c>
      <c r="W170" s="316"/>
      <c r="X170" s="314">
        <v>0.2</v>
      </c>
      <c r="Y170" s="314">
        <v>0.2</v>
      </c>
      <c r="Z170" s="314">
        <v>0.2</v>
      </c>
      <c r="AA170" s="314"/>
      <c r="AB170" s="314">
        <v>9.8556608000000004E-2</v>
      </c>
      <c r="AC170" s="314">
        <v>9.8556608000000004E-2</v>
      </c>
      <c r="AD170" s="314">
        <v>9.8556608000000004E-2</v>
      </c>
      <c r="AE170" s="314"/>
      <c r="AF170" s="314">
        <v>0.28000000000000003</v>
      </c>
      <c r="AG170" s="314">
        <v>0.28000000000000003</v>
      </c>
      <c r="AH170" s="314">
        <v>0.28000000000000003</v>
      </c>
      <c r="AI170" s="314"/>
      <c r="AJ170" s="314">
        <v>0.16703532200000001</v>
      </c>
      <c r="AK170" s="314">
        <v>0.16703532200000001</v>
      </c>
      <c r="AL170" s="314">
        <v>0.16703532200000001</v>
      </c>
      <c r="AM170" s="316"/>
      <c r="AN170" s="316">
        <v>54</v>
      </c>
      <c r="AO170" s="316">
        <v>0.4</v>
      </c>
      <c r="AP170" s="176"/>
      <c r="AQ170" s="176"/>
      <c r="AR170" s="176"/>
      <c r="AS170" s="176"/>
      <c r="AT170" s="176"/>
      <c r="AU170" s="176"/>
      <c r="AV170" s="176"/>
      <c r="AW170" s="176"/>
      <c r="AX170" s="176"/>
      <c r="AY170" s="176"/>
      <c r="AZ170" s="176"/>
      <c r="BA170" s="176"/>
      <c r="BB170" s="176"/>
      <c r="BC170" s="176"/>
      <c r="BD170" s="176"/>
      <c r="BE170" s="176"/>
      <c r="BF170" s="319">
        <v>42064</v>
      </c>
      <c r="BG170" s="331">
        <v>0.89</v>
      </c>
      <c r="BH170" s="176"/>
      <c r="BI170" s="314"/>
      <c r="BJ170" s="84"/>
      <c r="BK170" s="84"/>
      <c r="BL170" s="84"/>
      <c r="BM170"/>
      <c r="BN170"/>
      <c r="BO170"/>
      <c r="BP170"/>
      <c r="BQ170"/>
      <c r="BR170" s="84"/>
      <c r="BS170" s="84"/>
      <c r="BT170" s="146">
        <f t="shared" si="2"/>
        <v>42278</v>
      </c>
      <c r="BU170" s="145">
        <v>5.3327319574325099E-2</v>
      </c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</row>
    <row r="171" spans="2:83" ht="12.75" x14ac:dyDescent="0.2">
      <c r="B171" s="329">
        <v>41214</v>
      </c>
      <c r="C171" s="316">
        <v>39.520000000000003</v>
      </c>
      <c r="D171" s="316">
        <v>39.520000000000003</v>
      </c>
      <c r="E171" s="316">
        <v>39.520000000000003</v>
      </c>
      <c r="F171" s="314"/>
      <c r="G171" s="316">
        <v>24.265000000000001</v>
      </c>
      <c r="H171" s="316">
        <v>24.265000000000001</v>
      </c>
      <c r="I171" s="316">
        <v>24.265000000000001</v>
      </c>
      <c r="J171" s="176"/>
      <c r="K171" s="319">
        <v>42095</v>
      </c>
      <c r="L171" s="316">
        <v>35.838999999999999</v>
      </c>
      <c r="M171" s="316">
        <v>35.838999999999999</v>
      </c>
      <c r="N171" s="316">
        <v>35.838999999999999</v>
      </c>
      <c r="O171" s="316"/>
      <c r="P171" s="316">
        <v>34.697000000000003</v>
      </c>
      <c r="Q171" s="316">
        <v>34.697000000000003</v>
      </c>
      <c r="R171" s="316">
        <v>34.697000000000003</v>
      </c>
      <c r="S171" s="316"/>
      <c r="T171" s="316">
        <v>1.6047064070000001</v>
      </c>
      <c r="U171" s="316">
        <v>1.6047064070000001</v>
      </c>
      <c r="V171" s="316">
        <v>1.6047064070000001</v>
      </c>
      <c r="W171" s="316"/>
      <c r="X171" s="314">
        <v>0.2</v>
      </c>
      <c r="Y171" s="314">
        <v>0.2</v>
      </c>
      <c r="Z171" s="314">
        <v>0.2</v>
      </c>
      <c r="AA171" s="314"/>
      <c r="AB171" s="314">
        <v>9.8480356000000005E-2</v>
      </c>
      <c r="AC171" s="314">
        <v>9.8480356000000005E-2</v>
      </c>
      <c r="AD171" s="314">
        <v>9.8480356000000005E-2</v>
      </c>
      <c r="AE171" s="314"/>
      <c r="AF171" s="314">
        <v>0.28000000000000003</v>
      </c>
      <c r="AG171" s="314">
        <v>0.28000000000000003</v>
      </c>
      <c r="AH171" s="314">
        <v>0.28000000000000003</v>
      </c>
      <c r="AI171" s="314"/>
      <c r="AJ171" s="314">
        <v>0.16663280799999999</v>
      </c>
      <c r="AK171" s="314">
        <v>0.16663280799999999</v>
      </c>
      <c r="AL171" s="314">
        <v>0.16663280799999999</v>
      </c>
      <c r="AM171" s="316"/>
      <c r="AN171" s="316">
        <v>55</v>
      </c>
      <c r="AO171" s="316">
        <v>0.4</v>
      </c>
      <c r="AP171" s="176"/>
      <c r="AQ171" s="176"/>
      <c r="AR171" s="176"/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76"/>
      <c r="BE171" s="176"/>
      <c r="BF171" s="319">
        <v>42095</v>
      </c>
      <c r="BG171" s="331">
        <v>0.89</v>
      </c>
      <c r="BH171" s="176"/>
      <c r="BI171" s="314"/>
      <c r="BJ171" s="84"/>
      <c r="BK171" s="84"/>
      <c r="BL171" s="84"/>
      <c r="BM171"/>
      <c r="BN171"/>
      <c r="BO171"/>
      <c r="BP171"/>
      <c r="BQ171"/>
      <c r="BR171" s="84"/>
      <c r="BS171" s="84"/>
      <c r="BT171" s="146">
        <f t="shared" si="2"/>
        <v>42309</v>
      </c>
      <c r="BU171" s="145">
        <v>5.3387149758754998E-2</v>
      </c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</row>
    <row r="172" spans="2:83" ht="12.75" x14ac:dyDescent="0.2">
      <c r="B172" s="329">
        <v>41244</v>
      </c>
      <c r="C172" s="316">
        <v>40.42</v>
      </c>
      <c r="D172" s="316">
        <v>40.42</v>
      </c>
      <c r="E172" s="316">
        <v>40.42</v>
      </c>
      <c r="F172" s="314"/>
      <c r="G172" s="316">
        <v>26.114999999999998</v>
      </c>
      <c r="H172" s="316">
        <v>26.114999999999998</v>
      </c>
      <c r="I172" s="316">
        <v>26.114999999999998</v>
      </c>
      <c r="J172" s="176"/>
      <c r="K172" s="319">
        <v>42125</v>
      </c>
      <c r="L172" s="316">
        <v>37.013000000000005</v>
      </c>
      <c r="M172" s="316">
        <v>37.013000000000005</v>
      </c>
      <c r="N172" s="316">
        <v>37.013000000000005</v>
      </c>
      <c r="O172" s="316"/>
      <c r="P172" s="316">
        <v>37.743000000000002</v>
      </c>
      <c r="Q172" s="316">
        <v>37.743000000000002</v>
      </c>
      <c r="R172" s="316">
        <v>37.743000000000002</v>
      </c>
      <c r="S172" s="316"/>
      <c r="T172" s="316">
        <v>1.6047064070000001</v>
      </c>
      <c r="U172" s="316">
        <v>1.6047064070000001</v>
      </c>
      <c r="V172" s="316">
        <v>1.6047064070000001</v>
      </c>
      <c r="W172" s="316"/>
      <c r="X172" s="314">
        <v>0.2</v>
      </c>
      <c r="Y172" s="314">
        <v>0.2</v>
      </c>
      <c r="Z172" s="314">
        <v>0.2</v>
      </c>
      <c r="AA172" s="314"/>
      <c r="AB172" s="314">
        <v>9.8706417000000005E-2</v>
      </c>
      <c r="AC172" s="314">
        <v>9.8706417000000005E-2</v>
      </c>
      <c r="AD172" s="314">
        <v>9.8706417000000005E-2</v>
      </c>
      <c r="AE172" s="314"/>
      <c r="AF172" s="314">
        <v>0.28000000000000003</v>
      </c>
      <c r="AG172" s="314">
        <v>0.28000000000000003</v>
      </c>
      <c r="AH172" s="314">
        <v>0.28000000000000003</v>
      </c>
      <c r="AI172" s="314"/>
      <c r="AJ172" s="314">
        <v>0.16691403400000002</v>
      </c>
      <c r="AK172" s="314">
        <v>0.16691403400000002</v>
      </c>
      <c r="AL172" s="314">
        <v>0.16691403400000002</v>
      </c>
      <c r="AM172" s="316"/>
      <c r="AN172" s="316">
        <v>55</v>
      </c>
      <c r="AO172" s="316">
        <v>0.4</v>
      </c>
      <c r="AP172" s="176"/>
      <c r="AQ172" s="176"/>
      <c r="AR172" s="176"/>
      <c r="AS172" s="176"/>
      <c r="AT172" s="176"/>
      <c r="AU172" s="176"/>
      <c r="AV172" s="176"/>
      <c r="AW172" s="176"/>
      <c r="AX172" s="176"/>
      <c r="AY172" s="176"/>
      <c r="AZ172" s="176"/>
      <c r="BA172" s="176"/>
      <c r="BB172" s="176"/>
      <c r="BC172" s="176"/>
      <c r="BD172" s="176"/>
      <c r="BE172" s="176"/>
      <c r="BF172" s="319">
        <v>42125</v>
      </c>
      <c r="BG172" s="331">
        <v>0.89</v>
      </c>
      <c r="BH172" s="176"/>
      <c r="BI172" s="314"/>
      <c r="BJ172" s="84"/>
      <c r="BK172" s="84"/>
      <c r="BL172" s="84"/>
      <c r="BM172"/>
      <c r="BN172"/>
      <c r="BO172"/>
      <c r="BP172"/>
      <c r="BQ172"/>
      <c r="BR172" s="84"/>
      <c r="BS172" s="84"/>
      <c r="BT172" s="146">
        <f t="shared" si="2"/>
        <v>42339</v>
      </c>
      <c r="BU172" s="145">
        <v>5.3445049938371597E-2</v>
      </c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</row>
    <row r="173" spans="2:83" ht="12.75" x14ac:dyDescent="0.2">
      <c r="B173" s="329">
        <v>41275</v>
      </c>
      <c r="C173" s="316">
        <v>41.92</v>
      </c>
      <c r="D173" s="316">
        <v>41.92</v>
      </c>
      <c r="E173" s="316">
        <v>41.92</v>
      </c>
      <c r="F173" s="314"/>
      <c r="G173" s="316">
        <v>26.982000000000003</v>
      </c>
      <c r="H173" s="316">
        <v>26.982000000000003</v>
      </c>
      <c r="I173" s="316">
        <v>26.982000000000003</v>
      </c>
      <c r="J173" s="176"/>
      <c r="K173" s="319">
        <v>42156</v>
      </c>
      <c r="L173" s="316">
        <v>44.03</v>
      </c>
      <c r="M173" s="316">
        <v>44.03</v>
      </c>
      <c r="N173" s="316">
        <v>44.03</v>
      </c>
      <c r="O173" s="316"/>
      <c r="P173" s="316">
        <v>46.963000000000001</v>
      </c>
      <c r="Q173" s="316">
        <v>46.963000000000001</v>
      </c>
      <c r="R173" s="316">
        <v>46.963000000000001</v>
      </c>
      <c r="S173" s="316"/>
      <c r="T173" s="316">
        <v>1.6047064070000001</v>
      </c>
      <c r="U173" s="316">
        <v>1.6047064070000001</v>
      </c>
      <c r="V173" s="316">
        <v>1.6047064070000001</v>
      </c>
      <c r="W173" s="316"/>
      <c r="X173" s="314">
        <v>0.2</v>
      </c>
      <c r="Y173" s="314">
        <v>0.2</v>
      </c>
      <c r="Z173" s="314">
        <v>0.2</v>
      </c>
      <c r="AA173" s="314"/>
      <c r="AB173" s="314">
        <v>9.8695732000000008E-2</v>
      </c>
      <c r="AC173" s="314">
        <v>9.8695732000000008E-2</v>
      </c>
      <c r="AD173" s="314">
        <v>9.8695732000000008E-2</v>
      </c>
      <c r="AE173" s="314"/>
      <c r="AF173" s="314">
        <v>0.28000000000000003</v>
      </c>
      <c r="AG173" s="314">
        <v>0.28000000000000003</v>
      </c>
      <c r="AH173" s="314">
        <v>0.28000000000000003</v>
      </c>
      <c r="AI173" s="314"/>
      <c r="AJ173" s="314">
        <v>0.16684117500000001</v>
      </c>
      <c r="AK173" s="314">
        <v>0.16684117500000001</v>
      </c>
      <c r="AL173" s="314">
        <v>0.16684117500000001</v>
      </c>
      <c r="AM173" s="316"/>
      <c r="AN173" s="316">
        <v>55</v>
      </c>
      <c r="AO173" s="316">
        <v>0.4</v>
      </c>
      <c r="AP173" s="176"/>
      <c r="AQ173" s="176"/>
      <c r="AR173" s="176"/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76"/>
      <c r="BE173" s="176"/>
      <c r="BF173" s="319">
        <v>42156</v>
      </c>
      <c r="BG173" s="331">
        <v>0.89</v>
      </c>
      <c r="BH173" s="176"/>
      <c r="BI173" s="314"/>
      <c r="BJ173" s="84"/>
      <c r="BK173" s="84"/>
      <c r="BL173" s="84"/>
      <c r="BM173"/>
      <c r="BN173"/>
      <c r="BO173"/>
      <c r="BP173"/>
      <c r="BQ173"/>
      <c r="BR173" s="84"/>
      <c r="BS173" s="84"/>
      <c r="BT173" s="146">
        <f t="shared" si="2"/>
        <v>42370</v>
      </c>
      <c r="BU173" s="145">
        <v>5.3504880125149E-2</v>
      </c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</row>
    <row r="174" spans="2:83" ht="12.75" x14ac:dyDescent="0.2">
      <c r="B174" s="329">
        <v>41306</v>
      </c>
      <c r="C174" s="316">
        <v>41.17</v>
      </c>
      <c r="D174" s="316">
        <v>41.17</v>
      </c>
      <c r="E174" s="316">
        <v>41.17</v>
      </c>
      <c r="F174" s="314"/>
      <c r="G174" s="316">
        <v>27.932000000000002</v>
      </c>
      <c r="H174" s="316">
        <v>27.932000000000002</v>
      </c>
      <c r="I174" s="316">
        <v>27.932000000000002</v>
      </c>
      <c r="J174" s="176"/>
      <c r="K174" s="319">
        <v>42186</v>
      </c>
      <c r="L174" s="316">
        <v>45.95</v>
      </c>
      <c r="M174" s="316">
        <v>45.95</v>
      </c>
      <c r="N174" s="316">
        <v>45.95</v>
      </c>
      <c r="O174" s="316"/>
      <c r="P174" s="316">
        <v>48.13</v>
      </c>
      <c r="Q174" s="316">
        <v>48.13</v>
      </c>
      <c r="R174" s="316">
        <v>48.13</v>
      </c>
      <c r="S174" s="316"/>
      <c r="T174" s="316">
        <v>1.6047064070000001</v>
      </c>
      <c r="U174" s="316">
        <v>1.6047064070000001</v>
      </c>
      <c r="V174" s="316">
        <v>1.6047064070000001</v>
      </c>
      <c r="W174" s="316"/>
      <c r="X174" s="314">
        <v>0.2</v>
      </c>
      <c r="Y174" s="314">
        <v>0.2</v>
      </c>
      <c r="Z174" s="314">
        <v>0.2</v>
      </c>
      <c r="AA174" s="314"/>
      <c r="AB174" s="314">
        <v>9.8749048000000006E-2</v>
      </c>
      <c r="AC174" s="314">
        <v>9.8749048000000006E-2</v>
      </c>
      <c r="AD174" s="314">
        <v>9.8749048000000006E-2</v>
      </c>
      <c r="AE174" s="314"/>
      <c r="AF174" s="314">
        <v>0.28000000000000003</v>
      </c>
      <c r="AG174" s="314">
        <v>0.28000000000000003</v>
      </c>
      <c r="AH174" s="314">
        <v>0.28000000000000003</v>
      </c>
      <c r="AI174" s="314"/>
      <c r="AJ174" s="314">
        <v>0.166781175</v>
      </c>
      <c r="AK174" s="314">
        <v>0.166781175</v>
      </c>
      <c r="AL174" s="314">
        <v>0.166781175</v>
      </c>
      <c r="AM174" s="316"/>
      <c r="AN174" s="316">
        <v>56</v>
      </c>
      <c r="AO174" s="316">
        <v>0.4</v>
      </c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  <c r="BA174" s="176"/>
      <c r="BB174" s="176"/>
      <c r="BC174" s="176"/>
      <c r="BD174" s="176"/>
      <c r="BE174" s="176"/>
      <c r="BF174" s="319">
        <v>42186</v>
      </c>
      <c r="BG174" s="331">
        <v>0.89</v>
      </c>
      <c r="BH174" s="176"/>
      <c r="BI174" s="314"/>
      <c r="BJ174" s="84"/>
      <c r="BK174" s="84"/>
      <c r="BL174" s="84"/>
      <c r="BM174"/>
      <c r="BN174"/>
      <c r="BO174"/>
      <c r="BP174"/>
      <c r="BQ174"/>
      <c r="BR174" s="84"/>
      <c r="BS174" s="84"/>
      <c r="BT174" s="146">
        <f t="shared" si="2"/>
        <v>42401</v>
      </c>
      <c r="BU174" s="145">
        <v>5.3564710313119997E-2</v>
      </c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</row>
    <row r="175" spans="2:83" ht="12.75" x14ac:dyDescent="0.2">
      <c r="B175" s="329">
        <v>41334</v>
      </c>
      <c r="C175" s="316">
        <v>39.606000000000002</v>
      </c>
      <c r="D175" s="316">
        <v>39.606000000000002</v>
      </c>
      <c r="E175" s="316">
        <v>39.606000000000002</v>
      </c>
      <c r="F175" s="314"/>
      <c r="G175" s="316">
        <v>26.882000000000001</v>
      </c>
      <c r="H175" s="316">
        <v>26.882000000000001</v>
      </c>
      <c r="I175" s="316">
        <v>26.882000000000001</v>
      </c>
      <c r="J175" s="176"/>
      <c r="K175" s="319">
        <v>42217</v>
      </c>
      <c r="L175" s="316">
        <v>43.05</v>
      </c>
      <c r="M175" s="316">
        <v>43.05</v>
      </c>
      <c r="N175" s="316">
        <v>43.05</v>
      </c>
      <c r="O175" s="316"/>
      <c r="P175" s="316">
        <v>45.48</v>
      </c>
      <c r="Q175" s="316">
        <v>45.48</v>
      </c>
      <c r="R175" s="316">
        <v>45.48</v>
      </c>
      <c r="S175" s="316"/>
      <c r="T175" s="316">
        <v>1.6047064070000001</v>
      </c>
      <c r="U175" s="316">
        <v>1.6047064070000001</v>
      </c>
      <c r="V175" s="316">
        <v>1.6047064070000001</v>
      </c>
      <c r="W175" s="316"/>
      <c r="X175" s="314">
        <v>0.2</v>
      </c>
      <c r="Y175" s="314">
        <v>0.2</v>
      </c>
      <c r="Z175" s="314">
        <v>0.2</v>
      </c>
      <c r="AA175" s="314"/>
      <c r="AB175" s="314">
        <v>9.8680250999999997E-2</v>
      </c>
      <c r="AC175" s="314">
        <v>9.8680250999999997E-2</v>
      </c>
      <c r="AD175" s="314">
        <v>9.8680250999999997E-2</v>
      </c>
      <c r="AE175" s="314"/>
      <c r="AF175" s="314">
        <v>0.28000000000000003</v>
      </c>
      <c r="AG175" s="314">
        <v>0.28000000000000003</v>
      </c>
      <c r="AH175" s="314">
        <v>0.28000000000000003</v>
      </c>
      <c r="AI175" s="314"/>
      <c r="AJ175" s="314">
        <v>0.166209469</v>
      </c>
      <c r="AK175" s="314">
        <v>0.166209469</v>
      </c>
      <c r="AL175" s="314">
        <v>0.166209469</v>
      </c>
      <c r="AM175" s="316"/>
      <c r="AN175" s="316">
        <v>56</v>
      </c>
      <c r="AO175" s="316">
        <v>0.4</v>
      </c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/>
      <c r="AZ175" s="176"/>
      <c r="BA175" s="176"/>
      <c r="BB175" s="176"/>
      <c r="BC175" s="176"/>
      <c r="BD175" s="176"/>
      <c r="BE175" s="176"/>
      <c r="BF175" s="319">
        <v>42217</v>
      </c>
      <c r="BG175" s="331">
        <v>0.89</v>
      </c>
      <c r="BH175" s="176"/>
      <c r="BI175" s="314"/>
      <c r="BJ175" s="84"/>
      <c r="BK175" s="84"/>
      <c r="BL175" s="84"/>
      <c r="BM175"/>
      <c r="BN175"/>
      <c r="BO175"/>
      <c r="BP175"/>
      <c r="BQ175"/>
      <c r="BR175" s="84"/>
      <c r="BS175" s="84"/>
      <c r="BT175" s="146">
        <f t="shared" si="2"/>
        <v>42430</v>
      </c>
      <c r="BU175" s="145">
        <v>5.3620680490044301E-2</v>
      </c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</row>
    <row r="176" spans="2:83" ht="12.75" x14ac:dyDescent="0.2">
      <c r="B176" s="329">
        <v>41365</v>
      </c>
      <c r="C176" s="316">
        <v>40.39</v>
      </c>
      <c r="D176" s="316">
        <v>40.39</v>
      </c>
      <c r="E176" s="316">
        <v>40.39</v>
      </c>
      <c r="F176" s="314"/>
      <c r="G176" s="316">
        <v>26.582000000000001</v>
      </c>
      <c r="H176" s="316">
        <v>26.582000000000001</v>
      </c>
      <c r="I176" s="316">
        <v>26.582000000000001</v>
      </c>
      <c r="J176" s="176"/>
      <c r="K176" s="319">
        <v>42248</v>
      </c>
      <c r="L176" s="316">
        <v>34.849000000000004</v>
      </c>
      <c r="M176" s="316">
        <v>34.849000000000004</v>
      </c>
      <c r="N176" s="316">
        <v>34.849000000000004</v>
      </c>
      <c r="O176" s="316"/>
      <c r="P176" s="316">
        <v>37.026000000000003</v>
      </c>
      <c r="Q176" s="316">
        <v>37.026000000000003</v>
      </c>
      <c r="R176" s="316">
        <v>37.026000000000003</v>
      </c>
      <c r="S176" s="316"/>
      <c r="T176" s="316">
        <v>1.6047064070000001</v>
      </c>
      <c r="U176" s="316">
        <v>1.6047064070000001</v>
      </c>
      <c r="V176" s="316">
        <v>1.6047064070000001</v>
      </c>
      <c r="W176" s="316"/>
      <c r="X176" s="314">
        <v>0.2</v>
      </c>
      <c r="Y176" s="314">
        <v>0.2</v>
      </c>
      <c r="Z176" s="314">
        <v>0.2</v>
      </c>
      <c r="AA176" s="314"/>
      <c r="AB176" s="314">
        <v>9.8420443999999996E-2</v>
      </c>
      <c r="AC176" s="314">
        <v>9.8420443999999996E-2</v>
      </c>
      <c r="AD176" s="314">
        <v>9.8420443999999996E-2</v>
      </c>
      <c r="AE176" s="314"/>
      <c r="AF176" s="314">
        <v>0.28000000000000003</v>
      </c>
      <c r="AG176" s="314">
        <v>0.28000000000000003</v>
      </c>
      <c r="AH176" s="314">
        <v>0.28000000000000003</v>
      </c>
      <c r="AI176" s="314"/>
      <c r="AJ176" s="314">
        <v>0.165229923</v>
      </c>
      <c r="AK176" s="314">
        <v>0.165229923</v>
      </c>
      <c r="AL176" s="314">
        <v>0.165229923</v>
      </c>
      <c r="AM176" s="316"/>
      <c r="AN176" s="316">
        <v>56</v>
      </c>
      <c r="AO176" s="316">
        <v>0.4</v>
      </c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/>
      <c r="AZ176" s="176"/>
      <c r="BA176" s="176"/>
      <c r="BB176" s="176"/>
      <c r="BC176" s="176"/>
      <c r="BD176" s="176"/>
      <c r="BE176" s="176"/>
      <c r="BF176" s="319">
        <v>42248</v>
      </c>
      <c r="BG176" s="331">
        <v>0.89</v>
      </c>
      <c r="BH176" s="176"/>
      <c r="BI176" s="314"/>
      <c r="BJ176" s="84"/>
      <c r="BK176" s="84"/>
      <c r="BL176" s="84"/>
      <c r="BM176"/>
      <c r="BN176"/>
      <c r="BO176"/>
      <c r="BP176"/>
      <c r="BQ176"/>
      <c r="BR176" s="84"/>
      <c r="BS176" s="84"/>
      <c r="BT176" s="146">
        <f t="shared" si="2"/>
        <v>42461</v>
      </c>
      <c r="BU176" s="145">
        <v>5.36805106803242E-2</v>
      </c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</row>
    <row r="177" spans="2:83" ht="12.75" x14ac:dyDescent="0.2">
      <c r="B177" s="329">
        <v>41395</v>
      </c>
      <c r="C177" s="316">
        <v>42.35</v>
      </c>
      <c r="D177" s="316">
        <v>42.35</v>
      </c>
      <c r="E177" s="316">
        <v>42.35</v>
      </c>
      <c r="F177" s="314"/>
      <c r="G177" s="316">
        <v>26.182000000000002</v>
      </c>
      <c r="H177" s="316">
        <v>26.182000000000002</v>
      </c>
      <c r="I177" s="316">
        <v>26.182000000000002</v>
      </c>
      <c r="J177" s="176"/>
      <c r="K177" s="319">
        <v>42278</v>
      </c>
      <c r="L177" s="316">
        <v>33.640999999999998</v>
      </c>
      <c r="M177" s="316">
        <v>33.640999999999998</v>
      </c>
      <c r="N177" s="316">
        <v>33.640999999999998</v>
      </c>
      <c r="O177" s="316"/>
      <c r="P177" s="316">
        <v>34.643999999999998</v>
      </c>
      <c r="Q177" s="316">
        <v>34.643999999999998</v>
      </c>
      <c r="R177" s="316">
        <v>34.643999999999998</v>
      </c>
      <c r="S177" s="316"/>
      <c r="T177" s="316">
        <v>1.6047064070000001</v>
      </c>
      <c r="U177" s="316">
        <v>1.6047064070000001</v>
      </c>
      <c r="V177" s="316">
        <v>1.6047064070000001</v>
      </c>
      <c r="W177" s="316"/>
      <c r="X177" s="314">
        <v>0.2</v>
      </c>
      <c r="Y177" s="314">
        <v>0.2</v>
      </c>
      <c r="Z177" s="314">
        <v>0.2</v>
      </c>
      <c r="AA177" s="314"/>
      <c r="AB177" s="314">
        <v>9.8155609000000005E-2</v>
      </c>
      <c r="AC177" s="314">
        <v>9.8155609000000005E-2</v>
      </c>
      <c r="AD177" s="314">
        <v>9.8155609000000005E-2</v>
      </c>
      <c r="AE177" s="314"/>
      <c r="AF177" s="314">
        <v>0.28000000000000003</v>
      </c>
      <c r="AG177" s="314">
        <v>0.28000000000000003</v>
      </c>
      <c r="AH177" s="314">
        <v>0.28000000000000003</v>
      </c>
      <c r="AI177" s="314"/>
      <c r="AJ177" s="314">
        <v>0.16436436200000001</v>
      </c>
      <c r="AK177" s="314">
        <v>0.16436436200000001</v>
      </c>
      <c r="AL177" s="314">
        <v>0.16436436200000001</v>
      </c>
      <c r="AM177" s="316"/>
      <c r="AN177" s="316">
        <v>57</v>
      </c>
      <c r="AO177" s="316">
        <v>0.4</v>
      </c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76"/>
      <c r="BE177" s="176"/>
      <c r="BF177" s="319">
        <v>42278</v>
      </c>
      <c r="BG177" s="331">
        <v>0.89</v>
      </c>
      <c r="BH177" s="176"/>
      <c r="BI177" s="314"/>
      <c r="BJ177" s="84"/>
      <c r="BK177" s="84"/>
      <c r="BL177" s="84"/>
      <c r="BM177"/>
      <c r="BN177"/>
      <c r="BO177"/>
      <c r="BP177"/>
      <c r="BQ177"/>
      <c r="BR177" s="84"/>
      <c r="BS177" s="84"/>
      <c r="BT177" s="146">
        <f t="shared" si="2"/>
        <v>42491</v>
      </c>
      <c r="BU177" s="145">
        <v>5.3738410865602E-2</v>
      </c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</row>
    <row r="178" spans="2:83" ht="12.75" x14ac:dyDescent="0.2">
      <c r="B178" s="329">
        <v>41426</v>
      </c>
      <c r="C178" s="316">
        <v>46.4</v>
      </c>
      <c r="D178" s="316">
        <v>46.4</v>
      </c>
      <c r="E178" s="316">
        <v>46.4</v>
      </c>
      <c r="F178" s="314"/>
      <c r="G178" s="316">
        <v>26.782</v>
      </c>
      <c r="H178" s="316">
        <v>26.782</v>
      </c>
      <c r="I178" s="316">
        <v>26.782</v>
      </c>
      <c r="J178" s="176"/>
      <c r="K178" s="319">
        <v>42309</v>
      </c>
      <c r="L178" s="316">
        <v>33.890999999999998</v>
      </c>
      <c r="M178" s="316">
        <v>33.890999999999998</v>
      </c>
      <c r="N178" s="316">
        <v>33.890999999999998</v>
      </c>
      <c r="O178" s="316"/>
      <c r="P178" s="316">
        <v>34.143999999999998</v>
      </c>
      <c r="Q178" s="316">
        <v>34.143999999999998</v>
      </c>
      <c r="R178" s="316">
        <v>34.143999999999998</v>
      </c>
      <c r="S178" s="316"/>
      <c r="T178" s="316">
        <v>1.6047064070000001</v>
      </c>
      <c r="U178" s="316">
        <v>1.6047064070000001</v>
      </c>
      <c r="V178" s="316">
        <v>1.6047064070000001</v>
      </c>
      <c r="W178" s="316"/>
      <c r="X178" s="314">
        <v>0.2</v>
      </c>
      <c r="Y178" s="314">
        <v>0.2</v>
      </c>
      <c r="Z178" s="314">
        <v>0.2</v>
      </c>
      <c r="AA178" s="314"/>
      <c r="AB178" s="314">
        <v>9.7951147000000002E-2</v>
      </c>
      <c r="AC178" s="314">
        <v>9.7951147000000002E-2</v>
      </c>
      <c r="AD178" s="314">
        <v>9.7951147000000002E-2</v>
      </c>
      <c r="AE178" s="314"/>
      <c r="AF178" s="314">
        <v>0.28000000000000003</v>
      </c>
      <c r="AG178" s="314">
        <v>0.28000000000000003</v>
      </c>
      <c r="AH178" s="314">
        <v>0.28000000000000003</v>
      </c>
      <c r="AI178" s="314"/>
      <c r="AJ178" s="314">
        <v>0.16382886099999999</v>
      </c>
      <c r="AK178" s="314">
        <v>0.16382886099999999</v>
      </c>
      <c r="AL178" s="314">
        <v>0.16382886099999999</v>
      </c>
      <c r="AM178" s="316"/>
      <c r="AN178" s="316">
        <v>57</v>
      </c>
      <c r="AO178" s="316">
        <v>0.4</v>
      </c>
      <c r="AP178" s="176"/>
      <c r="AQ178" s="176"/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76"/>
      <c r="BE178" s="176"/>
      <c r="BF178" s="319">
        <v>42309</v>
      </c>
      <c r="BG178" s="331">
        <v>0.89</v>
      </c>
      <c r="BH178" s="176"/>
      <c r="BI178" s="314"/>
      <c r="BJ178" s="84"/>
      <c r="BK178" s="84"/>
      <c r="BL178" s="84"/>
      <c r="BM178"/>
      <c r="BN178"/>
      <c r="BO178"/>
      <c r="BP178"/>
      <c r="BQ178"/>
      <c r="BR178" s="84"/>
      <c r="BS178" s="84"/>
      <c r="BT178" s="146">
        <f t="shared" si="2"/>
        <v>42522</v>
      </c>
      <c r="BU178" s="145">
        <v>5.37982410582298E-2</v>
      </c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</row>
    <row r="179" spans="2:83" ht="12.75" x14ac:dyDescent="0.2">
      <c r="B179" s="329">
        <v>41456</v>
      </c>
      <c r="C179" s="316">
        <v>55.95</v>
      </c>
      <c r="D179" s="316">
        <v>55.95</v>
      </c>
      <c r="E179" s="316">
        <v>55.95</v>
      </c>
      <c r="F179" s="314"/>
      <c r="G179" s="316">
        <v>28.282</v>
      </c>
      <c r="H179" s="316">
        <v>28.282</v>
      </c>
      <c r="I179" s="316">
        <v>28.282</v>
      </c>
      <c r="J179" s="176"/>
      <c r="K179" s="319">
        <v>42339</v>
      </c>
      <c r="L179" s="316">
        <v>33.956000000000003</v>
      </c>
      <c r="M179" s="316">
        <v>33.956000000000003</v>
      </c>
      <c r="N179" s="316">
        <v>33.956000000000003</v>
      </c>
      <c r="O179" s="316"/>
      <c r="P179" s="316">
        <v>34.853999999999999</v>
      </c>
      <c r="Q179" s="316">
        <v>34.853999999999999</v>
      </c>
      <c r="R179" s="316">
        <v>34.853999999999999</v>
      </c>
      <c r="S179" s="316"/>
      <c r="T179" s="316">
        <v>1.6047064070000001</v>
      </c>
      <c r="U179" s="316">
        <v>1.6047064070000001</v>
      </c>
      <c r="V179" s="316">
        <v>1.6047064070000001</v>
      </c>
      <c r="W179" s="316"/>
      <c r="X179" s="314">
        <v>0.2</v>
      </c>
      <c r="Y179" s="314">
        <v>0.2</v>
      </c>
      <c r="Z179" s="314">
        <v>0.2</v>
      </c>
      <c r="AA179" s="314"/>
      <c r="AB179" s="314">
        <v>9.7942877999999997E-2</v>
      </c>
      <c r="AC179" s="314">
        <v>9.7942877999999997E-2</v>
      </c>
      <c r="AD179" s="314">
        <v>9.7942877999999997E-2</v>
      </c>
      <c r="AE179" s="314"/>
      <c r="AF179" s="314">
        <v>0.28000000000000003</v>
      </c>
      <c r="AG179" s="314">
        <v>0.28000000000000003</v>
      </c>
      <c r="AH179" s="314">
        <v>0.28000000000000003</v>
      </c>
      <c r="AI179" s="314"/>
      <c r="AJ179" s="314">
        <v>0.16350187199999999</v>
      </c>
      <c r="AK179" s="314">
        <v>0.16350187199999999</v>
      </c>
      <c r="AL179" s="314">
        <v>0.16350187199999999</v>
      </c>
      <c r="AM179" s="316"/>
      <c r="AN179" s="316">
        <v>57</v>
      </c>
      <c r="AO179" s="316">
        <v>0.4</v>
      </c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76"/>
      <c r="BE179" s="176"/>
      <c r="BF179" s="319">
        <v>42339</v>
      </c>
      <c r="BG179" s="331">
        <v>0.89</v>
      </c>
      <c r="BH179" s="176"/>
      <c r="BI179" s="314"/>
      <c r="BJ179" s="84"/>
      <c r="BK179" s="84"/>
      <c r="BL179" s="84"/>
      <c r="BM179"/>
      <c r="BN179"/>
      <c r="BO179"/>
      <c r="BP179"/>
      <c r="BQ179"/>
      <c r="BR179" s="84"/>
      <c r="BS179" s="84"/>
      <c r="BT179" s="146">
        <f t="shared" si="2"/>
        <v>42552</v>
      </c>
      <c r="BU179" s="145">
        <v>5.3856141245779601E-2</v>
      </c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</row>
    <row r="180" spans="2:83" ht="12.75" x14ac:dyDescent="0.2">
      <c r="B180" s="329">
        <v>41487</v>
      </c>
      <c r="C180" s="316">
        <v>55.55</v>
      </c>
      <c r="D180" s="316">
        <v>55.55</v>
      </c>
      <c r="E180" s="316">
        <v>55.55</v>
      </c>
      <c r="F180" s="314"/>
      <c r="G180" s="316">
        <v>28.332000000000001</v>
      </c>
      <c r="H180" s="316">
        <v>28.332000000000001</v>
      </c>
      <c r="I180" s="316">
        <v>28.332000000000001</v>
      </c>
      <c r="J180" s="176"/>
      <c r="K180" s="319">
        <v>42370</v>
      </c>
      <c r="L180" s="316">
        <v>40.243000000000002</v>
      </c>
      <c r="M180" s="316">
        <v>40.243000000000002</v>
      </c>
      <c r="N180" s="316">
        <v>40.243000000000002</v>
      </c>
      <c r="O180" s="316"/>
      <c r="P180" s="316">
        <v>38.302</v>
      </c>
      <c r="Q180" s="316">
        <v>38.302</v>
      </c>
      <c r="R180" s="316">
        <v>38.302</v>
      </c>
      <c r="S180" s="316"/>
      <c r="T180" s="316">
        <v>1.6528476480000001</v>
      </c>
      <c r="U180" s="316">
        <v>1.6528476480000001</v>
      </c>
      <c r="V180" s="316">
        <v>1.6528476480000001</v>
      </c>
      <c r="W180" s="316"/>
      <c r="X180" s="314">
        <v>0.2</v>
      </c>
      <c r="Y180" s="314">
        <v>0.2</v>
      </c>
      <c r="Z180" s="314">
        <v>0.2</v>
      </c>
      <c r="AA180" s="314"/>
      <c r="AB180" s="314">
        <v>9.8041201000000008E-2</v>
      </c>
      <c r="AC180" s="314">
        <v>9.8041201000000008E-2</v>
      </c>
      <c r="AD180" s="314">
        <v>9.8041201000000008E-2</v>
      </c>
      <c r="AE180" s="314"/>
      <c r="AF180" s="314">
        <v>0.28000000000000003</v>
      </c>
      <c r="AG180" s="314">
        <v>0.28000000000000003</v>
      </c>
      <c r="AH180" s="314">
        <v>0.28000000000000003</v>
      </c>
      <c r="AI180" s="314"/>
      <c r="AJ180" s="314">
        <v>0.16261298600000001</v>
      </c>
      <c r="AK180" s="314">
        <v>0.16261298600000001</v>
      </c>
      <c r="AL180" s="314">
        <v>0.16261298600000001</v>
      </c>
      <c r="AM180" s="316"/>
      <c r="AN180" s="316">
        <v>58</v>
      </c>
      <c r="AO180" s="316">
        <v>0.4</v>
      </c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76"/>
      <c r="BE180" s="176"/>
      <c r="BF180" s="319">
        <v>42370</v>
      </c>
      <c r="BG180" s="331">
        <v>0.89</v>
      </c>
      <c r="BH180" s="176"/>
      <c r="BI180" s="314"/>
      <c r="BJ180" s="84"/>
      <c r="BK180" s="84"/>
      <c r="BL180" s="84"/>
      <c r="BM180"/>
      <c r="BN180"/>
      <c r="BO180"/>
      <c r="BP180"/>
      <c r="BQ180"/>
      <c r="BR180" s="84"/>
      <c r="BS180" s="84"/>
      <c r="BT180" s="146">
        <f t="shared" si="2"/>
        <v>42583</v>
      </c>
      <c r="BU180" s="145">
        <v>5.3915971440754898E-2</v>
      </c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</row>
    <row r="181" spans="2:83" ht="12.75" x14ac:dyDescent="0.2">
      <c r="B181" s="329">
        <v>41518</v>
      </c>
      <c r="C181" s="316">
        <v>43.3</v>
      </c>
      <c r="D181" s="316">
        <v>43.3</v>
      </c>
      <c r="E181" s="316">
        <v>43.3</v>
      </c>
      <c r="F181" s="314"/>
      <c r="G181" s="316">
        <v>25.283000000000001</v>
      </c>
      <c r="H181" s="316">
        <v>25.283000000000001</v>
      </c>
      <c r="I181" s="316">
        <v>25.283000000000001</v>
      </c>
      <c r="J181" s="176"/>
      <c r="K181" s="319">
        <v>42401</v>
      </c>
      <c r="L181" s="316">
        <v>38.993000000000002</v>
      </c>
      <c r="M181" s="316">
        <v>38.993000000000002</v>
      </c>
      <c r="N181" s="316">
        <v>38.993000000000002</v>
      </c>
      <c r="O181" s="316"/>
      <c r="P181" s="316">
        <v>37.552</v>
      </c>
      <c r="Q181" s="316">
        <v>37.552</v>
      </c>
      <c r="R181" s="316">
        <v>37.552</v>
      </c>
      <c r="S181" s="316"/>
      <c r="T181" s="316">
        <v>1.6528476480000001</v>
      </c>
      <c r="U181" s="316">
        <v>1.6528476480000001</v>
      </c>
      <c r="V181" s="316">
        <v>1.6528476480000001</v>
      </c>
      <c r="W181" s="316"/>
      <c r="X181" s="314">
        <v>0.2</v>
      </c>
      <c r="Y181" s="314">
        <v>0.2</v>
      </c>
      <c r="Z181" s="314">
        <v>0.2</v>
      </c>
      <c r="AA181" s="314"/>
      <c r="AB181" s="314">
        <v>9.7966769000000009E-2</v>
      </c>
      <c r="AC181" s="314">
        <v>9.7966769000000009E-2</v>
      </c>
      <c r="AD181" s="314">
        <v>9.7966769000000009E-2</v>
      </c>
      <c r="AE181" s="314"/>
      <c r="AF181" s="314">
        <v>0.28000000000000003</v>
      </c>
      <c r="AG181" s="314">
        <v>0.28000000000000003</v>
      </c>
      <c r="AH181" s="314">
        <v>0.28000000000000003</v>
      </c>
      <c r="AI181" s="314"/>
      <c r="AJ181" s="314">
        <v>0.16235775899999999</v>
      </c>
      <c r="AK181" s="314">
        <v>0.16235775899999999</v>
      </c>
      <c r="AL181" s="314">
        <v>0.16235775899999999</v>
      </c>
      <c r="AM181" s="316"/>
      <c r="AN181" s="316">
        <v>58</v>
      </c>
      <c r="AO181" s="316">
        <v>0.4</v>
      </c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76"/>
      <c r="BE181" s="176"/>
      <c r="BF181" s="319">
        <v>42401</v>
      </c>
      <c r="BG181" s="331">
        <v>0.89</v>
      </c>
      <c r="BH181" s="176"/>
      <c r="BI181" s="314"/>
      <c r="BJ181" s="84"/>
      <c r="BK181" s="84"/>
      <c r="BL181" s="84"/>
      <c r="BM181"/>
      <c r="BN181"/>
      <c r="BO181"/>
      <c r="BP181"/>
      <c r="BQ181"/>
      <c r="BR181" s="84"/>
      <c r="BS181" s="84"/>
      <c r="BT181" s="146">
        <f t="shared" si="2"/>
        <v>42614</v>
      </c>
      <c r="BU181" s="145">
        <v>5.39758016369234E-2</v>
      </c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</row>
    <row r="182" spans="2:83" ht="12.75" x14ac:dyDescent="0.2">
      <c r="B182" s="329">
        <v>41548</v>
      </c>
      <c r="C182" s="316">
        <v>41.52</v>
      </c>
      <c r="D182" s="316">
        <v>41.52</v>
      </c>
      <c r="E182" s="316">
        <v>41.52</v>
      </c>
      <c r="F182" s="314"/>
      <c r="G182" s="316">
        <v>24.914999999999999</v>
      </c>
      <c r="H182" s="316">
        <v>24.914999999999999</v>
      </c>
      <c r="I182" s="316">
        <v>24.914999999999999</v>
      </c>
      <c r="J182" s="176"/>
      <c r="K182" s="319">
        <v>42430</v>
      </c>
      <c r="L182" s="316">
        <v>37.57</v>
      </c>
      <c r="M182" s="316">
        <v>37.57</v>
      </c>
      <c r="N182" s="316">
        <v>37.57</v>
      </c>
      <c r="O182" s="316"/>
      <c r="P182" s="316">
        <v>36.71</v>
      </c>
      <c r="Q182" s="316">
        <v>36.71</v>
      </c>
      <c r="R182" s="316">
        <v>36.71</v>
      </c>
      <c r="S182" s="316"/>
      <c r="T182" s="316">
        <v>1.6528476480000001</v>
      </c>
      <c r="U182" s="316">
        <v>1.6528476480000001</v>
      </c>
      <c r="V182" s="316">
        <v>1.6528476480000001</v>
      </c>
      <c r="W182" s="316"/>
      <c r="X182" s="314">
        <v>0.2</v>
      </c>
      <c r="Y182" s="314">
        <v>0.2</v>
      </c>
      <c r="Z182" s="314">
        <v>0.2</v>
      </c>
      <c r="AA182" s="314"/>
      <c r="AB182" s="314">
        <v>9.7647657999999998E-2</v>
      </c>
      <c r="AC182" s="314">
        <v>9.7647657999999998E-2</v>
      </c>
      <c r="AD182" s="314">
        <v>9.7647657999999998E-2</v>
      </c>
      <c r="AE182" s="314"/>
      <c r="AF182" s="314">
        <v>0.28000000000000003</v>
      </c>
      <c r="AG182" s="314">
        <v>0.28000000000000003</v>
      </c>
      <c r="AH182" s="314">
        <v>0.28000000000000003</v>
      </c>
      <c r="AI182" s="314"/>
      <c r="AJ182" s="314">
        <v>0.16177801</v>
      </c>
      <c r="AK182" s="314">
        <v>0.16177801</v>
      </c>
      <c r="AL182" s="314">
        <v>0.16177801</v>
      </c>
      <c r="AM182" s="316"/>
      <c r="AN182" s="316">
        <v>58</v>
      </c>
      <c r="AO182" s="316">
        <v>0.4</v>
      </c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76"/>
      <c r="BE182" s="176"/>
      <c r="BF182" s="319">
        <v>42430</v>
      </c>
      <c r="BG182" s="331">
        <v>0.89</v>
      </c>
      <c r="BH182" s="176"/>
      <c r="BI182" s="314"/>
      <c r="BJ182" s="84"/>
      <c r="BK182" s="84"/>
      <c r="BL182" s="84"/>
      <c r="BM182"/>
      <c r="BN182"/>
      <c r="BO182"/>
      <c r="BP182"/>
      <c r="BQ182"/>
      <c r="BR182" s="84"/>
      <c r="BS182" s="84"/>
      <c r="BT182" s="146">
        <f t="shared" si="2"/>
        <v>42644</v>
      </c>
      <c r="BU182" s="145">
        <v>5.4033701827898899E-2</v>
      </c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</row>
    <row r="183" spans="2:83" ht="12.75" x14ac:dyDescent="0.2">
      <c r="B183" s="329">
        <v>41579</v>
      </c>
      <c r="C183" s="316">
        <v>40.520000000000003</v>
      </c>
      <c r="D183" s="316">
        <v>40.520000000000003</v>
      </c>
      <c r="E183" s="316">
        <v>40.520000000000003</v>
      </c>
      <c r="F183" s="314"/>
      <c r="G183" s="316">
        <v>25.015000000000001</v>
      </c>
      <c r="H183" s="316">
        <v>25.015000000000001</v>
      </c>
      <c r="I183" s="316">
        <v>25.015000000000001</v>
      </c>
      <c r="J183" s="176"/>
      <c r="K183" s="319">
        <v>42461</v>
      </c>
      <c r="L183" s="316">
        <v>36.838999999999999</v>
      </c>
      <c r="M183" s="316">
        <v>36.838999999999999</v>
      </c>
      <c r="N183" s="316">
        <v>36.838999999999999</v>
      </c>
      <c r="O183" s="316"/>
      <c r="P183" s="316">
        <v>35.697000000000003</v>
      </c>
      <c r="Q183" s="316">
        <v>35.697000000000003</v>
      </c>
      <c r="R183" s="316">
        <v>35.697000000000003</v>
      </c>
      <c r="S183" s="316"/>
      <c r="T183" s="316">
        <v>1.6528476480000001</v>
      </c>
      <c r="U183" s="316">
        <v>1.6528476480000001</v>
      </c>
      <c r="V183" s="316">
        <v>1.6528476480000001</v>
      </c>
      <c r="W183" s="316"/>
      <c r="X183" s="314">
        <v>0.2</v>
      </c>
      <c r="Y183" s="314">
        <v>0.2</v>
      </c>
      <c r="Z183" s="314">
        <v>0.2</v>
      </c>
      <c r="AA183" s="314"/>
      <c r="AB183" s="314">
        <v>9.7570420000000005E-2</v>
      </c>
      <c r="AC183" s="314">
        <v>9.7570420000000005E-2</v>
      </c>
      <c r="AD183" s="314">
        <v>9.7570420000000005E-2</v>
      </c>
      <c r="AE183" s="314"/>
      <c r="AF183" s="314">
        <v>0.28000000000000003</v>
      </c>
      <c r="AG183" s="314">
        <v>0.28000000000000003</v>
      </c>
      <c r="AH183" s="314">
        <v>0.28000000000000003</v>
      </c>
      <c r="AI183" s="314"/>
      <c r="AJ183" s="314">
        <v>0.161517833</v>
      </c>
      <c r="AK183" s="314">
        <v>0.161517833</v>
      </c>
      <c r="AL183" s="314">
        <v>0.161517833</v>
      </c>
      <c r="AM183" s="316"/>
      <c r="AN183" s="316">
        <v>59</v>
      </c>
      <c r="AO183" s="316">
        <v>0.4</v>
      </c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76"/>
      <c r="BE183" s="176"/>
      <c r="BF183" s="319">
        <v>42461</v>
      </c>
      <c r="BG183" s="331">
        <v>0.89</v>
      </c>
      <c r="BH183" s="176"/>
      <c r="BI183" s="314"/>
      <c r="BJ183" s="84"/>
      <c r="BK183" s="84"/>
      <c r="BL183" s="84"/>
      <c r="BM183"/>
      <c r="BN183"/>
      <c r="BO183"/>
      <c r="BP183"/>
      <c r="BQ183"/>
      <c r="BR183" s="84"/>
      <c r="BS183" s="84"/>
      <c r="BT183" s="146">
        <f t="shared" si="2"/>
        <v>42675</v>
      </c>
      <c r="BU183" s="145">
        <v>5.4093532026414398E-2</v>
      </c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</row>
    <row r="184" spans="2:83" ht="12.75" x14ac:dyDescent="0.2">
      <c r="B184" s="329">
        <v>41609</v>
      </c>
      <c r="C184" s="316">
        <v>41.42</v>
      </c>
      <c r="D184" s="316">
        <v>41.42</v>
      </c>
      <c r="E184" s="316">
        <v>41.42</v>
      </c>
      <c r="F184" s="314"/>
      <c r="G184" s="316">
        <v>26.864999999999998</v>
      </c>
      <c r="H184" s="316">
        <v>26.864999999999998</v>
      </c>
      <c r="I184" s="316">
        <v>26.864999999999998</v>
      </c>
      <c r="J184" s="176"/>
      <c r="K184" s="319">
        <v>42491</v>
      </c>
      <c r="L184" s="316">
        <v>38.013000000000005</v>
      </c>
      <c r="M184" s="316">
        <v>38.013000000000005</v>
      </c>
      <c r="N184" s="316">
        <v>38.013000000000005</v>
      </c>
      <c r="O184" s="316"/>
      <c r="P184" s="316">
        <v>38.743000000000002</v>
      </c>
      <c r="Q184" s="316">
        <v>38.743000000000002</v>
      </c>
      <c r="R184" s="316">
        <v>38.743000000000002</v>
      </c>
      <c r="S184" s="316"/>
      <c r="T184" s="316">
        <v>1.6528476480000001</v>
      </c>
      <c r="U184" s="316">
        <v>1.6528476480000001</v>
      </c>
      <c r="V184" s="316">
        <v>1.6528476480000001</v>
      </c>
      <c r="W184" s="316"/>
      <c r="X184" s="314">
        <v>0.2</v>
      </c>
      <c r="Y184" s="314">
        <v>0.2</v>
      </c>
      <c r="Z184" s="314">
        <v>0.2</v>
      </c>
      <c r="AA184" s="314"/>
      <c r="AB184" s="314">
        <v>9.7702683999999998E-2</v>
      </c>
      <c r="AC184" s="314">
        <v>9.7702683999999998E-2</v>
      </c>
      <c r="AD184" s="314">
        <v>9.7702683999999998E-2</v>
      </c>
      <c r="AE184" s="314"/>
      <c r="AF184" s="314">
        <v>0.28000000000000003</v>
      </c>
      <c r="AG184" s="314">
        <v>0.28000000000000003</v>
      </c>
      <c r="AH184" s="314">
        <v>0.28000000000000003</v>
      </c>
      <c r="AI184" s="314"/>
      <c r="AJ184" s="314">
        <v>0.161721543</v>
      </c>
      <c r="AK184" s="314">
        <v>0.161721543</v>
      </c>
      <c r="AL184" s="314">
        <v>0.161721543</v>
      </c>
      <c r="AM184" s="316"/>
      <c r="AN184" s="316">
        <v>59</v>
      </c>
      <c r="AO184" s="316">
        <v>0.4</v>
      </c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76"/>
      <c r="BE184" s="176"/>
      <c r="BF184" s="319">
        <v>42491</v>
      </c>
      <c r="BG184" s="331">
        <v>0.89</v>
      </c>
      <c r="BH184" s="176"/>
      <c r="BI184" s="314"/>
      <c r="BJ184" s="84"/>
      <c r="BK184" s="84"/>
      <c r="BL184" s="84"/>
      <c r="BM184"/>
      <c r="BN184"/>
      <c r="BO184"/>
      <c r="BP184"/>
      <c r="BQ184"/>
      <c r="BR184" s="84"/>
      <c r="BS184" s="84"/>
      <c r="BT184" s="146">
        <f t="shared" si="2"/>
        <v>42705</v>
      </c>
      <c r="BU184" s="145">
        <v>5.4151432219661899E-2</v>
      </c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</row>
    <row r="185" spans="2:83" ht="12.75" x14ac:dyDescent="0.2">
      <c r="B185" s="329">
        <v>41640</v>
      </c>
      <c r="C185" s="316">
        <v>42.92</v>
      </c>
      <c r="D185" s="316">
        <v>42.92</v>
      </c>
      <c r="E185" s="316">
        <v>42.92</v>
      </c>
      <c r="F185" s="314"/>
      <c r="G185" s="316">
        <v>27.732000000000003</v>
      </c>
      <c r="H185" s="316">
        <v>27.732000000000003</v>
      </c>
      <c r="I185" s="316">
        <v>27.732000000000003</v>
      </c>
      <c r="J185" s="176"/>
      <c r="K185" s="319">
        <v>42522</v>
      </c>
      <c r="L185" s="316">
        <v>45.53</v>
      </c>
      <c r="M185" s="316">
        <v>45.53</v>
      </c>
      <c r="N185" s="316">
        <v>45.53</v>
      </c>
      <c r="O185" s="316"/>
      <c r="P185" s="316">
        <v>47.963000000000001</v>
      </c>
      <c r="Q185" s="316">
        <v>47.963000000000001</v>
      </c>
      <c r="R185" s="316">
        <v>47.963000000000001</v>
      </c>
      <c r="S185" s="316"/>
      <c r="T185" s="316">
        <v>1.6528476480000001</v>
      </c>
      <c r="U185" s="316">
        <v>1.6528476480000001</v>
      </c>
      <c r="V185" s="316">
        <v>1.6528476480000001</v>
      </c>
      <c r="W185" s="316"/>
      <c r="X185" s="314">
        <v>0.2</v>
      </c>
      <c r="Y185" s="314">
        <v>0.2</v>
      </c>
      <c r="Z185" s="314">
        <v>0.2</v>
      </c>
      <c r="AA185" s="314"/>
      <c r="AB185" s="314">
        <v>9.7670883999999999E-2</v>
      </c>
      <c r="AC185" s="314">
        <v>9.7670883999999999E-2</v>
      </c>
      <c r="AD185" s="314">
        <v>9.7670883999999999E-2</v>
      </c>
      <c r="AE185" s="314"/>
      <c r="AF185" s="314">
        <v>0.28000000000000003</v>
      </c>
      <c r="AG185" s="314">
        <v>0.28000000000000003</v>
      </c>
      <c r="AH185" s="314">
        <v>0.28000000000000003</v>
      </c>
      <c r="AI185" s="314"/>
      <c r="AJ185" s="314">
        <v>0.16168561400000001</v>
      </c>
      <c r="AK185" s="314">
        <v>0.16168561400000001</v>
      </c>
      <c r="AL185" s="314">
        <v>0.16168561400000001</v>
      </c>
      <c r="AM185" s="316"/>
      <c r="AN185" s="316">
        <v>59</v>
      </c>
      <c r="AO185" s="316">
        <v>0.4</v>
      </c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76"/>
      <c r="BE185" s="176"/>
      <c r="BF185" s="319">
        <v>42522</v>
      </c>
      <c r="BG185" s="331">
        <v>0.89</v>
      </c>
      <c r="BH185" s="176"/>
      <c r="BI185" s="314"/>
      <c r="BJ185" s="84"/>
      <c r="BK185" s="84"/>
      <c r="BL185" s="84"/>
      <c r="BM185"/>
      <c r="BN185"/>
      <c r="BO185"/>
      <c r="BP185"/>
      <c r="BQ185"/>
      <c r="BR185" s="84"/>
      <c r="BS185" s="84"/>
      <c r="BT185" s="146">
        <f t="shared" si="2"/>
        <v>42736</v>
      </c>
      <c r="BU185" s="145">
        <v>5.4211262420524403E-2</v>
      </c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</row>
    <row r="186" spans="2:83" ht="12.75" x14ac:dyDescent="0.2">
      <c r="B186" s="329">
        <v>41671</v>
      </c>
      <c r="C186" s="316">
        <v>42.17</v>
      </c>
      <c r="D186" s="316">
        <v>42.17</v>
      </c>
      <c r="E186" s="316">
        <v>42.17</v>
      </c>
      <c r="F186" s="314"/>
      <c r="G186" s="316">
        <v>28.682000000000002</v>
      </c>
      <c r="H186" s="316">
        <v>28.682000000000002</v>
      </c>
      <c r="I186" s="316">
        <v>28.682000000000002</v>
      </c>
      <c r="J186" s="176"/>
      <c r="K186" s="319">
        <v>42552</v>
      </c>
      <c r="L186" s="316">
        <v>46.7</v>
      </c>
      <c r="M186" s="316">
        <v>46.7</v>
      </c>
      <c r="N186" s="316">
        <v>46.7</v>
      </c>
      <c r="O186" s="316"/>
      <c r="P186" s="316">
        <v>49.13</v>
      </c>
      <c r="Q186" s="316">
        <v>49.13</v>
      </c>
      <c r="R186" s="316">
        <v>49.13</v>
      </c>
      <c r="S186" s="316"/>
      <c r="T186" s="316">
        <v>1.6528476480000001</v>
      </c>
      <c r="U186" s="316">
        <v>1.6528476480000001</v>
      </c>
      <c r="V186" s="316">
        <v>1.6528476480000001</v>
      </c>
      <c r="W186" s="316"/>
      <c r="X186" s="314">
        <v>0.2</v>
      </c>
      <c r="Y186" s="314">
        <v>0.2</v>
      </c>
      <c r="Z186" s="314">
        <v>0.2</v>
      </c>
      <c r="AA186" s="314"/>
      <c r="AB186" s="314">
        <v>9.7683436999999998E-2</v>
      </c>
      <c r="AC186" s="314">
        <v>9.7683436999999998E-2</v>
      </c>
      <c r="AD186" s="314">
        <v>9.7683436999999998E-2</v>
      </c>
      <c r="AE186" s="314"/>
      <c r="AF186" s="314">
        <v>0.28000000000000003</v>
      </c>
      <c r="AG186" s="314">
        <v>0.28000000000000003</v>
      </c>
      <c r="AH186" s="314">
        <v>0.28000000000000003</v>
      </c>
      <c r="AI186" s="314"/>
      <c r="AJ186" s="314">
        <v>0.16165881300000001</v>
      </c>
      <c r="AK186" s="314">
        <v>0.16165881300000001</v>
      </c>
      <c r="AL186" s="314">
        <v>0.16165881300000001</v>
      </c>
      <c r="AM186" s="316"/>
      <c r="AN186" s="316">
        <v>60</v>
      </c>
      <c r="AO186" s="316">
        <v>0.4</v>
      </c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76"/>
      <c r="BE186" s="176"/>
      <c r="BF186" s="319">
        <v>42552</v>
      </c>
      <c r="BG186" s="331">
        <v>0.89</v>
      </c>
      <c r="BH186" s="176"/>
      <c r="BI186" s="314"/>
      <c r="BJ186" s="84"/>
      <c r="BK186" s="84"/>
      <c r="BL186" s="84"/>
      <c r="BM186"/>
      <c r="BN186"/>
      <c r="BO186"/>
      <c r="BP186"/>
      <c r="BQ186"/>
      <c r="BR186" s="84"/>
      <c r="BS186" s="84"/>
      <c r="BT186" s="146">
        <f t="shared" si="2"/>
        <v>42767</v>
      </c>
      <c r="BU186" s="145">
        <v>5.4271092622579301E-2</v>
      </c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</row>
    <row r="187" spans="2:83" ht="12.75" x14ac:dyDescent="0.2">
      <c r="B187" s="329">
        <v>41699</v>
      </c>
      <c r="C187" s="316">
        <v>40.606000000000002</v>
      </c>
      <c r="D187" s="316">
        <v>40.606000000000002</v>
      </c>
      <c r="E187" s="316">
        <v>40.606000000000002</v>
      </c>
      <c r="F187" s="314"/>
      <c r="G187" s="316">
        <v>27.632000000000001</v>
      </c>
      <c r="H187" s="316">
        <v>27.632000000000001</v>
      </c>
      <c r="I187" s="316">
        <v>27.632000000000001</v>
      </c>
      <c r="J187" s="176"/>
      <c r="K187" s="319">
        <v>42583</v>
      </c>
      <c r="L187" s="316">
        <v>44.05</v>
      </c>
      <c r="M187" s="316">
        <v>44.05</v>
      </c>
      <c r="N187" s="316">
        <v>44.05</v>
      </c>
      <c r="O187" s="316"/>
      <c r="P187" s="316">
        <v>46.48</v>
      </c>
      <c r="Q187" s="316">
        <v>46.48</v>
      </c>
      <c r="R187" s="316">
        <v>46.48</v>
      </c>
      <c r="S187" s="316"/>
      <c r="T187" s="316">
        <v>1.6528476480000001</v>
      </c>
      <c r="U187" s="316">
        <v>1.6528476480000001</v>
      </c>
      <c r="V187" s="316">
        <v>1.6528476480000001</v>
      </c>
      <c r="W187" s="316"/>
      <c r="X187" s="314">
        <v>0.2</v>
      </c>
      <c r="Y187" s="314">
        <v>0.2</v>
      </c>
      <c r="Z187" s="314">
        <v>0.2</v>
      </c>
      <c r="AA187" s="314"/>
      <c r="AB187" s="314">
        <v>9.7611364000000006E-2</v>
      </c>
      <c r="AC187" s="314">
        <v>9.7611364000000006E-2</v>
      </c>
      <c r="AD187" s="314">
        <v>9.7611364000000006E-2</v>
      </c>
      <c r="AE187" s="314"/>
      <c r="AF187" s="314">
        <v>0.28000000000000003</v>
      </c>
      <c r="AG187" s="314">
        <v>0.28000000000000003</v>
      </c>
      <c r="AH187" s="314">
        <v>0.28000000000000003</v>
      </c>
      <c r="AI187" s="314"/>
      <c r="AJ187" s="314">
        <v>0.161284389</v>
      </c>
      <c r="AK187" s="314">
        <v>0.161284389</v>
      </c>
      <c r="AL187" s="314">
        <v>0.161284389</v>
      </c>
      <c r="AM187" s="316"/>
      <c r="AN187" s="316">
        <v>60</v>
      </c>
      <c r="AO187" s="316">
        <v>0.4</v>
      </c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76"/>
      <c r="BE187" s="176"/>
      <c r="BF187" s="319">
        <v>42583</v>
      </c>
      <c r="BG187" s="331">
        <v>0.89</v>
      </c>
      <c r="BH187" s="176"/>
      <c r="BI187" s="314"/>
      <c r="BJ187" s="84"/>
      <c r="BK187" s="84"/>
      <c r="BL187" s="84"/>
      <c r="BM187"/>
      <c r="BN187"/>
      <c r="BO187"/>
      <c r="BP187"/>
      <c r="BQ187"/>
      <c r="BR187" s="84"/>
      <c r="BS187" s="84"/>
      <c r="BT187" s="146">
        <f t="shared" si="2"/>
        <v>42795</v>
      </c>
      <c r="BU187" s="145">
        <v>5.4325132806105597E-2</v>
      </c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</row>
    <row r="188" spans="2:83" ht="12.75" x14ac:dyDescent="0.2">
      <c r="B188" s="329">
        <v>41730</v>
      </c>
      <c r="C188" s="316">
        <v>41.39</v>
      </c>
      <c r="D188" s="316">
        <v>41.39</v>
      </c>
      <c r="E188" s="316">
        <v>41.39</v>
      </c>
      <c r="F188" s="314"/>
      <c r="G188" s="316">
        <v>27.332000000000001</v>
      </c>
      <c r="H188" s="316">
        <v>27.332000000000001</v>
      </c>
      <c r="I188" s="316">
        <v>27.332000000000001</v>
      </c>
      <c r="J188" s="176"/>
      <c r="K188" s="319">
        <v>42614</v>
      </c>
      <c r="L188" s="316">
        <v>35.849000000000004</v>
      </c>
      <c r="M188" s="316">
        <v>35.849000000000004</v>
      </c>
      <c r="N188" s="316">
        <v>35.849000000000004</v>
      </c>
      <c r="O188" s="316"/>
      <c r="P188" s="316">
        <v>38.026000000000003</v>
      </c>
      <c r="Q188" s="316">
        <v>38.026000000000003</v>
      </c>
      <c r="R188" s="316">
        <v>38.026000000000003</v>
      </c>
      <c r="S188" s="316"/>
      <c r="T188" s="316">
        <v>1.6528476480000001</v>
      </c>
      <c r="U188" s="316">
        <v>1.6528476480000001</v>
      </c>
      <c r="V188" s="316">
        <v>1.6528476480000001</v>
      </c>
      <c r="W188" s="316"/>
      <c r="X188" s="314">
        <v>0.19</v>
      </c>
      <c r="Y188" s="314">
        <v>0.19</v>
      </c>
      <c r="Z188" s="314">
        <v>0.19</v>
      </c>
      <c r="AA188" s="314"/>
      <c r="AB188" s="314">
        <v>9.7406923000000006E-2</v>
      </c>
      <c r="AC188" s="314">
        <v>9.7406923000000006E-2</v>
      </c>
      <c r="AD188" s="314">
        <v>9.7406923000000006E-2</v>
      </c>
      <c r="AE188" s="314"/>
      <c r="AF188" s="314">
        <v>0.28000000000000003</v>
      </c>
      <c r="AG188" s="314">
        <v>0.28000000000000003</v>
      </c>
      <c r="AH188" s="314">
        <v>0.28000000000000003</v>
      </c>
      <c r="AI188" s="314"/>
      <c r="AJ188" s="314">
        <v>0.16063216899999999</v>
      </c>
      <c r="AK188" s="314">
        <v>0.16063216899999999</v>
      </c>
      <c r="AL188" s="314">
        <v>0.16063216899999999</v>
      </c>
      <c r="AM188" s="316"/>
      <c r="AN188" s="316">
        <v>60</v>
      </c>
      <c r="AO188" s="316">
        <v>0.4</v>
      </c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76"/>
      <c r="BE188" s="176"/>
      <c r="BF188" s="319">
        <v>42614</v>
      </c>
      <c r="BG188" s="331">
        <v>0.89</v>
      </c>
      <c r="BH188" s="176"/>
      <c r="BI188" s="314"/>
      <c r="BJ188" s="84"/>
      <c r="BK188" s="84"/>
      <c r="BL188" s="84"/>
      <c r="BM188"/>
      <c r="BN188"/>
      <c r="BO188"/>
      <c r="BP188"/>
      <c r="BQ188"/>
      <c r="BR188" s="84"/>
      <c r="BS188" s="84"/>
      <c r="BT188" s="146">
        <f t="shared" si="2"/>
        <v>42826</v>
      </c>
      <c r="BU188" s="145">
        <v>5.4384963010431199E-2</v>
      </c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</row>
    <row r="189" spans="2:83" ht="12.75" x14ac:dyDescent="0.2">
      <c r="B189" s="329">
        <v>41760</v>
      </c>
      <c r="C189" s="316">
        <v>43.35</v>
      </c>
      <c r="D189" s="316">
        <v>43.35</v>
      </c>
      <c r="E189" s="316">
        <v>43.35</v>
      </c>
      <c r="F189" s="314"/>
      <c r="G189" s="316">
        <v>26.932000000000002</v>
      </c>
      <c r="H189" s="316">
        <v>26.932000000000002</v>
      </c>
      <c r="I189" s="316">
        <v>26.932000000000002</v>
      </c>
      <c r="J189" s="176"/>
      <c r="K189" s="319">
        <v>42644</v>
      </c>
      <c r="L189" s="316">
        <v>34.640999999999998</v>
      </c>
      <c r="M189" s="316">
        <v>34.640999999999998</v>
      </c>
      <c r="N189" s="316">
        <v>34.640999999999998</v>
      </c>
      <c r="O189" s="316"/>
      <c r="P189" s="316">
        <v>35.643999999999998</v>
      </c>
      <c r="Q189" s="316">
        <v>35.643999999999998</v>
      </c>
      <c r="R189" s="316">
        <v>35.643999999999998</v>
      </c>
      <c r="S189" s="316"/>
      <c r="T189" s="316">
        <v>1.6528476480000001</v>
      </c>
      <c r="U189" s="316">
        <v>1.6528476480000001</v>
      </c>
      <c r="V189" s="316">
        <v>1.6528476480000001</v>
      </c>
      <c r="W189" s="316"/>
      <c r="X189" s="314">
        <v>0.19</v>
      </c>
      <c r="Y189" s="314">
        <v>0.19</v>
      </c>
      <c r="Z189" s="314">
        <v>0.19</v>
      </c>
      <c r="AA189" s="314"/>
      <c r="AB189" s="314">
        <v>9.7198995999999996E-2</v>
      </c>
      <c r="AC189" s="314">
        <v>9.7198995999999996E-2</v>
      </c>
      <c r="AD189" s="314">
        <v>9.7198995999999996E-2</v>
      </c>
      <c r="AE189" s="314"/>
      <c r="AF189" s="314">
        <v>0.28000000000000003</v>
      </c>
      <c r="AG189" s="314">
        <v>0.28000000000000003</v>
      </c>
      <c r="AH189" s="314">
        <v>0.28000000000000003</v>
      </c>
      <c r="AI189" s="314"/>
      <c r="AJ189" s="314">
        <v>0.160056957</v>
      </c>
      <c r="AK189" s="314">
        <v>0.160056957</v>
      </c>
      <c r="AL189" s="314">
        <v>0.160056957</v>
      </c>
      <c r="AM189" s="316"/>
      <c r="AN189" s="316">
        <v>61</v>
      </c>
      <c r="AO189" s="316">
        <v>0.4</v>
      </c>
      <c r="AP189" s="176"/>
      <c r="AQ189" s="176"/>
      <c r="AR189" s="176"/>
      <c r="AS189" s="176"/>
      <c r="AT189" s="176"/>
      <c r="AU189" s="176"/>
      <c r="AV189" s="176"/>
      <c r="AW189" s="176"/>
      <c r="AX189" s="176"/>
      <c r="AY189" s="176"/>
      <c r="AZ189" s="176"/>
      <c r="BA189" s="176"/>
      <c r="BB189" s="176"/>
      <c r="BC189" s="176"/>
      <c r="BD189" s="176"/>
      <c r="BE189" s="176"/>
      <c r="BF189" s="319">
        <v>42644</v>
      </c>
      <c r="BG189" s="331">
        <v>0.89</v>
      </c>
      <c r="BH189" s="176"/>
      <c r="BI189" s="314"/>
      <c r="BJ189" s="84"/>
      <c r="BK189" s="84"/>
      <c r="BL189" s="84"/>
      <c r="BM189"/>
      <c r="BN189"/>
      <c r="BO189"/>
      <c r="BP189"/>
      <c r="BQ189"/>
      <c r="BR189" s="84"/>
      <c r="BS189" s="84"/>
      <c r="BT189" s="146">
        <f t="shared" si="2"/>
        <v>42856</v>
      </c>
      <c r="BU189" s="145">
        <v>5.44428632093008E-2</v>
      </c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</row>
    <row r="190" spans="2:83" ht="12.75" x14ac:dyDescent="0.2">
      <c r="B190" s="329">
        <v>41791</v>
      </c>
      <c r="C190" s="316">
        <v>47.9</v>
      </c>
      <c r="D190" s="316">
        <v>47.9</v>
      </c>
      <c r="E190" s="316">
        <v>47.9</v>
      </c>
      <c r="F190" s="314"/>
      <c r="G190" s="316">
        <v>27.532</v>
      </c>
      <c r="H190" s="316">
        <v>27.532</v>
      </c>
      <c r="I190" s="316">
        <v>27.532</v>
      </c>
      <c r="J190" s="176"/>
      <c r="K190" s="319">
        <v>42675</v>
      </c>
      <c r="L190" s="316">
        <v>34.890999999999998</v>
      </c>
      <c r="M190" s="316">
        <v>34.890999999999998</v>
      </c>
      <c r="N190" s="316">
        <v>34.890999999999998</v>
      </c>
      <c r="O190" s="316"/>
      <c r="P190" s="316">
        <v>35.143999999999998</v>
      </c>
      <c r="Q190" s="316">
        <v>35.143999999999998</v>
      </c>
      <c r="R190" s="316">
        <v>35.143999999999998</v>
      </c>
      <c r="S190" s="316"/>
      <c r="T190" s="316">
        <v>1.6528476480000001</v>
      </c>
      <c r="U190" s="316">
        <v>1.6528476480000001</v>
      </c>
      <c r="V190" s="316">
        <v>1.6528476480000001</v>
      </c>
      <c r="W190" s="316"/>
      <c r="X190" s="314">
        <v>0.19</v>
      </c>
      <c r="Y190" s="314">
        <v>0.19</v>
      </c>
      <c r="Z190" s="314">
        <v>0.19</v>
      </c>
      <c r="AA190" s="314"/>
      <c r="AB190" s="314">
        <v>9.7032908000000001E-2</v>
      </c>
      <c r="AC190" s="314">
        <v>9.7032908000000001E-2</v>
      </c>
      <c r="AD190" s="314">
        <v>9.7032908000000001E-2</v>
      </c>
      <c r="AE190" s="314"/>
      <c r="AF190" s="314">
        <v>0.27</v>
      </c>
      <c r="AG190" s="314">
        <v>0.27</v>
      </c>
      <c r="AH190" s="314">
        <v>0.27</v>
      </c>
      <c r="AI190" s="314"/>
      <c r="AJ190" s="314">
        <v>0.159706282</v>
      </c>
      <c r="AK190" s="314">
        <v>0.159706282</v>
      </c>
      <c r="AL190" s="314">
        <v>0.159706282</v>
      </c>
      <c r="AM190" s="316"/>
      <c r="AN190" s="316">
        <v>61</v>
      </c>
      <c r="AO190" s="316">
        <v>0.4</v>
      </c>
      <c r="AP190" s="176"/>
      <c r="AQ190" s="176"/>
      <c r="AR190" s="176"/>
      <c r="AS190" s="176"/>
      <c r="AT190" s="176"/>
      <c r="AU190" s="176"/>
      <c r="AV190" s="176"/>
      <c r="AW190" s="176"/>
      <c r="AX190" s="176"/>
      <c r="AY190" s="176"/>
      <c r="AZ190" s="176"/>
      <c r="BA190" s="176"/>
      <c r="BB190" s="176"/>
      <c r="BC190" s="176"/>
      <c r="BD190" s="176"/>
      <c r="BE190" s="176"/>
      <c r="BF190" s="319">
        <v>42675</v>
      </c>
      <c r="BG190" s="331">
        <v>0.89</v>
      </c>
      <c r="BH190" s="176"/>
      <c r="BI190" s="314"/>
      <c r="BJ190" s="84"/>
      <c r="BK190" s="84"/>
      <c r="BL190" s="84"/>
      <c r="BM190"/>
      <c r="BN190"/>
      <c r="BO190"/>
      <c r="BP190"/>
      <c r="BQ190"/>
      <c r="BR190" s="84"/>
      <c r="BS190" s="84"/>
      <c r="BT190" s="146">
        <f t="shared" si="2"/>
        <v>42887</v>
      </c>
      <c r="BU190" s="145">
        <v>5.4502693415972497E-2</v>
      </c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</row>
    <row r="191" spans="2:83" ht="12.75" x14ac:dyDescent="0.2">
      <c r="B191" s="329">
        <v>41821</v>
      </c>
      <c r="C191" s="316">
        <v>57.95</v>
      </c>
      <c r="D191" s="316">
        <v>57.95</v>
      </c>
      <c r="E191" s="316">
        <v>57.95</v>
      </c>
      <c r="F191" s="314"/>
      <c r="G191" s="316">
        <v>29.032</v>
      </c>
      <c r="H191" s="316">
        <v>29.032</v>
      </c>
      <c r="I191" s="316">
        <v>29.032</v>
      </c>
      <c r="J191" s="176"/>
      <c r="K191" s="319">
        <v>42705</v>
      </c>
      <c r="L191" s="316">
        <v>34.956000000000003</v>
      </c>
      <c r="M191" s="316">
        <v>34.956000000000003</v>
      </c>
      <c r="N191" s="316">
        <v>34.956000000000003</v>
      </c>
      <c r="O191" s="316"/>
      <c r="P191" s="316">
        <v>35.853999999999999</v>
      </c>
      <c r="Q191" s="316">
        <v>35.853999999999999</v>
      </c>
      <c r="R191" s="316">
        <v>35.853999999999999</v>
      </c>
      <c r="S191" s="316"/>
      <c r="T191" s="316">
        <v>1.6528476480000001</v>
      </c>
      <c r="U191" s="316">
        <v>1.6528476480000001</v>
      </c>
      <c r="V191" s="316">
        <v>1.6528476480000001</v>
      </c>
      <c r="W191" s="316"/>
      <c r="X191" s="314">
        <v>0.19</v>
      </c>
      <c r="Y191" s="314">
        <v>0.19</v>
      </c>
      <c r="Z191" s="314">
        <v>0.19</v>
      </c>
      <c r="AA191" s="314"/>
      <c r="AB191" s="314">
        <v>9.7002782999999995E-2</v>
      </c>
      <c r="AC191" s="314">
        <v>9.7002782999999995E-2</v>
      </c>
      <c r="AD191" s="314">
        <v>9.7002782999999995E-2</v>
      </c>
      <c r="AE191" s="314"/>
      <c r="AF191" s="314">
        <v>0.27</v>
      </c>
      <c r="AG191" s="314">
        <v>0.27</v>
      </c>
      <c r="AH191" s="314">
        <v>0.27</v>
      </c>
      <c r="AI191" s="314"/>
      <c r="AJ191" s="314">
        <v>0.15949776400000001</v>
      </c>
      <c r="AK191" s="314">
        <v>0.15949776400000001</v>
      </c>
      <c r="AL191" s="314">
        <v>0.15949776400000001</v>
      </c>
      <c r="AM191" s="316"/>
      <c r="AN191" s="316">
        <v>61</v>
      </c>
      <c r="AO191" s="316">
        <v>0.4</v>
      </c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319">
        <v>42705</v>
      </c>
      <c r="BG191" s="331">
        <v>0.89</v>
      </c>
      <c r="BH191" s="176"/>
      <c r="BI191" s="314"/>
      <c r="BJ191" s="84"/>
      <c r="BK191" s="84"/>
      <c r="BL191" s="84"/>
      <c r="BM191"/>
      <c r="BN191"/>
      <c r="BO191"/>
      <c r="BP191"/>
      <c r="BQ191"/>
      <c r="BR191" s="84"/>
      <c r="BS191" s="84"/>
      <c r="BT191" s="146">
        <f t="shared" si="2"/>
        <v>42917</v>
      </c>
      <c r="BU191" s="145">
        <v>5.4560593617113198E-2</v>
      </c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</row>
    <row r="192" spans="2:83" ht="12.75" x14ac:dyDescent="0.2">
      <c r="B192" s="329">
        <v>41852</v>
      </c>
      <c r="C192" s="316">
        <v>57.55</v>
      </c>
      <c r="D192" s="316">
        <v>57.55</v>
      </c>
      <c r="E192" s="316">
        <v>57.55</v>
      </c>
      <c r="F192" s="314"/>
      <c r="G192" s="316">
        <v>29.082000000000001</v>
      </c>
      <c r="H192" s="316">
        <v>29.082000000000001</v>
      </c>
      <c r="I192" s="316">
        <v>29.082000000000001</v>
      </c>
      <c r="J192" s="176"/>
      <c r="K192" s="319">
        <v>42736</v>
      </c>
      <c r="L192" s="316">
        <v>41.243000000000002</v>
      </c>
      <c r="M192" s="316">
        <v>41.243000000000002</v>
      </c>
      <c r="N192" s="316">
        <v>41.243000000000002</v>
      </c>
      <c r="O192" s="316"/>
      <c r="P192" s="316">
        <v>39.302</v>
      </c>
      <c r="Q192" s="316">
        <v>39.302</v>
      </c>
      <c r="R192" s="316">
        <v>39.302</v>
      </c>
      <c r="S192" s="316"/>
      <c r="T192" s="316">
        <v>1.702433109</v>
      </c>
      <c r="U192" s="316">
        <v>1.702433109</v>
      </c>
      <c r="V192" s="316">
        <v>1.702433109</v>
      </c>
      <c r="W192" s="316"/>
      <c r="X192" s="314">
        <v>0.19</v>
      </c>
      <c r="Y192" s="314">
        <v>0.19</v>
      </c>
      <c r="Z192" s="314">
        <v>0.19</v>
      </c>
      <c r="AA192" s="314"/>
      <c r="AB192" s="314">
        <v>9.7045304999999998E-2</v>
      </c>
      <c r="AC192" s="314">
        <v>9.7045304999999998E-2</v>
      </c>
      <c r="AD192" s="314">
        <v>9.7045304999999998E-2</v>
      </c>
      <c r="AE192" s="314"/>
      <c r="AF192" s="314">
        <v>0.27</v>
      </c>
      <c r="AG192" s="314">
        <v>0.27</v>
      </c>
      <c r="AH192" s="314">
        <v>0.27</v>
      </c>
      <c r="AI192" s="314"/>
      <c r="AJ192" s="314">
        <v>0.15938022600000001</v>
      </c>
      <c r="AK192" s="314">
        <v>0.15938022600000001</v>
      </c>
      <c r="AL192" s="314">
        <v>0.15938022600000001</v>
      </c>
      <c r="AM192" s="316"/>
      <c r="AN192" s="316">
        <v>62</v>
      </c>
      <c r="AO192" s="316">
        <v>0.4</v>
      </c>
      <c r="AP192" s="176"/>
      <c r="AQ192" s="176"/>
      <c r="AR192" s="176"/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76"/>
      <c r="BE192" s="176"/>
      <c r="BF192" s="319">
        <v>42736</v>
      </c>
      <c r="BG192" s="331">
        <v>0.89</v>
      </c>
      <c r="BH192" s="176"/>
      <c r="BI192" s="314"/>
      <c r="BJ192" s="84"/>
      <c r="BK192" s="84"/>
      <c r="BL192" s="84"/>
      <c r="BM192"/>
      <c r="BN192"/>
      <c r="BO192"/>
      <c r="BP192"/>
      <c r="BQ192"/>
      <c r="BR192" s="84"/>
      <c r="BS192" s="84"/>
      <c r="BT192" s="146">
        <f t="shared" si="2"/>
        <v>42948</v>
      </c>
      <c r="BU192" s="145">
        <v>5.46204238261319E-2</v>
      </c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</row>
    <row r="193" spans="2:83" ht="12.75" x14ac:dyDescent="0.2">
      <c r="B193" s="329">
        <v>41883</v>
      </c>
      <c r="C193" s="316">
        <v>44.3</v>
      </c>
      <c r="D193" s="316">
        <v>44.3</v>
      </c>
      <c r="E193" s="316">
        <v>44.3</v>
      </c>
      <c r="F193" s="314"/>
      <c r="G193" s="316">
        <v>26.033000000000001</v>
      </c>
      <c r="H193" s="316">
        <v>26.033000000000001</v>
      </c>
      <c r="I193" s="316">
        <v>26.033000000000001</v>
      </c>
      <c r="J193" s="176"/>
      <c r="K193" s="319">
        <v>42767</v>
      </c>
      <c r="L193" s="316">
        <v>39.993000000000002</v>
      </c>
      <c r="M193" s="316">
        <v>39.993000000000002</v>
      </c>
      <c r="N193" s="316">
        <v>39.993000000000002</v>
      </c>
      <c r="O193" s="316"/>
      <c r="P193" s="316">
        <v>38.552</v>
      </c>
      <c r="Q193" s="316">
        <v>38.552</v>
      </c>
      <c r="R193" s="316">
        <v>38.552</v>
      </c>
      <c r="S193" s="316"/>
      <c r="T193" s="316">
        <v>1.702433109</v>
      </c>
      <c r="U193" s="316">
        <v>1.702433109</v>
      </c>
      <c r="V193" s="316">
        <v>1.702433109</v>
      </c>
      <c r="W193" s="316"/>
      <c r="X193" s="314">
        <v>0.19</v>
      </c>
      <c r="Y193" s="314">
        <v>0.19</v>
      </c>
      <c r="Z193" s="314">
        <v>0.19</v>
      </c>
      <c r="AA193" s="314"/>
      <c r="AB193" s="314">
        <v>9.6969572000000004E-2</v>
      </c>
      <c r="AC193" s="314">
        <v>9.6969572000000004E-2</v>
      </c>
      <c r="AD193" s="314">
        <v>9.6969572000000004E-2</v>
      </c>
      <c r="AE193" s="314"/>
      <c r="AF193" s="314">
        <v>0.27</v>
      </c>
      <c r="AG193" s="314">
        <v>0.27</v>
      </c>
      <c r="AH193" s="314">
        <v>0.27</v>
      </c>
      <c r="AI193" s="314"/>
      <c r="AJ193" s="314">
        <v>0.159126086</v>
      </c>
      <c r="AK193" s="314">
        <v>0.159126086</v>
      </c>
      <c r="AL193" s="314">
        <v>0.159126086</v>
      </c>
      <c r="AM193" s="316"/>
      <c r="AN193" s="316">
        <v>62</v>
      </c>
      <c r="AO193" s="316">
        <v>0.4</v>
      </c>
      <c r="AP193" s="176"/>
      <c r="AQ193" s="176"/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76"/>
      <c r="BE193" s="176"/>
      <c r="BF193" s="319">
        <v>42767</v>
      </c>
      <c r="BG193" s="331">
        <v>0.89</v>
      </c>
      <c r="BH193" s="176"/>
      <c r="BI193" s="314"/>
      <c r="BJ193" s="84"/>
      <c r="BK193" s="84"/>
      <c r="BL193" s="84"/>
      <c r="BM193"/>
      <c r="BN193"/>
      <c r="BO193"/>
      <c r="BP193"/>
      <c r="BQ193"/>
      <c r="BR193" s="84"/>
      <c r="BS193" s="84"/>
      <c r="BT193" s="146">
        <f t="shared" si="2"/>
        <v>42979</v>
      </c>
      <c r="BU193" s="145">
        <v>5.4680254036342503E-2</v>
      </c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</row>
    <row r="194" spans="2:83" ht="12.75" x14ac:dyDescent="0.2">
      <c r="B194" s="329">
        <v>41913</v>
      </c>
      <c r="C194" s="316">
        <v>42.52</v>
      </c>
      <c r="D194" s="316">
        <v>42.52</v>
      </c>
      <c r="E194" s="316">
        <v>42.52</v>
      </c>
      <c r="F194" s="314"/>
      <c r="G194" s="316">
        <v>25.664999999999999</v>
      </c>
      <c r="H194" s="316">
        <v>25.664999999999999</v>
      </c>
      <c r="I194" s="316">
        <v>25.664999999999999</v>
      </c>
      <c r="J194" s="176"/>
      <c r="K194" s="319">
        <v>42795</v>
      </c>
      <c r="L194" s="316">
        <v>38.57</v>
      </c>
      <c r="M194" s="316">
        <v>38.57</v>
      </c>
      <c r="N194" s="316">
        <v>38.57</v>
      </c>
      <c r="O194" s="316"/>
      <c r="P194" s="316">
        <v>37.71</v>
      </c>
      <c r="Q194" s="316">
        <v>37.71</v>
      </c>
      <c r="R194" s="316">
        <v>37.71</v>
      </c>
      <c r="S194" s="316"/>
      <c r="T194" s="316">
        <v>1.702433109</v>
      </c>
      <c r="U194" s="316">
        <v>1.702433109</v>
      </c>
      <c r="V194" s="316">
        <v>1.702433109</v>
      </c>
      <c r="W194" s="316"/>
      <c r="X194" s="314">
        <v>0.19</v>
      </c>
      <c r="Y194" s="314">
        <v>0.19</v>
      </c>
      <c r="Z194" s="314">
        <v>0.19</v>
      </c>
      <c r="AA194" s="314"/>
      <c r="AB194" s="314">
        <v>9.6724275999999998E-2</v>
      </c>
      <c r="AC194" s="314">
        <v>9.6724275999999998E-2</v>
      </c>
      <c r="AD194" s="314">
        <v>9.6724275999999998E-2</v>
      </c>
      <c r="AE194" s="314"/>
      <c r="AF194" s="314">
        <v>0.27</v>
      </c>
      <c r="AG194" s="314">
        <v>0.27</v>
      </c>
      <c r="AH194" s="314">
        <v>0.27</v>
      </c>
      <c r="AI194" s="314"/>
      <c r="AJ194" s="314">
        <v>0.15864932400000001</v>
      </c>
      <c r="AK194" s="314">
        <v>0.15864932400000001</v>
      </c>
      <c r="AL194" s="314">
        <v>0.15864932400000001</v>
      </c>
      <c r="AM194" s="316"/>
      <c r="AN194" s="316">
        <v>62</v>
      </c>
      <c r="AO194" s="316">
        <v>0.4</v>
      </c>
      <c r="AP194" s="176"/>
      <c r="AQ194" s="176"/>
      <c r="AR194" s="176"/>
      <c r="AS194" s="176"/>
      <c r="AT194" s="176"/>
      <c r="AU194" s="176"/>
      <c r="AV194" s="176"/>
      <c r="AW194" s="176"/>
      <c r="AX194" s="176"/>
      <c r="AY194" s="176"/>
      <c r="AZ194" s="176"/>
      <c r="BA194" s="176"/>
      <c r="BB194" s="176"/>
      <c r="BC194" s="176"/>
      <c r="BD194" s="176"/>
      <c r="BE194" s="176"/>
      <c r="BF194" s="319">
        <v>42795</v>
      </c>
      <c r="BG194" s="331">
        <v>0.89</v>
      </c>
      <c r="BH194" s="176"/>
      <c r="BI194" s="314"/>
      <c r="BJ194" s="84"/>
      <c r="BK194" s="84"/>
      <c r="BL194" s="84"/>
      <c r="BM194"/>
      <c r="BN194"/>
      <c r="BO194"/>
      <c r="BP194"/>
      <c r="BQ194"/>
      <c r="BR194" s="84"/>
      <c r="BS194" s="84"/>
      <c r="BT194" s="146">
        <f t="shared" si="2"/>
        <v>43009</v>
      </c>
      <c r="BU194" s="145">
        <v>5.4738154240908402E-2</v>
      </c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</row>
    <row r="195" spans="2:83" ht="12.75" x14ac:dyDescent="0.2">
      <c r="B195" s="329">
        <v>41944</v>
      </c>
      <c r="C195" s="316">
        <v>41.52</v>
      </c>
      <c r="D195" s="316">
        <v>41.52</v>
      </c>
      <c r="E195" s="316">
        <v>41.52</v>
      </c>
      <c r="F195" s="314"/>
      <c r="G195" s="316">
        <v>25.765000000000001</v>
      </c>
      <c r="H195" s="316">
        <v>25.765000000000001</v>
      </c>
      <c r="I195" s="316">
        <v>25.765000000000001</v>
      </c>
      <c r="J195" s="176"/>
      <c r="K195" s="319">
        <v>42826</v>
      </c>
      <c r="L195" s="316">
        <v>37.838999999999999</v>
      </c>
      <c r="M195" s="316">
        <v>37.838999999999999</v>
      </c>
      <c r="N195" s="316">
        <v>37.838999999999999</v>
      </c>
      <c r="O195" s="316"/>
      <c r="P195" s="316">
        <v>36.697000000000003</v>
      </c>
      <c r="Q195" s="316">
        <v>36.697000000000003</v>
      </c>
      <c r="R195" s="316">
        <v>36.697000000000003</v>
      </c>
      <c r="S195" s="316"/>
      <c r="T195" s="316">
        <v>1.702433109</v>
      </c>
      <c r="U195" s="316">
        <v>1.702433109</v>
      </c>
      <c r="V195" s="316">
        <v>1.702433109</v>
      </c>
      <c r="W195" s="316"/>
      <c r="X195" s="314">
        <v>0.19</v>
      </c>
      <c r="Y195" s="314">
        <v>0.19</v>
      </c>
      <c r="Z195" s="314">
        <v>0.19</v>
      </c>
      <c r="AA195" s="314"/>
      <c r="AB195" s="314">
        <v>9.6646598E-2</v>
      </c>
      <c r="AC195" s="314">
        <v>9.6646598E-2</v>
      </c>
      <c r="AD195" s="314">
        <v>9.6646598E-2</v>
      </c>
      <c r="AE195" s="314"/>
      <c r="AF195" s="314">
        <v>0.27</v>
      </c>
      <c r="AG195" s="314">
        <v>0.27</v>
      </c>
      <c r="AH195" s="314">
        <v>0.27</v>
      </c>
      <c r="AI195" s="314"/>
      <c r="AJ195" s="314">
        <v>0.15839178900000001</v>
      </c>
      <c r="AK195" s="314">
        <v>0.15839178900000001</v>
      </c>
      <c r="AL195" s="314">
        <v>0.15839178900000001</v>
      </c>
      <c r="AM195" s="316"/>
      <c r="AN195" s="316">
        <v>63</v>
      </c>
      <c r="AO195" s="316">
        <v>0.4</v>
      </c>
      <c r="AP195" s="176"/>
      <c r="AQ195" s="176"/>
      <c r="AR195" s="176"/>
      <c r="AS195" s="176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76"/>
      <c r="BD195" s="176"/>
      <c r="BE195" s="176"/>
      <c r="BF195" s="319">
        <v>42826</v>
      </c>
      <c r="BG195" s="331">
        <v>0.89</v>
      </c>
      <c r="BH195" s="176"/>
      <c r="BI195" s="314"/>
      <c r="BJ195" s="84"/>
      <c r="BK195" s="84"/>
      <c r="BL195" s="84"/>
      <c r="BM195"/>
      <c r="BN195"/>
      <c r="BO195"/>
      <c r="BP195"/>
      <c r="BQ195"/>
      <c r="BR195" s="84"/>
      <c r="BS195" s="84"/>
      <c r="BT195" s="146">
        <f t="shared" si="2"/>
        <v>43040</v>
      </c>
      <c r="BU195" s="145">
        <v>5.4797984453465599E-2</v>
      </c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</row>
    <row r="196" spans="2:83" ht="12.75" x14ac:dyDescent="0.2">
      <c r="B196" s="329">
        <v>41974</v>
      </c>
      <c r="C196" s="316">
        <v>42.42</v>
      </c>
      <c r="D196" s="316">
        <v>42.42</v>
      </c>
      <c r="E196" s="316">
        <v>42.42</v>
      </c>
      <c r="F196" s="314"/>
      <c r="G196" s="316">
        <v>27.614999999999998</v>
      </c>
      <c r="H196" s="316">
        <v>27.614999999999998</v>
      </c>
      <c r="I196" s="316">
        <v>27.614999999999998</v>
      </c>
      <c r="J196" s="176"/>
      <c r="K196" s="319">
        <v>42856</v>
      </c>
      <c r="L196" s="316">
        <v>39.013000000000005</v>
      </c>
      <c r="M196" s="316">
        <v>39.013000000000005</v>
      </c>
      <c r="N196" s="316">
        <v>39.013000000000005</v>
      </c>
      <c r="O196" s="316"/>
      <c r="P196" s="316">
        <v>39.743000000000002</v>
      </c>
      <c r="Q196" s="316">
        <v>39.743000000000002</v>
      </c>
      <c r="R196" s="316">
        <v>39.743000000000002</v>
      </c>
      <c r="S196" s="316"/>
      <c r="T196" s="316">
        <v>1.702433109</v>
      </c>
      <c r="U196" s="316">
        <v>1.702433109</v>
      </c>
      <c r="V196" s="316">
        <v>1.702433109</v>
      </c>
      <c r="W196" s="316"/>
      <c r="X196" s="314">
        <v>0.19</v>
      </c>
      <c r="Y196" s="314">
        <v>0.19</v>
      </c>
      <c r="Z196" s="314">
        <v>0.19</v>
      </c>
      <c r="AA196" s="314"/>
      <c r="AB196" s="314">
        <v>9.6714106000000008E-2</v>
      </c>
      <c r="AC196" s="314">
        <v>9.6714106000000008E-2</v>
      </c>
      <c r="AD196" s="314">
        <v>9.6714106000000008E-2</v>
      </c>
      <c r="AE196" s="314"/>
      <c r="AF196" s="314">
        <v>0.27</v>
      </c>
      <c r="AG196" s="314">
        <v>0.27</v>
      </c>
      <c r="AH196" s="314">
        <v>0.27</v>
      </c>
      <c r="AI196" s="314"/>
      <c r="AJ196" s="314">
        <v>0.15845247900000001</v>
      </c>
      <c r="AK196" s="314">
        <v>0.15845247900000001</v>
      </c>
      <c r="AL196" s="314">
        <v>0.15845247900000001</v>
      </c>
      <c r="AM196" s="316"/>
      <c r="AN196" s="316">
        <v>63</v>
      </c>
      <c r="AO196" s="316">
        <v>0.4</v>
      </c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319">
        <v>42856</v>
      </c>
      <c r="BG196" s="331">
        <v>0.89</v>
      </c>
      <c r="BH196" s="176"/>
      <c r="BI196" s="314"/>
      <c r="BJ196" s="84"/>
      <c r="BK196" s="84"/>
      <c r="BL196" s="84"/>
      <c r="BM196"/>
      <c r="BN196"/>
      <c r="BO196"/>
      <c r="BP196"/>
      <c r="BQ196"/>
      <c r="BR196" s="84"/>
      <c r="BS196" s="84"/>
      <c r="BT196" s="146">
        <f t="shared" si="2"/>
        <v>43070</v>
      </c>
      <c r="BU196" s="145">
        <v>5.48558846603018E-2</v>
      </c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</row>
    <row r="197" spans="2:83" ht="12.75" x14ac:dyDescent="0.2">
      <c r="B197" s="329">
        <v>42005</v>
      </c>
      <c r="C197" s="316">
        <v>43.92</v>
      </c>
      <c r="D197" s="316">
        <v>43.92</v>
      </c>
      <c r="E197" s="316">
        <v>43.92</v>
      </c>
      <c r="F197" s="314"/>
      <c r="G197" s="316">
        <v>28.482000000000003</v>
      </c>
      <c r="H197" s="316">
        <v>28.482000000000003</v>
      </c>
      <c r="I197" s="316">
        <v>28.482000000000003</v>
      </c>
      <c r="J197" s="176"/>
      <c r="K197" s="319">
        <v>42887</v>
      </c>
      <c r="L197" s="316">
        <v>47.03</v>
      </c>
      <c r="M197" s="316">
        <v>47.03</v>
      </c>
      <c r="N197" s="316">
        <v>47.03</v>
      </c>
      <c r="O197" s="316"/>
      <c r="P197" s="316">
        <v>48.963000000000001</v>
      </c>
      <c r="Q197" s="316">
        <v>48.963000000000001</v>
      </c>
      <c r="R197" s="316">
        <v>48.963000000000001</v>
      </c>
      <c r="S197" s="316"/>
      <c r="T197" s="316">
        <v>1.702433109</v>
      </c>
      <c r="U197" s="316">
        <v>1.702433109</v>
      </c>
      <c r="V197" s="316">
        <v>1.702433109</v>
      </c>
      <c r="W197" s="316"/>
      <c r="X197" s="314">
        <v>0.19</v>
      </c>
      <c r="Y197" s="314">
        <v>0.19</v>
      </c>
      <c r="Z197" s="314">
        <v>0.19</v>
      </c>
      <c r="AA197" s="314"/>
      <c r="AB197" s="314">
        <v>9.6667917000000006E-2</v>
      </c>
      <c r="AC197" s="314">
        <v>9.6667917000000006E-2</v>
      </c>
      <c r="AD197" s="314">
        <v>9.6667917000000006E-2</v>
      </c>
      <c r="AE197" s="314"/>
      <c r="AF197" s="314">
        <v>0.27</v>
      </c>
      <c r="AG197" s="314">
        <v>0.27</v>
      </c>
      <c r="AH197" s="314">
        <v>0.27</v>
      </c>
      <c r="AI197" s="314"/>
      <c r="AJ197" s="314">
        <v>0.158348778</v>
      </c>
      <c r="AK197" s="314">
        <v>0.158348778</v>
      </c>
      <c r="AL197" s="314">
        <v>0.158348778</v>
      </c>
      <c r="AM197" s="316"/>
      <c r="AN197" s="316">
        <v>63</v>
      </c>
      <c r="AO197" s="316">
        <v>0.4</v>
      </c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76"/>
      <c r="BE197" s="176"/>
      <c r="BF197" s="319">
        <v>42887</v>
      </c>
      <c r="BG197" s="331">
        <v>0.89</v>
      </c>
      <c r="BH197" s="176"/>
      <c r="BI197" s="314"/>
      <c r="BJ197" s="84"/>
      <c r="BK197" s="84"/>
      <c r="BL197" s="84"/>
      <c r="BM197"/>
      <c r="BN197"/>
      <c r="BO197"/>
      <c r="BP197"/>
      <c r="BQ197"/>
      <c r="BR197" s="84"/>
      <c r="BS197" s="84"/>
      <c r="BT197" s="146">
        <f t="shared" ref="BT197:BT260" si="3">EOMONTH(BT196, 0)+1</f>
        <v>43101</v>
      </c>
      <c r="BU197" s="145">
        <v>5.4915714875205503E-2</v>
      </c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</row>
    <row r="198" spans="2:83" ht="12.75" x14ac:dyDescent="0.2">
      <c r="B198" s="329">
        <v>42036</v>
      </c>
      <c r="C198" s="316">
        <v>43.17</v>
      </c>
      <c r="D198" s="316">
        <v>43.17</v>
      </c>
      <c r="E198" s="316">
        <v>43.17</v>
      </c>
      <c r="F198" s="314"/>
      <c r="G198" s="316">
        <v>29.432000000000002</v>
      </c>
      <c r="H198" s="316">
        <v>29.432000000000002</v>
      </c>
      <c r="I198" s="316">
        <v>29.432000000000002</v>
      </c>
      <c r="J198" s="176"/>
      <c r="K198" s="319">
        <v>42917</v>
      </c>
      <c r="L198" s="316">
        <v>47.45</v>
      </c>
      <c r="M198" s="316">
        <v>47.45</v>
      </c>
      <c r="N198" s="316">
        <v>47.45</v>
      </c>
      <c r="O198" s="316"/>
      <c r="P198" s="316">
        <v>50.13</v>
      </c>
      <c r="Q198" s="316">
        <v>50.13</v>
      </c>
      <c r="R198" s="316">
        <v>50.13</v>
      </c>
      <c r="S198" s="316"/>
      <c r="T198" s="316">
        <v>1.702433109</v>
      </c>
      <c r="U198" s="316">
        <v>1.702433109</v>
      </c>
      <c r="V198" s="316">
        <v>1.702433109</v>
      </c>
      <c r="W198" s="316"/>
      <c r="X198" s="314">
        <v>0.19</v>
      </c>
      <c r="Y198" s="314">
        <v>0.19</v>
      </c>
      <c r="Z198" s="314">
        <v>0.19</v>
      </c>
      <c r="AA198" s="314"/>
      <c r="AB198" s="314">
        <v>9.6652464000000007E-2</v>
      </c>
      <c r="AC198" s="314">
        <v>9.6652464000000007E-2</v>
      </c>
      <c r="AD198" s="314">
        <v>9.6652464000000007E-2</v>
      </c>
      <c r="AE198" s="314"/>
      <c r="AF198" s="314">
        <v>0.27</v>
      </c>
      <c r="AG198" s="314">
        <v>0.27</v>
      </c>
      <c r="AH198" s="314">
        <v>0.27</v>
      </c>
      <c r="AI198" s="314"/>
      <c r="AJ198" s="314">
        <v>0.15825133899999999</v>
      </c>
      <c r="AK198" s="314">
        <v>0.15825133899999999</v>
      </c>
      <c r="AL198" s="314">
        <v>0.15825133899999999</v>
      </c>
      <c r="AM198" s="316"/>
      <c r="AN198" s="316">
        <v>64</v>
      </c>
      <c r="AO198" s="316">
        <v>0.4</v>
      </c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76"/>
      <c r="BE198" s="176"/>
      <c r="BF198" s="319">
        <v>42917</v>
      </c>
      <c r="BG198" s="331">
        <v>0.89</v>
      </c>
      <c r="BH198" s="176"/>
      <c r="BI198" s="314"/>
      <c r="BJ198" s="84"/>
      <c r="BK198" s="84"/>
      <c r="BL198" s="84"/>
      <c r="BM198"/>
      <c r="BN198"/>
      <c r="BO198"/>
      <c r="BP198"/>
      <c r="BQ198"/>
      <c r="BR198" s="84"/>
      <c r="BS198" s="84"/>
      <c r="BT198" s="146">
        <f t="shared" si="3"/>
        <v>43132</v>
      </c>
      <c r="BU198" s="145">
        <v>5.4975545091301599E-2</v>
      </c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</row>
    <row r="199" spans="2:83" ht="12.75" x14ac:dyDescent="0.2">
      <c r="B199" s="329">
        <v>42064</v>
      </c>
      <c r="C199" s="316">
        <v>41.606000000000002</v>
      </c>
      <c r="D199" s="316">
        <v>41.606000000000002</v>
      </c>
      <c r="E199" s="316">
        <v>41.606000000000002</v>
      </c>
      <c r="F199" s="314"/>
      <c r="G199" s="316">
        <v>28.382000000000001</v>
      </c>
      <c r="H199" s="316">
        <v>28.382000000000001</v>
      </c>
      <c r="I199" s="316">
        <v>28.382000000000001</v>
      </c>
      <c r="J199" s="176"/>
      <c r="K199" s="319">
        <v>42948</v>
      </c>
      <c r="L199" s="316">
        <v>45.05</v>
      </c>
      <c r="M199" s="316">
        <v>45.05</v>
      </c>
      <c r="N199" s="316">
        <v>45.05</v>
      </c>
      <c r="O199" s="316"/>
      <c r="P199" s="316">
        <v>47.48</v>
      </c>
      <c r="Q199" s="316">
        <v>47.48</v>
      </c>
      <c r="R199" s="316">
        <v>47.48</v>
      </c>
      <c r="S199" s="316"/>
      <c r="T199" s="316">
        <v>1.702433109</v>
      </c>
      <c r="U199" s="316">
        <v>1.702433109</v>
      </c>
      <c r="V199" s="316">
        <v>1.702433109</v>
      </c>
      <c r="W199" s="316"/>
      <c r="X199" s="314">
        <v>0.19</v>
      </c>
      <c r="Y199" s="314">
        <v>0.19</v>
      </c>
      <c r="Z199" s="314">
        <v>0.19</v>
      </c>
      <c r="AA199" s="314"/>
      <c r="AB199" s="314">
        <v>9.6578366999999998E-2</v>
      </c>
      <c r="AC199" s="314">
        <v>9.6578366999999998E-2</v>
      </c>
      <c r="AD199" s="314">
        <v>9.6578366999999998E-2</v>
      </c>
      <c r="AE199" s="314"/>
      <c r="AF199" s="314">
        <v>0.27</v>
      </c>
      <c r="AG199" s="314">
        <v>0.27</v>
      </c>
      <c r="AH199" s="314">
        <v>0.27</v>
      </c>
      <c r="AI199" s="314"/>
      <c r="AJ199" s="314">
        <v>0.15791543</v>
      </c>
      <c r="AK199" s="314">
        <v>0.15791543</v>
      </c>
      <c r="AL199" s="314">
        <v>0.15791543</v>
      </c>
      <c r="AM199" s="316"/>
      <c r="AN199" s="316">
        <v>64</v>
      </c>
      <c r="AO199" s="316">
        <v>0.4</v>
      </c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76"/>
      <c r="BE199" s="176"/>
      <c r="BF199" s="319">
        <v>42948</v>
      </c>
      <c r="BG199" s="331">
        <v>0.89</v>
      </c>
      <c r="BH199" s="176"/>
      <c r="BI199" s="314"/>
      <c r="BJ199" s="84"/>
      <c r="BK199" s="84"/>
      <c r="BL199" s="84"/>
      <c r="BM199"/>
      <c r="BN199"/>
      <c r="BO199"/>
      <c r="BP199"/>
      <c r="BQ199"/>
      <c r="BR199" s="84"/>
      <c r="BS199" s="84"/>
      <c r="BT199" s="146">
        <f t="shared" si="3"/>
        <v>43160</v>
      </c>
      <c r="BU199" s="145">
        <v>5.5029585287510202E-2</v>
      </c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</row>
    <row r="200" spans="2:83" ht="12.75" x14ac:dyDescent="0.2">
      <c r="B200" s="329">
        <v>42095</v>
      </c>
      <c r="C200" s="316">
        <v>42.39</v>
      </c>
      <c r="D200" s="316">
        <v>42.39</v>
      </c>
      <c r="E200" s="316">
        <v>42.39</v>
      </c>
      <c r="F200" s="314"/>
      <c r="G200" s="316">
        <v>28.082000000000001</v>
      </c>
      <c r="H200" s="316">
        <v>28.082000000000001</v>
      </c>
      <c r="I200" s="316">
        <v>28.082000000000001</v>
      </c>
      <c r="J200" s="176"/>
      <c r="K200" s="319">
        <v>42979</v>
      </c>
      <c r="L200" s="316">
        <v>36.849000000000004</v>
      </c>
      <c r="M200" s="316">
        <v>36.849000000000004</v>
      </c>
      <c r="N200" s="316">
        <v>36.849000000000004</v>
      </c>
      <c r="O200" s="316"/>
      <c r="P200" s="316">
        <v>39.026000000000003</v>
      </c>
      <c r="Q200" s="316">
        <v>39.026000000000003</v>
      </c>
      <c r="R200" s="316">
        <v>39.026000000000003</v>
      </c>
      <c r="S200" s="316"/>
      <c r="T200" s="316">
        <v>1.702433109</v>
      </c>
      <c r="U200" s="316">
        <v>1.702433109</v>
      </c>
      <c r="V200" s="316">
        <v>1.702433109</v>
      </c>
      <c r="W200" s="316"/>
      <c r="X200" s="314">
        <v>0.19</v>
      </c>
      <c r="Y200" s="314">
        <v>0.19</v>
      </c>
      <c r="Z200" s="314">
        <v>0.19</v>
      </c>
      <c r="AA200" s="314"/>
      <c r="AB200" s="314">
        <v>9.6412537000000006E-2</v>
      </c>
      <c r="AC200" s="314">
        <v>9.6412537000000006E-2</v>
      </c>
      <c r="AD200" s="314">
        <v>9.6412537000000006E-2</v>
      </c>
      <c r="AE200" s="314"/>
      <c r="AF200" s="314">
        <v>0.27</v>
      </c>
      <c r="AG200" s="314">
        <v>0.27</v>
      </c>
      <c r="AH200" s="314">
        <v>0.27</v>
      </c>
      <c r="AI200" s="314"/>
      <c r="AJ200" s="314">
        <v>0.157388952</v>
      </c>
      <c r="AK200" s="314">
        <v>0.157388952</v>
      </c>
      <c r="AL200" s="314">
        <v>0.157388952</v>
      </c>
      <c r="AM200" s="316"/>
      <c r="AN200" s="316">
        <v>64</v>
      </c>
      <c r="AO200" s="316">
        <v>0.4</v>
      </c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76"/>
      <c r="BE200" s="176"/>
      <c r="BF200" s="319">
        <v>42979</v>
      </c>
      <c r="BG200" s="331">
        <v>0.89</v>
      </c>
      <c r="BH200" s="176"/>
      <c r="BI200" s="314"/>
      <c r="BJ200" s="84"/>
      <c r="BK200" s="84"/>
      <c r="BL200" s="84"/>
      <c r="BM200"/>
      <c r="BN200"/>
      <c r="BO200"/>
      <c r="BP200"/>
      <c r="BQ200"/>
      <c r="BR200" s="84"/>
      <c r="BS200" s="84"/>
      <c r="BT200" s="146">
        <f t="shared" si="3"/>
        <v>43191</v>
      </c>
      <c r="BU200" s="145">
        <v>5.5089415505875199E-2</v>
      </c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</row>
    <row r="201" spans="2:83" ht="12.75" x14ac:dyDescent="0.2">
      <c r="B201" s="329">
        <v>42125</v>
      </c>
      <c r="C201" s="316">
        <v>44.35</v>
      </c>
      <c r="D201" s="316">
        <v>44.35</v>
      </c>
      <c r="E201" s="316">
        <v>44.35</v>
      </c>
      <c r="F201" s="314"/>
      <c r="G201" s="316">
        <v>27.682000000000002</v>
      </c>
      <c r="H201" s="316">
        <v>27.682000000000002</v>
      </c>
      <c r="I201" s="316">
        <v>27.682000000000002</v>
      </c>
      <c r="J201" s="176"/>
      <c r="K201" s="319">
        <v>43009</v>
      </c>
      <c r="L201" s="316">
        <v>35.640999999999998</v>
      </c>
      <c r="M201" s="316">
        <v>35.640999999999998</v>
      </c>
      <c r="N201" s="316">
        <v>35.640999999999998</v>
      </c>
      <c r="O201" s="316"/>
      <c r="P201" s="316">
        <v>36.643999999999998</v>
      </c>
      <c r="Q201" s="316">
        <v>36.643999999999998</v>
      </c>
      <c r="R201" s="316">
        <v>36.643999999999998</v>
      </c>
      <c r="S201" s="316"/>
      <c r="T201" s="316">
        <v>1.702433109</v>
      </c>
      <c r="U201" s="316">
        <v>1.702433109</v>
      </c>
      <c r="V201" s="316">
        <v>1.702433109</v>
      </c>
      <c r="W201" s="316"/>
      <c r="X201" s="314">
        <v>0.19</v>
      </c>
      <c r="Y201" s="314">
        <v>0.19</v>
      </c>
      <c r="Z201" s="314">
        <v>0.19</v>
      </c>
      <c r="AA201" s="314"/>
      <c r="AB201" s="314">
        <v>9.6244291999999995E-2</v>
      </c>
      <c r="AC201" s="314">
        <v>9.6244291999999995E-2</v>
      </c>
      <c r="AD201" s="314">
        <v>9.6244291999999995E-2</v>
      </c>
      <c r="AE201" s="314"/>
      <c r="AF201" s="314">
        <v>0.27</v>
      </c>
      <c r="AG201" s="314">
        <v>0.27</v>
      </c>
      <c r="AH201" s="314">
        <v>0.27</v>
      </c>
      <c r="AI201" s="314"/>
      <c r="AJ201" s="314">
        <v>0.15691530300000001</v>
      </c>
      <c r="AK201" s="314">
        <v>0.15691530300000001</v>
      </c>
      <c r="AL201" s="314">
        <v>0.15691530300000001</v>
      </c>
      <c r="AM201" s="316"/>
      <c r="AN201" s="316">
        <v>65</v>
      </c>
      <c r="AO201" s="316">
        <v>0.4</v>
      </c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76"/>
      <c r="BE201" s="176"/>
      <c r="BF201" s="319">
        <v>43009</v>
      </c>
      <c r="BG201" s="331">
        <v>0.89</v>
      </c>
      <c r="BH201" s="176"/>
      <c r="BI201" s="314"/>
      <c r="BJ201" s="84"/>
      <c r="BK201" s="84"/>
      <c r="BL201" s="84"/>
      <c r="BM201"/>
      <c r="BN201"/>
      <c r="BO201"/>
      <c r="BP201"/>
      <c r="BQ201"/>
      <c r="BR201" s="84"/>
      <c r="BS201" s="84"/>
      <c r="BT201" s="146">
        <f t="shared" si="3"/>
        <v>43221</v>
      </c>
      <c r="BU201" s="145">
        <v>5.5147315718331799E-2</v>
      </c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</row>
    <row r="202" spans="2:83" ht="12.75" x14ac:dyDescent="0.2">
      <c r="B202" s="329">
        <v>42156</v>
      </c>
      <c r="C202" s="316">
        <v>49.4</v>
      </c>
      <c r="D202" s="316">
        <v>49.4</v>
      </c>
      <c r="E202" s="316">
        <v>49.4</v>
      </c>
      <c r="F202" s="314"/>
      <c r="G202" s="316">
        <v>28.282</v>
      </c>
      <c r="H202" s="316">
        <v>28.282</v>
      </c>
      <c r="I202" s="316">
        <v>28.282</v>
      </c>
      <c r="J202" s="176"/>
      <c r="K202" s="319">
        <v>43040</v>
      </c>
      <c r="L202" s="316">
        <v>35.890999999999998</v>
      </c>
      <c r="M202" s="316">
        <v>35.890999999999998</v>
      </c>
      <c r="N202" s="316">
        <v>35.890999999999998</v>
      </c>
      <c r="O202" s="316"/>
      <c r="P202" s="316">
        <v>36.143999999999998</v>
      </c>
      <c r="Q202" s="316">
        <v>36.143999999999998</v>
      </c>
      <c r="R202" s="316">
        <v>36.143999999999998</v>
      </c>
      <c r="S202" s="316"/>
      <c r="T202" s="316">
        <v>1.702433109</v>
      </c>
      <c r="U202" s="316">
        <v>1.702433109</v>
      </c>
      <c r="V202" s="316">
        <v>1.702433109</v>
      </c>
      <c r="W202" s="316"/>
      <c r="X202" s="314">
        <v>0.19</v>
      </c>
      <c r="Y202" s="314">
        <v>0.19</v>
      </c>
      <c r="Z202" s="314">
        <v>0.19</v>
      </c>
      <c r="AA202" s="314"/>
      <c r="AB202" s="314">
        <v>9.6105041000000002E-2</v>
      </c>
      <c r="AC202" s="314">
        <v>9.6105041000000002E-2</v>
      </c>
      <c r="AD202" s="314">
        <v>9.6105041000000002E-2</v>
      </c>
      <c r="AE202" s="314"/>
      <c r="AF202" s="314">
        <v>0.27</v>
      </c>
      <c r="AG202" s="314">
        <v>0.27</v>
      </c>
      <c r="AH202" s="314">
        <v>0.27</v>
      </c>
      <c r="AI202" s="314"/>
      <c r="AJ202" s="314">
        <v>0.15659568600000001</v>
      </c>
      <c r="AK202" s="314">
        <v>0.15659568600000001</v>
      </c>
      <c r="AL202" s="314">
        <v>0.15659568600000001</v>
      </c>
      <c r="AM202" s="316"/>
      <c r="AN202" s="316">
        <v>65</v>
      </c>
      <c r="AO202" s="316">
        <v>0.4</v>
      </c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76"/>
      <c r="BE202" s="176"/>
      <c r="BF202" s="319">
        <v>43040</v>
      </c>
      <c r="BG202" s="331">
        <v>0.89</v>
      </c>
      <c r="BH202" s="176"/>
      <c r="BI202" s="314"/>
      <c r="BJ202" s="84"/>
      <c r="BK202" s="84"/>
      <c r="BL202" s="84"/>
      <c r="BM202"/>
      <c r="BN202"/>
      <c r="BO202"/>
      <c r="BP202"/>
      <c r="BQ202"/>
      <c r="BR202" s="84"/>
      <c r="BS202" s="84"/>
      <c r="BT202" s="146">
        <f t="shared" si="3"/>
        <v>43252</v>
      </c>
      <c r="BU202" s="145">
        <v>5.5207145939042898E-2</v>
      </c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</row>
    <row r="203" spans="2:83" ht="12.75" x14ac:dyDescent="0.2">
      <c r="B203" s="329">
        <v>42186</v>
      </c>
      <c r="C203" s="316">
        <v>59.95</v>
      </c>
      <c r="D203" s="316">
        <v>59.95</v>
      </c>
      <c r="E203" s="316">
        <v>59.95</v>
      </c>
      <c r="F203" s="314"/>
      <c r="G203" s="316">
        <v>29.782</v>
      </c>
      <c r="H203" s="316">
        <v>29.782</v>
      </c>
      <c r="I203" s="316">
        <v>29.782</v>
      </c>
      <c r="J203" s="176"/>
      <c r="K203" s="319">
        <v>43070</v>
      </c>
      <c r="L203" s="316">
        <v>35.956000000000003</v>
      </c>
      <c r="M203" s="316">
        <v>35.956000000000003</v>
      </c>
      <c r="N203" s="316">
        <v>35.956000000000003</v>
      </c>
      <c r="O203" s="316"/>
      <c r="P203" s="316">
        <v>36.853999999999999</v>
      </c>
      <c r="Q203" s="316">
        <v>36.853999999999999</v>
      </c>
      <c r="R203" s="316">
        <v>36.853999999999999</v>
      </c>
      <c r="S203" s="316"/>
      <c r="T203" s="316">
        <v>1.702433109</v>
      </c>
      <c r="U203" s="316">
        <v>1.702433109</v>
      </c>
      <c r="V203" s="316">
        <v>1.702433109</v>
      </c>
      <c r="W203" s="316"/>
      <c r="X203" s="314">
        <v>0.19</v>
      </c>
      <c r="Y203" s="314">
        <v>0.19</v>
      </c>
      <c r="Z203" s="314">
        <v>0.19</v>
      </c>
      <c r="AA203" s="314"/>
      <c r="AB203" s="314">
        <v>9.6060013E-2</v>
      </c>
      <c r="AC203" s="314">
        <v>9.6060013E-2</v>
      </c>
      <c r="AD203" s="314">
        <v>9.6060013E-2</v>
      </c>
      <c r="AE203" s="314"/>
      <c r="AF203" s="314">
        <v>0.27</v>
      </c>
      <c r="AG203" s="314">
        <v>0.27</v>
      </c>
      <c r="AH203" s="314">
        <v>0.27</v>
      </c>
      <c r="AI203" s="314"/>
      <c r="AJ203" s="314">
        <v>0.15637358900000001</v>
      </c>
      <c r="AK203" s="314">
        <v>0.15637358900000001</v>
      </c>
      <c r="AL203" s="314">
        <v>0.15637358900000001</v>
      </c>
      <c r="AM203" s="316"/>
      <c r="AN203" s="316">
        <v>65</v>
      </c>
      <c r="AO203" s="316">
        <v>0.4</v>
      </c>
      <c r="AP203" s="176"/>
      <c r="AQ203" s="176"/>
      <c r="AR203" s="176"/>
      <c r="AS203" s="176"/>
      <c r="AT203" s="176"/>
      <c r="AU203" s="176"/>
      <c r="AV203" s="176"/>
      <c r="AW203" s="176"/>
      <c r="AX203" s="176"/>
      <c r="AY203" s="176"/>
      <c r="AZ203" s="176"/>
      <c r="BA203" s="176"/>
      <c r="BB203" s="176"/>
      <c r="BC203" s="176"/>
      <c r="BD203" s="176"/>
      <c r="BE203" s="176"/>
      <c r="BF203" s="319">
        <v>43070</v>
      </c>
      <c r="BG203" s="331">
        <v>0.89</v>
      </c>
      <c r="BH203" s="176"/>
      <c r="BI203" s="314"/>
      <c r="BJ203" s="84"/>
      <c r="BK203" s="84"/>
      <c r="BL203" s="84"/>
      <c r="BM203"/>
      <c r="BN203"/>
      <c r="BO203"/>
      <c r="BP203"/>
      <c r="BQ203"/>
      <c r="BR203" s="84"/>
      <c r="BS203" s="84"/>
      <c r="BT203" s="146">
        <f t="shared" si="3"/>
        <v>43282</v>
      </c>
      <c r="BU203" s="145">
        <v>5.5265046153769599E-2</v>
      </c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</row>
    <row r="204" spans="2:83" ht="12.75" x14ac:dyDescent="0.2">
      <c r="B204" s="329">
        <v>42217</v>
      </c>
      <c r="C204" s="316">
        <v>59.55</v>
      </c>
      <c r="D204" s="316">
        <v>59.55</v>
      </c>
      <c r="E204" s="316">
        <v>59.55</v>
      </c>
      <c r="F204" s="314"/>
      <c r="G204" s="316">
        <v>29.832000000000001</v>
      </c>
      <c r="H204" s="316">
        <v>29.832000000000001</v>
      </c>
      <c r="I204" s="316">
        <v>29.832000000000001</v>
      </c>
      <c r="J204" s="176"/>
      <c r="K204" s="319">
        <v>43101</v>
      </c>
      <c r="L204" s="316">
        <v>42.243000000000002</v>
      </c>
      <c r="M204" s="316">
        <v>42.243000000000002</v>
      </c>
      <c r="N204" s="316">
        <v>42.243000000000002</v>
      </c>
      <c r="O204" s="316"/>
      <c r="P204" s="316">
        <v>40.302</v>
      </c>
      <c r="Q204" s="316">
        <v>40.302</v>
      </c>
      <c r="R204" s="316">
        <v>40.302</v>
      </c>
      <c r="S204" s="316"/>
      <c r="T204" s="316">
        <v>1.702433109</v>
      </c>
      <c r="U204" s="316">
        <v>1.702433109</v>
      </c>
      <c r="V204" s="316">
        <v>1.702433109</v>
      </c>
      <c r="W204" s="316"/>
      <c r="X204" s="314">
        <v>0.19</v>
      </c>
      <c r="Y204" s="314">
        <v>0.19</v>
      </c>
      <c r="Z204" s="314">
        <v>0.19</v>
      </c>
      <c r="AA204" s="314"/>
      <c r="AB204" s="314">
        <v>9.6064121000000002E-2</v>
      </c>
      <c r="AC204" s="314">
        <v>9.6064121000000002E-2</v>
      </c>
      <c r="AD204" s="314">
        <v>9.6064121000000002E-2</v>
      </c>
      <c r="AE204" s="314"/>
      <c r="AF204" s="314">
        <v>0.27</v>
      </c>
      <c r="AG204" s="314">
        <v>0.27</v>
      </c>
      <c r="AH204" s="314">
        <v>0.27</v>
      </c>
      <c r="AI204" s="314"/>
      <c r="AJ204" s="314">
        <v>0.15620599800000001</v>
      </c>
      <c r="AK204" s="314">
        <v>0.15620599800000001</v>
      </c>
      <c r="AL204" s="314">
        <v>0.15620599800000001</v>
      </c>
      <c r="AM204" s="316"/>
      <c r="AN204" s="316">
        <v>66</v>
      </c>
      <c r="AO204" s="316">
        <v>0.4</v>
      </c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319">
        <v>43101</v>
      </c>
      <c r="BG204" s="331">
        <v>0.89</v>
      </c>
      <c r="BH204" s="176"/>
      <c r="BI204" s="314"/>
      <c r="BJ204" s="84"/>
      <c r="BK204" s="84"/>
      <c r="BL204" s="84"/>
      <c r="BM204"/>
      <c r="BN204"/>
      <c r="BO204"/>
      <c r="BP204"/>
      <c r="BQ204"/>
      <c r="BR204" s="84"/>
      <c r="BS204" s="84"/>
      <c r="BT204" s="146">
        <f t="shared" si="3"/>
        <v>43313</v>
      </c>
      <c r="BU204" s="145">
        <v>5.5324876376826801E-2</v>
      </c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</row>
    <row r="205" spans="2:83" ht="12.75" x14ac:dyDescent="0.2">
      <c r="B205" s="329">
        <v>42248</v>
      </c>
      <c r="C205" s="316">
        <v>45.3</v>
      </c>
      <c r="D205" s="316">
        <v>45.3</v>
      </c>
      <c r="E205" s="316">
        <v>45.3</v>
      </c>
      <c r="F205" s="314"/>
      <c r="G205" s="316">
        <v>26.783000000000001</v>
      </c>
      <c r="H205" s="316">
        <v>26.783000000000001</v>
      </c>
      <c r="I205" s="316">
        <v>26.783000000000001</v>
      </c>
      <c r="J205" s="176"/>
      <c r="K205" s="319">
        <v>43132</v>
      </c>
      <c r="L205" s="316">
        <v>40.993000000000002</v>
      </c>
      <c r="M205" s="316">
        <v>40.993000000000002</v>
      </c>
      <c r="N205" s="316">
        <v>40.993000000000002</v>
      </c>
      <c r="O205" s="316"/>
      <c r="P205" s="316">
        <v>39.552</v>
      </c>
      <c r="Q205" s="316">
        <v>39.552</v>
      </c>
      <c r="R205" s="316">
        <v>39.552</v>
      </c>
      <c r="S205" s="316"/>
      <c r="T205" s="316">
        <v>1.702433109</v>
      </c>
      <c r="U205" s="316">
        <v>1.702433109</v>
      </c>
      <c r="V205" s="316">
        <v>1.702433109</v>
      </c>
      <c r="W205" s="316"/>
      <c r="X205" s="314">
        <v>0.19</v>
      </c>
      <c r="Y205" s="314">
        <v>0.19</v>
      </c>
      <c r="Z205" s="314">
        <v>0.19</v>
      </c>
      <c r="AA205" s="314"/>
      <c r="AB205" s="314">
        <v>9.5987728000000008E-2</v>
      </c>
      <c r="AC205" s="314">
        <v>9.5987728000000008E-2</v>
      </c>
      <c r="AD205" s="314">
        <v>9.5987728000000008E-2</v>
      </c>
      <c r="AE205" s="314"/>
      <c r="AF205" s="314">
        <v>0.27</v>
      </c>
      <c r="AG205" s="314">
        <v>0.27</v>
      </c>
      <c r="AH205" s="314">
        <v>0.27</v>
      </c>
      <c r="AI205" s="314"/>
      <c r="AJ205" s="314">
        <v>0.155954185</v>
      </c>
      <c r="AK205" s="314">
        <v>0.155954185</v>
      </c>
      <c r="AL205" s="314">
        <v>0.155954185</v>
      </c>
      <c r="AM205" s="316"/>
      <c r="AN205" s="316">
        <v>66</v>
      </c>
      <c r="AO205" s="316">
        <v>0.4</v>
      </c>
      <c r="AP205" s="176"/>
      <c r="AQ205" s="176"/>
      <c r="AR205" s="176"/>
      <c r="AS205" s="176"/>
      <c r="AT205" s="176"/>
      <c r="AU205" s="176"/>
      <c r="AV205" s="176"/>
      <c r="AW205" s="176"/>
      <c r="AX205" s="176"/>
      <c r="AY205" s="176"/>
      <c r="AZ205" s="176"/>
      <c r="BA205" s="176"/>
      <c r="BB205" s="176"/>
      <c r="BC205" s="176"/>
      <c r="BD205" s="176"/>
      <c r="BE205" s="176"/>
      <c r="BF205" s="319">
        <v>43132</v>
      </c>
      <c r="BG205" s="331">
        <v>0.89</v>
      </c>
      <c r="BH205" s="176"/>
      <c r="BI205" s="314"/>
      <c r="BJ205" s="84"/>
      <c r="BK205" s="84"/>
      <c r="BL205" s="84"/>
      <c r="BM205"/>
      <c r="BN205"/>
      <c r="BO205"/>
      <c r="BP205"/>
      <c r="BQ205"/>
      <c r="BR205" s="84"/>
      <c r="BS205" s="84"/>
      <c r="BT205" s="146">
        <f t="shared" si="3"/>
        <v>43344</v>
      </c>
      <c r="BU205" s="145">
        <v>5.5384706601076E-2</v>
      </c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</row>
    <row r="206" spans="2:83" ht="12.75" x14ac:dyDescent="0.2">
      <c r="B206" s="329">
        <v>42278</v>
      </c>
      <c r="C206" s="316">
        <v>43.52</v>
      </c>
      <c r="D206" s="316">
        <v>43.52</v>
      </c>
      <c r="E206" s="316">
        <v>43.52</v>
      </c>
      <c r="F206" s="314"/>
      <c r="G206" s="316">
        <v>26.414999999999999</v>
      </c>
      <c r="H206" s="316">
        <v>26.414999999999999</v>
      </c>
      <c r="I206" s="316">
        <v>26.414999999999999</v>
      </c>
      <c r="J206" s="176"/>
      <c r="K206" s="319">
        <v>43160</v>
      </c>
      <c r="L206" s="316">
        <v>39.57</v>
      </c>
      <c r="M206" s="316">
        <v>39.57</v>
      </c>
      <c r="N206" s="316">
        <v>39.57</v>
      </c>
      <c r="O206" s="316"/>
      <c r="P206" s="316">
        <v>38.71</v>
      </c>
      <c r="Q206" s="316">
        <v>38.71</v>
      </c>
      <c r="R206" s="316">
        <v>38.71</v>
      </c>
      <c r="S206" s="316"/>
      <c r="T206" s="316">
        <v>1.702433109</v>
      </c>
      <c r="U206" s="316">
        <v>1.702433109</v>
      </c>
      <c r="V206" s="316">
        <v>1.702433109</v>
      </c>
      <c r="W206" s="316"/>
      <c r="X206" s="314">
        <v>0.19</v>
      </c>
      <c r="Y206" s="314">
        <v>0.19</v>
      </c>
      <c r="Z206" s="314">
        <v>0.19</v>
      </c>
      <c r="AA206" s="314"/>
      <c r="AB206" s="314">
        <v>9.5793827999999998E-2</v>
      </c>
      <c r="AC206" s="314">
        <v>9.5793827999999998E-2</v>
      </c>
      <c r="AD206" s="314">
        <v>9.5793827999999998E-2</v>
      </c>
      <c r="AE206" s="314"/>
      <c r="AF206" s="314">
        <v>0.27</v>
      </c>
      <c r="AG206" s="314">
        <v>0.27</v>
      </c>
      <c r="AH206" s="314">
        <v>0.27</v>
      </c>
      <c r="AI206" s="314"/>
      <c r="AJ206" s="314">
        <v>0.15554965300000001</v>
      </c>
      <c r="AK206" s="314">
        <v>0.15554965300000001</v>
      </c>
      <c r="AL206" s="314">
        <v>0.15554965300000001</v>
      </c>
      <c r="AM206" s="316"/>
      <c r="AN206" s="316">
        <v>66</v>
      </c>
      <c r="AO206" s="316">
        <v>0.4</v>
      </c>
      <c r="AP206" s="176"/>
      <c r="AQ206" s="176"/>
      <c r="AR206" s="176"/>
      <c r="AS206" s="176"/>
      <c r="AT206" s="176"/>
      <c r="AU206" s="176"/>
      <c r="AV206" s="176"/>
      <c r="AW206" s="176"/>
      <c r="AX206" s="176"/>
      <c r="AY206" s="176"/>
      <c r="AZ206" s="176"/>
      <c r="BA206" s="176"/>
      <c r="BB206" s="176"/>
      <c r="BC206" s="176"/>
      <c r="BD206" s="176"/>
      <c r="BE206" s="176"/>
      <c r="BF206" s="319">
        <v>43160</v>
      </c>
      <c r="BG206" s="331">
        <v>0.89</v>
      </c>
      <c r="BH206" s="176"/>
      <c r="BI206" s="314"/>
      <c r="BJ206" s="84"/>
      <c r="BK206" s="84"/>
      <c r="BL206" s="84"/>
      <c r="BM206"/>
      <c r="BN206"/>
      <c r="BO206"/>
      <c r="BP206"/>
      <c r="BQ206"/>
      <c r="BR206" s="84"/>
      <c r="BS206" s="84"/>
      <c r="BT206" s="146">
        <f t="shared" si="3"/>
        <v>43374</v>
      </c>
      <c r="BU206" s="145">
        <v>5.5442606819226199E-2</v>
      </c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</row>
    <row r="207" spans="2:83" ht="12.75" x14ac:dyDescent="0.2">
      <c r="B207" s="329">
        <v>42309</v>
      </c>
      <c r="C207" s="316">
        <v>42.52</v>
      </c>
      <c r="D207" s="316">
        <v>42.52</v>
      </c>
      <c r="E207" s="316">
        <v>42.52</v>
      </c>
      <c r="F207" s="314"/>
      <c r="G207" s="316">
        <v>26.515000000000001</v>
      </c>
      <c r="H207" s="316">
        <v>26.515000000000001</v>
      </c>
      <c r="I207" s="316">
        <v>26.515000000000001</v>
      </c>
      <c r="J207" s="176"/>
      <c r="K207" s="319">
        <v>43191</v>
      </c>
      <c r="L207" s="316">
        <v>38.838999999999999</v>
      </c>
      <c r="M207" s="316">
        <v>38.838999999999999</v>
      </c>
      <c r="N207" s="316">
        <v>38.838999999999999</v>
      </c>
      <c r="O207" s="316"/>
      <c r="P207" s="316">
        <v>37.697000000000003</v>
      </c>
      <c r="Q207" s="316">
        <v>37.697000000000003</v>
      </c>
      <c r="R207" s="316">
        <v>37.697000000000003</v>
      </c>
      <c r="S207" s="316"/>
      <c r="T207" s="316">
        <v>1.702433109</v>
      </c>
      <c r="U207" s="316">
        <v>1.702433109</v>
      </c>
      <c r="V207" s="316">
        <v>1.702433109</v>
      </c>
      <c r="W207" s="316"/>
      <c r="X207" s="314">
        <v>0.19</v>
      </c>
      <c r="Y207" s="314">
        <v>0.19</v>
      </c>
      <c r="Z207" s="314">
        <v>0.19</v>
      </c>
      <c r="AA207" s="314"/>
      <c r="AB207" s="314">
        <v>9.5716087000000005E-2</v>
      </c>
      <c r="AC207" s="314">
        <v>9.5716087000000005E-2</v>
      </c>
      <c r="AD207" s="314">
        <v>9.5716087000000005E-2</v>
      </c>
      <c r="AE207" s="314"/>
      <c r="AF207" s="314">
        <v>0.27</v>
      </c>
      <c r="AG207" s="314">
        <v>0.27</v>
      </c>
      <c r="AH207" s="314">
        <v>0.27</v>
      </c>
      <c r="AI207" s="314"/>
      <c r="AJ207" s="314">
        <v>0.155295511</v>
      </c>
      <c r="AK207" s="314">
        <v>0.155295511</v>
      </c>
      <c r="AL207" s="314">
        <v>0.155295511</v>
      </c>
      <c r="AM207" s="316"/>
      <c r="AN207" s="316">
        <v>67</v>
      </c>
      <c r="AO207" s="316">
        <v>0.4</v>
      </c>
      <c r="AP207" s="176"/>
      <c r="AQ207" s="176"/>
      <c r="AR207" s="176"/>
      <c r="AS207" s="176"/>
      <c r="AT207" s="176"/>
      <c r="AU207" s="176"/>
      <c r="AV207" s="176"/>
      <c r="AW207" s="176"/>
      <c r="AX207" s="176"/>
      <c r="AY207" s="176"/>
      <c r="AZ207" s="176"/>
      <c r="BA207" s="176"/>
      <c r="BB207" s="176"/>
      <c r="BC207" s="176"/>
      <c r="BD207" s="176"/>
      <c r="BE207" s="176"/>
      <c r="BF207" s="319">
        <v>43191</v>
      </c>
      <c r="BG207" s="331">
        <v>0.89</v>
      </c>
      <c r="BH207" s="176"/>
      <c r="BI207" s="314"/>
      <c r="BJ207" s="84"/>
      <c r="BK207" s="84"/>
      <c r="BL207" s="84"/>
      <c r="BM207"/>
      <c r="BN207"/>
      <c r="BO207"/>
      <c r="BP207"/>
      <c r="BQ207"/>
      <c r="BR207" s="84"/>
      <c r="BS207" s="84"/>
      <c r="BT207" s="146">
        <f t="shared" si="3"/>
        <v>43405</v>
      </c>
      <c r="BU207" s="145">
        <v>5.5502437045821501E-2</v>
      </c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</row>
    <row r="208" spans="2:83" ht="12.75" x14ac:dyDescent="0.2">
      <c r="B208" s="329">
        <v>42339</v>
      </c>
      <c r="C208" s="316">
        <v>43.42</v>
      </c>
      <c r="D208" s="316">
        <v>43.42</v>
      </c>
      <c r="E208" s="316">
        <v>43.42</v>
      </c>
      <c r="F208" s="314"/>
      <c r="G208" s="316">
        <v>28.364999999999998</v>
      </c>
      <c r="H208" s="316">
        <v>28.364999999999998</v>
      </c>
      <c r="I208" s="316">
        <v>28.364999999999998</v>
      </c>
      <c r="J208" s="176"/>
      <c r="K208" s="319">
        <v>43221</v>
      </c>
      <c r="L208" s="316">
        <v>40.013000000000005</v>
      </c>
      <c r="M208" s="316">
        <v>40.013000000000005</v>
      </c>
      <c r="N208" s="316">
        <v>40.013000000000005</v>
      </c>
      <c r="O208" s="316"/>
      <c r="P208" s="316">
        <v>40.743000000000002</v>
      </c>
      <c r="Q208" s="316">
        <v>40.743000000000002</v>
      </c>
      <c r="R208" s="316">
        <v>40.743000000000002</v>
      </c>
      <c r="S208" s="316"/>
      <c r="T208" s="316">
        <v>1.702433109</v>
      </c>
      <c r="U208" s="316">
        <v>1.702433109</v>
      </c>
      <c r="V208" s="316">
        <v>1.702433109</v>
      </c>
      <c r="W208" s="316"/>
      <c r="X208" s="314">
        <v>0.19</v>
      </c>
      <c r="Y208" s="314">
        <v>0.19</v>
      </c>
      <c r="Z208" s="314">
        <v>0.19</v>
      </c>
      <c r="AA208" s="314"/>
      <c r="AB208" s="314">
        <v>9.5738959999999998E-2</v>
      </c>
      <c r="AC208" s="314">
        <v>9.5738959999999998E-2</v>
      </c>
      <c r="AD208" s="314">
        <v>9.5738959999999998E-2</v>
      </c>
      <c r="AE208" s="314"/>
      <c r="AF208" s="314">
        <v>0.27</v>
      </c>
      <c r="AG208" s="314">
        <v>0.27</v>
      </c>
      <c r="AH208" s="314">
        <v>0.27</v>
      </c>
      <c r="AI208" s="314"/>
      <c r="AJ208" s="314">
        <v>0.15525967200000002</v>
      </c>
      <c r="AK208" s="314">
        <v>0.15525967200000002</v>
      </c>
      <c r="AL208" s="314">
        <v>0.15525967200000002</v>
      </c>
      <c r="AM208" s="316"/>
      <c r="AN208" s="316">
        <v>67</v>
      </c>
      <c r="AO208" s="316">
        <v>0.4</v>
      </c>
      <c r="AP208" s="176"/>
      <c r="AQ208" s="176"/>
      <c r="AR208" s="176"/>
      <c r="AS208" s="176"/>
      <c r="AT208" s="176"/>
      <c r="AU208" s="176"/>
      <c r="AV208" s="176"/>
      <c r="AW208" s="176"/>
      <c r="AX208" s="176"/>
      <c r="AY208" s="176"/>
      <c r="AZ208" s="176"/>
      <c r="BA208" s="176"/>
      <c r="BB208" s="176"/>
      <c r="BC208" s="176"/>
      <c r="BD208" s="176"/>
      <c r="BE208" s="176"/>
      <c r="BF208" s="319">
        <v>43221</v>
      </c>
      <c r="BG208" s="331">
        <v>0.89</v>
      </c>
      <c r="BH208" s="176"/>
      <c r="BI208" s="314"/>
      <c r="BJ208" s="84"/>
      <c r="BK208" s="84"/>
      <c r="BL208" s="84"/>
      <c r="BM208"/>
      <c r="BN208"/>
      <c r="BO208"/>
      <c r="BP208"/>
      <c r="BQ208"/>
      <c r="BR208" s="84"/>
      <c r="BS208" s="84"/>
      <c r="BT208" s="146">
        <f t="shared" si="3"/>
        <v>43435</v>
      </c>
      <c r="BU208" s="145">
        <v>5.5560337266241398E-2</v>
      </c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</row>
    <row r="209" spans="2:83" ht="12.75" x14ac:dyDescent="0.2">
      <c r="B209" s="329">
        <v>42370</v>
      </c>
      <c r="C209" s="316">
        <v>44.42</v>
      </c>
      <c r="D209" s="316">
        <v>44.42</v>
      </c>
      <c r="E209" s="316">
        <v>44.42</v>
      </c>
      <c r="F209" s="314"/>
      <c r="G209" s="316">
        <v>29.232000000000003</v>
      </c>
      <c r="H209" s="316">
        <v>29.232000000000003</v>
      </c>
      <c r="I209" s="316">
        <v>29.232000000000003</v>
      </c>
      <c r="J209" s="176"/>
      <c r="K209" s="319">
        <v>43252</v>
      </c>
      <c r="L209" s="316">
        <v>48.53</v>
      </c>
      <c r="M209" s="316">
        <v>48.53</v>
      </c>
      <c r="N209" s="316">
        <v>48.53</v>
      </c>
      <c r="O209" s="316"/>
      <c r="P209" s="316">
        <v>49.963000000000001</v>
      </c>
      <c r="Q209" s="316">
        <v>49.963000000000001</v>
      </c>
      <c r="R209" s="316">
        <v>49.963000000000001</v>
      </c>
      <c r="S209" s="316"/>
      <c r="T209" s="316">
        <v>1.702433109</v>
      </c>
      <c r="U209" s="316">
        <v>1.702433109</v>
      </c>
      <c r="V209" s="316">
        <v>1.702433109</v>
      </c>
      <c r="W209" s="316"/>
      <c r="X209" s="314">
        <v>0.19</v>
      </c>
      <c r="Y209" s="314">
        <v>0.19</v>
      </c>
      <c r="Z209" s="314">
        <v>0.19</v>
      </c>
      <c r="AA209" s="314"/>
      <c r="AB209" s="314">
        <v>9.5683040999999996E-2</v>
      </c>
      <c r="AC209" s="314">
        <v>9.5683040999999996E-2</v>
      </c>
      <c r="AD209" s="314">
        <v>9.5683040999999996E-2</v>
      </c>
      <c r="AE209" s="314"/>
      <c r="AF209" s="314">
        <v>0.27</v>
      </c>
      <c r="AG209" s="314">
        <v>0.27</v>
      </c>
      <c r="AH209" s="314">
        <v>0.27</v>
      </c>
      <c r="AI209" s="314"/>
      <c r="AJ209" s="314">
        <v>0.15511106</v>
      </c>
      <c r="AK209" s="314">
        <v>0.15511106</v>
      </c>
      <c r="AL209" s="314">
        <v>0.15511106</v>
      </c>
      <c r="AM209" s="316"/>
      <c r="AN209" s="316">
        <v>67</v>
      </c>
      <c r="AO209" s="316">
        <v>0.4</v>
      </c>
      <c r="AP209" s="176"/>
      <c r="AQ209" s="176"/>
      <c r="AR209" s="176"/>
      <c r="AS209" s="176"/>
      <c r="AT209" s="176"/>
      <c r="AU209" s="176"/>
      <c r="AV209" s="176"/>
      <c r="AW209" s="176"/>
      <c r="AX209" s="176"/>
      <c r="AY209" s="176"/>
      <c r="AZ209" s="176"/>
      <c r="BA209" s="176"/>
      <c r="BB209" s="176"/>
      <c r="BC209" s="176"/>
      <c r="BD209" s="176"/>
      <c r="BE209" s="176"/>
      <c r="BF209" s="319">
        <v>43252</v>
      </c>
      <c r="BG209" s="331">
        <v>0.89</v>
      </c>
      <c r="BH209" s="176"/>
      <c r="BI209" s="314"/>
      <c r="BJ209" s="84"/>
      <c r="BK209" s="84"/>
      <c r="BL209" s="84"/>
      <c r="BM209"/>
      <c r="BN209"/>
      <c r="BO209"/>
      <c r="BP209"/>
      <c r="BQ209"/>
      <c r="BR209" s="84"/>
      <c r="BS209" s="84"/>
      <c r="BT209" s="146">
        <f t="shared" si="3"/>
        <v>43466</v>
      </c>
      <c r="BU209" s="145">
        <v>5.5620167495181998E-2</v>
      </c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</row>
    <row r="210" spans="2:83" ht="12.75" x14ac:dyDescent="0.2">
      <c r="B210" s="329">
        <v>42401</v>
      </c>
      <c r="C210" s="316">
        <v>43.67</v>
      </c>
      <c r="D210" s="316">
        <v>43.67</v>
      </c>
      <c r="E210" s="316">
        <v>43.67</v>
      </c>
      <c r="F210" s="314"/>
      <c r="G210" s="316">
        <v>30.182000000000002</v>
      </c>
      <c r="H210" s="316">
        <v>30.182000000000002</v>
      </c>
      <c r="I210" s="316">
        <v>30.182000000000002</v>
      </c>
      <c r="J210" s="176"/>
      <c r="K210" s="319">
        <v>43282</v>
      </c>
      <c r="L210" s="316">
        <v>48.2</v>
      </c>
      <c r="M210" s="316">
        <v>48.2</v>
      </c>
      <c r="N210" s="316">
        <v>48.2</v>
      </c>
      <c r="O210" s="316"/>
      <c r="P210" s="316">
        <v>51.13</v>
      </c>
      <c r="Q210" s="316">
        <v>51.13</v>
      </c>
      <c r="R210" s="316">
        <v>51.13</v>
      </c>
      <c r="S210" s="316"/>
      <c r="T210" s="316">
        <v>1.702433109</v>
      </c>
      <c r="U210" s="316">
        <v>1.702433109</v>
      </c>
      <c r="V210" s="316">
        <v>1.702433109</v>
      </c>
      <c r="W210" s="316"/>
      <c r="X210" s="314">
        <v>0.19</v>
      </c>
      <c r="Y210" s="314">
        <v>0.19</v>
      </c>
      <c r="Z210" s="314">
        <v>0.19</v>
      </c>
      <c r="AA210" s="314"/>
      <c r="AB210" s="314">
        <v>9.5648421999999997E-2</v>
      </c>
      <c r="AC210" s="314">
        <v>9.5648421999999997E-2</v>
      </c>
      <c r="AD210" s="314">
        <v>9.5648421999999997E-2</v>
      </c>
      <c r="AE210" s="314"/>
      <c r="AF210" s="314">
        <v>0.27</v>
      </c>
      <c r="AG210" s="314">
        <v>0.27</v>
      </c>
      <c r="AH210" s="314">
        <v>0.27</v>
      </c>
      <c r="AI210" s="314"/>
      <c r="AJ210" s="314">
        <v>0.15496674299999999</v>
      </c>
      <c r="AK210" s="314">
        <v>0.15496674299999999</v>
      </c>
      <c r="AL210" s="314">
        <v>0.15496674299999999</v>
      </c>
      <c r="AM210" s="316"/>
      <c r="AN210" s="316">
        <v>68</v>
      </c>
      <c r="AO210" s="316">
        <v>0.4</v>
      </c>
      <c r="AP210" s="176"/>
      <c r="AQ210" s="176"/>
      <c r="AR210" s="176"/>
      <c r="AS210" s="176"/>
      <c r="AT210" s="176"/>
      <c r="AU210" s="176"/>
      <c r="AV210" s="176"/>
      <c r="AW210" s="176"/>
      <c r="AX210" s="176"/>
      <c r="AY210" s="176"/>
      <c r="AZ210" s="176"/>
      <c r="BA210" s="176"/>
      <c r="BB210" s="176"/>
      <c r="BC210" s="176"/>
      <c r="BD210" s="176"/>
      <c r="BE210" s="176"/>
      <c r="BF210" s="319">
        <v>43282</v>
      </c>
      <c r="BG210" s="331">
        <v>0.89</v>
      </c>
      <c r="BH210" s="176"/>
      <c r="BI210" s="314"/>
      <c r="BJ210" s="84"/>
      <c r="BK210" s="84"/>
      <c r="BL210" s="84"/>
      <c r="BM210"/>
      <c r="BN210"/>
      <c r="BO210"/>
      <c r="BP210"/>
      <c r="BQ210"/>
      <c r="BR210" s="84"/>
      <c r="BS210" s="84"/>
      <c r="BT210" s="146">
        <f t="shared" si="3"/>
        <v>43497</v>
      </c>
      <c r="BU210" s="145">
        <v>5.5679997725313998E-2</v>
      </c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</row>
    <row r="211" spans="2:83" ht="12.75" x14ac:dyDescent="0.2">
      <c r="B211" s="329">
        <v>42430</v>
      </c>
      <c r="C211" s="316">
        <v>42.106000000000002</v>
      </c>
      <c r="D211" s="316">
        <v>42.106000000000002</v>
      </c>
      <c r="E211" s="316">
        <v>42.106000000000002</v>
      </c>
      <c r="F211" s="314"/>
      <c r="G211" s="316">
        <v>29.132000000000001</v>
      </c>
      <c r="H211" s="316">
        <v>29.132000000000001</v>
      </c>
      <c r="I211" s="316">
        <v>29.132000000000001</v>
      </c>
      <c r="J211" s="176"/>
      <c r="K211" s="319">
        <v>43313</v>
      </c>
      <c r="L211" s="316">
        <v>46.05</v>
      </c>
      <c r="M211" s="316">
        <v>46.05</v>
      </c>
      <c r="N211" s="316">
        <v>46.05</v>
      </c>
      <c r="O211" s="316"/>
      <c r="P211" s="316">
        <v>48.48</v>
      </c>
      <c r="Q211" s="316">
        <v>48.48</v>
      </c>
      <c r="R211" s="316">
        <v>48.48</v>
      </c>
      <c r="S211" s="316"/>
      <c r="T211" s="316">
        <v>1.702433109</v>
      </c>
      <c r="U211" s="316">
        <v>1.702433109</v>
      </c>
      <c r="V211" s="316">
        <v>1.702433109</v>
      </c>
      <c r="W211" s="316"/>
      <c r="X211" s="314">
        <v>0.19</v>
      </c>
      <c r="Y211" s="314">
        <v>0.19</v>
      </c>
      <c r="Z211" s="314">
        <v>0.19</v>
      </c>
      <c r="AA211" s="314"/>
      <c r="AB211" s="314">
        <v>9.5573162000000003E-2</v>
      </c>
      <c r="AC211" s="314">
        <v>9.5573162000000003E-2</v>
      </c>
      <c r="AD211" s="314">
        <v>9.5573162000000003E-2</v>
      </c>
      <c r="AE211" s="314"/>
      <c r="AF211" s="314">
        <v>0.27</v>
      </c>
      <c r="AG211" s="314">
        <v>0.27</v>
      </c>
      <c r="AH211" s="314">
        <v>0.27</v>
      </c>
      <c r="AI211" s="314"/>
      <c r="AJ211" s="314">
        <v>0.15465883699999999</v>
      </c>
      <c r="AK211" s="314">
        <v>0.15465883699999999</v>
      </c>
      <c r="AL211" s="314">
        <v>0.15465883699999999</v>
      </c>
      <c r="AM211" s="316"/>
      <c r="AN211" s="316">
        <v>68</v>
      </c>
      <c r="AO211" s="316">
        <v>0.4</v>
      </c>
      <c r="AP211" s="176"/>
      <c r="AQ211" s="176"/>
      <c r="AR211" s="176"/>
      <c r="AS211" s="176"/>
      <c r="AT211" s="176"/>
      <c r="AU211" s="176"/>
      <c r="AV211" s="176"/>
      <c r="AW211" s="176"/>
      <c r="AX211" s="176"/>
      <c r="AY211" s="176"/>
      <c r="AZ211" s="176"/>
      <c r="BA211" s="176"/>
      <c r="BB211" s="176"/>
      <c r="BC211" s="176"/>
      <c r="BD211" s="176"/>
      <c r="BE211" s="176"/>
      <c r="BF211" s="319">
        <v>43313</v>
      </c>
      <c r="BG211" s="331">
        <v>0.89</v>
      </c>
      <c r="BH211" s="176"/>
      <c r="BI211" s="314"/>
      <c r="BJ211" s="84"/>
      <c r="BK211" s="84"/>
      <c r="BL211" s="84"/>
      <c r="BM211"/>
      <c r="BN211"/>
      <c r="BO211"/>
      <c r="BP211"/>
      <c r="BQ211"/>
      <c r="BR211" s="84"/>
      <c r="BS211" s="84"/>
      <c r="BT211" s="146">
        <f t="shared" si="3"/>
        <v>43525</v>
      </c>
      <c r="BU211" s="145">
        <v>5.5734037934200002E-2</v>
      </c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</row>
    <row r="212" spans="2:83" ht="12.75" x14ac:dyDescent="0.2">
      <c r="B212" s="329">
        <v>42461</v>
      </c>
      <c r="C212" s="316">
        <v>42.89</v>
      </c>
      <c r="D212" s="316">
        <v>42.89</v>
      </c>
      <c r="E212" s="316">
        <v>42.89</v>
      </c>
      <c r="F212" s="314"/>
      <c r="G212" s="316">
        <v>28.832000000000001</v>
      </c>
      <c r="H212" s="316">
        <v>28.832000000000001</v>
      </c>
      <c r="I212" s="316">
        <v>28.832000000000001</v>
      </c>
      <c r="J212" s="176"/>
      <c r="K212" s="319">
        <v>43344</v>
      </c>
      <c r="L212" s="316">
        <v>37.849000000000004</v>
      </c>
      <c r="M212" s="316">
        <v>37.849000000000004</v>
      </c>
      <c r="N212" s="316">
        <v>37.849000000000004</v>
      </c>
      <c r="O212" s="316"/>
      <c r="P212" s="316">
        <v>40.026000000000003</v>
      </c>
      <c r="Q212" s="316">
        <v>40.026000000000003</v>
      </c>
      <c r="R212" s="316">
        <v>40.026000000000003</v>
      </c>
      <c r="S212" s="316"/>
      <c r="T212" s="316">
        <v>1.702433109</v>
      </c>
      <c r="U212" s="316">
        <v>1.702433109</v>
      </c>
      <c r="V212" s="316">
        <v>1.702433109</v>
      </c>
      <c r="W212" s="316"/>
      <c r="X212" s="314">
        <v>0.19</v>
      </c>
      <c r="Y212" s="314">
        <v>0.19</v>
      </c>
      <c r="Z212" s="314">
        <v>0.19</v>
      </c>
      <c r="AA212" s="314"/>
      <c r="AB212" s="314">
        <v>9.5434331999999997E-2</v>
      </c>
      <c r="AC212" s="314">
        <v>9.5434331999999997E-2</v>
      </c>
      <c r="AD212" s="314">
        <v>9.5434331999999997E-2</v>
      </c>
      <c r="AE212" s="314"/>
      <c r="AF212" s="314">
        <v>0.27</v>
      </c>
      <c r="AG212" s="314">
        <v>0.27</v>
      </c>
      <c r="AH212" s="314">
        <v>0.27</v>
      </c>
      <c r="AI212" s="314"/>
      <c r="AJ212" s="314">
        <v>0.1542202</v>
      </c>
      <c r="AK212" s="314">
        <v>0.1542202</v>
      </c>
      <c r="AL212" s="314">
        <v>0.1542202</v>
      </c>
      <c r="AM212" s="316"/>
      <c r="AN212" s="316">
        <v>68</v>
      </c>
      <c r="AO212" s="316">
        <v>0.4</v>
      </c>
      <c r="AP212" s="176"/>
      <c r="AQ212" s="176"/>
      <c r="AR212" s="176"/>
      <c r="AS212" s="176"/>
      <c r="AT212" s="176"/>
      <c r="AU212" s="176"/>
      <c r="AV212" s="176"/>
      <c r="AW212" s="176"/>
      <c r="AX212" s="176"/>
      <c r="AY212" s="176"/>
      <c r="AZ212" s="176"/>
      <c r="BA212" s="176"/>
      <c r="BB212" s="176"/>
      <c r="BC212" s="176"/>
      <c r="BD212" s="176"/>
      <c r="BE212" s="176"/>
      <c r="BF212" s="319">
        <v>43344</v>
      </c>
      <c r="BG212" s="331">
        <v>0.89</v>
      </c>
      <c r="BH212" s="176"/>
      <c r="BI212" s="314"/>
      <c r="BJ212" s="84"/>
      <c r="BK212" s="84"/>
      <c r="BL212" s="84"/>
      <c r="BM212"/>
      <c r="BN212"/>
      <c r="BO212"/>
      <c r="BP212"/>
      <c r="BQ212"/>
      <c r="BR212" s="84"/>
      <c r="BS212" s="84"/>
      <c r="BT212" s="146">
        <f t="shared" si="3"/>
        <v>43556</v>
      </c>
      <c r="BU212" s="145">
        <v>5.5793868166600397E-2</v>
      </c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</row>
    <row r="213" spans="2:83" ht="12.75" x14ac:dyDescent="0.2">
      <c r="B213" s="329">
        <v>42491</v>
      </c>
      <c r="C213" s="316">
        <v>44.85</v>
      </c>
      <c r="D213" s="316">
        <v>44.85</v>
      </c>
      <c r="E213" s="316">
        <v>44.85</v>
      </c>
      <c r="F213" s="314"/>
      <c r="G213" s="316">
        <v>28.432000000000002</v>
      </c>
      <c r="H213" s="316">
        <v>28.432000000000002</v>
      </c>
      <c r="I213" s="316">
        <v>28.432000000000002</v>
      </c>
      <c r="J213" s="176"/>
      <c r="K213" s="319">
        <v>43374</v>
      </c>
      <c r="L213" s="316">
        <v>36.640999999999998</v>
      </c>
      <c r="M213" s="316">
        <v>36.640999999999998</v>
      </c>
      <c r="N213" s="316">
        <v>36.640999999999998</v>
      </c>
      <c r="O213" s="316"/>
      <c r="P213" s="316">
        <v>37.643999999999998</v>
      </c>
      <c r="Q213" s="316">
        <v>37.643999999999998</v>
      </c>
      <c r="R213" s="316">
        <v>37.643999999999998</v>
      </c>
      <c r="S213" s="316"/>
      <c r="T213" s="316">
        <v>1.702433109</v>
      </c>
      <c r="U213" s="316">
        <v>1.702433109</v>
      </c>
      <c r="V213" s="316">
        <v>1.702433109</v>
      </c>
      <c r="W213" s="316"/>
      <c r="X213" s="314">
        <v>0.19</v>
      </c>
      <c r="Y213" s="314">
        <v>0.19</v>
      </c>
      <c r="Z213" s="314">
        <v>0.19</v>
      </c>
      <c r="AA213" s="314"/>
      <c r="AB213" s="314">
        <v>9.5293827999999997E-2</v>
      </c>
      <c r="AC213" s="314">
        <v>9.5293827999999997E-2</v>
      </c>
      <c r="AD213" s="314">
        <v>9.5293827999999997E-2</v>
      </c>
      <c r="AE213" s="314"/>
      <c r="AF213" s="314">
        <v>0.27</v>
      </c>
      <c r="AG213" s="314">
        <v>0.27</v>
      </c>
      <c r="AH213" s="314">
        <v>0.27</v>
      </c>
      <c r="AI213" s="314"/>
      <c r="AJ213" s="314">
        <v>0.153817804</v>
      </c>
      <c r="AK213" s="314">
        <v>0.153817804</v>
      </c>
      <c r="AL213" s="314">
        <v>0.153817804</v>
      </c>
      <c r="AM213" s="316"/>
      <c r="AN213" s="316">
        <v>69</v>
      </c>
      <c r="AO213" s="316">
        <v>0.4</v>
      </c>
      <c r="AP213" s="176"/>
      <c r="AQ213" s="176"/>
      <c r="AR213" s="176"/>
      <c r="AS213" s="176"/>
      <c r="AT213" s="176"/>
      <c r="AU213" s="176"/>
      <c r="AV213" s="176"/>
      <c r="AW213" s="176"/>
      <c r="AX213" s="176"/>
      <c r="AY213" s="176"/>
      <c r="AZ213" s="176"/>
      <c r="BA213" s="176"/>
      <c r="BB213" s="176"/>
      <c r="BC213" s="176"/>
      <c r="BD213" s="176"/>
      <c r="BE213" s="176"/>
      <c r="BF213" s="319">
        <v>43374</v>
      </c>
      <c r="BG213" s="331">
        <v>0.89</v>
      </c>
      <c r="BH213" s="176"/>
      <c r="BI213" s="314"/>
      <c r="BJ213" s="84"/>
      <c r="BK213" s="84"/>
      <c r="BL213" s="84"/>
      <c r="BM213"/>
      <c r="BN213"/>
      <c r="BO213"/>
      <c r="BP213"/>
      <c r="BQ213"/>
      <c r="BR213" s="84"/>
      <c r="BS213" s="84"/>
      <c r="BT213" s="146">
        <f t="shared" si="3"/>
        <v>43586</v>
      </c>
      <c r="BU213" s="145">
        <v>5.5851768392638897E-2</v>
      </c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</row>
    <row r="214" spans="2:83" ht="12.75" x14ac:dyDescent="0.2">
      <c r="B214" s="329">
        <v>42522</v>
      </c>
      <c r="C214" s="316">
        <v>49.9</v>
      </c>
      <c r="D214" s="316">
        <v>49.9</v>
      </c>
      <c r="E214" s="316">
        <v>49.9</v>
      </c>
      <c r="F214" s="314"/>
      <c r="G214" s="316">
        <v>29.032</v>
      </c>
      <c r="H214" s="316">
        <v>29.032</v>
      </c>
      <c r="I214" s="316">
        <v>29.032</v>
      </c>
      <c r="J214" s="176"/>
      <c r="K214" s="319">
        <v>43405</v>
      </c>
      <c r="L214" s="316">
        <v>36.890999999999998</v>
      </c>
      <c r="M214" s="316">
        <v>36.890999999999998</v>
      </c>
      <c r="N214" s="316">
        <v>36.890999999999998</v>
      </c>
      <c r="O214" s="316"/>
      <c r="P214" s="316">
        <v>37.143999999999998</v>
      </c>
      <c r="Q214" s="316">
        <v>37.143999999999998</v>
      </c>
      <c r="R214" s="316">
        <v>37.143999999999998</v>
      </c>
      <c r="S214" s="316"/>
      <c r="T214" s="316">
        <v>1.702433109</v>
      </c>
      <c r="U214" s="316">
        <v>1.702433109</v>
      </c>
      <c r="V214" s="316">
        <v>1.702433109</v>
      </c>
      <c r="W214" s="316"/>
      <c r="X214" s="314">
        <v>0.19</v>
      </c>
      <c r="Y214" s="314">
        <v>0.19</v>
      </c>
      <c r="Z214" s="314">
        <v>0.19</v>
      </c>
      <c r="AA214" s="314"/>
      <c r="AB214" s="314">
        <v>9.5173416999999996E-2</v>
      </c>
      <c r="AC214" s="314">
        <v>9.5173416999999996E-2</v>
      </c>
      <c r="AD214" s="314">
        <v>9.5173416999999996E-2</v>
      </c>
      <c r="AE214" s="314"/>
      <c r="AF214" s="314">
        <v>0.27</v>
      </c>
      <c r="AG214" s="314">
        <v>0.27</v>
      </c>
      <c r="AH214" s="314">
        <v>0.27</v>
      </c>
      <c r="AI214" s="314"/>
      <c r="AJ214" s="314">
        <v>0.15352107300000001</v>
      </c>
      <c r="AK214" s="314">
        <v>0.15352107300000001</v>
      </c>
      <c r="AL214" s="314">
        <v>0.15352107300000001</v>
      </c>
      <c r="AM214" s="316"/>
      <c r="AN214" s="316">
        <v>69</v>
      </c>
      <c r="AO214" s="316">
        <v>0.4</v>
      </c>
      <c r="AP214" s="176"/>
      <c r="AQ214" s="176"/>
      <c r="AR214" s="176"/>
      <c r="AS214" s="176"/>
      <c r="AT214" s="176"/>
      <c r="AU214" s="176"/>
      <c r="AV214" s="176"/>
      <c r="AW214" s="176"/>
      <c r="AX214" s="176"/>
      <c r="AY214" s="176"/>
      <c r="AZ214" s="176"/>
      <c r="BA214" s="176"/>
      <c r="BB214" s="176"/>
      <c r="BC214" s="176"/>
      <c r="BD214" s="176"/>
      <c r="BE214" s="176"/>
      <c r="BF214" s="319">
        <v>43405</v>
      </c>
      <c r="BG214" s="331">
        <v>0.89</v>
      </c>
      <c r="BH214" s="176"/>
      <c r="BI214" s="314"/>
      <c r="BJ214" s="84"/>
      <c r="BK214" s="84"/>
      <c r="BL214" s="84"/>
      <c r="BM214"/>
      <c r="BN214"/>
      <c r="BO214"/>
      <c r="BP214"/>
      <c r="BQ214"/>
      <c r="BR214" s="84"/>
      <c r="BS214" s="84"/>
      <c r="BT214" s="146">
        <f t="shared" si="3"/>
        <v>43617</v>
      </c>
      <c r="BU214" s="145">
        <v>5.5911598627384998E-2</v>
      </c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</row>
    <row r="215" spans="2:83" ht="12.75" x14ac:dyDescent="0.2">
      <c r="B215" s="329">
        <v>42552</v>
      </c>
      <c r="C215" s="316">
        <v>60.45</v>
      </c>
      <c r="D215" s="316">
        <v>60.45</v>
      </c>
      <c r="E215" s="316">
        <v>60.45</v>
      </c>
      <c r="F215" s="314"/>
      <c r="G215" s="316">
        <v>30.532</v>
      </c>
      <c r="H215" s="316">
        <v>30.532</v>
      </c>
      <c r="I215" s="316">
        <v>30.532</v>
      </c>
      <c r="J215" s="176"/>
      <c r="K215" s="319">
        <v>43435</v>
      </c>
      <c r="L215" s="316">
        <v>36.956000000000003</v>
      </c>
      <c r="M215" s="316">
        <v>36.956000000000003</v>
      </c>
      <c r="N215" s="316">
        <v>36.956000000000003</v>
      </c>
      <c r="O215" s="316"/>
      <c r="P215" s="316">
        <v>37.853999999999999</v>
      </c>
      <c r="Q215" s="316">
        <v>37.853999999999999</v>
      </c>
      <c r="R215" s="316">
        <v>37.853999999999999</v>
      </c>
      <c r="S215" s="316"/>
      <c r="T215" s="316">
        <v>1.702433109</v>
      </c>
      <c r="U215" s="316">
        <v>1.702433109</v>
      </c>
      <c r="V215" s="316">
        <v>1.702433109</v>
      </c>
      <c r="W215" s="316"/>
      <c r="X215" s="314">
        <v>0.19</v>
      </c>
      <c r="Y215" s="314">
        <v>0.19</v>
      </c>
      <c r="Z215" s="314">
        <v>0.19</v>
      </c>
      <c r="AA215" s="314"/>
      <c r="AB215" s="314">
        <v>9.5118302000000002E-2</v>
      </c>
      <c r="AC215" s="314">
        <v>9.5118302000000002E-2</v>
      </c>
      <c r="AD215" s="314">
        <v>9.5118302000000002E-2</v>
      </c>
      <c r="AE215" s="314"/>
      <c r="AF215" s="314">
        <v>0.27</v>
      </c>
      <c r="AG215" s="314">
        <v>0.27</v>
      </c>
      <c r="AH215" s="314">
        <v>0.27</v>
      </c>
      <c r="AI215" s="314"/>
      <c r="AJ215" s="314">
        <v>0.15329124199999999</v>
      </c>
      <c r="AK215" s="314">
        <v>0.15329124199999999</v>
      </c>
      <c r="AL215" s="314">
        <v>0.15329124199999999</v>
      </c>
      <c r="AM215" s="316"/>
      <c r="AN215" s="316">
        <v>69</v>
      </c>
      <c r="AO215" s="316">
        <v>0.4</v>
      </c>
      <c r="AP215" s="176"/>
      <c r="AQ215" s="176"/>
      <c r="AR215" s="176"/>
      <c r="AS215" s="176"/>
      <c r="AT215" s="176"/>
      <c r="AU215" s="176"/>
      <c r="AV215" s="176"/>
      <c r="AW215" s="176"/>
      <c r="AX215" s="176"/>
      <c r="AY215" s="176"/>
      <c r="AZ215" s="176"/>
      <c r="BA215" s="176"/>
      <c r="BB215" s="176"/>
      <c r="BC215" s="176"/>
      <c r="BD215" s="176"/>
      <c r="BE215" s="176"/>
      <c r="BF215" s="319">
        <v>43435</v>
      </c>
      <c r="BG215" s="331">
        <v>0.89</v>
      </c>
      <c r="BH215" s="176"/>
      <c r="BI215" s="314"/>
      <c r="BJ215" s="84"/>
      <c r="BK215" s="84"/>
      <c r="BL215" s="84"/>
      <c r="BM215"/>
      <c r="BN215"/>
      <c r="BO215"/>
      <c r="BP215"/>
      <c r="BQ215"/>
      <c r="BR215" s="84"/>
      <c r="BS215" s="84"/>
      <c r="BT215" s="146">
        <f t="shared" si="3"/>
        <v>43647</v>
      </c>
      <c r="BU215" s="145">
        <v>5.5969498855692898E-2</v>
      </c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</row>
    <row r="216" spans="2:83" ht="12.75" x14ac:dyDescent="0.2">
      <c r="B216" s="329">
        <v>42583</v>
      </c>
      <c r="C216" s="316">
        <v>60.05</v>
      </c>
      <c r="D216" s="316">
        <v>60.05</v>
      </c>
      <c r="E216" s="316">
        <v>60.05</v>
      </c>
      <c r="F216" s="314"/>
      <c r="G216" s="316">
        <v>30.582000000000001</v>
      </c>
      <c r="H216" s="316">
        <v>30.582000000000001</v>
      </c>
      <c r="I216" s="316">
        <v>30.582000000000001</v>
      </c>
      <c r="J216" s="176"/>
      <c r="K216" s="319">
        <v>43466</v>
      </c>
      <c r="L216" s="316">
        <v>43.243000000000002</v>
      </c>
      <c r="M216" s="316">
        <v>43.243000000000002</v>
      </c>
      <c r="N216" s="316">
        <v>43.243000000000002</v>
      </c>
      <c r="O216" s="316"/>
      <c r="P216" s="316">
        <v>41.302</v>
      </c>
      <c r="Q216" s="316">
        <v>41.302</v>
      </c>
      <c r="R216" s="316">
        <v>41.302</v>
      </c>
      <c r="S216" s="316"/>
      <c r="T216" s="316">
        <v>1.702433109</v>
      </c>
      <c r="U216" s="316">
        <v>1.702433109</v>
      </c>
      <c r="V216" s="316">
        <v>1.702433109</v>
      </c>
      <c r="W216" s="316"/>
      <c r="X216" s="314">
        <v>0.19</v>
      </c>
      <c r="Y216" s="314">
        <v>0.19</v>
      </c>
      <c r="Z216" s="314">
        <v>0.19</v>
      </c>
      <c r="AA216" s="314"/>
      <c r="AB216" s="314">
        <v>9.5096044000000005E-2</v>
      </c>
      <c r="AC216" s="314">
        <v>9.5096044000000005E-2</v>
      </c>
      <c r="AD216" s="314">
        <v>9.5096044000000005E-2</v>
      </c>
      <c r="AE216" s="314"/>
      <c r="AF216" s="314">
        <v>0.27</v>
      </c>
      <c r="AG216" s="314">
        <v>0.27</v>
      </c>
      <c r="AH216" s="314">
        <v>0.27</v>
      </c>
      <c r="AI216" s="314"/>
      <c r="AJ216" s="314">
        <v>0.152458446</v>
      </c>
      <c r="AK216" s="314">
        <v>0.152458446</v>
      </c>
      <c r="AL216" s="314">
        <v>0.152458446</v>
      </c>
      <c r="AM216" s="316"/>
      <c r="AN216" s="316">
        <v>70</v>
      </c>
      <c r="AO216" s="316">
        <v>0.4</v>
      </c>
      <c r="AP216" s="176"/>
      <c r="AQ216" s="176"/>
      <c r="AR216" s="176"/>
      <c r="AS216" s="176"/>
      <c r="AT216" s="176"/>
      <c r="AU216" s="176"/>
      <c r="AV216" s="176"/>
      <c r="AW216" s="176"/>
      <c r="AX216" s="176"/>
      <c r="AY216" s="176"/>
      <c r="AZ216" s="176"/>
      <c r="BA216" s="176"/>
      <c r="BB216" s="176"/>
      <c r="BC216" s="176"/>
      <c r="BD216" s="176"/>
      <c r="BE216" s="176"/>
      <c r="BF216" s="319">
        <v>43466</v>
      </c>
      <c r="BG216" s="331">
        <v>0.89</v>
      </c>
      <c r="BH216" s="176"/>
      <c r="BI216" s="314"/>
      <c r="BJ216" s="84"/>
      <c r="BK216" s="84"/>
      <c r="BL216" s="84"/>
      <c r="BM216"/>
      <c r="BN216"/>
      <c r="BO216"/>
      <c r="BP216"/>
      <c r="BQ216"/>
      <c r="BR216" s="84"/>
      <c r="BS216" s="84"/>
      <c r="BT216" s="146">
        <f t="shared" si="3"/>
        <v>43678</v>
      </c>
      <c r="BU216" s="145">
        <v>5.60293290927842E-2</v>
      </c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</row>
    <row r="217" spans="2:83" ht="12.75" x14ac:dyDescent="0.2">
      <c r="B217" s="329">
        <v>42614</v>
      </c>
      <c r="C217" s="316">
        <v>45.8</v>
      </c>
      <c r="D217" s="316">
        <v>45.8</v>
      </c>
      <c r="E217" s="316">
        <v>45.8</v>
      </c>
      <c r="F217" s="314"/>
      <c r="G217" s="316">
        <v>27.533000000000001</v>
      </c>
      <c r="H217" s="316">
        <v>27.533000000000001</v>
      </c>
      <c r="I217" s="316">
        <v>27.533000000000001</v>
      </c>
      <c r="J217" s="176"/>
      <c r="K217" s="319">
        <v>43497</v>
      </c>
      <c r="L217" s="316">
        <v>41.993000000000002</v>
      </c>
      <c r="M217" s="316">
        <v>41.993000000000002</v>
      </c>
      <c r="N217" s="316">
        <v>41.993000000000002</v>
      </c>
      <c r="O217" s="316"/>
      <c r="P217" s="316">
        <v>40.552</v>
      </c>
      <c r="Q217" s="316">
        <v>40.552</v>
      </c>
      <c r="R217" s="316">
        <v>40.552</v>
      </c>
      <c r="S217" s="316"/>
      <c r="T217" s="316">
        <v>1.702433109</v>
      </c>
      <c r="U217" s="316">
        <v>1.702433109</v>
      </c>
      <c r="V217" s="316">
        <v>1.702433109</v>
      </c>
      <c r="W217" s="316"/>
      <c r="X217" s="314">
        <v>0.19</v>
      </c>
      <c r="Y217" s="314">
        <v>0.19</v>
      </c>
      <c r="Z217" s="314">
        <v>0.19</v>
      </c>
      <c r="AA217" s="314"/>
      <c r="AB217" s="314">
        <v>9.5019432000000001E-2</v>
      </c>
      <c r="AC217" s="314">
        <v>9.5019432000000001E-2</v>
      </c>
      <c r="AD217" s="314">
        <v>9.5019432000000001E-2</v>
      </c>
      <c r="AE217" s="314"/>
      <c r="AF217" s="314">
        <v>0.27</v>
      </c>
      <c r="AG217" s="314">
        <v>0.27</v>
      </c>
      <c r="AH217" s="314">
        <v>0.27</v>
      </c>
      <c r="AI217" s="314"/>
      <c r="AJ217" s="314">
        <v>0.15233628600000002</v>
      </c>
      <c r="AK217" s="314">
        <v>0.15233628600000002</v>
      </c>
      <c r="AL217" s="314">
        <v>0.15233628600000002</v>
      </c>
      <c r="AM217" s="316"/>
      <c r="AN217" s="316">
        <v>70</v>
      </c>
      <c r="AO217" s="316">
        <v>0.4</v>
      </c>
      <c r="AP217" s="176"/>
      <c r="AQ217" s="176"/>
      <c r="AR217" s="176"/>
      <c r="AS217" s="176"/>
      <c r="AT217" s="176"/>
      <c r="AU217" s="176"/>
      <c r="AV217" s="176"/>
      <c r="AW217" s="176"/>
      <c r="AX217" s="176"/>
      <c r="AY217" s="176"/>
      <c r="AZ217" s="176"/>
      <c r="BA217" s="176"/>
      <c r="BB217" s="176"/>
      <c r="BC217" s="176"/>
      <c r="BD217" s="176"/>
      <c r="BE217" s="176"/>
      <c r="BF217" s="319">
        <v>43497</v>
      </c>
      <c r="BG217" s="331">
        <v>0.89</v>
      </c>
      <c r="BH217" s="176"/>
      <c r="BI217" s="314"/>
      <c r="BJ217" s="84"/>
      <c r="BK217" s="84"/>
      <c r="BL217" s="84"/>
      <c r="BM217"/>
      <c r="BN217"/>
      <c r="BO217"/>
      <c r="BP217"/>
      <c r="BQ217"/>
      <c r="BR217" s="84"/>
      <c r="BS217" s="84"/>
      <c r="BT217" s="146">
        <f t="shared" si="3"/>
        <v>43709</v>
      </c>
      <c r="BU217" s="145">
        <v>5.6089159331066202E-2</v>
      </c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</row>
    <row r="218" spans="2:83" ht="12.75" x14ac:dyDescent="0.2">
      <c r="B218" s="329">
        <v>42644</v>
      </c>
      <c r="C218" s="316">
        <v>44.02</v>
      </c>
      <c r="D218" s="316">
        <v>44.02</v>
      </c>
      <c r="E218" s="316">
        <v>44.02</v>
      </c>
      <c r="F218" s="314"/>
      <c r="G218" s="316">
        <v>27.164999999999999</v>
      </c>
      <c r="H218" s="316">
        <v>27.164999999999999</v>
      </c>
      <c r="I218" s="316">
        <v>27.164999999999999</v>
      </c>
      <c r="J218" s="176"/>
      <c r="K218" s="319">
        <v>43525</v>
      </c>
      <c r="L218" s="316">
        <v>40.57</v>
      </c>
      <c r="M218" s="316">
        <v>40.57</v>
      </c>
      <c r="N218" s="316">
        <v>40.57</v>
      </c>
      <c r="O218" s="316"/>
      <c r="P218" s="316">
        <v>39.71</v>
      </c>
      <c r="Q218" s="316">
        <v>39.71</v>
      </c>
      <c r="R218" s="316">
        <v>39.71</v>
      </c>
      <c r="S218" s="316"/>
      <c r="T218" s="316">
        <v>1.702433109</v>
      </c>
      <c r="U218" s="316">
        <v>1.702433109</v>
      </c>
      <c r="V218" s="316">
        <v>1.702433109</v>
      </c>
      <c r="W218" s="316"/>
      <c r="X218" s="314">
        <v>0.19</v>
      </c>
      <c r="Y218" s="314">
        <v>0.19</v>
      </c>
      <c r="Z218" s="314">
        <v>0.19</v>
      </c>
      <c r="AA218" s="314"/>
      <c r="AB218" s="314">
        <v>9.4861388000000005E-2</v>
      </c>
      <c r="AC218" s="314">
        <v>9.4861388000000005E-2</v>
      </c>
      <c r="AD218" s="314">
        <v>9.4861388000000005E-2</v>
      </c>
      <c r="AE218" s="314"/>
      <c r="AF218" s="314">
        <v>0.27</v>
      </c>
      <c r="AG218" s="314">
        <v>0.27</v>
      </c>
      <c r="AH218" s="314">
        <v>0.27</v>
      </c>
      <c r="AI218" s="314"/>
      <c r="AJ218" s="314">
        <v>0.152109629</v>
      </c>
      <c r="AK218" s="314">
        <v>0.152109629</v>
      </c>
      <c r="AL218" s="314">
        <v>0.152109629</v>
      </c>
      <c r="AM218" s="316"/>
      <c r="AN218" s="316">
        <v>70</v>
      </c>
      <c r="AO218" s="316">
        <v>0.4</v>
      </c>
      <c r="AP218" s="176"/>
      <c r="AQ218" s="176"/>
      <c r="AR218" s="176"/>
      <c r="AS218" s="176"/>
      <c r="AT218" s="176"/>
      <c r="AU218" s="176"/>
      <c r="AV218" s="176"/>
      <c r="AW218" s="176"/>
      <c r="AX218" s="176"/>
      <c r="AY218" s="176"/>
      <c r="AZ218" s="176"/>
      <c r="BA218" s="176"/>
      <c r="BB218" s="176"/>
      <c r="BC218" s="176"/>
      <c r="BD218" s="176"/>
      <c r="BE218" s="176"/>
      <c r="BF218" s="319">
        <v>43525</v>
      </c>
      <c r="BG218" s="331">
        <v>0.89</v>
      </c>
      <c r="BH218" s="176"/>
      <c r="BI218" s="314"/>
      <c r="BJ218" s="84"/>
      <c r="BK218" s="84"/>
      <c r="BL218" s="84"/>
      <c r="BM218"/>
      <c r="BN218"/>
      <c r="BO218"/>
      <c r="BP218"/>
      <c r="BQ218"/>
      <c r="BR218" s="84"/>
      <c r="BS218" s="84"/>
      <c r="BT218" s="146">
        <f t="shared" si="3"/>
        <v>43739</v>
      </c>
      <c r="BU218" s="145">
        <v>5.61470595627971E-2</v>
      </c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</row>
    <row r="219" spans="2:83" ht="12.75" x14ac:dyDescent="0.2">
      <c r="B219" s="329">
        <v>42675</v>
      </c>
      <c r="C219" s="316">
        <v>43.02</v>
      </c>
      <c r="D219" s="316">
        <v>43.02</v>
      </c>
      <c r="E219" s="316">
        <v>43.02</v>
      </c>
      <c r="F219" s="314"/>
      <c r="G219" s="316">
        <v>27.265000000000001</v>
      </c>
      <c r="H219" s="316">
        <v>27.265000000000001</v>
      </c>
      <c r="I219" s="316">
        <v>27.265000000000001</v>
      </c>
      <c r="J219" s="176"/>
      <c r="K219" s="319">
        <v>43556</v>
      </c>
      <c r="L219" s="316">
        <v>39.838999999999999</v>
      </c>
      <c r="M219" s="316">
        <v>39.838999999999999</v>
      </c>
      <c r="N219" s="316">
        <v>39.838999999999999</v>
      </c>
      <c r="O219" s="316"/>
      <c r="P219" s="316">
        <v>38.697000000000003</v>
      </c>
      <c r="Q219" s="316">
        <v>38.697000000000003</v>
      </c>
      <c r="R219" s="316">
        <v>38.697000000000003</v>
      </c>
      <c r="S219" s="316"/>
      <c r="T219" s="316">
        <v>1.702433109</v>
      </c>
      <c r="U219" s="316">
        <v>1.702433109</v>
      </c>
      <c r="V219" s="316">
        <v>1.702433109</v>
      </c>
      <c r="W219" s="316"/>
      <c r="X219" s="314">
        <v>0.19</v>
      </c>
      <c r="Y219" s="314">
        <v>0.19</v>
      </c>
      <c r="Z219" s="314">
        <v>0.19</v>
      </c>
      <c r="AA219" s="314"/>
      <c r="AB219" s="314">
        <v>9.4783843000000007E-2</v>
      </c>
      <c r="AC219" s="314">
        <v>9.4783843000000007E-2</v>
      </c>
      <c r="AD219" s="314">
        <v>9.4783843000000007E-2</v>
      </c>
      <c r="AE219" s="314"/>
      <c r="AF219" s="314">
        <v>0.27</v>
      </c>
      <c r="AG219" s="314">
        <v>0.27</v>
      </c>
      <c r="AH219" s="314">
        <v>0.27</v>
      </c>
      <c r="AI219" s="314"/>
      <c r="AJ219" s="314">
        <v>0.151985801</v>
      </c>
      <c r="AK219" s="314">
        <v>0.151985801</v>
      </c>
      <c r="AL219" s="314">
        <v>0.151985801</v>
      </c>
      <c r="AM219" s="316"/>
      <c r="AN219" s="316">
        <v>71</v>
      </c>
      <c r="AO219" s="316">
        <v>0.4</v>
      </c>
      <c r="AP219" s="176"/>
      <c r="AQ219" s="176"/>
      <c r="AR219" s="176"/>
      <c r="AS219" s="176"/>
      <c r="AT219" s="176"/>
      <c r="AU219" s="176"/>
      <c r="AV219" s="176"/>
      <c r="AW219" s="176"/>
      <c r="AX219" s="176"/>
      <c r="AY219" s="176"/>
      <c r="AZ219" s="176"/>
      <c r="BA219" s="176"/>
      <c r="BB219" s="176"/>
      <c r="BC219" s="176"/>
      <c r="BD219" s="176"/>
      <c r="BE219" s="176"/>
      <c r="BF219" s="319">
        <v>43556</v>
      </c>
      <c r="BG219" s="331">
        <v>0.89</v>
      </c>
      <c r="BH219" s="176"/>
      <c r="BI219" s="314"/>
      <c r="BJ219" s="84"/>
      <c r="BK219" s="84"/>
      <c r="BL219" s="84"/>
      <c r="BM219"/>
      <c r="BN219"/>
      <c r="BO219"/>
      <c r="BP219"/>
      <c r="BQ219"/>
      <c r="BR219" s="84"/>
      <c r="BS219" s="84"/>
      <c r="BT219" s="146">
        <f t="shared" si="3"/>
        <v>43770</v>
      </c>
      <c r="BU219" s="145">
        <v>5.6206889803424302E-2</v>
      </c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</row>
    <row r="220" spans="2:83" ht="12.75" x14ac:dyDescent="0.2">
      <c r="B220" s="329">
        <v>42705</v>
      </c>
      <c r="C220" s="316">
        <v>43.92</v>
      </c>
      <c r="D220" s="316">
        <v>43.92</v>
      </c>
      <c r="E220" s="316">
        <v>43.92</v>
      </c>
      <c r="F220" s="314"/>
      <c r="G220" s="316">
        <v>29.114999999999998</v>
      </c>
      <c r="H220" s="316">
        <v>29.114999999999998</v>
      </c>
      <c r="I220" s="316">
        <v>29.114999999999998</v>
      </c>
      <c r="J220" s="176"/>
      <c r="K220" s="319">
        <v>43586</v>
      </c>
      <c r="L220" s="316">
        <v>41.013000000000005</v>
      </c>
      <c r="M220" s="316">
        <v>41.013000000000005</v>
      </c>
      <c r="N220" s="316">
        <v>41.013000000000005</v>
      </c>
      <c r="O220" s="316"/>
      <c r="P220" s="316">
        <v>41.743000000000002</v>
      </c>
      <c r="Q220" s="316">
        <v>41.743000000000002</v>
      </c>
      <c r="R220" s="316">
        <v>41.743000000000002</v>
      </c>
      <c r="S220" s="316"/>
      <c r="T220" s="316">
        <v>1.702433109</v>
      </c>
      <c r="U220" s="316">
        <v>1.702433109</v>
      </c>
      <c r="V220" s="316">
        <v>1.702433109</v>
      </c>
      <c r="W220" s="316"/>
      <c r="X220" s="314">
        <v>0.19</v>
      </c>
      <c r="Y220" s="314">
        <v>0.19</v>
      </c>
      <c r="Z220" s="314">
        <v>0.19</v>
      </c>
      <c r="AA220" s="314"/>
      <c r="AB220" s="314">
        <v>9.4776023000000001E-2</v>
      </c>
      <c r="AC220" s="314">
        <v>9.4776023000000001E-2</v>
      </c>
      <c r="AD220" s="314">
        <v>9.4776023000000001E-2</v>
      </c>
      <c r="AE220" s="314"/>
      <c r="AF220" s="314">
        <v>0.27</v>
      </c>
      <c r="AG220" s="314">
        <v>0.27</v>
      </c>
      <c r="AH220" s="314">
        <v>0.27</v>
      </c>
      <c r="AI220" s="314"/>
      <c r="AJ220" s="314">
        <v>0.15201160899999999</v>
      </c>
      <c r="AK220" s="314">
        <v>0.15201160899999999</v>
      </c>
      <c r="AL220" s="314">
        <v>0.15201160899999999</v>
      </c>
      <c r="AM220" s="316"/>
      <c r="AN220" s="316">
        <v>71</v>
      </c>
      <c r="AO220" s="316">
        <v>0.4</v>
      </c>
      <c r="AP220" s="176"/>
      <c r="AQ220" s="176"/>
      <c r="AR220" s="176"/>
      <c r="AS220" s="176"/>
      <c r="AT220" s="176"/>
      <c r="AU220" s="176"/>
      <c r="AV220" s="176"/>
      <c r="AW220" s="176"/>
      <c r="AX220" s="176"/>
      <c r="AY220" s="176"/>
      <c r="AZ220" s="176"/>
      <c r="BA220" s="176"/>
      <c r="BB220" s="176"/>
      <c r="BC220" s="176"/>
      <c r="BD220" s="176"/>
      <c r="BE220" s="176"/>
      <c r="BF220" s="319">
        <v>43586</v>
      </c>
      <c r="BG220" s="331">
        <v>0.89</v>
      </c>
      <c r="BH220" s="176"/>
      <c r="BI220" s="314"/>
      <c r="BJ220" s="84"/>
      <c r="BK220" s="84"/>
      <c r="BL220" s="84"/>
      <c r="BM220"/>
      <c r="BN220"/>
      <c r="BO220"/>
      <c r="BP220"/>
      <c r="BQ220"/>
      <c r="BR220" s="84"/>
      <c r="BS220" s="84"/>
      <c r="BT220" s="146">
        <f t="shared" si="3"/>
        <v>43800</v>
      </c>
      <c r="BU220" s="145">
        <v>5.6264790037424003E-2</v>
      </c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</row>
    <row r="221" spans="2:83" ht="12.75" x14ac:dyDescent="0.2">
      <c r="B221" s="329">
        <v>42736</v>
      </c>
      <c r="C221" s="316">
        <v>44.67</v>
      </c>
      <c r="D221" s="316">
        <v>44.67</v>
      </c>
      <c r="E221" s="316">
        <v>44.67</v>
      </c>
      <c r="F221" s="314"/>
      <c r="G221" s="316">
        <v>29.982000000000003</v>
      </c>
      <c r="H221" s="316">
        <v>29.982000000000003</v>
      </c>
      <c r="I221" s="316">
        <v>29.982000000000003</v>
      </c>
      <c r="J221" s="176"/>
      <c r="K221" s="319">
        <v>43617</v>
      </c>
      <c r="L221" s="316">
        <v>50.03</v>
      </c>
      <c r="M221" s="316">
        <v>50.03</v>
      </c>
      <c r="N221" s="316">
        <v>50.03</v>
      </c>
      <c r="O221" s="316"/>
      <c r="P221" s="316">
        <v>50.963000000000001</v>
      </c>
      <c r="Q221" s="316">
        <v>50.963000000000001</v>
      </c>
      <c r="R221" s="316">
        <v>50.963000000000001</v>
      </c>
      <c r="S221" s="316"/>
      <c r="T221" s="316">
        <v>1.702433109</v>
      </c>
      <c r="U221" s="316">
        <v>1.702433109</v>
      </c>
      <c r="V221" s="316">
        <v>1.702433109</v>
      </c>
      <c r="W221" s="316"/>
      <c r="X221" s="314">
        <v>0.19</v>
      </c>
      <c r="Y221" s="314">
        <v>0.19</v>
      </c>
      <c r="Z221" s="314">
        <v>0.19</v>
      </c>
      <c r="AA221" s="314"/>
      <c r="AB221" s="314">
        <v>9.4713600000000009E-2</v>
      </c>
      <c r="AC221" s="314">
        <v>9.4713600000000009E-2</v>
      </c>
      <c r="AD221" s="314">
        <v>9.4713600000000009E-2</v>
      </c>
      <c r="AE221" s="314"/>
      <c r="AF221" s="314">
        <v>0.27</v>
      </c>
      <c r="AG221" s="314">
        <v>0.27</v>
      </c>
      <c r="AH221" s="314">
        <v>0.27</v>
      </c>
      <c r="AI221" s="314"/>
      <c r="AJ221" s="314">
        <v>0.15196030900000002</v>
      </c>
      <c r="AK221" s="314">
        <v>0.15196030900000002</v>
      </c>
      <c r="AL221" s="314">
        <v>0.15196030900000002</v>
      </c>
      <c r="AM221" s="316"/>
      <c r="AN221" s="316">
        <v>71</v>
      </c>
      <c r="AO221" s="316">
        <v>0.4</v>
      </c>
      <c r="AP221" s="176"/>
      <c r="AQ221" s="176"/>
      <c r="AR221" s="176"/>
      <c r="AS221" s="176"/>
      <c r="AT221" s="176"/>
      <c r="AU221" s="176"/>
      <c r="AV221" s="176"/>
      <c r="AW221" s="176"/>
      <c r="AX221" s="176"/>
      <c r="AY221" s="176"/>
      <c r="AZ221" s="176"/>
      <c r="BA221" s="176"/>
      <c r="BB221" s="176"/>
      <c r="BC221" s="176"/>
      <c r="BD221" s="176"/>
      <c r="BE221" s="176"/>
      <c r="BF221" s="319">
        <v>43617</v>
      </c>
      <c r="BG221" s="331">
        <v>0.89</v>
      </c>
      <c r="BH221" s="176"/>
      <c r="BI221" s="314"/>
      <c r="BJ221" s="84"/>
      <c r="BK221" s="84"/>
      <c r="BL221" s="84"/>
      <c r="BM221"/>
      <c r="BN221"/>
      <c r="BO221"/>
      <c r="BP221"/>
      <c r="BQ221"/>
      <c r="BR221" s="84"/>
      <c r="BS221" s="84"/>
      <c r="BT221" s="146">
        <f t="shared" si="3"/>
        <v>43831</v>
      </c>
      <c r="BU221" s="145">
        <v>5.6324620280395997E-2</v>
      </c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</row>
    <row r="222" spans="2:83" ht="12.75" x14ac:dyDescent="0.2">
      <c r="B222" s="329">
        <v>42767</v>
      </c>
      <c r="C222" s="316">
        <v>43.92</v>
      </c>
      <c r="D222" s="316">
        <v>43.92</v>
      </c>
      <c r="E222" s="316">
        <v>43.92</v>
      </c>
      <c r="F222" s="314"/>
      <c r="G222" s="316">
        <v>30.932000000000002</v>
      </c>
      <c r="H222" s="316">
        <v>30.932000000000002</v>
      </c>
      <c r="I222" s="316">
        <v>30.932000000000002</v>
      </c>
      <c r="J222" s="176"/>
      <c r="K222" s="319">
        <v>43647</v>
      </c>
      <c r="L222" s="316">
        <v>48.95</v>
      </c>
      <c r="M222" s="316">
        <v>48.95</v>
      </c>
      <c r="N222" s="316">
        <v>48.95</v>
      </c>
      <c r="O222" s="316"/>
      <c r="P222" s="316">
        <v>52.13</v>
      </c>
      <c r="Q222" s="316">
        <v>52.13</v>
      </c>
      <c r="R222" s="316">
        <v>52.13</v>
      </c>
      <c r="S222" s="316"/>
      <c r="T222" s="316">
        <v>1.702433109</v>
      </c>
      <c r="U222" s="316">
        <v>1.702433109</v>
      </c>
      <c r="V222" s="316">
        <v>1.702433109</v>
      </c>
      <c r="W222" s="316"/>
      <c r="X222" s="314">
        <v>0.19</v>
      </c>
      <c r="Y222" s="314">
        <v>0.19</v>
      </c>
      <c r="Z222" s="314">
        <v>0.19</v>
      </c>
      <c r="AA222" s="314"/>
      <c r="AB222" s="314">
        <v>9.4665938000000005E-2</v>
      </c>
      <c r="AC222" s="314">
        <v>9.4665938000000005E-2</v>
      </c>
      <c r="AD222" s="314">
        <v>9.4665938000000005E-2</v>
      </c>
      <c r="AE222" s="314"/>
      <c r="AF222" s="314">
        <v>0.27</v>
      </c>
      <c r="AG222" s="314">
        <v>0.27</v>
      </c>
      <c r="AH222" s="314">
        <v>0.27</v>
      </c>
      <c r="AI222" s="314"/>
      <c r="AJ222" s="314">
        <v>0.151912083</v>
      </c>
      <c r="AK222" s="314">
        <v>0.151912083</v>
      </c>
      <c r="AL222" s="314">
        <v>0.151912083</v>
      </c>
      <c r="AM222" s="316"/>
      <c r="AN222" s="316">
        <v>72</v>
      </c>
      <c r="AO222" s="316">
        <v>0.4</v>
      </c>
      <c r="AP222" s="176"/>
      <c r="AQ222" s="176"/>
      <c r="AR222" s="176"/>
      <c r="AS222" s="176"/>
      <c r="AT222" s="176"/>
      <c r="AU222" s="176"/>
      <c r="AV222" s="176"/>
      <c r="AW222" s="176"/>
      <c r="AX222" s="176"/>
      <c r="AY222" s="176"/>
      <c r="AZ222" s="176"/>
      <c r="BA222" s="176"/>
      <c r="BB222" s="176"/>
      <c r="BC222" s="176"/>
      <c r="BD222" s="176"/>
      <c r="BE222" s="176"/>
      <c r="BF222" s="319">
        <v>43647</v>
      </c>
      <c r="BG222" s="331">
        <v>0.89</v>
      </c>
      <c r="BH222" s="176"/>
      <c r="BI222" s="314"/>
      <c r="BJ222" s="84"/>
      <c r="BK222" s="84"/>
      <c r="BL222" s="84"/>
      <c r="BM222"/>
      <c r="BN222"/>
      <c r="BO222"/>
      <c r="BP222"/>
      <c r="BQ222"/>
      <c r="BR222" s="84"/>
      <c r="BS222" s="84"/>
      <c r="BT222" s="146">
        <f t="shared" si="3"/>
        <v>43862</v>
      </c>
      <c r="BU222" s="145">
        <v>5.6384450524559898E-2</v>
      </c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</row>
    <row r="223" spans="2:83" ht="12.75" x14ac:dyDescent="0.2">
      <c r="B223" s="329">
        <v>42795</v>
      </c>
      <c r="C223" s="316">
        <v>42.356000000000002</v>
      </c>
      <c r="D223" s="316">
        <v>42.356000000000002</v>
      </c>
      <c r="E223" s="316">
        <v>42.356000000000002</v>
      </c>
      <c r="F223" s="314"/>
      <c r="G223" s="316">
        <v>29.882000000000001</v>
      </c>
      <c r="H223" s="316">
        <v>29.882000000000001</v>
      </c>
      <c r="I223" s="316">
        <v>29.882000000000001</v>
      </c>
      <c r="J223" s="176"/>
      <c r="K223" s="319">
        <v>43678</v>
      </c>
      <c r="L223" s="316">
        <v>47.05</v>
      </c>
      <c r="M223" s="316">
        <v>47.05</v>
      </c>
      <c r="N223" s="316">
        <v>47.05</v>
      </c>
      <c r="O223" s="316"/>
      <c r="P223" s="316">
        <v>49.48</v>
      </c>
      <c r="Q223" s="316">
        <v>49.48</v>
      </c>
      <c r="R223" s="316">
        <v>49.48</v>
      </c>
      <c r="S223" s="316"/>
      <c r="T223" s="316">
        <v>1.702433109</v>
      </c>
      <c r="U223" s="316">
        <v>1.702433109</v>
      </c>
      <c r="V223" s="316">
        <v>1.702433109</v>
      </c>
      <c r="W223" s="316"/>
      <c r="X223" s="314">
        <v>0.19</v>
      </c>
      <c r="Y223" s="314">
        <v>0.19</v>
      </c>
      <c r="Z223" s="314">
        <v>0.19</v>
      </c>
      <c r="AA223" s="314"/>
      <c r="AB223" s="314">
        <v>9.4590112000000004E-2</v>
      </c>
      <c r="AC223" s="314">
        <v>9.4590112000000004E-2</v>
      </c>
      <c r="AD223" s="314">
        <v>9.4590112000000004E-2</v>
      </c>
      <c r="AE223" s="314"/>
      <c r="AF223" s="314">
        <v>0.27</v>
      </c>
      <c r="AG223" s="314">
        <v>0.27</v>
      </c>
      <c r="AH223" s="314">
        <v>0.27</v>
      </c>
      <c r="AI223" s="314"/>
      <c r="AJ223" s="314">
        <v>0.151751578</v>
      </c>
      <c r="AK223" s="314">
        <v>0.151751578</v>
      </c>
      <c r="AL223" s="314">
        <v>0.151751578</v>
      </c>
      <c r="AM223" s="316"/>
      <c r="AN223" s="316">
        <v>72</v>
      </c>
      <c r="AO223" s="316">
        <v>0.4</v>
      </c>
      <c r="AP223" s="176"/>
      <c r="AQ223" s="176"/>
      <c r="AR223" s="176"/>
      <c r="AS223" s="176"/>
      <c r="AT223" s="176"/>
      <c r="AU223" s="176"/>
      <c r="AV223" s="176"/>
      <c r="AW223" s="176"/>
      <c r="AX223" s="176"/>
      <c r="AY223" s="176"/>
      <c r="AZ223" s="176"/>
      <c r="BA223" s="176"/>
      <c r="BB223" s="176"/>
      <c r="BC223" s="176"/>
      <c r="BD223" s="176"/>
      <c r="BE223" s="176"/>
      <c r="BF223" s="319">
        <v>43678</v>
      </c>
      <c r="BG223" s="331">
        <v>0.89</v>
      </c>
      <c r="BH223" s="176"/>
      <c r="BI223" s="314"/>
      <c r="BJ223" s="84"/>
      <c r="BK223" s="84"/>
      <c r="BL223" s="84"/>
      <c r="BM223"/>
      <c r="BN223"/>
      <c r="BO223"/>
      <c r="BP223"/>
      <c r="BQ223"/>
      <c r="BR223" s="84"/>
      <c r="BS223" s="84"/>
      <c r="BT223" s="146">
        <f t="shared" si="3"/>
        <v>43891</v>
      </c>
      <c r="BU223" s="145">
        <v>5.6440420754049203E-2</v>
      </c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</row>
    <row r="224" spans="2:83" ht="12.75" x14ac:dyDescent="0.2">
      <c r="B224" s="329">
        <v>42826</v>
      </c>
      <c r="C224" s="316">
        <v>43.14</v>
      </c>
      <c r="D224" s="316">
        <v>43.14</v>
      </c>
      <c r="E224" s="316">
        <v>43.14</v>
      </c>
      <c r="F224" s="314"/>
      <c r="G224" s="316">
        <v>29.582000000000001</v>
      </c>
      <c r="H224" s="316">
        <v>29.582000000000001</v>
      </c>
      <c r="I224" s="316">
        <v>29.582000000000001</v>
      </c>
      <c r="J224" s="176"/>
      <c r="K224" s="319">
        <v>43709</v>
      </c>
      <c r="L224" s="316">
        <v>38.849000000000004</v>
      </c>
      <c r="M224" s="316">
        <v>38.849000000000004</v>
      </c>
      <c r="N224" s="316">
        <v>38.849000000000004</v>
      </c>
      <c r="O224" s="316"/>
      <c r="P224" s="316">
        <v>41.026000000000003</v>
      </c>
      <c r="Q224" s="316">
        <v>41.026000000000003</v>
      </c>
      <c r="R224" s="316">
        <v>41.026000000000003</v>
      </c>
      <c r="S224" s="316"/>
      <c r="T224" s="316">
        <v>1.702433109</v>
      </c>
      <c r="U224" s="316">
        <v>1.702433109</v>
      </c>
      <c r="V224" s="316">
        <v>1.702433109</v>
      </c>
      <c r="W224" s="316"/>
      <c r="X224" s="314">
        <v>0.19</v>
      </c>
      <c r="Y224" s="314">
        <v>0.19</v>
      </c>
      <c r="Z224" s="314">
        <v>0.19</v>
      </c>
      <c r="AA224" s="314"/>
      <c r="AB224" s="314">
        <v>9.4470231000000002E-2</v>
      </c>
      <c r="AC224" s="314">
        <v>9.4470231000000002E-2</v>
      </c>
      <c r="AD224" s="314">
        <v>9.4470231000000002E-2</v>
      </c>
      <c r="AE224" s="314"/>
      <c r="AF224" s="314">
        <v>0.27</v>
      </c>
      <c r="AG224" s="314">
        <v>0.27</v>
      </c>
      <c r="AH224" s="314">
        <v>0.27</v>
      </c>
      <c r="AI224" s="314"/>
      <c r="AJ224" s="314">
        <v>0.15150111099999999</v>
      </c>
      <c r="AK224" s="314">
        <v>0.15150111099999999</v>
      </c>
      <c r="AL224" s="314">
        <v>0.15150111099999999</v>
      </c>
      <c r="AM224" s="316"/>
      <c r="AN224" s="316">
        <v>72</v>
      </c>
      <c r="AO224" s="316">
        <v>0.4</v>
      </c>
      <c r="AP224" s="176"/>
      <c r="AQ224" s="176"/>
      <c r="AR224" s="176"/>
      <c r="AS224" s="176"/>
      <c r="AT224" s="176"/>
      <c r="AU224" s="176"/>
      <c r="AV224" s="176"/>
      <c r="AW224" s="176"/>
      <c r="AX224" s="176"/>
      <c r="AY224" s="176"/>
      <c r="AZ224" s="176"/>
      <c r="BA224" s="176"/>
      <c r="BB224" s="176"/>
      <c r="BC224" s="176"/>
      <c r="BD224" s="176"/>
      <c r="BE224" s="176"/>
      <c r="BF224" s="319">
        <v>43709</v>
      </c>
      <c r="BG224" s="331">
        <v>0.89</v>
      </c>
      <c r="BH224" s="176"/>
      <c r="BI224" s="314"/>
      <c r="BJ224" s="84"/>
      <c r="BK224" s="84"/>
      <c r="BL224" s="84"/>
      <c r="BM224"/>
      <c r="BN224"/>
      <c r="BO224"/>
      <c r="BP224"/>
      <c r="BQ224"/>
      <c r="BR224" s="84"/>
      <c r="BS224" s="84"/>
      <c r="BT224" s="146">
        <f t="shared" si="3"/>
        <v>43922</v>
      </c>
      <c r="BU224" s="145">
        <v>5.6500251000519197E-2</v>
      </c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</row>
    <row r="225" spans="2:83" ht="12.75" x14ac:dyDescent="0.2">
      <c r="B225" s="329">
        <v>42856</v>
      </c>
      <c r="C225" s="316">
        <v>45.1</v>
      </c>
      <c r="D225" s="316">
        <v>45.1</v>
      </c>
      <c r="E225" s="316">
        <v>45.1</v>
      </c>
      <c r="F225" s="314"/>
      <c r="G225" s="316">
        <v>29.182000000000002</v>
      </c>
      <c r="H225" s="316">
        <v>29.182000000000002</v>
      </c>
      <c r="I225" s="316">
        <v>29.182000000000002</v>
      </c>
      <c r="J225" s="176"/>
      <c r="K225" s="319">
        <v>43739</v>
      </c>
      <c r="L225" s="316">
        <v>37.641000000000005</v>
      </c>
      <c r="M225" s="316">
        <v>37.641000000000005</v>
      </c>
      <c r="N225" s="316">
        <v>37.641000000000005</v>
      </c>
      <c r="O225" s="316"/>
      <c r="P225" s="316">
        <v>38.643999999999998</v>
      </c>
      <c r="Q225" s="316">
        <v>38.643999999999998</v>
      </c>
      <c r="R225" s="316">
        <v>38.643999999999998</v>
      </c>
      <c r="S225" s="316"/>
      <c r="T225" s="316">
        <v>1.702433109</v>
      </c>
      <c r="U225" s="316">
        <v>1.702433109</v>
      </c>
      <c r="V225" s="316">
        <v>1.702433109</v>
      </c>
      <c r="W225" s="316"/>
      <c r="X225" s="314">
        <v>0.19</v>
      </c>
      <c r="Y225" s="314">
        <v>0.19</v>
      </c>
      <c r="Z225" s="314">
        <v>0.19</v>
      </c>
      <c r="AA225" s="314"/>
      <c r="AB225" s="314">
        <v>9.4349190999999999E-2</v>
      </c>
      <c r="AC225" s="314">
        <v>9.4349190999999999E-2</v>
      </c>
      <c r="AD225" s="314">
        <v>9.4349190999999999E-2</v>
      </c>
      <c r="AE225" s="314"/>
      <c r="AF225" s="314">
        <v>0.27</v>
      </c>
      <c r="AG225" s="314">
        <v>0.27</v>
      </c>
      <c r="AH225" s="314">
        <v>0.27</v>
      </c>
      <c r="AI225" s="314"/>
      <c r="AJ225" s="314">
        <v>0.15127537900000002</v>
      </c>
      <c r="AK225" s="314">
        <v>0.15127537900000002</v>
      </c>
      <c r="AL225" s="314">
        <v>0.15127537900000002</v>
      </c>
      <c r="AM225" s="316"/>
      <c r="AN225" s="316">
        <v>73</v>
      </c>
      <c r="AO225" s="316">
        <v>0.4</v>
      </c>
      <c r="AP225" s="176"/>
      <c r="AQ225" s="176"/>
      <c r="AR225" s="176"/>
      <c r="AS225" s="176"/>
      <c r="AT225" s="176"/>
      <c r="AU225" s="176"/>
      <c r="AV225" s="176"/>
      <c r="AW225" s="176"/>
      <c r="AX225" s="176"/>
      <c r="AY225" s="176"/>
      <c r="AZ225" s="176"/>
      <c r="BA225" s="176"/>
      <c r="BB225" s="176"/>
      <c r="BC225" s="176"/>
      <c r="BD225" s="176"/>
      <c r="BE225" s="176"/>
      <c r="BF225" s="319">
        <v>43739</v>
      </c>
      <c r="BG225" s="331">
        <v>0.89</v>
      </c>
      <c r="BH225" s="176"/>
      <c r="BI225" s="314"/>
      <c r="BJ225" s="84"/>
      <c r="BK225" s="84"/>
      <c r="BL225" s="84"/>
      <c r="BM225"/>
      <c r="BN225"/>
      <c r="BO225"/>
      <c r="BP225"/>
      <c r="BQ225"/>
      <c r="BR225" s="84"/>
      <c r="BS225" s="84"/>
      <c r="BT225" s="146">
        <f t="shared" si="3"/>
        <v>43952</v>
      </c>
      <c r="BU225" s="145">
        <v>5.6558151240172702E-2</v>
      </c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</row>
    <row r="226" spans="2:83" ht="12.75" x14ac:dyDescent="0.2">
      <c r="B226" s="329">
        <v>42887</v>
      </c>
      <c r="C226" s="316">
        <v>50.15</v>
      </c>
      <c r="D226" s="316">
        <v>50.15</v>
      </c>
      <c r="E226" s="316">
        <v>50.15</v>
      </c>
      <c r="F226" s="314"/>
      <c r="G226" s="316">
        <v>29.782</v>
      </c>
      <c r="H226" s="316">
        <v>29.782</v>
      </c>
      <c r="I226" s="316">
        <v>29.782</v>
      </c>
      <c r="J226" s="176"/>
      <c r="K226" s="319">
        <v>43770</v>
      </c>
      <c r="L226" s="316">
        <v>37.891000000000005</v>
      </c>
      <c r="M226" s="316">
        <v>37.891000000000005</v>
      </c>
      <c r="N226" s="316">
        <v>37.891000000000005</v>
      </c>
      <c r="O226" s="316"/>
      <c r="P226" s="316">
        <v>38.143999999999998</v>
      </c>
      <c r="Q226" s="316">
        <v>38.143999999999998</v>
      </c>
      <c r="R226" s="316">
        <v>38.143999999999998</v>
      </c>
      <c r="S226" s="316"/>
      <c r="T226" s="316">
        <v>1.702433109</v>
      </c>
      <c r="U226" s="316">
        <v>1.702433109</v>
      </c>
      <c r="V226" s="316">
        <v>1.702433109</v>
      </c>
      <c r="W226" s="316"/>
      <c r="X226" s="314">
        <v>0.19</v>
      </c>
      <c r="Y226" s="314">
        <v>0.19</v>
      </c>
      <c r="Z226" s="314">
        <v>0.19</v>
      </c>
      <c r="AA226" s="314"/>
      <c r="AB226" s="314">
        <v>9.4242076000000008E-2</v>
      </c>
      <c r="AC226" s="314">
        <v>9.4242076000000008E-2</v>
      </c>
      <c r="AD226" s="314">
        <v>9.4242076000000008E-2</v>
      </c>
      <c r="AE226" s="314"/>
      <c r="AF226" s="314">
        <v>0.27</v>
      </c>
      <c r="AG226" s="314">
        <v>0.27</v>
      </c>
      <c r="AH226" s="314">
        <v>0.27</v>
      </c>
      <c r="AI226" s="314"/>
      <c r="AJ226" s="314">
        <v>0.151122271</v>
      </c>
      <c r="AK226" s="314">
        <v>0.151122271</v>
      </c>
      <c r="AL226" s="314">
        <v>0.151122271</v>
      </c>
      <c r="AM226" s="316"/>
      <c r="AN226" s="316">
        <v>73</v>
      </c>
      <c r="AO226" s="316">
        <v>0.4</v>
      </c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  <c r="BE226" s="176"/>
      <c r="BF226" s="319">
        <v>43770</v>
      </c>
      <c r="BG226" s="331">
        <v>0.89</v>
      </c>
      <c r="BH226" s="176"/>
      <c r="BI226" s="314"/>
      <c r="BJ226" s="84"/>
      <c r="BK226" s="84"/>
      <c r="BL226" s="84"/>
      <c r="BM226"/>
      <c r="BN226"/>
      <c r="BO226"/>
      <c r="BP226"/>
      <c r="BQ226"/>
      <c r="BR226" s="84"/>
      <c r="BS226" s="84"/>
      <c r="BT226" s="146">
        <f t="shared" si="3"/>
        <v>43983</v>
      </c>
      <c r="BU226" s="145">
        <v>5.6617981488986703E-2</v>
      </c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</row>
    <row r="227" spans="2:83" ht="12.75" x14ac:dyDescent="0.2">
      <c r="B227" s="329">
        <v>42917</v>
      </c>
      <c r="C227" s="316">
        <v>60.7</v>
      </c>
      <c r="D227" s="316">
        <v>60.7</v>
      </c>
      <c r="E227" s="316">
        <v>60.7</v>
      </c>
      <c r="F227" s="314"/>
      <c r="G227" s="316">
        <v>31.282</v>
      </c>
      <c r="H227" s="316">
        <v>31.282</v>
      </c>
      <c r="I227" s="316">
        <v>31.282</v>
      </c>
      <c r="J227" s="176"/>
      <c r="K227" s="319">
        <v>43800</v>
      </c>
      <c r="L227" s="316">
        <v>37.956000000000003</v>
      </c>
      <c r="M227" s="316">
        <v>37.956000000000003</v>
      </c>
      <c r="N227" s="316">
        <v>37.956000000000003</v>
      </c>
      <c r="O227" s="316"/>
      <c r="P227" s="316">
        <v>38.853999999999999</v>
      </c>
      <c r="Q227" s="316">
        <v>38.853999999999999</v>
      </c>
      <c r="R227" s="316">
        <v>38.853999999999999</v>
      </c>
      <c r="S227" s="316"/>
      <c r="T227" s="316">
        <v>1.702433109</v>
      </c>
      <c r="U227" s="316">
        <v>1.702433109</v>
      </c>
      <c r="V227" s="316">
        <v>1.702433109</v>
      </c>
      <c r="W227" s="316"/>
      <c r="X227" s="314">
        <v>0.19</v>
      </c>
      <c r="Y227" s="314">
        <v>0.19</v>
      </c>
      <c r="Z227" s="314">
        <v>0.19</v>
      </c>
      <c r="AA227" s="314"/>
      <c r="AB227" s="314">
        <v>9.418021E-2</v>
      </c>
      <c r="AC227" s="314">
        <v>9.418021E-2</v>
      </c>
      <c r="AD227" s="314">
        <v>9.418021E-2</v>
      </c>
      <c r="AE227" s="314"/>
      <c r="AF227" s="314">
        <v>0.27</v>
      </c>
      <c r="AG227" s="314">
        <v>0.27</v>
      </c>
      <c r="AH227" s="314">
        <v>0.27</v>
      </c>
      <c r="AI227" s="314"/>
      <c r="AJ227" s="314">
        <v>0.15101524299999999</v>
      </c>
      <c r="AK227" s="314">
        <v>0.15101524299999999</v>
      </c>
      <c r="AL227" s="314">
        <v>0.15101524299999999</v>
      </c>
      <c r="AM227" s="316"/>
      <c r="AN227" s="316">
        <v>73</v>
      </c>
      <c r="AO227" s="316">
        <v>0.4</v>
      </c>
      <c r="AP227" s="176"/>
      <c r="AQ227" s="176"/>
      <c r="AR227" s="176"/>
      <c r="AS227" s="176"/>
      <c r="AT227" s="176"/>
      <c r="AU227" s="176"/>
      <c r="AV227" s="176"/>
      <c r="AW227" s="176"/>
      <c r="AX227" s="176"/>
      <c r="AY227" s="176"/>
      <c r="AZ227" s="176"/>
      <c r="BA227" s="176"/>
      <c r="BB227" s="176"/>
      <c r="BC227" s="176"/>
      <c r="BD227" s="176"/>
      <c r="BE227" s="176"/>
      <c r="BF227" s="319">
        <v>43800</v>
      </c>
      <c r="BG227" s="331">
        <v>0.89</v>
      </c>
      <c r="BH227" s="176"/>
      <c r="BI227" s="314"/>
      <c r="BJ227" s="84"/>
      <c r="BK227" s="84"/>
      <c r="BL227" s="84"/>
      <c r="BM227"/>
      <c r="BN227"/>
      <c r="BO227"/>
      <c r="BP227"/>
      <c r="BQ227"/>
      <c r="BR227" s="84"/>
      <c r="BS227" s="84"/>
      <c r="BT227" s="146">
        <f t="shared" si="3"/>
        <v>44013</v>
      </c>
      <c r="BU227" s="145">
        <v>5.6675881730908498E-2</v>
      </c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</row>
    <row r="228" spans="2:83" ht="12.75" x14ac:dyDescent="0.2">
      <c r="B228" s="329">
        <v>42948</v>
      </c>
      <c r="C228" s="316">
        <v>60.3</v>
      </c>
      <c r="D228" s="316">
        <v>60.3</v>
      </c>
      <c r="E228" s="316">
        <v>60.3</v>
      </c>
      <c r="F228" s="314"/>
      <c r="G228" s="316">
        <v>31.332000000000001</v>
      </c>
      <c r="H228" s="316">
        <v>31.332000000000001</v>
      </c>
      <c r="I228" s="316">
        <v>31.332000000000001</v>
      </c>
      <c r="J228" s="176"/>
      <c r="K228" s="319">
        <v>43831</v>
      </c>
      <c r="L228" s="316">
        <v>43.993000000000002</v>
      </c>
      <c r="M228" s="316">
        <v>43.993000000000002</v>
      </c>
      <c r="N228" s="316">
        <v>43.993000000000002</v>
      </c>
      <c r="O228" s="316"/>
      <c r="P228" s="316">
        <v>42.302</v>
      </c>
      <c r="Q228" s="316">
        <v>42.302</v>
      </c>
      <c r="R228" s="316">
        <v>42.302</v>
      </c>
      <c r="S228" s="316"/>
      <c r="T228" s="316">
        <v>1.702433109</v>
      </c>
      <c r="U228" s="316">
        <v>1.702433109</v>
      </c>
      <c r="V228" s="316">
        <v>1.702433109</v>
      </c>
      <c r="W228" s="316"/>
      <c r="X228" s="314"/>
      <c r="Y228" s="314"/>
      <c r="Z228" s="314"/>
      <c r="AA228" s="314"/>
      <c r="AB228" s="314"/>
      <c r="AC228" s="314"/>
      <c r="AD228" s="314"/>
      <c r="AE228" s="314"/>
      <c r="AF228" s="314"/>
      <c r="AG228" s="314"/>
      <c r="AH228" s="314"/>
      <c r="AI228" s="314"/>
      <c r="AJ228" s="314"/>
      <c r="AK228" s="314"/>
      <c r="AL228" s="314"/>
      <c r="AM228" s="316"/>
      <c r="AN228" s="316">
        <v>74</v>
      </c>
      <c r="AO228" s="316">
        <v>0.4</v>
      </c>
      <c r="AP228" s="176"/>
      <c r="AQ228" s="176"/>
      <c r="AR228" s="176"/>
      <c r="AS228" s="176"/>
      <c r="AT228" s="176"/>
      <c r="AU228" s="176"/>
      <c r="AV228" s="176"/>
      <c r="AW228" s="176"/>
      <c r="AX228" s="176"/>
      <c r="AY228" s="176"/>
      <c r="AZ228" s="176"/>
      <c r="BA228" s="176"/>
      <c r="BB228" s="176"/>
      <c r="BC228" s="176"/>
      <c r="BD228" s="176"/>
      <c r="BE228" s="176"/>
      <c r="BF228" s="319">
        <v>43831</v>
      </c>
      <c r="BG228" s="331">
        <v>0.89</v>
      </c>
      <c r="BH228" s="176"/>
      <c r="BI228" s="314"/>
      <c r="BJ228" s="84"/>
      <c r="BK228" s="84"/>
      <c r="BL228" s="84"/>
      <c r="BM228"/>
      <c r="BN228"/>
      <c r="BO228"/>
      <c r="BP228"/>
      <c r="BQ228"/>
      <c r="BR228" s="84"/>
      <c r="BS228" s="84"/>
      <c r="BT228" s="146">
        <f t="shared" si="3"/>
        <v>44044</v>
      </c>
      <c r="BU228" s="145">
        <v>5.6735711982066797E-2</v>
      </c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</row>
    <row r="229" spans="2:83" ht="12.75" x14ac:dyDescent="0.2">
      <c r="B229" s="329">
        <v>42979</v>
      </c>
      <c r="C229" s="316">
        <v>46.05</v>
      </c>
      <c r="D229" s="316">
        <v>46.05</v>
      </c>
      <c r="E229" s="316">
        <v>46.05</v>
      </c>
      <c r="F229" s="314"/>
      <c r="G229" s="316">
        <v>28.283000000000001</v>
      </c>
      <c r="H229" s="316">
        <v>28.283000000000001</v>
      </c>
      <c r="I229" s="316">
        <v>28.283000000000001</v>
      </c>
      <c r="J229" s="176"/>
      <c r="K229" s="319">
        <v>43862</v>
      </c>
      <c r="L229" s="316">
        <v>42.743000000000002</v>
      </c>
      <c r="M229" s="316">
        <v>42.743000000000002</v>
      </c>
      <c r="N229" s="316">
        <v>42.743000000000002</v>
      </c>
      <c r="O229" s="316"/>
      <c r="P229" s="316">
        <v>41.552</v>
      </c>
      <c r="Q229" s="316">
        <v>41.552</v>
      </c>
      <c r="R229" s="316">
        <v>41.552</v>
      </c>
      <c r="S229" s="316"/>
      <c r="T229" s="316">
        <v>1.702433109</v>
      </c>
      <c r="U229" s="316">
        <v>1.702433109</v>
      </c>
      <c r="V229" s="316">
        <v>1.702433109</v>
      </c>
      <c r="W229" s="316"/>
      <c r="X229" s="314"/>
      <c r="Y229" s="314"/>
      <c r="Z229" s="314"/>
      <c r="AA229" s="314"/>
      <c r="AB229" s="314"/>
      <c r="AC229" s="314"/>
      <c r="AD229" s="314"/>
      <c r="AE229" s="314"/>
      <c r="AF229" s="314"/>
      <c r="AG229" s="314"/>
      <c r="AH229" s="314"/>
      <c r="AI229" s="314"/>
      <c r="AJ229" s="314"/>
      <c r="AK229" s="314"/>
      <c r="AL229" s="314"/>
      <c r="AM229" s="316"/>
      <c r="AN229" s="316">
        <v>74</v>
      </c>
      <c r="AO229" s="316">
        <v>0.4</v>
      </c>
      <c r="AP229" s="176"/>
      <c r="AQ229" s="176"/>
      <c r="AR229" s="176"/>
      <c r="AS229" s="176"/>
      <c r="AT229" s="176"/>
      <c r="AU229" s="176"/>
      <c r="AV229" s="176"/>
      <c r="AW229" s="176"/>
      <c r="AX229" s="176"/>
      <c r="AY229" s="176"/>
      <c r="AZ229" s="176"/>
      <c r="BA229" s="176"/>
      <c r="BB229" s="176"/>
      <c r="BC229" s="176"/>
      <c r="BD229" s="176"/>
      <c r="BE229" s="176"/>
      <c r="BF229" s="319">
        <v>43862</v>
      </c>
      <c r="BG229" s="331">
        <v>0.89</v>
      </c>
      <c r="BH229" s="176"/>
      <c r="BI229" s="314"/>
      <c r="BJ229" s="84"/>
      <c r="BK229" s="84"/>
      <c r="BL229" s="84"/>
      <c r="BM229"/>
      <c r="BN229"/>
      <c r="BO229"/>
      <c r="BP229"/>
      <c r="BQ229"/>
      <c r="BR229" s="84"/>
      <c r="BS229" s="84"/>
      <c r="BT229" s="146">
        <f t="shared" si="3"/>
        <v>44075</v>
      </c>
      <c r="BU229" s="145">
        <v>5.6795542234416602E-2</v>
      </c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</row>
    <row r="230" spans="2:83" ht="12.75" x14ac:dyDescent="0.2">
      <c r="B230" s="329">
        <v>43009</v>
      </c>
      <c r="C230" s="316">
        <v>44.27</v>
      </c>
      <c r="D230" s="316">
        <v>44.27</v>
      </c>
      <c r="E230" s="316">
        <v>44.27</v>
      </c>
      <c r="F230" s="314"/>
      <c r="G230" s="316">
        <v>27.914999999999999</v>
      </c>
      <c r="H230" s="316">
        <v>27.914999999999999</v>
      </c>
      <c r="I230" s="316">
        <v>27.914999999999999</v>
      </c>
      <c r="J230" s="176"/>
      <c r="K230" s="319">
        <v>43891</v>
      </c>
      <c r="L230" s="316">
        <v>41.32</v>
      </c>
      <c r="M230" s="316">
        <v>41.32</v>
      </c>
      <c r="N230" s="316">
        <v>41.32</v>
      </c>
      <c r="O230" s="316"/>
      <c r="P230" s="316">
        <v>40.71</v>
      </c>
      <c r="Q230" s="316">
        <v>40.71</v>
      </c>
      <c r="R230" s="316">
        <v>40.71</v>
      </c>
      <c r="S230" s="316"/>
      <c r="T230" s="316">
        <v>1.702433109</v>
      </c>
      <c r="U230" s="316">
        <v>1.702433109</v>
      </c>
      <c r="V230" s="316">
        <v>1.702433109</v>
      </c>
      <c r="W230" s="316"/>
      <c r="X230" s="314"/>
      <c r="Y230" s="314"/>
      <c r="Z230" s="314"/>
      <c r="AA230" s="314"/>
      <c r="AB230" s="314"/>
      <c r="AC230" s="314"/>
      <c r="AD230" s="314"/>
      <c r="AE230" s="314"/>
      <c r="AF230" s="314"/>
      <c r="AG230" s="314"/>
      <c r="AH230" s="314"/>
      <c r="AI230" s="314"/>
      <c r="AJ230" s="314"/>
      <c r="AK230" s="314"/>
      <c r="AL230" s="314"/>
      <c r="AM230" s="316"/>
      <c r="AN230" s="316">
        <v>74</v>
      </c>
      <c r="AO230" s="316">
        <v>0.4</v>
      </c>
      <c r="AP230" s="176"/>
      <c r="AQ230" s="176"/>
      <c r="AR230" s="176"/>
      <c r="AS230" s="176"/>
      <c r="AT230" s="176"/>
      <c r="AU230" s="176"/>
      <c r="AV230" s="176"/>
      <c r="AW230" s="176"/>
      <c r="AX230" s="176"/>
      <c r="AY230" s="176"/>
      <c r="AZ230" s="176"/>
      <c r="BA230" s="176"/>
      <c r="BB230" s="176"/>
      <c r="BC230" s="176"/>
      <c r="BD230" s="176"/>
      <c r="BE230" s="176"/>
      <c r="BF230" s="319">
        <v>43891</v>
      </c>
      <c r="BG230" s="331">
        <v>0.89</v>
      </c>
      <c r="BH230" s="176"/>
      <c r="BI230" s="314"/>
      <c r="BJ230" s="84"/>
      <c r="BK230" s="84"/>
      <c r="BL230" s="84"/>
      <c r="BM230"/>
      <c r="BN230"/>
      <c r="BO230"/>
      <c r="BP230"/>
      <c r="BQ230"/>
      <c r="BR230" s="84"/>
      <c r="BS230" s="84"/>
      <c r="BT230" s="146">
        <f t="shared" si="3"/>
        <v>44105</v>
      </c>
      <c r="BU230" s="145">
        <v>5.6853442479759798E-2</v>
      </c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</row>
    <row r="231" spans="2:83" ht="12.75" x14ac:dyDescent="0.2">
      <c r="B231" s="329">
        <v>43040</v>
      </c>
      <c r="C231" s="316">
        <v>43.27</v>
      </c>
      <c r="D231" s="316">
        <v>43.27</v>
      </c>
      <c r="E231" s="316">
        <v>43.27</v>
      </c>
      <c r="F231" s="314"/>
      <c r="G231" s="316">
        <v>28.015000000000001</v>
      </c>
      <c r="H231" s="316">
        <v>28.015000000000001</v>
      </c>
      <c r="I231" s="316">
        <v>28.015000000000001</v>
      </c>
      <c r="J231" s="176"/>
      <c r="K231" s="319">
        <v>43922</v>
      </c>
      <c r="L231" s="316">
        <v>40.588999999999999</v>
      </c>
      <c r="M231" s="316">
        <v>40.588999999999999</v>
      </c>
      <c r="N231" s="316">
        <v>40.588999999999999</v>
      </c>
      <c r="O231" s="316"/>
      <c r="P231" s="316">
        <v>39.697000000000003</v>
      </c>
      <c r="Q231" s="316">
        <v>39.697000000000003</v>
      </c>
      <c r="R231" s="316">
        <v>39.697000000000003</v>
      </c>
      <c r="S231" s="316"/>
      <c r="T231" s="316">
        <v>1.702433109</v>
      </c>
      <c r="U231" s="316">
        <v>1.702433109</v>
      </c>
      <c r="V231" s="316">
        <v>1.702433109</v>
      </c>
      <c r="W231" s="316"/>
      <c r="X231" s="314"/>
      <c r="Y231" s="314"/>
      <c r="Z231" s="314"/>
      <c r="AA231" s="314"/>
      <c r="AB231" s="314"/>
      <c r="AC231" s="314"/>
      <c r="AD231" s="314"/>
      <c r="AE231" s="314"/>
      <c r="AF231" s="314"/>
      <c r="AG231" s="314"/>
      <c r="AH231" s="314"/>
      <c r="AI231" s="314"/>
      <c r="AJ231" s="314"/>
      <c r="AK231" s="314"/>
      <c r="AL231" s="314"/>
      <c r="AM231" s="316"/>
      <c r="AN231" s="316">
        <v>74</v>
      </c>
      <c r="AO231" s="316">
        <v>0.4</v>
      </c>
      <c r="AP231" s="176"/>
      <c r="AQ231" s="176"/>
      <c r="AR231" s="176"/>
      <c r="AS231" s="176"/>
      <c r="AT231" s="176"/>
      <c r="AU231" s="176"/>
      <c r="AV231" s="176"/>
      <c r="AW231" s="176"/>
      <c r="AX231" s="176"/>
      <c r="AY231" s="176"/>
      <c r="AZ231" s="176"/>
      <c r="BA231" s="176"/>
      <c r="BB231" s="176"/>
      <c r="BC231" s="176"/>
      <c r="BD231" s="176"/>
      <c r="BE231" s="176"/>
      <c r="BF231" s="319">
        <v>43922</v>
      </c>
      <c r="BG231" s="331">
        <v>0.89</v>
      </c>
      <c r="BH231" s="176"/>
      <c r="BI231" s="314"/>
      <c r="BJ231" s="84"/>
      <c r="BK231" s="84"/>
      <c r="BL231" s="84"/>
      <c r="BM231"/>
      <c r="BN231"/>
      <c r="BO231"/>
      <c r="BP231"/>
      <c r="BQ231"/>
      <c r="BR231" s="84"/>
      <c r="BS231" s="84"/>
      <c r="BT231" s="146">
        <f t="shared" si="3"/>
        <v>44136</v>
      </c>
      <c r="BU231" s="145">
        <v>5.6913272734453499E-2</v>
      </c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</row>
    <row r="232" spans="2:83" ht="12.75" x14ac:dyDescent="0.2">
      <c r="B232" s="329">
        <v>43070</v>
      </c>
      <c r="C232" s="316">
        <v>44.17</v>
      </c>
      <c r="D232" s="316">
        <v>44.17</v>
      </c>
      <c r="E232" s="316">
        <v>44.17</v>
      </c>
      <c r="F232" s="314"/>
      <c r="G232" s="316">
        <v>29.864999999999998</v>
      </c>
      <c r="H232" s="316">
        <v>29.864999999999998</v>
      </c>
      <c r="I232" s="316">
        <v>29.864999999999998</v>
      </c>
      <c r="J232" s="176"/>
      <c r="K232" s="317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14"/>
      <c r="Y232" s="314"/>
      <c r="Z232" s="314"/>
      <c r="AA232" s="314"/>
      <c r="AB232" s="314"/>
      <c r="AC232" s="314"/>
      <c r="AD232" s="314"/>
      <c r="AE232" s="314"/>
      <c r="AF232" s="314"/>
      <c r="AG232" s="314"/>
      <c r="AH232" s="314"/>
      <c r="AI232" s="314"/>
      <c r="AJ232" s="314"/>
      <c r="AK232" s="314"/>
      <c r="AL232" s="314"/>
      <c r="AM232" s="316"/>
      <c r="AN232" s="316"/>
      <c r="AO232" s="316"/>
      <c r="AP232" s="176"/>
      <c r="AQ232" s="176"/>
      <c r="AR232" s="176"/>
      <c r="AS232" s="176"/>
      <c r="AT232" s="176"/>
      <c r="AU232" s="176"/>
      <c r="AV232" s="176"/>
      <c r="AW232" s="176"/>
      <c r="AX232" s="176"/>
      <c r="AY232" s="176"/>
      <c r="AZ232" s="176"/>
      <c r="BA232" s="176"/>
      <c r="BB232" s="176"/>
      <c r="BC232" s="176"/>
      <c r="BD232" s="176"/>
      <c r="BE232" s="176"/>
      <c r="BF232" s="317"/>
      <c r="BG232" s="176"/>
      <c r="BH232" s="176"/>
      <c r="BI232" s="314"/>
      <c r="BJ232" s="84"/>
      <c r="BK232" s="84"/>
      <c r="BL232" s="84"/>
      <c r="BM232"/>
      <c r="BN232"/>
      <c r="BO232"/>
      <c r="BP232"/>
      <c r="BQ232"/>
      <c r="BR232" s="84"/>
      <c r="BS232" s="84"/>
      <c r="BT232" s="146">
        <f t="shared" si="3"/>
        <v>44166</v>
      </c>
      <c r="BU232" s="145">
        <v>5.6971172982065402E-2</v>
      </c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</row>
    <row r="233" spans="2:83" ht="12.75" x14ac:dyDescent="0.2">
      <c r="B233" s="329">
        <v>43101</v>
      </c>
      <c r="C233" s="316">
        <v>44.92</v>
      </c>
      <c r="D233" s="316">
        <v>44.92</v>
      </c>
      <c r="E233" s="316">
        <v>44.92</v>
      </c>
      <c r="F233" s="314"/>
      <c r="G233" s="316">
        <v>30.732000000000003</v>
      </c>
      <c r="H233" s="316">
        <v>30.732000000000003</v>
      </c>
      <c r="I233" s="316">
        <v>30.732000000000003</v>
      </c>
      <c r="J233" s="176"/>
      <c r="K233" s="317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4"/>
      <c r="Y233" s="314"/>
      <c r="Z233" s="314"/>
      <c r="AA233" s="314"/>
      <c r="AB233" s="314"/>
      <c r="AC233" s="314"/>
      <c r="AD233" s="314"/>
      <c r="AE233" s="314"/>
      <c r="AF233" s="314"/>
      <c r="AG233" s="314"/>
      <c r="AH233" s="314"/>
      <c r="AI233" s="314"/>
      <c r="AJ233" s="314"/>
      <c r="AK233" s="314"/>
      <c r="AL233" s="314"/>
      <c r="AM233" s="316"/>
      <c r="AN233" s="316"/>
      <c r="AO233" s="316"/>
      <c r="AP233" s="176"/>
      <c r="AQ233" s="176"/>
      <c r="AR233" s="176"/>
      <c r="AS233" s="176"/>
      <c r="AT233" s="176"/>
      <c r="AU233" s="176"/>
      <c r="AV233" s="176"/>
      <c r="AW233" s="176"/>
      <c r="AX233" s="176"/>
      <c r="AY233" s="176"/>
      <c r="AZ233" s="176"/>
      <c r="BA233" s="176"/>
      <c r="BB233" s="176"/>
      <c r="BC233" s="176"/>
      <c r="BD233" s="176"/>
      <c r="BE233" s="176"/>
      <c r="BF233" s="317"/>
      <c r="BG233" s="176"/>
      <c r="BH233" s="176"/>
      <c r="BI233" s="314"/>
      <c r="BJ233" s="84"/>
      <c r="BK233" s="84"/>
      <c r="BL233" s="84"/>
      <c r="BM233"/>
      <c r="BN233"/>
      <c r="BO233"/>
      <c r="BP233"/>
      <c r="BQ233"/>
      <c r="BR233" s="84"/>
      <c r="BS233" s="84"/>
      <c r="BT233" s="146">
        <f t="shared" si="3"/>
        <v>44197</v>
      </c>
      <c r="BU233" s="145">
        <v>5.7031003239102603E-2</v>
      </c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</row>
    <row r="234" spans="2:83" ht="12.75" x14ac:dyDescent="0.2">
      <c r="B234" s="329">
        <v>43132</v>
      </c>
      <c r="C234" s="316">
        <v>44.17</v>
      </c>
      <c r="D234" s="316">
        <v>44.17</v>
      </c>
      <c r="E234" s="316">
        <v>44.17</v>
      </c>
      <c r="F234" s="314"/>
      <c r="G234" s="316">
        <v>31.682000000000002</v>
      </c>
      <c r="H234" s="316">
        <v>31.682000000000002</v>
      </c>
      <c r="I234" s="316">
        <v>31.682000000000002</v>
      </c>
      <c r="J234" s="176"/>
      <c r="K234" s="317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14"/>
      <c r="Y234" s="314"/>
      <c r="Z234" s="314"/>
      <c r="AA234" s="314"/>
      <c r="AB234" s="314"/>
      <c r="AC234" s="314"/>
      <c r="AD234" s="314"/>
      <c r="AE234" s="314"/>
      <c r="AF234" s="314"/>
      <c r="AG234" s="314"/>
      <c r="AH234" s="314"/>
      <c r="AI234" s="314"/>
      <c r="AJ234" s="314"/>
      <c r="AK234" s="314"/>
      <c r="AL234" s="314"/>
      <c r="AM234" s="316"/>
      <c r="AN234" s="316"/>
      <c r="AO234" s="316"/>
      <c r="AP234" s="176"/>
      <c r="AQ234" s="176"/>
      <c r="AR234" s="176"/>
      <c r="AS234" s="176"/>
      <c r="AT234" s="176"/>
      <c r="AU234" s="176"/>
      <c r="AV234" s="176"/>
      <c r="AW234" s="176"/>
      <c r="AX234" s="176"/>
      <c r="AY234" s="176"/>
      <c r="AZ234" s="176"/>
      <c r="BA234" s="176"/>
      <c r="BB234" s="176"/>
      <c r="BC234" s="176"/>
      <c r="BD234" s="176"/>
      <c r="BE234" s="176"/>
      <c r="BF234" s="317"/>
      <c r="BG234" s="176"/>
      <c r="BH234" s="176"/>
      <c r="BI234" s="314"/>
      <c r="BJ234" s="84"/>
      <c r="BK234" s="84"/>
      <c r="BL234" s="84"/>
      <c r="BM234"/>
      <c r="BN234"/>
      <c r="BO234"/>
      <c r="BP234"/>
      <c r="BQ234"/>
      <c r="BR234" s="84"/>
      <c r="BS234" s="84"/>
      <c r="BT234" s="146">
        <f t="shared" si="3"/>
        <v>44228</v>
      </c>
      <c r="BU234" s="145">
        <v>5.7090833497331198E-2</v>
      </c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</row>
    <row r="235" spans="2:83" ht="12.75" x14ac:dyDescent="0.2">
      <c r="B235" s="329">
        <v>43160</v>
      </c>
      <c r="C235" s="316">
        <v>42.606000000000002</v>
      </c>
      <c r="D235" s="316">
        <v>42.606000000000002</v>
      </c>
      <c r="E235" s="316">
        <v>42.606000000000002</v>
      </c>
      <c r="F235" s="314"/>
      <c r="G235" s="316">
        <v>30.632000000000001</v>
      </c>
      <c r="H235" s="316">
        <v>30.632000000000001</v>
      </c>
      <c r="I235" s="316">
        <v>30.632000000000001</v>
      </c>
      <c r="J235" s="176"/>
      <c r="K235" s="317"/>
      <c r="L235" s="316"/>
      <c r="M235" s="316"/>
      <c r="N235" s="316"/>
      <c r="O235" s="316"/>
      <c r="P235" s="316"/>
      <c r="Q235" s="316"/>
      <c r="R235" s="316"/>
      <c r="S235" s="316"/>
      <c r="T235" s="316"/>
      <c r="U235" s="316"/>
      <c r="V235" s="316"/>
      <c r="W235" s="316"/>
      <c r="X235" s="314"/>
      <c r="Y235" s="314"/>
      <c r="Z235" s="314"/>
      <c r="AA235" s="314"/>
      <c r="AB235" s="314"/>
      <c r="AC235" s="314"/>
      <c r="AD235" s="314"/>
      <c r="AE235" s="314"/>
      <c r="AF235" s="314"/>
      <c r="AG235" s="314"/>
      <c r="AH235" s="314"/>
      <c r="AI235" s="314"/>
      <c r="AJ235" s="314"/>
      <c r="AK235" s="314"/>
      <c r="AL235" s="314"/>
      <c r="AM235" s="316"/>
      <c r="AN235" s="316"/>
      <c r="AO235" s="316"/>
      <c r="AP235" s="176"/>
      <c r="AQ235" s="176"/>
      <c r="AR235" s="176"/>
      <c r="AS235" s="176"/>
      <c r="AT235" s="176"/>
      <c r="AU235" s="176"/>
      <c r="AV235" s="176"/>
      <c r="AW235" s="176"/>
      <c r="AX235" s="176"/>
      <c r="AY235" s="176"/>
      <c r="AZ235" s="176"/>
      <c r="BA235" s="176"/>
      <c r="BB235" s="176"/>
      <c r="BC235" s="176"/>
      <c r="BD235" s="176"/>
      <c r="BE235" s="176"/>
      <c r="BF235" s="317"/>
      <c r="BG235" s="176"/>
      <c r="BH235" s="176"/>
      <c r="BI235" s="314"/>
      <c r="BJ235" s="84"/>
      <c r="BK235" s="84"/>
      <c r="BL235" s="84"/>
      <c r="BM235"/>
      <c r="BN235"/>
      <c r="BO235"/>
      <c r="BP235"/>
      <c r="BQ235"/>
      <c r="BR235" s="84"/>
      <c r="BS235" s="84"/>
      <c r="BT235" s="146">
        <f t="shared" si="3"/>
        <v>44256</v>
      </c>
      <c r="BU235" s="145">
        <v>5.7144873731593403E-2</v>
      </c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</row>
    <row r="236" spans="2:83" ht="12.75" x14ac:dyDescent="0.2">
      <c r="B236" s="329">
        <v>43191</v>
      </c>
      <c r="C236" s="316">
        <v>43.39</v>
      </c>
      <c r="D236" s="316">
        <v>43.39</v>
      </c>
      <c r="E236" s="316">
        <v>43.39</v>
      </c>
      <c r="F236" s="314"/>
      <c r="G236" s="316">
        <v>30.332000000000001</v>
      </c>
      <c r="H236" s="316">
        <v>30.332000000000001</v>
      </c>
      <c r="I236" s="316">
        <v>30.332000000000001</v>
      </c>
      <c r="J236" s="176"/>
      <c r="K236" s="317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4"/>
      <c r="Y236" s="314"/>
      <c r="Z236" s="314"/>
      <c r="AA236" s="314"/>
      <c r="AB236" s="314"/>
      <c r="AC236" s="314"/>
      <c r="AD236" s="314"/>
      <c r="AE236" s="314"/>
      <c r="AF236" s="314"/>
      <c r="AG236" s="314"/>
      <c r="AH236" s="314"/>
      <c r="AI236" s="314"/>
      <c r="AJ236" s="314"/>
      <c r="AK236" s="314"/>
      <c r="AL236" s="314"/>
      <c r="AM236" s="316"/>
      <c r="AN236" s="316"/>
      <c r="AO236" s="316"/>
      <c r="AP236" s="176"/>
      <c r="AQ236" s="176"/>
      <c r="AR236" s="176"/>
      <c r="AS236" s="176"/>
      <c r="AT236" s="176"/>
      <c r="AU236" s="176"/>
      <c r="AV236" s="176"/>
      <c r="AW236" s="176"/>
      <c r="AX236" s="176"/>
      <c r="AY236" s="176"/>
      <c r="AZ236" s="176"/>
      <c r="BA236" s="176"/>
      <c r="BB236" s="176"/>
      <c r="BC236" s="176"/>
      <c r="BD236" s="176"/>
      <c r="BE236" s="176"/>
      <c r="BF236" s="317"/>
      <c r="BG236" s="176"/>
      <c r="BH236" s="176"/>
      <c r="BI236" s="314"/>
      <c r="BJ236" s="84"/>
      <c r="BK236" s="84"/>
      <c r="BL236" s="84"/>
      <c r="BM236"/>
      <c r="BN236"/>
      <c r="BO236"/>
      <c r="BP236"/>
      <c r="BQ236"/>
      <c r="BR236" s="84"/>
      <c r="BS236" s="84"/>
      <c r="BT236" s="146">
        <f t="shared" si="3"/>
        <v>44287</v>
      </c>
      <c r="BU236" s="145">
        <v>5.7204703992089101E-2</v>
      </c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</row>
    <row r="237" spans="2:83" ht="12.75" x14ac:dyDescent="0.2">
      <c r="B237" s="329">
        <v>43221</v>
      </c>
      <c r="C237" s="316">
        <v>45.35</v>
      </c>
      <c r="D237" s="316">
        <v>45.35</v>
      </c>
      <c r="E237" s="316">
        <v>45.35</v>
      </c>
      <c r="F237" s="314"/>
      <c r="G237" s="316">
        <v>29.932000000000002</v>
      </c>
      <c r="H237" s="316">
        <v>29.932000000000002</v>
      </c>
      <c r="I237" s="316">
        <v>29.932000000000002</v>
      </c>
      <c r="J237" s="176"/>
      <c r="K237" s="317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14"/>
      <c r="Y237" s="314"/>
      <c r="Z237" s="314"/>
      <c r="AA237" s="314"/>
      <c r="AB237" s="314"/>
      <c r="AC237" s="314"/>
      <c r="AD237" s="314"/>
      <c r="AE237" s="314"/>
      <c r="AF237" s="314"/>
      <c r="AG237" s="314"/>
      <c r="AH237" s="314"/>
      <c r="AI237" s="314"/>
      <c r="AJ237" s="314"/>
      <c r="AK237" s="314"/>
      <c r="AL237" s="314"/>
      <c r="AM237" s="316"/>
      <c r="AN237" s="316"/>
      <c r="AO237" s="316"/>
      <c r="AP237" s="176"/>
      <c r="AQ237" s="176"/>
      <c r="AR237" s="176"/>
      <c r="AS237" s="176"/>
      <c r="AT237" s="176"/>
      <c r="AU237" s="176"/>
      <c r="AV237" s="176"/>
      <c r="AW237" s="176"/>
      <c r="AX237" s="176"/>
      <c r="AY237" s="176"/>
      <c r="AZ237" s="176"/>
      <c r="BA237" s="176"/>
      <c r="BB237" s="176"/>
      <c r="BC237" s="176"/>
      <c r="BD237" s="176"/>
      <c r="BE237" s="176"/>
      <c r="BF237" s="317"/>
      <c r="BG237" s="176"/>
      <c r="BH237" s="176"/>
      <c r="BI237" s="314"/>
      <c r="BJ237" s="84"/>
      <c r="BK237" s="84"/>
      <c r="BL237" s="84"/>
      <c r="BM237"/>
      <c r="BN237"/>
      <c r="BO237"/>
      <c r="BP237"/>
      <c r="BQ237"/>
      <c r="BR237" s="84"/>
      <c r="BS237" s="84"/>
      <c r="BT237" s="146">
        <f t="shared" si="3"/>
        <v>44317</v>
      </c>
      <c r="BU237" s="145">
        <v>5.7262604245315298E-2</v>
      </c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</row>
    <row r="238" spans="2:83" ht="12.75" x14ac:dyDescent="0.2">
      <c r="B238" s="329">
        <v>43252</v>
      </c>
      <c r="C238" s="316">
        <v>50.4</v>
      </c>
      <c r="D238" s="316">
        <v>50.4</v>
      </c>
      <c r="E238" s="316">
        <v>50.4</v>
      </c>
      <c r="F238" s="314"/>
      <c r="G238" s="316">
        <v>30.532</v>
      </c>
      <c r="H238" s="316">
        <v>30.532</v>
      </c>
      <c r="I238" s="316">
        <v>30.532</v>
      </c>
      <c r="J238" s="176"/>
      <c r="K238" s="317"/>
      <c r="L238" s="316"/>
      <c r="M238" s="316"/>
      <c r="N238" s="316"/>
      <c r="O238" s="316"/>
      <c r="P238" s="316"/>
      <c r="Q238" s="316"/>
      <c r="R238" s="316"/>
      <c r="S238" s="316"/>
      <c r="T238" s="316"/>
      <c r="U238" s="316"/>
      <c r="V238" s="316"/>
      <c r="W238" s="316"/>
      <c r="X238" s="314"/>
      <c r="Y238" s="314"/>
      <c r="Z238" s="314"/>
      <c r="AA238" s="314"/>
      <c r="AB238" s="314"/>
      <c r="AC238" s="314"/>
      <c r="AD238" s="314"/>
      <c r="AE238" s="314"/>
      <c r="AF238" s="314"/>
      <c r="AG238" s="314"/>
      <c r="AH238" s="314"/>
      <c r="AI238" s="314"/>
      <c r="AJ238" s="314"/>
      <c r="AK238" s="314"/>
      <c r="AL238" s="314"/>
      <c r="AM238" s="316"/>
      <c r="AN238" s="316"/>
      <c r="AO238" s="316"/>
      <c r="AP238" s="176"/>
      <c r="AQ238" s="176"/>
      <c r="AR238" s="176"/>
      <c r="AS238" s="176"/>
      <c r="AT238" s="176"/>
      <c r="AU238" s="176"/>
      <c r="AV238" s="176"/>
      <c r="AW238" s="176"/>
      <c r="AX238" s="176"/>
      <c r="AY238" s="176"/>
      <c r="AZ238" s="176"/>
      <c r="BA238" s="176"/>
      <c r="BB238" s="176"/>
      <c r="BC238" s="176"/>
      <c r="BD238" s="176"/>
      <c r="BE238" s="176"/>
      <c r="BF238" s="317"/>
      <c r="BG238" s="176"/>
      <c r="BH238" s="176"/>
      <c r="BI238" s="314"/>
      <c r="BJ238" s="84"/>
      <c r="BK238" s="84"/>
      <c r="BL238" s="84"/>
      <c r="BM238"/>
      <c r="BN238"/>
      <c r="BO238"/>
      <c r="BP238"/>
      <c r="BQ238"/>
      <c r="BR238" s="84"/>
      <c r="BS238" s="84"/>
      <c r="BT238" s="146">
        <f t="shared" si="3"/>
        <v>44348</v>
      </c>
      <c r="BU238" s="145">
        <v>5.7322434508154399E-2</v>
      </c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</row>
    <row r="239" spans="2:83" ht="12.75" x14ac:dyDescent="0.2">
      <c r="B239" s="329">
        <v>43282</v>
      </c>
      <c r="C239" s="316">
        <v>60.95</v>
      </c>
      <c r="D239" s="316">
        <v>60.95</v>
      </c>
      <c r="E239" s="316">
        <v>60.95</v>
      </c>
      <c r="F239" s="314"/>
      <c r="G239" s="316">
        <v>32.032000000000004</v>
      </c>
      <c r="H239" s="316">
        <v>32.032000000000004</v>
      </c>
      <c r="I239" s="316">
        <v>32.032000000000004</v>
      </c>
      <c r="J239" s="176"/>
      <c r="K239" s="317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14"/>
      <c r="Y239" s="314"/>
      <c r="Z239" s="314"/>
      <c r="AA239" s="314"/>
      <c r="AB239" s="314"/>
      <c r="AC239" s="314"/>
      <c r="AD239" s="314"/>
      <c r="AE239" s="314"/>
      <c r="AF239" s="314"/>
      <c r="AG239" s="314"/>
      <c r="AH239" s="314"/>
      <c r="AI239" s="314"/>
      <c r="AJ239" s="314"/>
      <c r="AK239" s="314"/>
      <c r="AL239" s="314"/>
      <c r="AM239" s="316"/>
      <c r="AN239" s="316"/>
      <c r="AO239" s="316"/>
      <c r="AP239" s="176"/>
      <c r="AQ239" s="176"/>
      <c r="AR239" s="176"/>
      <c r="AS239" s="176"/>
      <c r="AT239" s="176"/>
      <c r="AU239" s="176"/>
      <c r="AV239" s="176"/>
      <c r="AW239" s="176"/>
      <c r="AX239" s="176"/>
      <c r="AY239" s="176"/>
      <c r="AZ239" s="176"/>
      <c r="BA239" s="176"/>
      <c r="BB239" s="176"/>
      <c r="BC239" s="176"/>
      <c r="BD239" s="176"/>
      <c r="BE239" s="176"/>
      <c r="BF239" s="317"/>
      <c r="BG239" s="176"/>
      <c r="BH239" s="176"/>
      <c r="BI239" s="314"/>
      <c r="BJ239" s="84"/>
      <c r="BK239" s="84"/>
      <c r="BL239" s="84"/>
      <c r="BM239"/>
      <c r="BN239"/>
      <c r="BO239"/>
      <c r="BP239"/>
      <c r="BQ239"/>
      <c r="BR239" s="84"/>
      <c r="BS239" s="84"/>
      <c r="BT239" s="146">
        <f t="shared" si="3"/>
        <v>44378</v>
      </c>
      <c r="BU239" s="145">
        <v>5.7380334763648601E-2</v>
      </c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</row>
    <row r="240" spans="2:83" ht="12.75" x14ac:dyDescent="0.2">
      <c r="B240" s="329">
        <v>43313</v>
      </c>
      <c r="C240" s="316">
        <v>60.55</v>
      </c>
      <c r="D240" s="316">
        <v>60.55</v>
      </c>
      <c r="E240" s="316">
        <v>60.55</v>
      </c>
      <c r="F240" s="314"/>
      <c r="G240" s="316">
        <v>32.082000000000001</v>
      </c>
      <c r="H240" s="316">
        <v>32.082000000000001</v>
      </c>
      <c r="I240" s="316">
        <v>32.082000000000001</v>
      </c>
      <c r="J240" s="176"/>
      <c r="K240" s="317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14"/>
      <c r="Y240" s="314"/>
      <c r="Z240" s="314"/>
      <c r="AA240" s="314"/>
      <c r="AB240" s="314"/>
      <c r="AC240" s="314"/>
      <c r="AD240" s="314"/>
      <c r="AE240" s="314"/>
      <c r="AF240" s="314"/>
      <c r="AG240" s="314"/>
      <c r="AH240" s="314"/>
      <c r="AI240" s="314"/>
      <c r="AJ240" s="314"/>
      <c r="AK240" s="314"/>
      <c r="AL240" s="314"/>
      <c r="AM240" s="316"/>
      <c r="AN240" s="316"/>
      <c r="AO240" s="316"/>
      <c r="AP240" s="176"/>
      <c r="AQ240" s="176"/>
      <c r="AR240" s="176"/>
      <c r="AS240" s="176"/>
      <c r="AT240" s="176"/>
      <c r="AU240" s="176"/>
      <c r="AV240" s="176"/>
      <c r="AW240" s="176"/>
      <c r="AX240" s="176"/>
      <c r="AY240" s="176"/>
      <c r="AZ240" s="176"/>
      <c r="BA240" s="176"/>
      <c r="BB240" s="176"/>
      <c r="BC240" s="176"/>
      <c r="BD240" s="176"/>
      <c r="BE240" s="176"/>
      <c r="BF240" s="317"/>
      <c r="BG240" s="176"/>
      <c r="BH240" s="176"/>
      <c r="BI240" s="314"/>
      <c r="BJ240" s="84"/>
      <c r="BK240" s="84"/>
      <c r="BL240" s="84"/>
      <c r="BM240"/>
      <c r="BN240"/>
      <c r="BO240"/>
      <c r="BP240"/>
      <c r="BQ240"/>
      <c r="BR240" s="84"/>
      <c r="BS240" s="84"/>
      <c r="BT240" s="146">
        <f t="shared" si="3"/>
        <v>44409</v>
      </c>
      <c r="BU240" s="145">
        <v>5.74401650288308E-2</v>
      </c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</row>
    <row r="241" spans="2:83" ht="12.75" x14ac:dyDescent="0.2">
      <c r="B241" s="329">
        <v>43344</v>
      </c>
      <c r="C241" s="316">
        <v>46.3</v>
      </c>
      <c r="D241" s="316">
        <v>46.3</v>
      </c>
      <c r="E241" s="316">
        <v>46.3</v>
      </c>
      <c r="F241" s="314"/>
      <c r="G241" s="316">
        <v>29.033000000000001</v>
      </c>
      <c r="H241" s="316">
        <v>29.033000000000001</v>
      </c>
      <c r="I241" s="316">
        <v>29.033000000000001</v>
      </c>
      <c r="J241" s="176"/>
      <c r="K241" s="317"/>
      <c r="L241" s="316"/>
      <c r="M241" s="316"/>
      <c r="N241" s="316"/>
      <c r="O241" s="316"/>
      <c r="P241" s="316"/>
      <c r="Q241" s="316"/>
      <c r="R241" s="316"/>
      <c r="S241" s="316"/>
      <c r="T241" s="316"/>
      <c r="U241" s="316"/>
      <c r="V241" s="316"/>
      <c r="W241" s="316"/>
      <c r="X241" s="314"/>
      <c r="Y241" s="314"/>
      <c r="Z241" s="314"/>
      <c r="AA241" s="314"/>
      <c r="AB241" s="314"/>
      <c r="AC241" s="314"/>
      <c r="AD241" s="314"/>
      <c r="AE241" s="314"/>
      <c r="AF241" s="314"/>
      <c r="AG241" s="314"/>
      <c r="AH241" s="314"/>
      <c r="AI241" s="314"/>
      <c r="AJ241" s="314"/>
      <c r="AK241" s="314"/>
      <c r="AL241" s="314"/>
      <c r="AM241" s="316"/>
      <c r="AN241" s="316"/>
      <c r="AO241" s="316"/>
      <c r="AP241" s="176"/>
      <c r="AQ241" s="176"/>
      <c r="AR241" s="176"/>
      <c r="AS241" s="176"/>
      <c r="AT241" s="176"/>
      <c r="AU241" s="176"/>
      <c r="AV241" s="176"/>
      <c r="AW241" s="176"/>
      <c r="AX241" s="176"/>
      <c r="AY241" s="176"/>
      <c r="AZ241" s="176"/>
      <c r="BA241" s="176"/>
      <c r="BB241" s="176"/>
      <c r="BC241" s="176"/>
      <c r="BD241" s="176"/>
      <c r="BE241" s="176"/>
      <c r="BF241" s="317"/>
      <c r="BG241" s="176"/>
      <c r="BH241" s="176"/>
      <c r="BI241" s="314"/>
      <c r="BJ241" s="84"/>
      <c r="BK241" s="84"/>
      <c r="BL241" s="84"/>
      <c r="BM241"/>
      <c r="BN241"/>
      <c r="BO241"/>
      <c r="BP241"/>
      <c r="BQ241"/>
      <c r="BR241" s="84"/>
      <c r="BS241" s="84"/>
      <c r="BT241" s="146">
        <f t="shared" si="3"/>
        <v>44440</v>
      </c>
      <c r="BU241" s="145">
        <v>5.7499995295203998E-2</v>
      </c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</row>
    <row r="242" spans="2:83" ht="12.75" x14ac:dyDescent="0.2">
      <c r="B242" s="329">
        <v>43374</v>
      </c>
      <c r="C242" s="316">
        <v>44.52</v>
      </c>
      <c r="D242" s="316">
        <v>44.52</v>
      </c>
      <c r="E242" s="316">
        <v>44.52</v>
      </c>
      <c r="F242" s="314"/>
      <c r="G242" s="316">
        <v>28.664999999999999</v>
      </c>
      <c r="H242" s="316">
        <v>28.664999999999999</v>
      </c>
      <c r="I242" s="316">
        <v>28.664999999999999</v>
      </c>
      <c r="J242" s="176"/>
      <c r="K242" s="317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4"/>
      <c r="Y242" s="314"/>
      <c r="Z242" s="314"/>
      <c r="AA242" s="314"/>
      <c r="AB242" s="314"/>
      <c r="AC242" s="314"/>
      <c r="AD242" s="314"/>
      <c r="AE242" s="314"/>
      <c r="AF242" s="314"/>
      <c r="AG242" s="314"/>
      <c r="AH242" s="314"/>
      <c r="AI242" s="314"/>
      <c r="AJ242" s="314"/>
      <c r="AK242" s="314"/>
      <c r="AL242" s="314"/>
      <c r="AM242" s="316"/>
      <c r="AN242" s="316"/>
      <c r="AO242" s="31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317"/>
      <c r="BG242" s="176"/>
      <c r="BH242" s="176"/>
      <c r="BI242" s="314"/>
      <c r="BJ242" s="84"/>
      <c r="BK242" s="84"/>
      <c r="BL242" s="84"/>
      <c r="BM242"/>
      <c r="BN242"/>
      <c r="BO242"/>
      <c r="BP242"/>
      <c r="BQ242"/>
      <c r="BR242" s="84"/>
      <c r="BS242" s="84"/>
      <c r="BT242" s="146">
        <f t="shared" si="3"/>
        <v>44470</v>
      </c>
      <c r="BU242" s="145">
        <v>5.7557895554118103E-2</v>
      </c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</row>
    <row r="243" spans="2:83" ht="12.75" x14ac:dyDescent="0.2">
      <c r="B243" s="329">
        <v>43405</v>
      </c>
      <c r="C243" s="316">
        <v>43.52</v>
      </c>
      <c r="D243" s="316">
        <v>43.52</v>
      </c>
      <c r="E243" s="316">
        <v>43.52</v>
      </c>
      <c r="F243" s="314"/>
      <c r="G243" s="316">
        <v>28.765000000000001</v>
      </c>
      <c r="H243" s="316">
        <v>28.765000000000001</v>
      </c>
      <c r="I243" s="316">
        <v>28.765000000000001</v>
      </c>
      <c r="J243" s="176"/>
      <c r="K243" s="317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4"/>
      <c r="Y243" s="314"/>
      <c r="Z243" s="314"/>
      <c r="AA243" s="314"/>
      <c r="AB243" s="314"/>
      <c r="AC243" s="314"/>
      <c r="AD243" s="314"/>
      <c r="AE243" s="314"/>
      <c r="AF243" s="314"/>
      <c r="AG243" s="314"/>
      <c r="AH243" s="314"/>
      <c r="AI243" s="314"/>
      <c r="AJ243" s="314"/>
      <c r="AK243" s="314"/>
      <c r="AL243" s="314"/>
      <c r="AM243" s="316"/>
      <c r="AN243" s="316"/>
      <c r="AO243" s="316"/>
      <c r="AP243" s="176"/>
      <c r="AQ243" s="176"/>
      <c r="AR243" s="176"/>
      <c r="AS243" s="176"/>
      <c r="AT243" s="176"/>
      <c r="AU243" s="176"/>
      <c r="AV243" s="176"/>
      <c r="AW243" s="176"/>
      <c r="AX243" s="176"/>
      <c r="AY243" s="176"/>
      <c r="AZ243" s="176"/>
      <c r="BA243" s="176"/>
      <c r="BB243" s="176"/>
      <c r="BC243" s="176"/>
      <c r="BD243" s="176"/>
      <c r="BE243" s="176"/>
      <c r="BF243" s="317"/>
      <c r="BG243" s="176"/>
      <c r="BH243" s="176"/>
      <c r="BI243" s="314"/>
      <c r="BJ243" s="84"/>
      <c r="BK243" s="84"/>
      <c r="BL243" s="84"/>
      <c r="BM243"/>
      <c r="BN243"/>
      <c r="BO243"/>
      <c r="BP243"/>
      <c r="BQ243"/>
      <c r="BR243" s="84"/>
      <c r="BS243" s="84"/>
      <c r="BT243" s="146">
        <f t="shared" si="3"/>
        <v>44501</v>
      </c>
      <c r="BU243" s="145">
        <v>5.7617725822834802E-2</v>
      </c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</row>
    <row r="244" spans="2:83" ht="12.75" x14ac:dyDescent="0.2">
      <c r="B244" s="329">
        <v>43435</v>
      </c>
      <c r="C244" s="316">
        <v>44.42</v>
      </c>
      <c r="D244" s="316">
        <v>44.42</v>
      </c>
      <c r="E244" s="316">
        <v>44.42</v>
      </c>
      <c r="F244" s="314"/>
      <c r="G244" s="316">
        <v>30.614999999999998</v>
      </c>
      <c r="H244" s="316">
        <v>30.614999999999998</v>
      </c>
      <c r="I244" s="316">
        <v>30.614999999999998</v>
      </c>
      <c r="J244" s="176"/>
      <c r="K244" s="317"/>
      <c r="L244" s="316"/>
      <c r="M244" s="316"/>
      <c r="N244" s="316"/>
      <c r="O244" s="316"/>
      <c r="P244" s="316"/>
      <c r="Q244" s="316"/>
      <c r="R244" s="316"/>
      <c r="S244" s="316"/>
      <c r="T244" s="316"/>
      <c r="U244" s="316"/>
      <c r="V244" s="316"/>
      <c r="W244" s="316"/>
      <c r="X244" s="314"/>
      <c r="Y244" s="314"/>
      <c r="Z244" s="314"/>
      <c r="AA244" s="314"/>
      <c r="AB244" s="314"/>
      <c r="AC244" s="314"/>
      <c r="AD244" s="314"/>
      <c r="AE244" s="314"/>
      <c r="AF244" s="314"/>
      <c r="AG244" s="314"/>
      <c r="AH244" s="314"/>
      <c r="AI244" s="314"/>
      <c r="AJ244" s="314"/>
      <c r="AK244" s="314"/>
      <c r="AL244" s="314"/>
      <c r="AM244" s="316"/>
      <c r="AN244" s="316"/>
      <c r="AO244" s="316"/>
      <c r="AP244" s="176"/>
      <c r="AQ244" s="176"/>
      <c r="AR244" s="176"/>
      <c r="AS244" s="176"/>
      <c r="AT244" s="176"/>
      <c r="AU244" s="176"/>
      <c r="AV244" s="176"/>
      <c r="AW244" s="176"/>
      <c r="AX244" s="176"/>
      <c r="AY244" s="176"/>
      <c r="AZ244" s="176"/>
      <c r="BA244" s="176"/>
      <c r="BB244" s="176"/>
      <c r="BC244" s="176"/>
      <c r="BD244" s="176"/>
      <c r="BE244" s="176"/>
      <c r="BF244" s="317"/>
      <c r="BG244" s="176"/>
      <c r="BH244" s="176"/>
      <c r="BI244" s="314"/>
      <c r="BJ244" s="84"/>
      <c r="BK244" s="84"/>
      <c r="BL244" s="84"/>
      <c r="BM244"/>
      <c r="BN244"/>
      <c r="BO244"/>
      <c r="BP244"/>
      <c r="BQ244"/>
      <c r="BR244" s="84"/>
      <c r="BS244" s="84"/>
      <c r="BT244" s="146">
        <f t="shared" si="3"/>
        <v>44531</v>
      </c>
      <c r="BU244" s="145">
        <v>5.7642648932949098E-2</v>
      </c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</row>
    <row r="245" spans="2:83" ht="12.75" x14ac:dyDescent="0.2">
      <c r="B245" s="329">
        <v>43466</v>
      </c>
      <c r="C245" s="316">
        <v>45.17</v>
      </c>
      <c r="D245" s="316">
        <v>45.17</v>
      </c>
      <c r="E245" s="316">
        <v>45.17</v>
      </c>
      <c r="F245" s="314"/>
      <c r="G245" s="316">
        <v>31.482000000000003</v>
      </c>
      <c r="H245" s="316">
        <v>31.482000000000003</v>
      </c>
      <c r="I245" s="316">
        <v>31.482000000000003</v>
      </c>
      <c r="J245" s="176"/>
      <c r="K245" s="317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14"/>
      <c r="Y245" s="314"/>
      <c r="Z245" s="314"/>
      <c r="AA245" s="314"/>
      <c r="AB245" s="314"/>
      <c r="AC245" s="314"/>
      <c r="AD245" s="314"/>
      <c r="AE245" s="314"/>
      <c r="AF245" s="314"/>
      <c r="AG245" s="314"/>
      <c r="AH245" s="314"/>
      <c r="AI245" s="314"/>
      <c r="AJ245" s="314"/>
      <c r="AK245" s="314"/>
      <c r="AL245" s="314"/>
      <c r="AM245" s="316"/>
      <c r="AN245" s="316"/>
      <c r="AO245" s="316"/>
      <c r="AP245" s="176"/>
      <c r="AQ245" s="176"/>
      <c r="AR245" s="176"/>
      <c r="AS245" s="176"/>
      <c r="AT245" s="176"/>
      <c r="AU245" s="176"/>
      <c r="AV245" s="176"/>
      <c r="AW245" s="176"/>
      <c r="AX245" s="176"/>
      <c r="AY245" s="176"/>
      <c r="AZ245" s="176"/>
      <c r="BA245" s="176"/>
      <c r="BB245" s="176"/>
      <c r="BC245" s="176"/>
      <c r="BD245" s="176"/>
      <c r="BE245" s="176"/>
      <c r="BF245" s="317"/>
      <c r="BG245" s="176"/>
      <c r="BH245" s="176"/>
      <c r="BI245" s="314"/>
      <c r="BJ245" s="84"/>
      <c r="BK245" s="84"/>
      <c r="BL245" s="84"/>
      <c r="BM245"/>
      <c r="BN245"/>
      <c r="BO245"/>
      <c r="BP245"/>
      <c r="BQ245"/>
      <c r="BR245" s="84"/>
      <c r="BS245" s="84"/>
      <c r="BT245" s="146">
        <f t="shared" si="3"/>
        <v>44562</v>
      </c>
      <c r="BU245" s="145">
        <v>5.76385859729176E-2</v>
      </c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</row>
    <row r="246" spans="2:83" ht="12.75" x14ac:dyDescent="0.2">
      <c r="B246" s="329">
        <v>43497</v>
      </c>
      <c r="C246" s="316">
        <v>44.42</v>
      </c>
      <c r="D246" s="316">
        <v>44.42</v>
      </c>
      <c r="E246" s="316">
        <v>44.42</v>
      </c>
      <c r="F246" s="314"/>
      <c r="G246" s="316">
        <v>32.432000000000002</v>
      </c>
      <c r="H246" s="316">
        <v>32.432000000000002</v>
      </c>
      <c r="I246" s="316">
        <v>32.432000000000002</v>
      </c>
      <c r="J246" s="176"/>
      <c r="K246" s="317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14"/>
      <c r="Y246" s="314"/>
      <c r="Z246" s="314"/>
      <c r="AA246" s="314"/>
      <c r="AB246" s="314"/>
      <c r="AC246" s="314"/>
      <c r="AD246" s="314"/>
      <c r="AE246" s="314"/>
      <c r="AF246" s="314"/>
      <c r="AG246" s="314"/>
      <c r="AH246" s="314"/>
      <c r="AI246" s="314"/>
      <c r="AJ246" s="314"/>
      <c r="AK246" s="314"/>
      <c r="AL246" s="314"/>
      <c r="AM246" s="316"/>
      <c r="AN246" s="316"/>
      <c r="AO246" s="316"/>
      <c r="AP246" s="176"/>
      <c r="AQ246" s="176"/>
      <c r="AR246" s="176"/>
      <c r="AS246" s="176"/>
      <c r="AT246" s="176"/>
      <c r="AU246" s="176"/>
      <c r="AV246" s="176"/>
      <c r="AW246" s="176"/>
      <c r="AX246" s="176"/>
      <c r="AY246" s="176"/>
      <c r="AZ246" s="176"/>
      <c r="BA246" s="176"/>
      <c r="BB246" s="176"/>
      <c r="BC246" s="176"/>
      <c r="BD246" s="176"/>
      <c r="BE246" s="176"/>
      <c r="BF246" s="317"/>
      <c r="BG246" s="176"/>
      <c r="BH246" s="176"/>
      <c r="BI246" s="314"/>
      <c r="BJ246" s="84"/>
      <c r="BK246" s="84"/>
      <c r="BL246" s="84"/>
      <c r="BM246"/>
      <c r="BN246"/>
      <c r="BO246"/>
      <c r="BP246"/>
      <c r="BQ246"/>
      <c r="BR246" s="84"/>
      <c r="BS246" s="84"/>
      <c r="BT246" s="146">
        <f t="shared" si="3"/>
        <v>44593</v>
      </c>
      <c r="BU246" s="145">
        <v>5.7634523012890501E-2</v>
      </c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</row>
    <row r="247" spans="2:83" ht="12.75" x14ac:dyDescent="0.2">
      <c r="B247" s="329">
        <v>43525</v>
      </c>
      <c r="C247" s="316">
        <v>42.856000000000002</v>
      </c>
      <c r="D247" s="316">
        <v>42.856000000000002</v>
      </c>
      <c r="E247" s="316">
        <v>42.856000000000002</v>
      </c>
      <c r="F247" s="314"/>
      <c r="G247" s="316">
        <v>31.382000000000001</v>
      </c>
      <c r="H247" s="316">
        <v>31.382000000000001</v>
      </c>
      <c r="I247" s="316">
        <v>31.382000000000001</v>
      </c>
      <c r="J247" s="176"/>
      <c r="K247" s="317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14"/>
      <c r="Y247" s="314"/>
      <c r="Z247" s="314"/>
      <c r="AA247" s="314"/>
      <c r="AB247" s="314"/>
      <c r="AC247" s="314"/>
      <c r="AD247" s="314"/>
      <c r="AE247" s="314"/>
      <c r="AF247" s="314"/>
      <c r="AG247" s="314"/>
      <c r="AH247" s="314"/>
      <c r="AI247" s="314"/>
      <c r="AJ247" s="314"/>
      <c r="AK247" s="314"/>
      <c r="AL247" s="314"/>
      <c r="AM247" s="316"/>
      <c r="AN247" s="316"/>
      <c r="AO247" s="316"/>
      <c r="AP247" s="176"/>
      <c r="AQ247" s="176"/>
      <c r="AR247" s="176"/>
      <c r="AS247" s="176"/>
      <c r="AT247" s="176"/>
      <c r="AU247" s="176"/>
      <c r="AV247" s="176"/>
      <c r="AW247" s="176"/>
      <c r="AX247" s="176"/>
      <c r="AY247" s="176"/>
      <c r="AZ247" s="176"/>
      <c r="BA247" s="176"/>
      <c r="BB247" s="176"/>
      <c r="BC247" s="176"/>
      <c r="BD247" s="176"/>
      <c r="BE247" s="176"/>
      <c r="BF247" s="317"/>
      <c r="BG247" s="176"/>
      <c r="BH247" s="176"/>
      <c r="BI247" s="314"/>
      <c r="BJ247" s="84"/>
      <c r="BK247" s="84"/>
      <c r="BL247" s="84"/>
      <c r="BM247"/>
      <c r="BN247"/>
      <c r="BO247"/>
      <c r="BP247"/>
      <c r="BQ247"/>
      <c r="BR247" s="84"/>
      <c r="BS247" s="84"/>
      <c r="BT247" s="146">
        <f t="shared" si="3"/>
        <v>44621</v>
      </c>
      <c r="BU247" s="145">
        <v>5.7630853242549102E-2</v>
      </c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</row>
    <row r="248" spans="2:83" ht="12.75" x14ac:dyDescent="0.2">
      <c r="B248" s="329">
        <v>43556</v>
      </c>
      <c r="C248" s="316">
        <v>43.64</v>
      </c>
      <c r="D248" s="316">
        <v>43.64</v>
      </c>
      <c r="E248" s="316">
        <v>43.64</v>
      </c>
      <c r="F248" s="314"/>
      <c r="G248" s="316">
        <v>31.082000000000001</v>
      </c>
      <c r="H248" s="316">
        <v>31.082000000000001</v>
      </c>
      <c r="I248" s="316">
        <v>31.082000000000001</v>
      </c>
      <c r="J248" s="176"/>
      <c r="K248" s="317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4"/>
      <c r="Y248" s="314"/>
      <c r="Z248" s="314"/>
      <c r="AA248" s="314"/>
      <c r="AB248" s="314"/>
      <c r="AC248" s="314"/>
      <c r="AD248" s="314"/>
      <c r="AE248" s="314"/>
      <c r="AF248" s="314"/>
      <c r="AG248" s="314"/>
      <c r="AH248" s="314"/>
      <c r="AI248" s="314"/>
      <c r="AJ248" s="314"/>
      <c r="AK248" s="314"/>
      <c r="AL248" s="314"/>
      <c r="AM248" s="316"/>
      <c r="AN248" s="316"/>
      <c r="AO248" s="316"/>
      <c r="AP248" s="176"/>
      <c r="AQ248" s="176"/>
      <c r="AR248" s="176"/>
      <c r="AS248" s="176"/>
      <c r="AT248" s="176"/>
      <c r="AU248" s="176"/>
      <c r="AV248" s="176"/>
      <c r="AW248" s="176"/>
      <c r="AX248" s="176"/>
      <c r="AY248" s="176"/>
      <c r="AZ248" s="176"/>
      <c r="BA248" s="176"/>
      <c r="BB248" s="176"/>
      <c r="BC248" s="176"/>
      <c r="BD248" s="176"/>
      <c r="BE248" s="176"/>
      <c r="BF248" s="317"/>
      <c r="BG248" s="176"/>
      <c r="BH248" s="176"/>
      <c r="BI248" s="314"/>
      <c r="BJ248" s="84"/>
      <c r="BK248" s="84"/>
      <c r="BL248" s="84"/>
      <c r="BM248"/>
      <c r="BN248"/>
      <c r="BO248"/>
      <c r="BP248"/>
      <c r="BQ248"/>
      <c r="BR248" s="84"/>
      <c r="BS248" s="84"/>
      <c r="BT248" s="146">
        <f t="shared" si="3"/>
        <v>44652</v>
      </c>
      <c r="BU248" s="145">
        <v>5.7626790282532703E-2</v>
      </c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</row>
    <row r="249" spans="2:83" ht="12.75" x14ac:dyDescent="0.2">
      <c r="B249" s="329">
        <v>43586</v>
      </c>
      <c r="C249" s="316">
        <v>45.6</v>
      </c>
      <c r="D249" s="316">
        <v>45.6</v>
      </c>
      <c r="E249" s="316">
        <v>45.6</v>
      </c>
      <c r="F249" s="314"/>
      <c r="G249" s="316">
        <v>30.682000000000002</v>
      </c>
      <c r="H249" s="316">
        <v>30.682000000000002</v>
      </c>
      <c r="I249" s="316">
        <v>30.682000000000002</v>
      </c>
      <c r="J249" s="176"/>
      <c r="K249" s="317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4"/>
      <c r="Y249" s="314"/>
      <c r="Z249" s="314"/>
      <c r="AA249" s="314"/>
      <c r="AB249" s="314"/>
      <c r="AC249" s="314"/>
      <c r="AD249" s="314"/>
      <c r="AE249" s="314"/>
      <c r="AF249" s="314"/>
      <c r="AG249" s="314"/>
      <c r="AH249" s="314"/>
      <c r="AI249" s="314"/>
      <c r="AJ249" s="314"/>
      <c r="AK249" s="314"/>
      <c r="AL249" s="314"/>
      <c r="AM249" s="316"/>
      <c r="AN249" s="316"/>
      <c r="AO249" s="316"/>
      <c r="AP249" s="176"/>
      <c r="AQ249" s="176"/>
      <c r="AR249" s="176"/>
      <c r="AS249" s="176"/>
      <c r="AT249" s="176"/>
      <c r="AU249" s="176"/>
      <c r="AV249" s="176"/>
      <c r="AW249" s="176"/>
      <c r="AX249" s="176"/>
      <c r="AY249" s="176"/>
      <c r="AZ249" s="176"/>
      <c r="BA249" s="176"/>
      <c r="BB249" s="176"/>
      <c r="BC249" s="176"/>
      <c r="BD249" s="176"/>
      <c r="BE249" s="176"/>
      <c r="BF249" s="317"/>
      <c r="BG249" s="176"/>
      <c r="BH249" s="176"/>
      <c r="BI249" s="314"/>
      <c r="BJ249" s="84"/>
      <c r="BK249" s="84"/>
      <c r="BL249" s="84"/>
      <c r="BM249"/>
      <c r="BN249"/>
      <c r="BO249"/>
      <c r="BP249"/>
      <c r="BQ249"/>
      <c r="BR249" s="84"/>
      <c r="BS249" s="84"/>
      <c r="BT249" s="146">
        <f t="shared" si="3"/>
        <v>44682</v>
      </c>
      <c r="BU249" s="145">
        <v>5.7622858385747697E-2</v>
      </c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</row>
    <row r="250" spans="2:83" ht="12.75" x14ac:dyDescent="0.2">
      <c r="B250" s="329">
        <v>43617</v>
      </c>
      <c r="C250" s="316">
        <v>50.65</v>
      </c>
      <c r="D250" s="316">
        <v>50.65</v>
      </c>
      <c r="E250" s="316">
        <v>50.65</v>
      </c>
      <c r="F250" s="314"/>
      <c r="G250" s="316">
        <v>31.282</v>
      </c>
      <c r="H250" s="316">
        <v>31.282</v>
      </c>
      <c r="I250" s="316">
        <v>31.282</v>
      </c>
      <c r="J250" s="176"/>
      <c r="K250" s="317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14"/>
      <c r="Y250" s="314"/>
      <c r="Z250" s="314"/>
      <c r="AA250" s="314"/>
      <c r="AB250" s="314"/>
      <c r="AC250" s="314"/>
      <c r="AD250" s="314"/>
      <c r="AE250" s="314"/>
      <c r="AF250" s="314"/>
      <c r="AG250" s="314"/>
      <c r="AH250" s="314"/>
      <c r="AI250" s="314"/>
      <c r="AJ250" s="314"/>
      <c r="AK250" s="314"/>
      <c r="AL250" s="314"/>
      <c r="AM250" s="316"/>
      <c r="AN250" s="316"/>
      <c r="AO250" s="316"/>
      <c r="AP250" s="176"/>
      <c r="AQ250" s="176"/>
      <c r="AR250" s="176"/>
      <c r="AS250" s="176"/>
      <c r="AT250" s="176"/>
      <c r="AU250" s="176"/>
      <c r="AV250" s="176"/>
      <c r="AW250" s="176"/>
      <c r="AX250" s="176"/>
      <c r="AY250" s="176"/>
      <c r="AZ250" s="176"/>
      <c r="BA250" s="176"/>
      <c r="BB250" s="176"/>
      <c r="BC250" s="176"/>
      <c r="BD250" s="176"/>
      <c r="BE250" s="176"/>
      <c r="BF250" s="317"/>
      <c r="BG250" s="176"/>
      <c r="BH250" s="176"/>
      <c r="BI250" s="314"/>
      <c r="BJ250" s="84"/>
      <c r="BK250" s="84"/>
      <c r="BL250" s="84"/>
      <c r="BM250"/>
      <c r="BN250"/>
      <c r="BO250"/>
      <c r="BP250"/>
      <c r="BQ250"/>
      <c r="BR250" s="84"/>
      <c r="BS250" s="84"/>
      <c r="BT250" s="146">
        <f t="shared" si="3"/>
        <v>44713</v>
      </c>
      <c r="BU250" s="145">
        <v>5.7618795425742803E-2</v>
      </c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</row>
    <row r="251" spans="2:83" ht="12.75" x14ac:dyDescent="0.2">
      <c r="B251" s="329">
        <v>43647</v>
      </c>
      <c r="C251" s="316">
        <v>61.2</v>
      </c>
      <c r="D251" s="316">
        <v>61.2</v>
      </c>
      <c r="E251" s="316">
        <v>61.2</v>
      </c>
      <c r="F251" s="314"/>
      <c r="G251" s="316">
        <v>32.782000000000004</v>
      </c>
      <c r="H251" s="316">
        <v>32.782000000000004</v>
      </c>
      <c r="I251" s="316">
        <v>32.782000000000004</v>
      </c>
      <c r="J251" s="176"/>
      <c r="K251" s="317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14"/>
      <c r="Y251" s="314"/>
      <c r="Z251" s="314"/>
      <c r="AA251" s="314"/>
      <c r="AB251" s="314"/>
      <c r="AC251" s="314"/>
      <c r="AD251" s="314"/>
      <c r="AE251" s="314"/>
      <c r="AF251" s="314"/>
      <c r="AG251" s="314"/>
      <c r="AH251" s="314"/>
      <c r="AI251" s="314"/>
      <c r="AJ251" s="314"/>
      <c r="AK251" s="314"/>
      <c r="AL251" s="314"/>
      <c r="AM251" s="316"/>
      <c r="AN251" s="316"/>
      <c r="AO251" s="316"/>
      <c r="AP251" s="176"/>
      <c r="AQ251" s="176"/>
      <c r="AR251" s="176"/>
      <c r="AS251" s="176"/>
      <c r="AT251" s="176"/>
      <c r="AU251" s="176"/>
      <c r="AV251" s="176"/>
      <c r="AW251" s="176"/>
      <c r="AX251" s="176"/>
      <c r="AY251" s="176"/>
      <c r="AZ251" s="176"/>
      <c r="BA251" s="176"/>
      <c r="BB251" s="176"/>
      <c r="BC251" s="176"/>
      <c r="BD251" s="176"/>
      <c r="BE251" s="176"/>
      <c r="BF251" s="317"/>
      <c r="BG251" s="176"/>
      <c r="BH251" s="176"/>
      <c r="BI251" s="314"/>
      <c r="BJ251" s="84"/>
      <c r="BK251" s="84"/>
      <c r="BL251" s="84"/>
      <c r="BM251"/>
      <c r="BN251"/>
      <c r="BO251"/>
      <c r="BP251"/>
      <c r="BQ251"/>
      <c r="BR251" s="84"/>
      <c r="BS251" s="84"/>
      <c r="BT251" s="146">
        <f t="shared" si="3"/>
        <v>44743</v>
      </c>
      <c r="BU251" s="145">
        <v>5.7614863528968399E-2</v>
      </c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</row>
    <row r="252" spans="2:83" ht="12.75" x14ac:dyDescent="0.2">
      <c r="B252" s="329">
        <v>43678</v>
      </c>
      <c r="C252" s="316">
        <v>60.8</v>
      </c>
      <c r="D252" s="316">
        <v>60.8</v>
      </c>
      <c r="E252" s="316">
        <v>60.8</v>
      </c>
      <c r="F252" s="314"/>
      <c r="G252" s="316">
        <v>32.832000000000001</v>
      </c>
      <c r="H252" s="316">
        <v>32.832000000000001</v>
      </c>
      <c r="I252" s="316">
        <v>32.832000000000001</v>
      </c>
      <c r="J252" s="176"/>
      <c r="K252" s="317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14"/>
      <c r="Y252" s="314"/>
      <c r="Z252" s="314"/>
      <c r="AA252" s="314"/>
      <c r="AB252" s="314"/>
      <c r="AC252" s="314"/>
      <c r="AD252" s="314"/>
      <c r="AE252" s="314"/>
      <c r="AF252" s="314"/>
      <c r="AG252" s="314"/>
      <c r="AH252" s="314"/>
      <c r="AI252" s="314"/>
      <c r="AJ252" s="314"/>
      <c r="AK252" s="314"/>
      <c r="AL252" s="314"/>
      <c r="AM252" s="316"/>
      <c r="AN252" s="316"/>
      <c r="AO252" s="316"/>
      <c r="AP252" s="176"/>
      <c r="AQ252" s="176"/>
      <c r="AR252" s="176"/>
      <c r="AS252" s="176"/>
      <c r="AT252" s="176"/>
      <c r="AU252" s="176"/>
      <c r="AV252" s="176"/>
      <c r="AW252" s="176"/>
      <c r="AX252" s="176"/>
      <c r="AY252" s="176"/>
      <c r="AZ252" s="176"/>
      <c r="BA252" s="176"/>
      <c r="BB252" s="176"/>
      <c r="BC252" s="176"/>
      <c r="BD252" s="176"/>
      <c r="BE252" s="176"/>
      <c r="BF252" s="317"/>
      <c r="BG252" s="176"/>
      <c r="BH252" s="176"/>
      <c r="BI252" s="314"/>
      <c r="BJ252" s="84"/>
      <c r="BK252" s="84"/>
      <c r="BL252" s="84"/>
      <c r="BM252"/>
      <c r="BN252"/>
      <c r="BO252"/>
      <c r="BP252"/>
      <c r="BQ252"/>
      <c r="BR252" s="84"/>
      <c r="BS252" s="84"/>
      <c r="BT252" s="146">
        <f t="shared" si="3"/>
        <v>44774</v>
      </c>
      <c r="BU252" s="145">
        <v>5.7610800568974198E-2</v>
      </c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</row>
    <row r="253" spans="2:83" ht="12.75" x14ac:dyDescent="0.2">
      <c r="B253" s="329">
        <v>43709</v>
      </c>
      <c r="C253" s="316">
        <v>46.55</v>
      </c>
      <c r="D253" s="316">
        <v>46.55</v>
      </c>
      <c r="E253" s="316">
        <v>46.55</v>
      </c>
      <c r="F253" s="314"/>
      <c r="G253" s="316">
        <v>29.783000000000001</v>
      </c>
      <c r="H253" s="316">
        <v>29.783000000000001</v>
      </c>
      <c r="I253" s="316">
        <v>29.783000000000001</v>
      </c>
      <c r="J253" s="176"/>
      <c r="K253" s="317"/>
      <c r="L253" s="316"/>
      <c r="M253" s="316"/>
      <c r="N253" s="316"/>
      <c r="O253" s="316"/>
      <c r="P253" s="316"/>
      <c r="Q253" s="316"/>
      <c r="R253" s="316"/>
      <c r="S253" s="316"/>
      <c r="T253" s="316"/>
      <c r="U253" s="316"/>
      <c r="V253" s="316"/>
      <c r="W253" s="316"/>
      <c r="X253" s="314"/>
      <c r="Y253" s="314"/>
      <c r="Z253" s="314"/>
      <c r="AA253" s="314"/>
      <c r="AB253" s="314"/>
      <c r="AC253" s="314"/>
      <c r="AD253" s="314"/>
      <c r="AE253" s="314"/>
      <c r="AF253" s="314"/>
      <c r="AG253" s="314"/>
      <c r="AH253" s="314"/>
      <c r="AI253" s="314"/>
      <c r="AJ253" s="314"/>
      <c r="AK253" s="314"/>
      <c r="AL253" s="314"/>
      <c r="AM253" s="316"/>
      <c r="AN253" s="316"/>
      <c r="AO253" s="316"/>
      <c r="AP253" s="176"/>
      <c r="AQ253" s="176"/>
      <c r="AR253" s="176"/>
      <c r="AS253" s="176"/>
      <c r="AT253" s="176"/>
      <c r="AU253" s="176"/>
      <c r="AV253" s="176"/>
      <c r="AW253" s="176"/>
      <c r="AX253" s="176"/>
      <c r="AY253" s="176"/>
      <c r="AZ253" s="176"/>
      <c r="BA253" s="176"/>
      <c r="BB253" s="176"/>
      <c r="BC253" s="176"/>
      <c r="BD253" s="176"/>
      <c r="BE253" s="176"/>
      <c r="BF253" s="317"/>
      <c r="BG253" s="176"/>
      <c r="BH253" s="176"/>
      <c r="BI253" s="314"/>
      <c r="BJ253" s="84"/>
      <c r="BK253" s="84"/>
      <c r="BL253" s="84"/>
      <c r="BM253"/>
      <c r="BN253"/>
      <c r="BO253"/>
      <c r="BP253"/>
      <c r="BQ253"/>
      <c r="BR253" s="84"/>
      <c r="BS253" s="84"/>
      <c r="BT253" s="146">
        <f t="shared" si="3"/>
        <v>44805</v>
      </c>
      <c r="BU253" s="145">
        <v>5.7606737608984798E-2</v>
      </c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</row>
    <row r="254" spans="2:83" ht="12.75" x14ac:dyDescent="0.2">
      <c r="B254" s="329">
        <v>43739</v>
      </c>
      <c r="C254" s="316">
        <v>44.77</v>
      </c>
      <c r="D254" s="316">
        <v>44.77</v>
      </c>
      <c r="E254" s="316">
        <v>44.77</v>
      </c>
      <c r="F254" s="314"/>
      <c r="G254" s="316">
        <v>29.414999999999999</v>
      </c>
      <c r="H254" s="316">
        <v>29.414999999999999</v>
      </c>
      <c r="I254" s="316">
        <v>29.414999999999999</v>
      </c>
      <c r="J254" s="176"/>
      <c r="K254" s="317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14"/>
      <c r="Y254" s="314"/>
      <c r="Z254" s="314"/>
      <c r="AA254" s="314"/>
      <c r="AB254" s="314"/>
      <c r="AC254" s="314"/>
      <c r="AD254" s="314"/>
      <c r="AE254" s="314"/>
      <c r="AF254" s="314"/>
      <c r="AG254" s="314"/>
      <c r="AH254" s="314"/>
      <c r="AI254" s="314"/>
      <c r="AJ254" s="314"/>
      <c r="AK254" s="314"/>
      <c r="AL254" s="314"/>
      <c r="AM254" s="316"/>
      <c r="AN254" s="316"/>
      <c r="AO254" s="316"/>
      <c r="AP254" s="176"/>
      <c r="AQ254" s="176"/>
      <c r="AR254" s="176"/>
      <c r="AS254" s="176"/>
      <c r="AT254" s="176"/>
      <c r="AU254" s="176"/>
      <c r="AV254" s="176"/>
      <c r="AW254" s="176"/>
      <c r="AX254" s="176"/>
      <c r="AY254" s="176"/>
      <c r="AZ254" s="176"/>
      <c r="BA254" s="176"/>
      <c r="BB254" s="176"/>
      <c r="BC254" s="176"/>
      <c r="BD254" s="176"/>
      <c r="BE254" s="176"/>
      <c r="BF254" s="317"/>
      <c r="BG254" s="176"/>
      <c r="BH254" s="176"/>
      <c r="BI254" s="314"/>
      <c r="BJ254" s="84"/>
      <c r="BK254" s="84"/>
      <c r="BL254" s="84"/>
      <c r="BM254"/>
      <c r="BN254"/>
      <c r="BO254"/>
      <c r="BP254"/>
      <c r="BQ254"/>
      <c r="BR254" s="84"/>
      <c r="BS254" s="84"/>
      <c r="BT254" s="146">
        <f t="shared" si="3"/>
        <v>44835</v>
      </c>
      <c r="BU254" s="145">
        <v>5.7602805712226403E-2</v>
      </c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</row>
    <row r="255" spans="2:83" ht="12.75" x14ac:dyDescent="0.2">
      <c r="B255" s="329">
        <v>43770</v>
      </c>
      <c r="C255" s="316">
        <v>43.77</v>
      </c>
      <c r="D255" s="316">
        <v>43.77</v>
      </c>
      <c r="E255" s="316">
        <v>43.77</v>
      </c>
      <c r="F255" s="314"/>
      <c r="G255" s="316">
        <v>29.515000000000001</v>
      </c>
      <c r="H255" s="316">
        <v>29.515000000000001</v>
      </c>
      <c r="I255" s="316">
        <v>29.515000000000001</v>
      </c>
      <c r="J255" s="176"/>
      <c r="K255" s="317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4"/>
      <c r="Y255" s="314"/>
      <c r="Z255" s="314"/>
      <c r="AA255" s="314"/>
      <c r="AB255" s="314"/>
      <c r="AC255" s="314"/>
      <c r="AD255" s="314"/>
      <c r="AE255" s="314"/>
      <c r="AF255" s="314"/>
      <c r="AG255" s="314"/>
      <c r="AH255" s="314"/>
      <c r="AI255" s="314"/>
      <c r="AJ255" s="314"/>
      <c r="AK255" s="314"/>
      <c r="AL255" s="314"/>
      <c r="AM255" s="316"/>
      <c r="AN255" s="316"/>
      <c r="AO255" s="316"/>
      <c r="AP255" s="176"/>
      <c r="AQ255" s="176"/>
      <c r="AR255" s="176"/>
      <c r="AS255" s="176"/>
      <c r="AT255" s="176"/>
      <c r="AU255" s="176"/>
      <c r="AV255" s="176"/>
      <c r="AW255" s="176"/>
      <c r="AX255" s="176"/>
      <c r="AY255" s="176"/>
      <c r="AZ255" s="176"/>
      <c r="BA255" s="176"/>
      <c r="BB255" s="176"/>
      <c r="BC255" s="176"/>
      <c r="BD255" s="176"/>
      <c r="BE255" s="176"/>
      <c r="BF255" s="317"/>
      <c r="BG255" s="176"/>
      <c r="BH255" s="176"/>
      <c r="BI255" s="314"/>
      <c r="BJ255" s="84"/>
      <c r="BK255" s="84"/>
      <c r="BL255" s="84"/>
      <c r="BM255"/>
      <c r="BN255"/>
      <c r="BO255"/>
      <c r="BP255"/>
      <c r="BQ255"/>
      <c r="BR255" s="84"/>
      <c r="BS255" s="84"/>
      <c r="BT255" s="146">
        <f t="shared" si="3"/>
        <v>44866</v>
      </c>
      <c r="BU255" s="145">
        <v>5.7598742752248203E-2</v>
      </c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</row>
    <row r="256" spans="2:83" ht="12.75" x14ac:dyDescent="0.2">
      <c r="B256" s="329">
        <v>43800</v>
      </c>
      <c r="C256" s="316">
        <v>44.67</v>
      </c>
      <c r="D256" s="316">
        <v>44.67</v>
      </c>
      <c r="E256" s="316">
        <v>44.67</v>
      </c>
      <c r="F256" s="314"/>
      <c r="G256" s="316">
        <v>31.364999999999998</v>
      </c>
      <c r="H256" s="316">
        <v>31.364999999999998</v>
      </c>
      <c r="I256" s="316">
        <v>31.364999999999998</v>
      </c>
      <c r="J256" s="176"/>
      <c r="K256" s="317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4"/>
      <c r="Y256" s="314"/>
      <c r="Z256" s="314"/>
      <c r="AA256" s="314"/>
      <c r="AB256" s="314"/>
      <c r="AC256" s="314"/>
      <c r="AD256" s="314"/>
      <c r="AE256" s="314"/>
      <c r="AF256" s="314"/>
      <c r="AG256" s="314"/>
      <c r="AH256" s="314"/>
      <c r="AI256" s="314"/>
      <c r="AJ256" s="314"/>
      <c r="AK256" s="314"/>
      <c r="AL256" s="314"/>
      <c r="AM256" s="316"/>
      <c r="AN256" s="316"/>
      <c r="AO256" s="316"/>
      <c r="AP256" s="176"/>
      <c r="AQ256" s="176"/>
      <c r="AR256" s="176"/>
      <c r="AS256" s="176"/>
      <c r="AT256" s="176"/>
      <c r="AU256" s="176"/>
      <c r="AV256" s="176"/>
      <c r="AW256" s="176"/>
      <c r="AX256" s="176"/>
      <c r="AY256" s="176"/>
      <c r="AZ256" s="176"/>
      <c r="BA256" s="176"/>
      <c r="BB256" s="176"/>
      <c r="BC256" s="176"/>
      <c r="BD256" s="176"/>
      <c r="BE256" s="176"/>
      <c r="BF256" s="317"/>
      <c r="BG256" s="176"/>
      <c r="BH256" s="176"/>
      <c r="BI256" s="314"/>
      <c r="BJ256" s="84"/>
      <c r="BK256" s="84"/>
      <c r="BL256" s="84"/>
      <c r="BM256"/>
      <c r="BN256"/>
      <c r="BO256"/>
      <c r="BP256"/>
      <c r="BQ256"/>
      <c r="BR256" s="84"/>
      <c r="BS256" s="84"/>
      <c r="BT256" s="146">
        <f t="shared" si="3"/>
        <v>44896</v>
      </c>
      <c r="BU256" s="145">
        <v>5.7594810855500403E-2</v>
      </c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</row>
    <row r="257" spans="2:83" ht="12.75" x14ac:dyDescent="0.2">
      <c r="B257" s="329">
        <v>43831</v>
      </c>
      <c r="C257" s="316">
        <v>45.42</v>
      </c>
      <c r="D257" s="316">
        <v>45.42</v>
      </c>
      <c r="E257" s="316">
        <v>45.42</v>
      </c>
      <c r="F257" s="314"/>
      <c r="G257" s="316">
        <v>31.732000000000003</v>
      </c>
      <c r="H257" s="316">
        <v>31.732000000000003</v>
      </c>
      <c r="I257" s="316">
        <v>31.732000000000003</v>
      </c>
      <c r="J257" s="176"/>
      <c r="K257" s="317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14"/>
      <c r="Y257" s="314"/>
      <c r="Z257" s="314"/>
      <c r="AA257" s="314"/>
      <c r="AB257" s="314"/>
      <c r="AC257" s="314"/>
      <c r="AD257" s="314"/>
      <c r="AE257" s="314"/>
      <c r="AF257" s="314"/>
      <c r="AG257" s="314"/>
      <c r="AH257" s="314"/>
      <c r="AI257" s="314"/>
      <c r="AJ257" s="314"/>
      <c r="AK257" s="314"/>
      <c r="AL257" s="314"/>
      <c r="AM257" s="316"/>
      <c r="AN257" s="316"/>
      <c r="AO257" s="316"/>
      <c r="AP257" s="176"/>
      <c r="AQ257" s="176"/>
      <c r="AR257" s="176"/>
      <c r="AS257" s="176"/>
      <c r="AT257" s="176"/>
      <c r="AU257" s="176"/>
      <c r="AV257" s="176"/>
      <c r="AW257" s="176"/>
      <c r="AX257" s="176"/>
      <c r="AY257" s="176"/>
      <c r="AZ257" s="176"/>
      <c r="BA257" s="176"/>
      <c r="BB257" s="176"/>
      <c r="BC257" s="176"/>
      <c r="BD257" s="176"/>
      <c r="BE257" s="176"/>
      <c r="BF257" s="317"/>
      <c r="BG257" s="176"/>
      <c r="BH257" s="176"/>
      <c r="BI257" s="314"/>
      <c r="BJ257" s="84"/>
      <c r="BK257" s="84"/>
      <c r="BL257" s="84"/>
      <c r="BM257"/>
      <c r="BN257"/>
      <c r="BO257"/>
      <c r="BP257"/>
      <c r="BQ257"/>
      <c r="BR257" s="84"/>
      <c r="BS257" s="84"/>
      <c r="BT257" s="146">
        <f t="shared" si="3"/>
        <v>44927</v>
      </c>
      <c r="BU257" s="145">
        <v>5.7590747895532902E-2</v>
      </c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</row>
    <row r="258" spans="2:83" ht="12.75" x14ac:dyDescent="0.2">
      <c r="B258" s="329">
        <v>43862</v>
      </c>
      <c r="C258" s="316">
        <v>44.67</v>
      </c>
      <c r="D258" s="316">
        <v>44.67</v>
      </c>
      <c r="E258" s="316">
        <v>44.67</v>
      </c>
      <c r="F258" s="314"/>
      <c r="G258" s="316">
        <v>32.682000000000002</v>
      </c>
      <c r="H258" s="316">
        <v>32.682000000000002</v>
      </c>
      <c r="I258" s="316">
        <v>32.682000000000002</v>
      </c>
      <c r="J258" s="176"/>
      <c r="K258" s="317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4"/>
      <c r="Y258" s="314"/>
      <c r="Z258" s="314"/>
      <c r="AA258" s="314"/>
      <c r="AB258" s="314"/>
      <c r="AC258" s="314"/>
      <c r="AD258" s="314"/>
      <c r="AE258" s="314"/>
      <c r="AF258" s="314"/>
      <c r="AG258" s="314"/>
      <c r="AH258" s="314"/>
      <c r="AI258" s="314"/>
      <c r="AJ258" s="314"/>
      <c r="AK258" s="314"/>
      <c r="AL258" s="314"/>
      <c r="AM258" s="316"/>
      <c r="AN258" s="316"/>
      <c r="AO258" s="316"/>
      <c r="AP258" s="176"/>
      <c r="AQ258" s="176"/>
      <c r="AR258" s="176"/>
      <c r="AS258" s="176"/>
      <c r="AT258" s="176"/>
      <c r="AU258" s="176"/>
      <c r="AV258" s="176"/>
      <c r="AW258" s="176"/>
      <c r="AX258" s="176"/>
      <c r="AY258" s="176"/>
      <c r="AZ258" s="176"/>
      <c r="BA258" s="176"/>
      <c r="BB258" s="176"/>
      <c r="BC258" s="176"/>
      <c r="BD258" s="176"/>
      <c r="BE258" s="176"/>
      <c r="BF258" s="317"/>
      <c r="BG258" s="176"/>
      <c r="BH258" s="176"/>
      <c r="BI258" s="314"/>
      <c r="BJ258" s="84"/>
      <c r="BK258" s="84"/>
      <c r="BL258" s="84"/>
      <c r="BM258"/>
      <c r="BN258"/>
      <c r="BO258"/>
      <c r="BP258"/>
      <c r="BQ258"/>
      <c r="BR258" s="84"/>
      <c r="BS258" s="84"/>
      <c r="BT258" s="146">
        <f t="shared" si="3"/>
        <v>44958</v>
      </c>
      <c r="BU258" s="145">
        <v>5.7586684935570599E-2</v>
      </c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</row>
    <row r="259" spans="2:83" ht="12.75" x14ac:dyDescent="0.2">
      <c r="B259" s="329">
        <v>43891</v>
      </c>
      <c r="C259" s="316">
        <v>43.106000000000002</v>
      </c>
      <c r="D259" s="316">
        <v>43.106000000000002</v>
      </c>
      <c r="E259" s="316">
        <v>43.106000000000002</v>
      </c>
      <c r="F259" s="314"/>
      <c r="G259" s="316">
        <v>31.632000000000001</v>
      </c>
      <c r="H259" s="316">
        <v>31.632000000000001</v>
      </c>
      <c r="I259" s="316">
        <v>31.632000000000001</v>
      </c>
      <c r="J259" s="176"/>
      <c r="K259" s="317"/>
      <c r="L259" s="316"/>
      <c r="M259" s="316"/>
      <c r="N259" s="316"/>
      <c r="O259" s="316"/>
      <c r="P259" s="316"/>
      <c r="Q259" s="316"/>
      <c r="R259" s="316"/>
      <c r="S259" s="316"/>
      <c r="T259" s="316"/>
      <c r="U259" s="316"/>
      <c r="V259" s="316"/>
      <c r="W259" s="316"/>
      <c r="X259" s="314"/>
      <c r="Y259" s="314"/>
      <c r="Z259" s="314"/>
      <c r="AA259" s="314"/>
      <c r="AB259" s="314"/>
      <c r="AC259" s="314"/>
      <c r="AD259" s="314"/>
      <c r="AE259" s="314"/>
      <c r="AF259" s="314"/>
      <c r="AG259" s="314"/>
      <c r="AH259" s="314"/>
      <c r="AI259" s="314"/>
      <c r="AJ259" s="314"/>
      <c r="AK259" s="314"/>
      <c r="AL259" s="314"/>
      <c r="AM259" s="316"/>
      <c r="AN259" s="316"/>
      <c r="AO259" s="316"/>
      <c r="AP259" s="176"/>
      <c r="AQ259" s="176"/>
      <c r="AR259" s="176"/>
      <c r="AS259" s="176"/>
      <c r="AT259" s="176"/>
      <c r="AU259" s="176"/>
      <c r="AV259" s="176"/>
      <c r="AW259" s="176"/>
      <c r="AX259" s="176"/>
      <c r="AY259" s="176"/>
      <c r="AZ259" s="176"/>
      <c r="BA259" s="176"/>
      <c r="BB259" s="176"/>
      <c r="BC259" s="176"/>
      <c r="BD259" s="176"/>
      <c r="BE259" s="176"/>
      <c r="BF259" s="317"/>
      <c r="BG259" s="176"/>
      <c r="BH259" s="176"/>
      <c r="BI259" s="314"/>
      <c r="BJ259" s="84"/>
      <c r="BK259" s="84"/>
      <c r="BL259" s="84"/>
      <c r="BM259"/>
      <c r="BN259"/>
      <c r="BO259"/>
      <c r="BP259"/>
      <c r="BQ259"/>
      <c r="BR259" s="84"/>
      <c r="BS259" s="84"/>
      <c r="BT259" s="146">
        <f t="shared" si="3"/>
        <v>44986</v>
      </c>
      <c r="BU259" s="145">
        <v>5.7583015165287403E-2</v>
      </c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</row>
    <row r="260" spans="2:83" ht="12.75" x14ac:dyDescent="0.2">
      <c r="B260" s="329">
        <v>43922</v>
      </c>
      <c r="C260" s="316">
        <v>43.89</v>
      </c>
      <c r="D260" s="316">
        <v>43.89</v>
      </c>
      <c r="E260" s="316">
        <v>43.89</v>
      </c>
      <c r="F260" s="314"/>
      <c r="G260" s="316">
        <v>31.332000000000001</v>
      </c>
      <c r="H260" s="316">
        <v>31.332000000000001</v>
      </c>
      <c r="I260" s="316">
        <v>31.332000000000001</v>
      </c>
      <c r="J260" s="176"/>
      <c r="K260" s="317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14"/>
      <c r="Y260" s="314"/>
      <c r="Z260" s="314"/>
      <c r="AA260" s="314"/>
      <c r="AB260" s="314"/>
      <c r="AC260" s="314"/>
      <c r="AD260" s="314"/>
      <c r="AE260" s="314"/>
      <c r="AF260" s="314"/>
      <c r="AG260" s="314"/>
      <c r="AH260" s="314"/>
      <c r="AI260" s="314"/>
      <c r="AJ260" s="314"/>
      <c r="AK260" s="314"/>
      <c r="AL260" s="314"/>
      <c r="AM260" s="316"/>
      <c r="AN260" s="316"/>
      <c r="AO260" s="316"/>
      <c r="AP260" s="176"/>
      <c r="AQ260" s="176"/>
      <c r="AR260" s="176"/>
      <c r="AS260" s="176"/>
      <c r="AT260" s="176"/>
      <c r="AU260" s="176"/>
      <c r="AV260" s="176"/>
      <c r="AW260" s="176"/>
      <c r="AX260" s="176"/>
      <c r="AY260" s="176"/>
      <c r="AZ260" s="176"/>
      <c r="BA260" s="176"/>
      <c r="BB260" s="176"/>
      <c r="BC260" s="176"/>
      <c r="BD260" s="176"/>
      <c r="BE260" s="176"/>
      <c r="BF260" s="317"/>
      <c r="BG260" s="176"/>
      <c r="BH260" s="176"/>
      <c r="BI260" s="314"/>
      <c r="BJ260" s="84"/>
      <c r="BK260" s="84"/>
      <c r="BL260" s="84"/>
      <c r="BM260"/>
      <c r="BN260"/>
      <c r="BO260"/>
      <c r="BP260"/>
      <c r="BQ260"/>
      <c r="BR260" s="84"/>
      <c r="BS260" s="84"/>
      <c r="BT260" s="146">
        <f t="shared" si="3"/>
        <v>45017</v>
      </c>
      <c r="BU260" s="145">
        <v>5.75789522053358E-2</v>
      </c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</row>
    <row r="261" spans="2:83" ht="12.75" x14ac:dyDescent="0.2">
      <c r="B261" s="329">
        <v>43952</v>
      </c>
      <c r="C261" s="316">
        <v>45.85</v>
      </c>
      <c r="D261" s="316">
        <v>45.85</v>
      </c>
      <c r="E261" s="316">
        <v>45.85</v>
      </c>
      <c r="F261" s="314"/>
      <c r="G261" s="316">
        <v>30.932000000000002</v>
      </c>
      <c r="H261" s="316">
        <v>30.932000000000002</v>
      </c>
      <c r="I261" s="316">
        <v>30.932000000000002</v>
      </c>
      <c r="J261" s="176"/>
      <c r="K261" s="317"/>
      <c r="L261" s="316"/>
      <c r="M261" s="316"/>
      <c r="N261" s="316"/>
      <c r="O261" s="316"/>
      <c r="P261" s="316"/>
      <c r="Q261" s="316"/>
      <c r="R261" s="316"/>
      <c r="S261" s="316"/>
      <c r="T261" s="316"/>
      <c r="U261" s="316"/>
      <c r="V261" s="316"/>
      <c r="W261" s="316"/>
      <c r="X261" s="314"/>
      <c r="Y261" s="314"/>
      <c r="Z261" s="314"/>
      <c r="AA261" s="314"/>
      <c r="AB261" s="314"/>
      <c r="AC261" s="314"/>
      <c r="AD261" s="314"/>
      <c r="AE261" s="314"/>
      <c r="AF261" s="314"/>
      <c r="AG261" s="314"/>
      <c r="AH261" s="314"/>
      <c r="AI261" s="314"/>
      <c r="AJ261" s="314"/>
      <c r="AK261" s="314"/>
      <c r="AL261" s="314"/>
      <c r="AM261" s="316"/>
      <c r="AN261" s="316"/>
      <c r="AO261" s="316"/>
      <c r="AP261" s="176"/>
      <c r="AQ261" s="176"/>
      <c r="AR261" s="176"/>
      <c r="AS261" s="176"/>
      <c r="AT261" s="176"/>
      <c r="AU261" s="176"/>
      <c r="AV261" s="176"/>
      <c r="AW261" s="176"/>
      <c r="AX261" s="176"/>
      <c r="AY261" s="176"/>
      <c r="AZ261" s="176"/>
      <c r="BA261" s="176"/>
      <c r="BB261" s="176"/>
      <c r="BC261" s="176"/>
      <c r="BD261" s="176"/>
      <c r="BE261" s="176"/>
      <c r="BF261" s="317"/>
      <c r="BG261" s="176"/>
      <c r="BH261" s="176"/>
      <c r="BI261" s="314"/>
      <c r="BJ261" s="84"/>
      <c r="BK261" s="84"/>
      <c r="BL261" s="84"/>
      <c r="BM261"/>
      <c r="BN261"/>
      <c r="BO261"/>
      <c r="BP261"/>
      <c r="BQ261"/>
      <c r="BR261" s="84"/>
      <c r="BS261" s="84"/>
      <c r="BT261" s="146">
        <f t="shared" ref="BT261:BT324" si="4">EOMONTH(BT260, 0)+1</f>
        <v>45047</v>
      </c>
      <c r="BU261" s="145">
        <v>5.7575020308613799E-2</v>
      </c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</row>
    <row r="262" spans="2:83" ht="12.75" x14ac:dyDescent="0.2">
      <c r="B262" s="176"/>
      <c r="C262" s="316"/>
      <c r="D262" s="316"/>
      <c r="E262" s="316"/>
      <c r="F262" s="316"/>
      <c r="G262" s="316"/>
      <c r="H262" s="316"/>
      <c r="I262" s="316"/>
      <c r="J262" s="176"/>
      <c r="K262" s="317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14"/>
      <c r="Y262" s="314"/>
      <c r="Z262" s="314"/>
      <c r="AA262" s="314"/>
      <c r="AB262" s="314"/>
      <c r="AC262" s="314"/>
      <c r="AD262" s="314"/>
      <c r="AE262" s="314"/>
      <c r="AF262" s="314"/>
      <c r="AG262" s="314"/>
      <c r="AH262" s="314"/>
      <c r="AI262" s="314"/>
      <c r="AJ262" s="314"/>
      <c r="AK262" s="314"/>
      <c r="AL262" s="314"/>
      <c r="AM262" s="316"/>
      <c r="AN262" s="316"/>
      <c r="AO262" s="316"/>
      <c r="AP262" s="176"/>
      <c r="AQ262" s="176"/>
      <c r="AR262" s="176"/>
      <c r="AS262" s="176"/>
      <c r="AT262" s="176"/>
      <c r="AU262" s="176"/>
      <c r="AV262" s="176"/>
      <c r="AW262" s="176"/>
      <c r="AX262" s="176"/>
      <c r="AY262" s="176"/>
      <c r="AZ262" s="176"/>
      <c r="BA262" s="176"/>
      <c r="BB262" s="176"/>
      <c r="BC262" s="176"/>
      <c r="BD262" s="176"/>
      <c r="BE262" s="176"/>
      <c r="BF262" s="317"/>
      <c r="BG262" s="176"/>
      <c r="BH262" s="176"/>
      <c r="BI262" s="314"/>
      <c r="BJ262" s="84"/>
      <c r="BK262" s="84"/>
      <c r="BL262" s="84"/>
      <c r="BM262"/>
      <c r="BN262"/>
      <c r="BO262"/>
      <c r="BP262"/>
      <c r="BQ262"/>
      <c r="BR262" s="84"/>
      <c r="BS262" s="84"/>
      <c r="BT262" s="146">
        <f t="shared" si="4"/>
        <v>45078</v>
      </c>
      <c r="BU262" s="145">
        <v>5.7570957348672902E-2</v>
      </c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</row>
    <row r="263" spans="2:83" ht="12.75" x14ac:dyDescent="0.2">
      <c r="B263" s="176"/>
      <c r="C263" s="316"/>
      <c r="D263" s="316"/>
      <c r="E263" s="316"/>
      <c r="F263" s="316"/>
      <c r="G263" s="316"/>
      <c r="H263" s="316"/>
      <c r="I263" s="316"/>
      <c r="J263" s="176"/>
      <c r="K263" s="317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14"/>
      <c r="Y263" s="314"/>
      <c r="Z263" s="314"/>
      <c r="AA263" s="314"/>
      <c r="AB263" s="314"/>
      <c r="AC263" s="314"/>
      <c r="AD263" s="314"/>
      <c r="AE263" s="314"/>
      <c r="AF263" s="314"/>
      <c r="AG263" s="314"/>
      <c r="AH263" s="314"/>
      <c r="AI263" s="314"/>
      <c r="AJ263" s="314"/>
      <c r="AK263" s="314"/>
      <c r="AL263" s="314"/>
      <c r="AM263" s="316"/>
      <c r="AN263" s="316"/>
      <c r="AO263" s="316"/>
      <c r="AP263" s="176"/>
      <c r="AQ263" s="176"/>
      <c r="AR263" s="176"/>
      <c r="AS263" s="176"/>
      <c r="AT263" s="176"/>
      <c r="AU263" s="176"/>
      <c r="AV263" s="176"/>
      <c r="AW263" s="176"/>
      <c r="AX263" s="176"/>
      <c r="AY263" s="176"/>
      <c r="AZ263" s="176"/>
      <c r="BA263" s="176"/>
      <c r="BB263" s="176"/>
      <c r="BC263" s="176"/>
      <c r="BD263" s="176"/>
      <c r="BE263" s="176"/>
      <c r="BF263" s="317"/>
      <c r="BG263" s="176"/>
      <c r="BH263" s="176"/>
      <c r="BI263" s="314"/>
      <c r="BJ263" s="84"/>
      <c r="BK263" s="84"/>
      <c r="BL263" s="84"/>
      <c r="BM263"/>
      <c r="BN263"/>
      <c r="BO263"/>
      <c r="BP263"/>
      <c r="BQ263"/>
      <c r="BR263" s="84"/>
      <c r="BS263" s="84"/>
      <c r="BT263" s="146">
        <f t="shared" si="4"/>
        <v>45108</v>
      </c>
      <c r="BU263" s="145">
        <v>5.7567025451961601E-2</v>
      </c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</row>
    <row r="264" spans="2:83" ht="12.75" x14ac:dyDescent="0.2">
      <c r="B264" s="176"/>
      <c r="C264" s="316"/>
      <c r="D264" s="316"/>
      <c r="E264" s="316"/>
      <c r="F264" s="316"/>
      <c r="G264" s="316"/>
      <c r="H264" s="316"/>
      <c r="I264" s="316"/>
      <c r="J264" s="176"/>
      <c r="K264" s="317"/>
      <c r="L264" s="316"/>
      <c r="M264" s="316"/>
      <c r="N264" s="316"/>
      <c r="O264" s="316"/>
      <c r="P264" s="316"/>
      <c r="Q264" s="316"/>
      <c r="R264" s="316"/>
      <c r="S264" s="316"/>
      <c r="T264" s="316"/>
      <c r="U264" s="316"/>
      <c r="V264" s="316"/>
      <c r="W264" s="316"/>
      <c r="X264" s="314"/>
      <c r="Y264" s="314"/>
      <c r="Z264" s="314"/>
      <c r="AA264" s="314"/>
      <c r="AB264" s="314"/>
      <c r="AC264" s="314"/>
      <c r="AD264" s="314"/>
      <c r="AE264" s="314"/>
      <c r="AF264" s="314"/>
      <c r="AG264" s="314"/>
      <c r="AH264" s="314"/>
      <c r="AI264" s="314"/>
      <c r="AJ264" s="314"/>
      <c r="AK264" s="314"/>
      <c r="AL264" s="314"/>
      <c r="AM264" s="316"/>
      <c r="AN264" s="316"/>
      <c r="AO264" s="316"/>
      <c r="AP264" s="176"/>
      <c r="AQ264" s="176"/>
      <c r="AR264" s="176"/>
      <c r="AS264" s="176"/>
      <c r="AT264" s="176"/>
      <c r="AU264" s="176"/>
      <c r="AV264" s="176"/>
      <c r="AW264" s="176"/>
      <c r="AX264" s="176"/>
      <c r="AY264" s="176"/>
      <c r="AZ264" s="176"/>
      <c r="BA264" s="176"/>
      <c r="BB264" s="176"/>
      <c r="BC264" s="176"/>
      <c r="BD264" s="176"/>
      <c r="BE264" s="176"/>
      <c r="BF264" s="317"/>
      <c r="BG264" s="176"/>
      <c r="BH264" s="176"/>
      <c r="BI264" s="314"/>
      <c r="BJ264" s="84"/>
      <c r="BK264" s="84"/>
      <c r="BL264" s="84"/>
      <c r="BM264"/>
      <c r="BN264"/>
      <c r="BO264"/>
      <c r="BP264"/>
      <c r="BQ264"/>
      <c r="BR264" s="84"/>
      <c r="BS264" s="84"/>
      <c r="BT264" s="146">
        <f t="shared" si="4"/>
        <v>45139</v>
      </c>
      <c r="BU264" s="145">
        <v>5.7562962492031702E-2</v>
      </c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</row>
    <row r="265" spans="2:83" ht="12.75" x14ac:dyDescent="0.2">
      <c r="B265" s="176"/>
      <c r="C265" s="316"/>
      <c r="D265" s="316"/>
      <c r="E265" s="316"/>
      <c r="F265" s="316"/>
      <c r="G265" s="316"/>
      <c r="H265" s="316"/>
      <c r="I265" s="316"/>
      <c r="J265" s="176"/>
      <c r="K265" s="317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14"/>
      <c r="Y265" s="314"/>
      <c r="Z265" s="314"/>
      <c r="AA265" s="314"/>
      <c r="AB265" s="314"/>
      <c r="AC265" s="314"/>
      <c r="AD265" s="314"/>
      <c r="AE265" s="314"/>
      <c r="AF265" s="314"/>
      <c r="AG265" s="314"/>
      <c r="AH265" s="314"/>
      <c r="AI265" s="314"/>
      <c r="AJ265" s="314"/>
      <c r="AK265" s="314"/>
      <c r="AL265" s="314"/>
      <c r="AM265" s="316"/>
      <c r="AN265" s="316"/>
      <c r="AO265" s="316"/>
      <c r="AP265" s="176"/>
      <c r="AQ265" s="176"/>
      <c r="AR265" s="176"/>
      <c r="AS265" s="176"/>
      <c r="AT265" s="176"/>
      <c r="AU265" s="176"/>
      <c r="AV265" s="176"/>
      <c r="AW265" s="176"/>
      <c r="AX265" s="176"/>
      <c r="AY265" s="176"/>
      <c r="AZ265" s="176"/>
      <c r="BA265" s="176"/>
      <c r="BB265" s="176"/>
      <c r="BC265" s="176"/>
      <c r="BD265" s="176"/>
      <c r="BE265" s="176"/>
      <c r="BF265" s="317"/>
      <c r="BG265" s="176"/>
      <c r="BH265" s="176"/>
      <c r="BI265" s="314"/>
      <c r="BJ265" s="84"/>
      <c r="BK265" s="84"/>
      <c r="BL265" s="84"/>
      <c r="BM265"/>
      <c r="BN265"/>
      <c r="BO265"/>
      <c r="BP265"/>
      <c r="BQ265"/>
      <c r="BR265" s="84"/>
      <c r="BS265" s="84"/>
      <c r="BT265" s="146">
        <f t="shared" si="4"/>
        <v>45170</v>
      </c>
      <c r="BU265" s="145">
        <v>5.7558899532107202E-2</v>
      </c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</row>
    <row r="266" spans="2:83" ht="12.75" x14ac:dyDescent="0.2">
      <c r="B266" s="176"/>
      <c r="C266" s="316"/>
      <c r="D266" s="316"/>
      <c r="E266" s="316"/>
      <c r="F266" s="316"/>
      <c r="G266" s="316"/>
      <c r="H266" s="316"/>
      <c r="I266" s="316"/>
      <c r="J266" s="176"/>
      <c r="K266" s="317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4"/>
      <c r="Y266" s="314"/>
      <c r="Z266" s="314"/>
      <c r="AA266" s="314"/>
      <c r="AB266" s="314"/>
      <c r="AC266" s="314"/>
      <c r="AD266" s="314"/>
      <c r="AE266" s="314"/>
      <c r="AF266" s="314"/>
      <c r="AG266" s="314"/>
      <c r="AH266" s="314"/>
      <c r="AI266" s="314"/>
      <c r="AJ266" s="314"/>
      <c r="AK266" s="314"/>
      <c r="AL266" s="314"/>
      <c r="AM266" s="316"/>
      <c r="AN266" s="316"/>
      <c r="AO266" s="316"/>
      <c r="AP266" s="176"/>
      <c r="AQ266" s="176"/>
      <c r="AR266" s="176"/>
      <c r="AS266" s="176"/>
      <c r="AT266" s="176"/>
      <c r="AU266" s="176"/>
      <c r="AV266" s="176"/>
      <c r="AW266" s="176"/>
      <c r="AX266" s="176"/>
      <c r="AY266" s="176"/>
      <c r="AZ266" s="176"/>
      <c r="BA266" s="176"/>
      <c r="BB266" s="176"/>
      <c r="BC266" s="176"/>
      <c r="BD266" s="176"/>
      <c r="BE266" s="176"/>
      <c r="BF266" s="317"/>
      <c r="BG266" s="176"/>
      <c r="BH266" s="176"/>
      <c r="BI266" s="314"/>
      <c r="BJ266" s="84"/>
      <c r="BK266" s="84"/>
      <c r="BL266" s="84"/>
      <c r="BM266"/>
      <c r="BN266"/>
      <c r="BO266"/>
      <c r="BP266"/>
      <c r="BQ266"/>
      <c r="BR266" s="84"/>
      <c r="BS266" s="84"/>
      <c r="BT266" s="146">
        <f t="shared" si="4"/>
        <v>45200</v>
      </c>
      <c r="BU266" s="145">
        <v>5.75549676354115E-2</v>
      </c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</row>
    <row r="267" spans="2:83" ht="12.75" x14ac:dyDescent="0.2">
      <c r="B267" s="176"/>
      <c r="C267" s="316"/>
      <c r="D267" s="316"/>
      <c r="E267" s="316"/>
      <c r="F267" s="316"/>
      <c r="G267" s="316"/>
      <c r="H267" s="316"/>
      <c r="I267" s="316"/>
      <c r="J267" s="176"/>
      <c r="K267" s="317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4"/>
      <c r="Y267" s="314"/>
      <c r="Z267" s="314"/>
      <c r="AA267" s="314"/>
      <c r="AB267" s="314"/>
      <c r="AC267" s="314"/>
      <c r="AD267" s="314"/>
      <c r="AE267" s="314"/>
      <c r="AF267" s="314"/>
      <c r="AG267" s="314"/>
      <c r="AH267" s="314"/>
      <c r="AI267" s="314"/>
      <c r="AJ267" s="314"/>
      <c r="AK267" s="314"/>
      <c r="AL267" s="314"/>
      <c r="AM267" s="316"/>
      <c r="AN267" s="316"/>
      <c r="AO267" s="316"/>
      <c r="AP267" s="176"/>
      <c r="AQ267" s="176"/>
      <c r="AR267" s="176"/>
      <c r="AS267" s="176"/>
      <c r="AT267" s="176"/>
      <c r="AU267" s="176"/>
      <c r="AV267" s="176"/>
      <c r="AW267" s="176"/>
      <c r="AX267" s="176"/>
      <c r="AY267" s="176"/>
      <c r="AZ267" s="176"/>
      <c r="BA267" s="176"/>
      <c r="BB267" s="176"/>
      <c r="BC267" s="176"/>
      <c r="BD267" s="176"/>
      <c r="BE267" s="176"/>
      <c r="BF267" s="317"/>
      <c r="BG267" s="176"/>
      <c r="BH267" s="176"/>
      <c r="BI267" s="314"/>
      <c r="BJ267" s="84"/>
      <c r="BK267" s="84"/>
      <c r="BL267" s="84"/>
      <c r="BM267"/>
      <c r="BN267"/>
      <c r="BO267"/>
      <c r="BP267"/>
      <c r="BQ267"/>
      <c r="BR267" s="84"/>
      <c r="BS267" s="84"/>
      <c r="BT267" s="146">
        <f t="shared" si="4"/>
        <v>45231</v>
      </c>
      <c r="BU267" s="145">
        <v>5.7550904675498102E-2</v>
      </c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</row>
    <row r="268" spans="2:83" ht="12.75" x14ac:dyDescent="0.2">
      <c r="B268" s="176"/>
      <c r="C268" s="316"/>
      <c r="D268" s="316"/>
      <c r="E268" s="316"/>
      <c r="F268" s="316"/>
      <c r="G268" s="316"/>
      <c r="H268" s="316"/>
      <c r="I268" s="316"/>
      <c r="J268" s="176"/>
      <c r="K268" s="317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14"/>
      <c r="Y268" s="314"/>
      <c r="Z268" s="314"/>
      <c r="AA268" s="314"/>
      <c r="AB268" s="314"/>
      <c r="AC268" s="314"/>
      <c r="AD268" s="314"/>
      <c r="AE268" s="314"/>
      <c r="AF268" s="314"/>
      <c r="AG268" s="314"/>
      <c r="AH268" s="314"/>
      <c r="AI268" s="314"/>
      <c r="AJ268" s="314"/>
      <c r="AK268" s="314"/>
      <c r="AL268" s="314"/>
      <c r="AM268" s="316"/>
      <c r="AN268" s="316"/>
      <c r="AO268" s="316"/>
      <c r="AP268" s="176"/>
      <c r="AQ268" s="176"/>
      <c r="AR268" s="176"/>
      <c r="AS268" s="176"/>
      <c r="AT268" s="176"/>
      <c r="AU268" s="176"/>
      <c r="AV268" s="176"/>
      <c r="AW268" s="176"/>
      <c r="AX268" s="176"/>
      <c r="AY268" s="176"/>
      <c r="AZ268" s="176"/>
      <c r="BA268" s="176"/>
      <c r="BB268" s="176"/>
      <c r="BC268" s="176"/>
      <c r="BD268" s="176"/>
      <c r="BE268" s="176"/>
      <c r="BF268" s="317"/>
      <c r="BG268" s="176"/>
      <c r="BH268" s="176"/>
      <c r="BI268" s="314"/>
      <c r="BJ268" s="84"/>
      <c r="BK268" s="84"/>
      <c r="BL268" s="84"/>
      <c r="BM268"/>
      <c r="BN268"/>
      <c r="BO268"/>
      <c r="BP268"/>
      <c r="BQ268"/>
      <c r="BR268" s="84"/>
      <c r="BS268" s="84"/>
      <c r="BT268" s="146">
        <f t="shared" si="4"/>
        <v>45261</v>
      </c>
      <c r="BU268" s="145">
        <v>5.7546972778812502E-2</v>
      </c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</row>
    <row r="269" spans="2:83" ht="12.75" x14ac:dyDescent="0.2">
      <c r="B269" s="176"/>
      <c r="C269" s="316"/>
      <c r="D269" s="316"/>
      <c r="E269" s="316"/>
      <c r="F269" s="316"/>
      <c r="G269" s="316"/>
      <c r="H269" s="316"/>
      <c r="I269" s="316"/>
      <c r="J269" s="176"/>
      <c r="K269" s="317"/>
      <c r="L269" s="316"/>
      <c r="M269" s="316"/>
      <c r="N269" s="316"/>
      <c r="O269" s="316"/>
      <c r="P269" s="316"/>
      <c r="Q269" s="316"/>
      <c r="R269" s="316"/>
      <c r="S269" s="316"/>
      <c r="T269" s="316"/>
      <c r="U269" s="316"/>
      <c r="V269" s="316"/>
      <c r="W269" s="316"/>
      <c r="X269" s="314"/>
      <c r="Y269" s="314"/>
      <c r="Z269" s="314"/>
      <c r="AA269" s="314"/>
      <c r="AB269" s="314"/>
      <c r="AC269" s="314"/>
      <c r="AD269" s="314"/>
      <c r="AE269" s="314"/>
      <c r="AF269" s="314"/>
      <c r="AG269" s="314"/>
      <c r="AH269" s="314"/>
      <c r="AI269" s="314"/>
      <c r="AJ269" s="314"/>
      <c r="AK269" s="314"/>
      <c r="AL269" s="314"/>
      <c r="AM269" s="316"/>
      <c r="AN269" s="316"/>
      <c r="AO269" s="316"/>
      <c r="AP269" s="176"/>
      <c r="AQ269" s="176"/>
      <c r="AR269" s="176"/>
      <c r="AS269" s="176"/>
      <c r="AT269" s="176"/>
      <c r="AU269" s="176"/>
      <c r="AV269" s="176"/>
      <c r="AW269" s="176"/>
      <c r="AX269" s="176"/>
      <c r="AY269" s="176"/>
      <c r="AZ269" s="176"/>
      <c r="BA269" s="176"/>
      <c r="BB269" s="176"/>
      <c r="BC269" s="176"/>
      <c r="BD269" s="176"/>
      <c r="BE269" s="176"/>
      <c r="BF269" s="317"/>
      <c r="BG269" s="176"/>
      <c r="BH269" s="176"/>
      <c r="BI269" s="314"/>
      <c r="BJ269" s="84"/>
      <c r="BK269" s="84"/>
      <c r="BL269" s="84"/>
      <c r="BM269"/>
      <c r="BN269"/>
      <c r="BO269"/>
      <c r="BP269"/>
      <c r="BQ269"/>
      <c r="BR269" s="84"/>
      <c r="BS269" s="84"/>
      <c r="BT269" s="146">
        <f t="shared" si="4"/>
        <v>45292</v>
      </c>
      <c r="BU269" s="145">
        <v>5.7542909818909797E-2</v>
      </c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</row>
    <row r="270" spans="2:83" ht="12.75" x14ac:dyDescent="0.2">
      <c r="B270" s="176"/>
      <c r="C270" s="316"/>
      <c r="D270" s="316"/>
      <c r="E270" s="316"/>
      <c r="F270" s="316"/>
      <c r="G270" s="316"/>
      <c r="H270" s="316"/>
      <c r="I270" s="316"/>
      <c r="J270" s="176"/>
      <c r="K270" s="317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14"/>
      <c r="Y270" s="314"/>
      <c r="Z270" s="314"/>
      <c r="AA270" s="314"/>
      <c r="AB270" s="314"/>
      <c r="AC270" s="314"/>
      <c r="AD270" s="314"/>
      <c r="AE270" s="314"/>
      <c r="AF270" s="314"/>
      <c r="AG270" s="314"/>
      <c r="AH270" s="314"/>
      <c r="AI270" s="314"/>
      <c r="AJ270" s="314"/>
      <c r="AK270" s="314"/>
      <c r="AL270" s="314"/>
      <c r="AM270" s="316"/>
      <c r="AN270" s="316"/>
      <c r="AO270" s="316"/>
      <c r="AP270" s="176"/>
      <c r="AQ270" s="176"/>
      <c r="AR270" s="176"/>
      <c r="AS270" s="176"/>
      <c r="AT270" s="176"/>
      <c r="AU270" s="176"/>
      <c r="AV270" s="176"/>
      <c r="AW270" s="176"/>
      <c r="AX270" s="176"/>
      <c r="AY270" s="176"/>
      <c r="AZ270" s="176"/>
      <c r="BA270" s="176"/>
      <c r="BB270" s="176"/>
      <c r="BC270" s="176"/>
      <c r="BD270" s="176"/>
      <c r="BE270" s="176"/>
      <c r="BF270" s="317"/>
      <c r="BG270" s="176"/>
      <c r="BH270" s="176"/>
      <c r="BI270" s="314"/>
      <c r="BJ270" s="84"/>
      <c r="BK270" s="84"/>
      <c r="BL270" s="84"/>
      <c r="BM270"/>
      <c r="BN270"/>
      <c r="BO270"/>
      <c r="BP270"/>
      <c r="BQ270"/>
      <c r="BR270" s="84"/>
      <c r="BS270" s="84"/>
      <c r="BT270" s="146">
        <f t="shared" si="4"/>
        <v>45323</v>
      </c>
      <c r="BU270" s="145">
        <v>5.7538846859012303E-2</v>
      </c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</row>
    <row r="271" spans="2:83" ht="12.75" x14ac:dyDescent="0.2">
      <c r="B271" s="176"/>
      <c r="C271" s="316"/>
      <c r="D271" s="316"/>
      <c r="E271" s="316"/>
      <c r="F271" s="316"/>
      <c r="G271" s="316"/>
      <c r="H271" s="316"/>
      <c r="I271" s="316"/>
      <c r="J271" s="176"/>
      <c r="K271" s="317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4"/>
      <c r="Y271" s="314"/>
      <c r="Z271" s="314"/>
      <c r="AA271" s="314"/>
      <c r="AB271" s="314"/>
      <c r="AC271" s="314"/>
      <c r="AD271" s="314"/>
      <c r="AE271" s="314"/>
      <c r="AF271" s="314"/>
      <c r="AG271" s="314"/>
      <c r="AH271" s="314"/>
      <c r="AI271" s="314"/>
      <c r="AJ271" s="314"/>
      <c r="AK271" s="314"/>
      <c r="AL271" s="314"/>
      <c r="AM271" s="316"/>
      <c r="AN271" s="316"/>
      <c r="AO271" s="316"/>
      <c r="AP271" s="176"/>
      <c r="AQ271" s="176"/>
      <c r="AR271" s="176"/>
      <c r="AS271" s="176"/>
      <c r="AT271" s="176"/>
      <c r="AU271" s="176"/>
      <c r="AV271" s="176"/>
      <c r="AW271" s="176"/>
      <c r="AX271" s="176"/>
      <c r="AY271" s="176"/>
      <c r="AZ271" s="176"/>
      <c r="BA271" s="176"/>
      <c r="BB271" s="176"/>
      <c r="BC271" s="176"/>
      <c r="BD271" s="176"/>
      <c r="BE271" s="176"/>
      <c r="BF271" s="317"/>
      <c r="BG271" s="176"/>
      <c r="BH271" s="176"/>
      <c r="BI271" s="314"/>
      <c r="BJ271" s="84"/>
      <c r="BK271" s="84"/>
      <c r="BL271" s="84"/>
      <c r="BM271"/>
      <c r="BN271"/>
      <c r="BO271"/>
      <c r="BP271"/>
      <c r="BQ271"/>
      <c r="BR271" s="84"/>
      <c r="BS271" s="84"/>
      <c r="BT271" s="146">
        <f t="shared" si="4"/>
        <v>45352</v>
      </c>
      <c r="BU271" s="145">
        <v>5.75350460255648E-2</v>
      </c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</row>
    <row r="272" spans="2:83" ht="12.75" x14ac:dyDescent="0.2">
      <c r="B272" s="176"/>
      <c r="C272" s="316"/>
      <c r="D272" s="316"/>
      <c r="E272" s="316"/>
      <c r="F272" s="316"/>
      <c r="G272" s="316"/>
      <c r="H272" s="316"/>
      <c r="I272" s="316"/>
      <c r="J272" s="176"/>
      <c r="K272" s="317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4"/>
      <c r="Y272" s="314"/>
      <c r="Z272" s="314"/>
      <c r="AA272" s="314"/>
      <c r="AB272" s="314"/>
      <c r="AC272" s="314"/>
      <c r="AD272" s="314"/>
      <c r="AE272" s="314"/>
      <c r="AF272" s="314"/>
      <c r="AG272" s="314"/>
      <c r="AH272" s="314"/>
      <c r="AI272" s="314"/>
      <c r="AJ272" s="314"/>
      <c r="AK272" s="314"/>
      <c r="AL272" s="314"/>
      <c r="AM272" s="316"/>
      <c r="AN272" s="316"/>
      <c r="AO272" s="316"/>
      <c r="AP272" s="176"/>
      <c r="AQ272" s="176"/>
      <c r="AR272" s="176"/>
      <c r="AS272" s="176"/>
      <c r="AT272" s="176"/>
      <c r="AU272" s="176"/>
      <c r="AV272" s="176"/>
      <c r="AW272" s="176"/>
      <c r="AX272" s="176"/>
      <c r="AY272" s="176"/>
      <c r="AZ272" s="176"/>
      <c r="BA272" s="176"/>
      <c r="BB272" s="176"/>
      <c r="BC272" s="176"/>
      <c r="BD272" s="176"/>
      <c r="BE272" s="176"/>
      <c r="BF272" s="317"/>
      <c r="BG272" s="176"/>
      <c r="BH272" s="176"/>
      <c r="BI272" s="314"/>
      <c r="BJ272" s="84"/>
      <c r="BK272" s="84"/>
      <c r="BL272" s="84"/>
      <c r="BM272"/>
      <c r="BN272"/>
      <c r="BO272"/>
      <c r="BP272"/>
      <c r="BQ272"/>
      <c r="BR272" s="84"/>
      <c r="BS272" s="84"/>
      <c r="BT272" s="146">
        <f t="shared" si="4"/>
        <v>45383</v>
      </c>
      <c r="BU272" s="145">
        <v>5.7530983065678498E-2</v>
      </c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</row>
    <row r="273" spans="2:83" ht="12.75" x14ac:dyDescent="0.2">
      <c r="B273" s="176"/>
      <c r="C273" s="316"/>
      <c r="D273" s="316"/>
      <c r="E273" s="316"/>
      <c r="F273" s="316"/>
      <c r="G273" s="316"/>
      <c r="H273" s="316"/>
      <c r="I273" s="316"/>
      <c r="J273" s="176"/>
      <c r="K273" s="317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14"/>
      <c r="Y273" s="314"/>
      <c r="Z273" s="314"/>
      <c r="AA273" s="314"/>
      <c r="AB273" s="314"/>
      <c r="AC273" s="314"/>
      <c r="AD273" s="314"/>
      <c r="AE273" s="314"/>
      <c r="AF273" s="314"/>
      <c r="AG273" s="314"/>
      <c r="AH273" s="314"/>
      <c r="AI273" s="314"/>
      <c r="AJ273" s="314"/>
      <c r="AK273" s="314"/>
      <c r="AL273" s="314"/>
      <c r="AM273" s="316"/>
      <c r="AN273" s="316"/>
      <c r="AO273" s="316"/>
      <c r="AP273" s="176"/>
      <c r="AQ273" s="176"/>
      <c r="AR273" s="176"/>
      <c r="AS273" s="176"/>
      <c r="AT273" s="176"/>
      <c r="AU273" s="176"/>
      <c r="AV273" s="176"/>
      <c r="AW273" s="176"/>
      <c r="AX273" s="176"/>
      <c r="AY273" s="176"/>
      <c r="AZ273" s="176"/>
      <c r="BA273" s="176"/>
      <c r="BB273" s="176"/>
      <c r="BC273" s="176"/>
      <c r="BD273" s="176"/>
      <c r="BE273" s="176"/>
      <c r="BF273" s="317"/>
      <c r="BG273" s="176"/>
      <c r="BH273" s="176"/>
      <c r="BI273" s="314"/>
      <c r="BJ273" s="84"/>
      <c r="BK273" s="84"/>
      <c r="BL273" s="84"/>
      <c r="BM273"/>
      <c r="BN273"/>
      <c r="BO273"/>
      <c r="BP273"/>
      <c r="BQ273"/>
      <c r="BR273" s="84"/>
      <c r="BS273" s="84"/>
      <c r="BT273" s="146">
        <f t="shared" si="4"/>
        <v>45413</v>
      </c>
      <c r="BU273" s="145">
        <v>5.75270511690191E-2</v>
      </c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</row>
    <row r="274" spans="2:83" ht="12.75" x14ac:dyDescent="0.2">
      <c r="B274" s="176"/>
      <c r="C274" s="316"/>
      <c r="D274" s="316"/>
      <c r="E274" s="316"/>
      <c r="F274" s="316"/>
      <c r="G274" s="316"/>
      <c r="H274" s="316"/>
      <c r="I274" s="316"/>
      <c r="J274" s="176"/>
      <c r="K274" s="317"/>
      <c r="L274" s="316"/>
      <c r="M274" s="316"/>
      <c r="N274" s="316"/>
      <c r="O274" s="316"/>
      <c r="P274" s="316"/>
      <c r="Q274" s="316"/>
      <c r="R274" s="316"/>
      <c r="S274" s="316"/>
      <c r="T274" s="316"/>
      <c r="U274" s="316"/>
      <c r="V274" s="316"/>
      <c r="W274" s="316"/>
      <c r="X274" s="314"/>
      <c r="Y274" s="314"/>
      <c r="Z274" s="314"/>
      <c r="AA274" s="314"/>
      <c r="AB274" s="314"/>
      <c r="AC274" s="314"/>
      <c r="AD274" s="314"/>
      <c r="AE274" s="314"/>
      <c r="AF274" s="314"/>
      <c r="AG274" s="314"/>
      <c r="AH274" s="314"/>
      <c r="AI274" s="314"/>
      <c r="AJ274" s="314"/>
      <c r="AK274" s="314"/>
      <c r="AL274" s="314"/>
      <c r="AM274" s="316"/>
      <c r="AN274" s="316"/>
      <c r="AO274" s="316"/>
      <c r="AP274" s="176"/>
      <c r="AQ274" s="176"/>
      <c r="AR274" s="176"/>
      <c r="AS274" s="176"/>
      <c r="AT274" s="176"/>
      <c r="AU274" s="176"/>
      <c r="AV274" s="176"/>
      <c r="AW274" s="176"/>
      <c r="AX274" s="176"/>
      <c r="AY274" s="176"/>
      <c r="AZ274" s="176"/>
      <c r="BA274" s="176"/>
      <c r="BB274" s="176"/>
      <c r="BC274" s="176"/>
      <c r="BD274" s="176"/>
      <c r="BE274" s="176"/>
      <c r="BF274" s="317"/>
      <c r="BG274" s="176"/>
      <c r="BH274" s="176"/>
      <c r="BI274" s="314"/>
      <c r="BJ274" s="84"/>
      <c r="BK274" s="84"/>
      <c r="BL274" s="84"/>
      <c r="BM274"/>
      <c r="BN274"/>
      <c r="BO274"/>
      <c r="BP274"/>
      <c r="BQ274"/>
      <c r="BR274" s="84"/>
      <c r="BS274" s="84"/>
      <c r="BT274" s="146">
        <f t="shared" si="4"/>
        <v>45444</v>
      </c>
      <c r="BU274" s="145">
        <v>5.7522988209143498E-2</v>
      </c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</row>
    <row r="275" spans="2:83" ht="12.75" x14ac:dyDescent="0.2">
      <c r="B275" s="176"/>
      <c r="C275" s="316"/>
      <c r="D275" s="316"/>
      <c r="E275" s="316"/>
      <c r="F275" s="316"/>
      <c r="G275" s="316"/>
      <c r="H275" s="316"/>
      <c r="I275" s="316"/>
      <c r="J275" s="176"/>
      <c r="K275" s="317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14"/>
      <c r="Y275" s="314"/>
      <c r="Z275" s="314"/>
      <c r="AA275" s="314"/>
      <c r="AB275" s="314"/>
      <c r="AC275" s="314"/>
      <c r="AD275" s="314"/>
      <c r="AE275" s="314"/>
      <c r="AF275" s="314"/>
      <c r="AG275" s="314"/>
      <c r="AH275" s="314"/>
      <c r="AI275" s="314"/>
      <c r="AJ275" s="314"/>
      <c r="AK275" s="314"/>
      <c r="AL275" s="314"/>
      <c r="AM275" s="316"/>
      <c r="AN275" s="316"/>
      <c r="AO275" s="316"/>
      <c r="AP275" s="176"/>
      <c r="AQ275" s="176"/>
      <c r="AR275" s="176"/>
      <c r="AS275" s="176"/>
      <c r="AT275" s="176"/>
      <c r="AU275" s="176"/>
      <c r="AV275" s="176"/>
      <c r="AW275" s="176"/>
      <c r="AX275" s="176"/>
      <c r="AY275" s="176"/>
      <c r="AZ275" s="176"/>
      <c r="BA275" s="176"/>
      <c r="BB275" s="176"/>
      <c r="BC275" s="176"/>
      <c r="BD275" s="176"/>
      <c r="BE275" s="176"/>
      <c r="BF275" s="317"/>
      <c r="BG275" s="176"/>
      <c r="BH275" s="176"/>
      <c r="BI275" s="314"/>
      <c r="BJ275" s="84"/>
      <c r="BK275" s="84"/>
      <c r="BL275" s="84"/>
      <c r="BM275"/>
      <c r="BN275"/>
      <c r="BO275"/>
      <c r="BP275"/>
      <c r="BQ275"/>
      <c r="BR275" s="84"/>
      <c r="BS275" s="84"/>
      <c r="BT275" s="146">
        <f t="shared" si="4"/>
        <v>45474</v>
      </c>
      <c r="BU275" s="145">
        <v>5.75190563124943E-2</v>
      </c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</row>
    <row r="276" spans="2:83" ht="12.75" x14ac:dyDescent="0.2">
      <c r="B276" s="176"/>
      <c r="C276" s="316"/>
      <c r="D276" s="316"/>
      <c r="E276" s="316"/>
      <c r="F276" s="316"/>
      <c r="G276" s="316"/>
      <c r="H276" s="316"/>
      <c r="I276" s="316"/>
      <c r="J276" s="176"/>
      <c r="K276" s="317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4"/>
      <c r="Y276" s="314"/>
      <c r="Z276" s="314"/>
      <c r="AA276" s="314"/>
      <c r="AB276" s="314"/>
      <c r="AC276" s="314"/>
      <c r="AD276" s="314"/>
      <c r="AE276" s="314"/>
      <c r="AF276" s="314"/>
      <c r="AG276" s="314"/>
      <c r="AH276" s="314"/>
      <c r="AI276" s="314"/>
      <c r="AJ276" s="314"/>
      <c r="AK276" s="314"/>
      <c r="AL276" s="314"/>
      <c r="AM276" s="316"/>
      <c r="AN276" s="316"/>
      <c r="AO276" s="316"/>
      <c r="AP276" s="176"/>
      <c r="AQ276" s="176"/>
      <c r="AR276" s="176"/>
      <c r="AS276" s="176"/>
      <c r="AT276" s="176"/>
      <c r="AU276" s="176"/>
      <c r="AV276" s="176"/>
      <c r="AW276" s="176"/>
      <c r="AX276" s="176"/>
      <c r="AY276" s="176"/>
      <c r="AZ276" s="176"/>
      <c r="BA276" s="176"/>
      <c r="BB276" s="176"/>
      <c r="BC276" s="176"/>
      <c r="BD276" s="176"/>
      <c r="BE276" s="176"/>
      <c r="BF276" s="317"/>
      <c r="BG276" s="176"/>
      <c r="BH276" s="176"/>
      <c r="BI276" s="314"/>
      <c r="BJ276" s="84"/>
      <c r="BK276" s="84"/>
      <c r="BL276" s="84"/>
      <c r="BM276"/>
      <c r="BN276"/>
      <c r="BO276"/>
      <c r="BP276"/>
      <c r="BQ276"/>
      <c r="BR276" s="84"/>
      <c r="BS276" s="84"/>
      <c r="BT276" s="146">
        <f t="shared" si="4"/>
        <v>45505</v>
      </c>
      <c r="BU276" s="145">
        <v>5.7514993352629301E-2</v>
      </c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</row>
    <row r="277" spans="2:83" ht="12.75" x14ac:dyDescent="0.2">
      <c r="B277" s="176"/>
      <c r="C277" s="316"/>
      <c r="D277" s="316"/>
      <c r="E277" s="316"/>
      <c r="F277" s="316"/>
      <c r="G277" s="316"/>
      <c r="H277" s="316"/>
      <c r="I277" s="316"/>
      <c r="J277" s="176"/>
      <c r="K277" s="317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14"/>
      <c r="Y277" s="314"/>
      <c r="Z277" s="314"/>
      <c r="AA277" s="314"/>
      <c r="AB277" s="314"/>
      <c r="AC277" s="314"/>
      <c r="AD277" s="314"/>
      <c r="AE277" s="314"/>
      <c r="AF277" s="314"/>
      <c r="AG277" s="314"/>
      <c r="AH277" s="314"/>
      <c r="AI277" s="314"/>
      <c r="AJ277" s="314"/>
      <c r="AK277" s="314"/>
      <c r="AL277" s="314"/>
      <c r="AM277" s="316"/>
      <c r="AN277" s="316"/>
      <c r="AO277" s="316"/>
      <c r="AP277" s="176"/>
      <c r="AQ277" s="176"/>
      <c r="AR277" s="176"/>
      <c r="AS277" s="176"/>
      <c r="AT277" s="176"/>
      <c r="AU277" s="176"/>
      <c r="AV277" s="176"/>
      <c r="AW277" s="176"/>
      <c r="AX277" s="176"/>
      <c r="AY277" s="176"/>
      <c r="AZ277" s="176"/>
      <c r="BA277" s="176"/>
      <c r="BB277" s="176"/>
      <c r="BC277" s="176"/>
      <c r="BD277" s="176"/>
      <c r="BE277" s="176"/>
      <c r="BF277" s="317"/>
      <c r="BG277" s="176"/>
      <c r="BH277" s="176"/>
      <c r="BI277" s="314"/>
      <c r="BJ277" s="84"/>
      <c r="BK277" s="84"/>
      <c r="BL277" s="84"/>
      <c r="BM277"/>
      <c r="BN277"/>
      <c r="BO277"/>
      <c r="BP277"/>
      <c r="BQ277"/>
      <c r="BR277" s="84"/>
      <c r="BS277" s="84"/>
      <c r="BT277" s="146">
        <f t="shared" si="4"/>
        <v>45536</v>
      </c>
      <c r="BU277" s="145">
        <v>5.75109303927697E-2</v>
      </c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</row>
    <row r="278" spans="2:83" ht="12.75" x14ac:dyDescent="0.2">
      <c r="B278" s="176"/>
      <c r="C278" s="316"/>
      <c r="D278" s="316"/>
      <c r="E278" s="316"/>
      <c r="F278" s="316"/>
      <c r="G278" s="316"/>
      <c r="H278" s="316"/>
      <c r="I278" s="316"/>
      <c r="J278" s="176"/>
      <c r="K278" s="317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14"/>
      <c r="Y278" s="314"/>
      <c r="Z278" s="314"/>
      <c r="AA278" s="314"/>
      <c r="AB278" s="314"/>
      <c r="AC278" s="314"/>
      <c r="AD278" s="314"/>
      <c r="AE278" s="314"/>
      <c r="AF278" s="314"/>
      <c r="AG278" s="314"/>
      <c r="AH278" s="314"/>
      <c r="AI278" s="314"/>
      <c r="AJ278" s="314"/>
      <c r="AK278" s="314"/>
      <c r="AL278" s="314"/>
      <c r="AM278" s="316"/>
      <c r="AN278" s="316"/>
      <c r="AO278" s="316"/>
      <c r="AP278" s="176"/>
      <c r="AQ278" s="176"/>
      <c r="AR278" s="176"/>
      <c r="AS278" s="176"/>
      <c r="AT278" s="176"/>
      <c r="AU278" s="176"/>
      <c r="AV278" s="176"/>
      <c r="AW278" s="176"/>
      <c r="AX278" s="176"/>
      <c r="AY278" s="176"/>
      <c r="AZ278" s="176"/>
      <c r="BA278" s="176"/>
      <c r="BB278" s="176"/>
      <c r="BC278" s="176"/>
      <c r="BD278" s="176"/>
      <c r="BE278" s="176"/>
      <c r="BF278" s="317"/>
      <c r="BG278" s="176"/>
      <c r="BH278" s="176"/>
      <c r="BI278" s="314"/>
      <c r="BJ278" s="84"/>
      <c r="BK278" s="84"/>
      <c r="BL278" s="84"/>
      <c r="BM278"/>
      <c r="BN278"/>
      <c r="BO278"/>
      <c r="BP278"/>
      <c r="BQ278"/>
      <c r="BR278" s="84"/>
      <c r="BS278" s="84"/>
      <c r="BT278" s="146">
        <f t="shared" si="4"/>
        <v>45566</v>
      </c>
      <c r="BU278" s="145">
        <v>5.7506998496136497E-2</v>
      </c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</row>
    <row r="279" spans="2:83" ht="12.75" x14ac:dyDescent="0.2">
      <c r="B279" s="176"/>
      <c r="C279" s="316"/>
      <c r="D279" s="316"/>
      <c r="E279" s="316"/>
      <c r="F279" s="316"/>
      <c r="G279" s="316"/>
      <c r="H279" s="316"/>
      <c r="I279" s="316"/>
      <c r="J279" s="176"/>
      <c r="K279" s="317"/>
      <c r="L279" s="316"/>
      <c r="M279" s="316"/>
      <c r="N279" s="316"/>
      <c r="O279" s="316"/>
      <c r="P279" s="316"/>
      <c r="Q279" s="316"/>
      <c r="R279" s="316"/>
      <c r="S279" s="316"/>
      <c r="T279" s="316"/>
      <c r="U279" s="316"/>
      <c r="V279" s="316"/>
      <c r="W279" s="316"/>
      <c r="X279" s="314"/>
      <c r="Y279" s="314"/>
      <c r="Z279" s="314"/>
      <c r="AA279" s="314"/>
      <c r="AB279" s="314"/>
      <c r="AC279" s="314"/>
      <c r="AD279" s="314"/>
      <c r="AE279" s="314"/>
      <c r="AF279" s="314"/>
      <c r="AG279" s="314"/>
      <c r="AH279" s="314"/>
      <c r="AI279" s="314"/>
      <c r="AJ279" s="314"/>
      <c r="AK279" s="314"/>
      <c r="AL279" s="314"/>
      <c r="AM279" s="316"/>
      <c r="AN279" s="316"/>
      <c r="AO279" s="31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317"/>
      <c r="BG279" s="176"/>
      <c r="BH279" s="176"/>
      <c r="BI279" s="314"/>
      <c r="BJ279" s="84"/>
      <c r="BK279" s="84"/>
      <c r="BL279" s="84"/>
      <c r="BM279"/>
      <c r="BN279"/>
      <c r="BO279"/>
      <c r="BP279"/>
      <c r="BQ279"/>
      <c r="BR279" s="84"/>
      <c r="BS279" s="84"/>
      <c r="BT279" s="146">
        <f t="shared" si="4"/>
        <v>45597</v>
      </c>
      <c r="BU279" s="145">
        <v>5.7502935536287901E-2</v>
      </c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</row>
    <row r="280" spans="2:83" ht="12.75" x14ac:dyDescent="0.2">
      <c r="B280" s="176"/>
      <c r="C280" s="316"/>
      <c r="D280" s="316"/>
      <c r="E280" s="316"/>
      <c r="F280" s="316"/>
      <c r="G280" s="316"/>
      <c r="H280" s="316"/>
      <c r="I280" s="316"/>
      <c r="J280" s="176"/>
      <c r="K280" s="317"/>
      <c r="L280" s="316"/>
      <c r="M280" s="316"/>
      <c r="N280" s="316"/>
      <c r="O280" s="316"/>
      <c r="P280" s="316"/>
      <c r="Q280" s="316"/>
      <c r="R280" s="316"/>
      <c r="S280" s="316"/>
      <c r="T280" s="316"/>
      <c r="U280" s="316"/>
      <c r="V280" s="316"/>
      <c r="W280" s="316"/>
      <c r="X280" s="314"/>
      <c r="Y280" s="314"/>
      <c r="Z280" s="314"/>
      <c r="AA280" s="314"/>
      <c r="AB280" s="314"/>
      <c r="AC280" s="314"/>
      <c r="AD280" s="314"/>
      <c r="AE280" s="314"/>
      <c r="AF280" s="314"/>
      <c r="AG280" s="314"/>
      <c r="AH280" s="314"/>
      <c r="AI280" s="314"/>
      <c r="AJ280" s="314"/>
      <c r="AK280" s="314"/>
      <c r="AL280" s="314"/>
      <c r="AM280" s="316"/>
      <c r="AN280" s="316"/>
      <c r="AO280" s="31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317"/>
      <c r="BG280" s="176"/>
      <c r="BH280" s="176"/>
      <c r="BI280" s="314"/>
      <c r="BJ280" s="84"/>
      <c r="BK280" s="84"/>
      <c r="BL280" s="84"/>
      <c r="BM280"/>
      <c r="BN280"/>
      <c r="BO280"/>
      <c r="BP280"/>
      <c r="BQ280"/>
      <c r="BR280" s="84"/>
      <c r="BS280" s="84"/>
      <c r="BT280" s="146">
        <f t="shared" si="4"/>
        <v>45627</v>
      </c>
      <c r="BU280" s="145">
        <v>5.7499003639665001E-2</v>
      </c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</row>
    <row r="281" spans="2:83" ht="12.75" x14ac:dyDescent="0.2">
      <c r="B281" s="176"/>
      <c r="C281" s="316"/>
      <c r="D281" s="316"/>
      <c r="E281" s="316"/>
      <c r="F281" s="316"/>
      <c r="G281" s="316"/>
      <c r="H281" s="316"/>
      <c r="I281" s="316"/>
      <c r="J281" s="176"/>
      <c r="K281" s="317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14"/>
      <c r="Y281" s="314"/>
      <c r="Z281" s="314"/>
      <c r="AA281" s="314"/>
      <c r="AB281" s="314"/>
      <c r="AC281" s="314"/>
      <c r="AD281" s="314"/>
      <c r="AE281" s="314"/>
      <c r="AF281" s="314"/>
      <c r="AG281" s="314"/>
      <c r="AH281" s="314"/>
      <c r="AI281" s="314"/>
      <c r="AJ281" s="314"/>
      <c r="AK281" s="314"/>
      <c r="AL281" s="314"/>
      <c r="AM281" s="316"/>
      <c r="AN281" s="316"/>
      <c r="AO281" s="316"/>
      <c r="AP281" s="176"/>
      <c r="AQ281" s="176"/>
      <c r="AR281" s="176"/>
      <c r="AS281" s="176"/>
      <c r="AT281" s="176"/>
      <c r="AU281" s="176"/>
      <c r="AV281" s="176"/>
      <c r="AW281" s="176"/>
      <c r="AX281" s="176"/>
      <c r="AY281" s="176"/>
      <c r="AZ281" s="176"/>
      <c r="BA281" s="176"/>
      <c r="BB281" s="176"/>
      <c r="BC281" s="176"/>
      <c r="BD281" s="176"/>
      <c r="BE281" s="176"/>
      <c r="BF281" s="317"/>
      <c r="BG281" s="176"/>
      <c r="BH281" s="176"/>
      <c r="BI281" s="314"/>
      <c r="BJ281" s="84"/>
      <c r="BK281" s="84"/>
      <c r="BL281" s="84"/>
      <c r="BM281"/>
      <c r="BN281"/>
      <c r="BO281"/>
      <c r="BP281"/>
      <c r="BQ281"/>
      <c r="BR281" s="84"/>
      <c r="BS281" s="84"/>
      <c r="BT281" s="146">
        <f t="shared" si="4"/>
        <v>45658</v>
      </c>
      <c r="BU281" s="145">
        <v>5.7494940679827501E-2</v>
      </c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</row>
    <row r="282" spans="2:83" ht="12.75" x14ac:dyDescent="0.2">
      <c r="B282" s="176"/>
      <c r="C282" s="316"/>
      <c r="D282" s="316"/>
      <c r="E282" s="316"/>
      <c r="F282" s="316"/>
      <c r="G282" s="316"/>
      <c r="H282" s="316"/>
      <c r="I282" s="316"/>
      <c r="J282" s="176"/>
      <c r="K282" s="317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4"/>
      <c r="Y282" s="314"/>
      <c r="Z282" s="314"/>
      <c r="AA282" s="314"/>
      <c r="AB282" s="314"/>
      <c r="AC282" s="314"/>
      <c r="AD282" s="314"/>
      <c r="AE282" s="314"/>
      <c r="AF282" s="314"/>
      <c r="AG282" s="314"/>
      <c r="AH282" s="314"/>
      <c r="AI282" s="314"/>
      <c r="AJ282" s="314"/>
      <c r="AK282" s="314"/>
      <c r="AL282" s="314"/>
      <c r="AM282" s="316"/>
      <c r="AN282" s="316"/>
      <c r="AO282" s="316"/>
      <c r="AP282" s="176"/>
      <c r="AQ282" s="176"/>
      <c r="AR282" s="176"/>
      <c r="AS282" s="176"/>
      <c r="AT282" s="176"/>
      <c r="AU282" s="176"/>
      <c r="AV282" s="176"/>
      <c r="AW282" s="176"/>
      <c r="AX282" s="176"/>
      <c r="AY282" s="176"/>
      <c r="AZ282" s="176"/>
      <c r="BA282" s="176"/>
      <c r="BB282" s="176"/>
      <c r="BC282" s="176"/>
      <c r="BD282" s="176"/>
      <c r="BE282" s="176"/>
      <c r="BF282" s="317"/>
      <c r="BG282" s="176"/>
      <c r="BH282" s="176"/>
      <c r="BI282" s="314"/>
      <c r="BJ282" s="84"/>
      <c r="BK282" s="84"/>
      <c r="BL282" s="84"/>
      <c r="BM282"/>
      <c r="BN282"/>
      <c r="BO282"/>
      <c r="BP282"/>
      <c r="BQ282"/>
      <c r="BR282" s="84"/>
      <c r="BS282" s="84"/>
      <c r="BT282" s="146">
        <f t="shared" si="4"/>
        <v>45689</v>
      </c>
      <c r="BU282" s="145">
        <v>5.7490877719994997E-2</v>
      </c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</row>
    <row r="283" spans="2:83" ht="12.75" x14ac:dyDescent="0.2">
      <c r="B283" s="176"/>
      <c r="C283" s="316"/>
      <c r="D283" s="316"/>
      <c r="E283" s="316"/>
      <c r="F283" s="316"/>
      <c r="G283" s="316"/>
      <c r="H283" s="316"/>
      <c r="I283" s="316"/>
      <c r="J283" s="176"/>
      <c r="K283" s="317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14"/>
      <c r="Y283" s="314"/>
      <c r="Z283" s="314"/>
      <c r="AA283" s="314"/>
      <c r="AB283" s="314"/>
      <c r="AC283" s="314"/>
      <c r="AD283" s="314"/>
      <c r="AE283" s="314"/>
      <c r="AF283" s="314"/>
      <c r="AG283" s="314"/>
      <c r="AH283" s="314"/>
      <c r="AI283" s="314"/>
      <c r="AJ283" s="314"/>
      <c r="AK283" s="314"/>
      <c r="AL283" s="314"/>
      <c r="AM283" s="316"/>
      <c r="AN283" s="316"/>
      <c r="AO283" s="316"/>
      <c r="AP283" s="176"/>
      <c r="AQ283" s="176"/>
      <c r="AR283" s="176"/>
      <c r="AS283" s="176"/>
      <c r="AT283" s="176"/>
      <c r="AU283" s="176"/>
      <c r="AV283" s="176"/>
      <c r="AW283" s="176"/>
      <c r="AX283" s="176"/>
      <c r="AY283" s="176"/>
      <c r="AZ283" s="176"/>
      <c r="BA283" s="176"/>
      <c r="BB283" s="176"/>
      <c r="BC283" s="176"/>
      <c r="BD283" s="176"/>
      <c r="BE283" s="176"/>
      <c r="BF283" s="317"/>
      <c r="BG283" s="176"/>
      <c r="BH283" s="176"/>
      <c r="BI283" s="314"/>
      <c r="BJ283" s="84"/>
      <c r="BK283" s="84"/>
      <c r="BL283" s="84"/>
      <c r="BM283"/>
      <c r="BN283"/>
      <c r="BO283"/>
      <c r="BP283"/>
      <c r="BQ283"/>
      <c r="BR283" s="84"/>
      <c r="BS283" s="84"/>
      <c r="BT283" s="146">
        <f t="shared" si="4"/>
        <v>45717</v>
      </c>
      <c r="BU283" s="145">
        <v>5.7487207949828499E-2</v>
      </c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</row>
    <row r="284" spans="2:83" ht="12.75" x14ac:dyDescent="0.2">
      <c r="B284" s="176"/>
      <c r="C284" s="316"/>
      <c r="D284" s="316"/>
      <c r="E284" s="316"/>
      <c r="F284" s="316"/>
      <c r="G284" s="316"/>
      <c r="H284" s="316"/>
      <c r="I284" s="316"/>
      <c r="J284" s="176"/>
      <c r="K284" s="317"/>
      <c r="L284" s="316"/>
      <c r="M284" s="316"/>
      <c r="N284" s="316"/>
      <c r="O284" s="316"/>
      <c r="P284" s="316"/>
      <c r="Q284" s="316"/>
      <c r="R284" s="316"/>
      <c r="S284" s="316"/>
      <c r="T284" s="316"/>
      <c r="U284" s="316"/>
      <c r="V284" s="316"/>
      <c r="W284" s="316"/>
      <c r="X284" s="314"/>
      <c r="Y284" s="314"/>
      <c r="Z284" s="314"/>
      <c r="AA284" s="314"/>
      <c r="AB284" s="314"/>
      <c r="AC284" s="314"/>
      <c r="AD284" s="314"/>
      <c r="AE284" s="314"/>
      <c r="AF284" s="314"/>
      <c r="AG284" s="314"/>
      <c r="AH284" s="314"/>
      <c r="AI284" s="314"/>
      <c r="AJ284" s="314"/>
      <c r="AK284" s="314"/>
      <c r="AL284" s="314"/>
      <c r="AM284" s="316"/>
      <c r="AN284" s="316"/>
      <c r="AO284" s="316"/>
      <c r="AP284" s="176"/>
      <c r="AQ284" s="176"/>
      <c r="AR284" s="176"/>
      <c r="AS284" s="176"/>
      <c r="AT284" s="176"/>
      <c r="AU284" s="176"/>
      <c r="AV284" s="176"/>
      <c r="AW284" s="176"/>
      <c r="AX284" s="176"/>
      <c r="AY284" s="176"/>
      <c r="AZ284" s="176"/>
      <c r="BA284" s="176"/>
      <c r="BB284" s="176"/>
      <c r="BC284" s="176"/>
      <c r="BD284" s="176"/>
      <c r="BE284" s="176"/>
      <c r="BF284" s="317"/>
      <c r="BG284" s="176"/>
      <c r="BH284" s="176"/>
      <c r="BI284" s="314"/>
      <c r="BJ284" s="84"/>
      <c r="BK284" s="84"/>
      <c r="BL284" s="84"/>
      <c r="BM284"/>
      <c r="BN284"/>
      <c r="BO284"/>
      <c r="BP284"/>
      <c r="BQ284"/>
      <c r="BR284" s="84"/>
      <c r="BS284" s="84"/>
      <c r="BT284" s="146">
        <f t="shared" si="4"/>
        <v>45748</v>
      </c>
      <c r="BU284" s="145">
        <v>5.7483144990006202E-2</v>
      </c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</row>
    <row r="285" spans="2:83" ht="12.75" x14ac:dyDescent="0.2">
      <c r="B285" s="176"/>
      <c r="C285" s="316"/>
      <c r="D285" s="316"/>
      <c r="E285" s="316"/>
      <c r="F285" s="316"/>
      <c r="G285" s="316"/>
      <c r="H285" s="316"/>
      <c r="I285" s="316"/>
      <c r="J285" s="176"/>
      <c r="K285" s="317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14"/>
      <c r="Y285" s="314"/>
      <c r="Z285" s="314"/>
      <c r="AA285" s="314"/>
      <c r="AB285" s="314"/>
      <c r="AC285" s="314"/>
      <c r="AD285" s="314"/>
      <c r="AE285" s="314"/>
      <c r="AF285" s="314"/>
      <c r="AG285" s="314"/>
      <c r="AH285" s="314"/>
      <c r="AI285" s="314"/>
      <c r="AJ285" s="314"/>
      <c r="AK285" s="314"/>
      <c r="AL285" s="314"/>
      <c r="AM285" s="316"/>
      <c r="AN285" s="316"/>
      <c r="AO285" s="316"/>
      <c r="AP285" s="176"/>
      <c r="AQ285" s="176"/>
      <c r="AR285" s="176"/>
      <c r="AS285" s="176"/>
      <c r="AT285" s="176"/>
      <c r="AU285" s="176"/>
      <c r="AV285" s="176"/>
      <c r="AW285" s="176"/>
      <c r="AX285" s="176"/>
      <c r="AY285" s="176"/>
      <c r="AZ285" s="176"/>
      <c r="BA285" s="176"/>
      <c r="BB285" s="176"/>
      <c r="BC285" s="176"/>
      <c r="BD285" s="176"/>
      <c r="BE285" s="176"/>
      <c r="BF285" s="317"/>
      <c r="BG285" s="176"/>
      <c r="BH285" s="176"/>
      <c r="BI285" s="314"/>
      <c r="BJ285" s="84"/>
      <c r="BK285" s="84"/>
      <c r="BL285" s="84"/>
      <c r="BM285"/>
      <c r="BN285"/>
      <c r="BO285"/>
      <c r="BP285"/>
      <c r="BQ285"/>
      <c r="BR285" s="84"/>
      <c r="BS285" s="84"/>
      <c r="BT285" s="146">
        <f t="shared" si="4"/>
        <v>45778</v>
      </c>
      <c r="BU285" s="145">
        <v>5.7479213093409899E-2</v>
      </c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</row>
    <row r="286" spans="2:83" ht="12.75" x14ac:dyDescent="0.2">
      <c r="B286" s="176"/>
      <c r="C286" s="316"/>
      <c r="D286" s="316"/>
      <c r="E286" s="316"/>
      <c r="F286" s="316"/>
      <c r="G286" s="316"/>
      <c r="H286" s="316"/>
      <c r="I286" s="316"/>
      <c r="J286" s="176"/>
      <c r="K286" s="317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4"/>
      <c r="Y286" s="314"/>
      <c r="Z286" s="314"/>
      <c r="AA286" s="314"/>
      <c r="AB286" s="314"/>
      <c r="AC286" s="314"/>
      <c r="AD286" s="314"/>
      <c r="AE286" s="314"/>
      <c r="AF286" s="314"/>
      <c r="AG286" s="314"/>
      <c r="AH286" s="314"/>
      <c r="AI286" s="314"/>
      <c r="AJ286" s="314"/>
      <c r="AK286" s="314"/>
      <c r="AL286" s="314"/>
      <c r="AM286" s="316"/>
      <c r="AN286" s="316"/>
      <c r="AO286" s="316"/>
      <c r="AP286" s="176"/>
      <c r="AQ286" s="176"/>
      <c r="AR286" s="176"/>
      <c r="AS286" s="176"/>
      <c r="AT286" s="176"/>
      <c r="AU286" s="176"/>
      <c r="AV286" s="176"/>
      <c r="AW286" s="176"/>
      <c r="AX286" s="176"/>
      <c r="AY286" s="176"/>
      <c r="AZ286" s="176"/>
      <c r="BA286" s="176"/>
      <c r="BB286" s="176"/>
      <c r="BC286" s="176"/>
      <c r="BD286" s="176"/>
      <c r="BE286" s="176"/>
      <c r="BF286" s="317"/>
      <c r="BG286" s="176"/>
      <c r="BH286" s="176"/>
      <c r="BI286" s="314"/>
      <c r="BJ286" s="84"/>
      <c r="BK286" s="84"/>
      <c r="BL286" s="84"/>
      <c r="BM286"/>
      <c r="BN286"/>
      <c r="BO286"/>
      <c r="BP286"/>
      <c r="BQ286"/>
      <c r="BR286" s="84"/>
      <c r="BS286" s="84"/>
      <c r="BT286" s="146">
        <f t="shared" si="4"/>
        <v>45809</v>
      </c>
      <c r="BU286" s="145">
        <v>5.7475150133598198E-2</v>
      </c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</row>
    <row r="287" spans="2:83" ht="12.75" x14ac:dyDescent="0.2">
      <c r="B287" s="176"/>
      <c r="C287" s="316"/>
      <c r="D287" s="316"/>
      <c r="E287" s="316"/>
      <c r="F287" s="316"/>
      <c r="G287" s="316"/>
      <c r="H287" s="316"/>
      <c r="I287" s="316"/>
      <c r="J287" s="176"/>
      <c r="K287" s="317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14"/>
      <c r="Y287" s="314"/>
      <c r="Z287" s="314"/>
      <c r="AA287" s="314"/>
      <c r="AB287" s="314"/>
      <c r="AC287" s="314"/>
      <c r="AD287" s="314"/>
      <c r="AE287" s="314"/>
      <c r="AF287" s="314"/>
      <c r="AG287" s="314"/>
      <c r="AH287" s="314"/>
      <c r="AI287" s="314"/>
      <c r="AJ287" s="314"/>
      <c r="AK287" s="314"/>
      <c r="AL287" s="314"/>
      <c r="AM287" s="316"/>
      <c r="AN287" s="316"/>
      <c r="AO287" s="316"/>
      <c r="AP287" s="176"/>
      <c r="AQ287" s="176"/>
      <c r="AR287" s="176"/>
      <c r="AS287" s="176"/>
      <c r="AT287" s="176"/>
      <c r="AU287" s="176"/>
      <c r="AV287" s="176"/>
      <c r="AW287" s="176"/>
      <c r="AX287" s="176"/>
      <c r="AY287" s="176"/>
      <c r="AZ287" s="176"/>
      <c r="BA287" s="176"/>
      <c r="BB287" s="176"/>
      <c r="BC287" s="176"/>
      <c r="BD287" s="176"/>
      <c r="BE287" s="176"/>
      <c r="BF287" s="317"/>
      <c r="BG287" s="176"/>
      <c r="BH287" s="176"/>
      <c r="BI287" s="314"/>
      <c r="BJ287" s="84"/>
      <c r="BK287" s="84"/>
      <c r="BL287" s="84"/>
      <c r="BM287"/>
      <c r="BN287"/>
      <c r="BO287"/>
      <c r="BP287"/>
      <c r="BQ287"/>
      <c r="BR287" s="84"/>
      <c r="BS287" s="84"/>
      <c r="BT287" s="146">
        <f t="shared" si="4"/>
        <v>45839</v>
      </c>
      <c r="BU287" s="145">
        <v>5.7471218237012497E-2</v>
      </c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</row>
    <row r="288" spans="2:83" ht="12.75" x14ac:dyDescent="0.2">
      <c r="B288" s="176"/>
      <c r="C288" s="316"/>
      <c r="D288" s="316"/>
      <c r="E288" s="316"/>
      <c r="F288" s="316"/>
      <c r="G288" s="316"/>
      <c r="H288" s="316"/>
      <c r="I288" s="316"/>
      <c r="J288" s="176"/>
      <c r="K288" s="317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14"/>
      <c r="Y288" s="314"/>
      <c r="Z288" s="314"/>
      <c r="AA288" s="314"/>
      <c r="AB288" s="314"/>
      <c r="AC288" s="314"/>
      <c r="AD288" s="314"/>
      <c r="AE288" s="314"/>
      <c r="AF288" s="314"/>
      <c r="AG288" s="314"/>
      <c r="AH288" s="314"/>
      <c r="AI288" s="314"/>
      <c r="AJ288" s="314"/>
      <c r="AK288" s="314"/>
      <c r="AL288" s="314"/>
      <c r="AM288" s="316"/>
      <c r="AN288" s="316"/>
      <c r="AO288" s="316"/>
      <c r="AP288" s="176"/>
      <c r="AQ288" s="176"/>
      <c r="AR288" s="176"/>
      <c r="AS288" s="176"/>
      <c r="AT288" s="176"/>
      <c r="AU288" s="176"/>
      <c r="AV288" s="176"/>
      <c r="AW288" s="176"/>
      <c r="AX288" s="176"/>
      <c r="AY288" s="176"/>
      <c r="AZ288" s="176"/>
      <c r="BA288" s="176"/>
      <c r="BB288" s="176"/>
      <c r="BC288" s="176"/>
      <c r="BD288" s="176"/>
      <c r="BE288" s="176"/>
      <c r="BF288" s="317"/>
      <c r="BG288" s="176"/>
      <c r="BH288" s="176"/>
      <c r="BI288" s="314"/>
      <c r="BJ288" s="84"/>
      <c r="BK288" s="84"/>
      <c r="BL288" s="84"/>
      <c r="BM288"/>
      <c r="BN288"/>
      <c r="BO288"/>
      <c r="BP288"/>
      <c r="BQ288"/>
      <c r="BR288" s="84"/>
      <c r="BS288" s="84"/>
      <c r="BT288" s="146">
        <f t="shared" si="4"/>
        <v>45870</v>
      </c>
      <c r="BU288" s="145">
        <v>5.7467155277211898E-2</v>
      </c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</row>
    <row r="289" spans="2:83" ht="12.75" x14ac:dyDescent="0.2">
      <c r="B289" s="176"/>
      <c r="C289" s="316"/>
      <c r="D289" s="316"/>
      <c r="E289" s="316"/>
      <c r="F289" s="316"/>
      <c r="G289" s="316"/>
      <c r="H289" s="316"/>
      <c r="I289" s="316"/>
      <c r="J289" s="176"/>
      <c r="K289" s="317"/>
      <c r="L289" s="316"/>
      <c r="M289" s="316"/>
      <c r="N289" s="316"/>
      <c r="O289" s="316"/>
      <c r="P289" s="316"/>
      <c r="Q289" s="316"/>
      <c r="R289" s="316"/>
      <c r="S289" s="316"/>
      <c r="T289" s="316"/>
      <c r="U289" s="316"/>
      <c r="V289" s="316"/>
      <c r="W289" s="316"/>
      <c r="X289" s="314"/>
      <c r="Y289" s="314"/>
      <c r="Z289" s="314"/>
      <c r="AA289" s="314"/>
      <c r="AB289" s="314"/>
      <c r="AC289" s="314"/>
      <c r="AD289" s="314"/>
      <c r="AE289" s="314"/>
      <c r="AF289" s="314"/>
      <c r="AG289" s="314"/>
      <c r="AH289" s="314"/>
      <c r="AI289" s="314"/>
      <c r="AJ289" s="314"/>
      <c r="AK289" s="314"/>
      <c r="AL289" s="314"/>
      <c r="AM289" s="316"/>
      <c r="AN289" s="316"/>
      <c r="AO289" s="316"/>
      <c r="AP289" s="176"/>
      <c r="AQ289" s="176"/>
      <c r="AR289" s="176"/>
      <c r="AS289" s="176"/>
      <c r="AT289" s="176"/>
      <c r="AU289" s="176"/>
      <c r="AV289" s="176"/>
      <c r="AW289" s="176"/>
      <c r="AX289" s="176"/>
      <c r="AY289" s="176"/>
      <c r="AZ289" s="176"/>
      <c r="BA289" s="176"/>
      <c r="BB289" s="176"/>
      <c r="BC289" s="176"/>
      <c r="BD289" s="176"/>
      <c r="BE289" s="176"/>
      <c r="BF289" s="317"/>
      <c r="BG289" s="176"/>
      <c r="BH289" s="176"/>
      <c r="BI289" s="314"/>
      <c r="BJ289" s="84"/>
      <c r="BK289" s="84"/>
      <c r="BL289" s="84"/>
      <c r="BM289"/>
      <c r="BN289"/>
      <c r="BO289"/>
      <c r="BP289"/>
      <c r="BQ289"/>
      <c r="BR289" s="84"/>
      <c r="BS289" s="84"/>
      <c r="BT289" s="146">
        <f t="shared" si="4"/>
        <v>45901</v>
      </c>
      <c r="BU289" s="145">
        <v>5.74630923174166E-2</v>
      </c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</row>
    <row r="290" spans="2:83" ht="12.75" x14ac:dyDescent="0.2">
      <c r="B290" s="176"/>
      <c r="C290" s="316"/>
      <c r="D290" s="316"/>
      <c r="E290" s="316"/>
      <c r="F290" s="316"/>
      <c r="G290" s="316"/>
      <c r="H290" s="316"/>
      <c r="I290" s="316"/>
      <c r="J290" s="176"/>
      <c r="K290" s="317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14"/>
      <c r="Y290" s="314"/>
      <c r="Z290" s="314"/>
      <c r="AA290" s="314"/>
      <c r="AB290" s="314"/>
      <c r="AC290" s="314"/>
      <c r="AD290" s="314"/>
      <c r="AE290" s="314"/>
      <c r="AF290" s="314"/>
      <c r="AG290" s="314"/>
      <c r="AH290" s="314"/>
      <c r="AI290" s="314"/>
      <c r="AJ290" s="314"/>
      <c r="AK290" s="314"/>
      <c r="AL290" s="314"/>
      <c r="AM290" s="316"/>
      <c r="AN290" s="316"/>
      <c r="AO290" s="31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317"/>
      <c r="BG290" s="176"/>
      <c r="BH290" s="176"/>
      <c r="BI290" s="314"/>
      <c r="BJ290" s="84"/>
      <c r="BK290" s="84"/>
      <c r="BL290" s="84"/>
      <c r="BM290"/>
      <c r="BN290"/>
      <c r="BO290"/>
      <c r="BP290"/>
      <c r="BQ290"/>
      <c r="BR290" s="84"/>
      <c r="BS290" s="84"/>
      <c r="BT290" s="146">
        <f t="shared" si="4"/>
        <v>45931</v>
      </c>
      <c r="BU290" s="145">
        <v>5.7459160420846499E-2</v>
      </c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</row>
    <row r="291" spans="2:83" ht="12.75" x14ac:dyDescent="0.2">
      <c r="B291" s="176"/>
      <c r="C291" s="316"/>
      <c r="D291" s="316"/>
      <c r="E291" s="316"/>
      <c r="F291" s="316"/>
      <c r="G291" s="316"/>
      <c r="H291" s="316"/>
      <c r="I291" s="316"/>
      <c r="J291" s="176"/>
      <c r="K291" s="317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4"/>
      <c r="Y291" s="314"/>
      <c r="Z291" s="314"/>
      <c r="AA291" s="314"/>
      <c r="AB291" s="314"/>
      <c r="AC291" s="314"/>
      <c r="AD291" s="314"/>
      <c r="AE291" s="314"/>
      <c r="AF291" s="314"/>
      <c r="AG291" s="314"/>
      <c r="AH291" s="314"/>
      <c r="AI291" s="314"/>
      <c r="AJ291" s="314"/>
      <c r="AK291" s="314"/>
      <c r="AL291" s="314"/>
      <c r="AM291" s="316"/>
      <c r="AN291" s="316"/>
      <c r="AO291" s="316"/>
      <c r="AP291" s="176"/>
      <c r="AQ291" s="176"/>
      <c r="AR291" s="176"/>
      <c r="AS291" s="176"/>
      <c r="AT291" s="176"/>
      <c r="AU291" s="176"/>
      <c r="AV291" s="176"/>
      <c r="AW291" s="176"/>
      <c r="AX291" s="176"/>
      <c r="AY291" s="176"/>
      <c r="AZ291" s="176"/>
      <c r="BA291" s="176"/>
      <c r="BB291" s="176"/>
      <c r="BC291" s="176"/>
      <c r="BD291" s="176"/>
      <c r="BE291" s="176"/>
      <c r="BF291" s="317"/>
      <c r="BG291" s="176"/>
      <c r="BH291" s="176"/>
      <c r="BI291" s="314"/>
      <c r="BJ291" s="84"/>
      <c r="BK291" s="84"/>
      <c r="BL291" s="84"/>
      <c r="BM291"/>
      <c r="BN291"/>
      <c r="BO291"/>
      <c r="BP291"/>
      <c r="BQ291"/>
      <c r="BR291" s="84"/>
      <c r="BS291" s="84"/>
      <c r="BT291" s="146">
        <f t="shared" si="4"/>
        <v>45962</v>
      </c>
      <c r="BU291" s="145">
        <v>5.7455097461061901E-2</v>
      </c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</row>
    <row r="292" spans="2:83" ht="12.75" x14ac:dyDescent="0.2">
      <c r="B292" s="176"/>
      <c r="C292" s="316"/>
      <c r="D292" s="316"/>
      <c r="E292" s="316"/>
      <c r="F292" s="316"/>
      <c r="G292" s="316"/>
      <c r="H292" s="316"/>
      <c r="I292" s="316"/>
      <c r="J292" s="176"/>
      <c r="K292" s="317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4"/>
      <c r="Y292" s="314"/>
      <c r="Z292" s="314"/>
      <c r="AA292" s="314"/>
      <c r="AB292" s="314"/>
      <c r="AC292" s="314"/>
      <c r="AD292" s="314"/>
      <c r="AE292" s="314"/>
      <c r="AF292" s="314"/>
      <c r="AG292" s="314"/>
      <c r="AH292" s="314"/>
      <c r="AI292" s="314"/>
      <c r="AJ292" s="314"/>
      <c r="AK292" s="314"/>
      <c r="AL292" s="314"/>
      <c r="AM292" s="316"/>
      <c r="AN292" s="316"/>
      <c r="AO292" s="316"/>
      <c r="AP292" s="176"/>
      <c r="AQ292" s="176"/>
      <c r="AR292" s="176"/>
      <c r="AS292" s="176"/>
      <c r="AT292" s="176"/>
      <c r="AU292" s="176"/>
      <c r="AV292" s="176"/>
      <c r="AW292" s="176"/>
      <c r="AX292" s="176"/>
      <c r="AY292" s="176"/>
      <c r="AZ292" s="176"/>
      <c r="BA292" s="176"/>
      <c r="BB292" s="176"/>
      <c r="BC292" s="176"/>
      <c r="BD292" s="176"/>
      <c r="BE292" s="176"/>
      <c r="BF292" s="317"/>
      <c r="BG292" s="176"/>
      <c r="BH292" s="176"/>
      <c r="BI292" s="314"/>
      <c r="BJ292" s="84"/>
      <c r="BK292" s="84"/>
      <c r="BL292" s="84"/>
      <c r="BM292"/>
      <c r="BN292"/>
      <c r="BO292"/>
      <c r="BP292"/>
      <c r="BQ292"/>
      <c r="BR292" s="84"/>
      <c r="BS292" s="84"/>
      <c r="BT292" s="146">
        <f t="shared" si="4"/>
        <v>45992</v>
      </c>
      <c r="BU292" s="145">
        <v>5.7451165564502499E-2</v>
      </c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</row>
    <row r="293" spans="2:83" ht="12.75" x14ac:dyDescent="0.2">
      <c r="B293" s="176"/>
      <c r="C293" s="316"/>
      <c r="D293" s="316"/>
      <c r="E293" s="316"/>
      <c r="F293" s="316"/>
      <c r="G293" s="316"/>
      <c r="H293" s="316"/>
      <c r="I293" s="316"/>
      <c r="J293" s="176"/>
      <c r="K293" s="317"/>
      <c r="L293" s="316"/>
      <c r="M293" s="316"/>
      <c r="N293" s="316"/>
      <c r="O293" s="316"/>
      <c r="P293" s="316"/>
      <c r="Q293" s="316"/>
      <c r="R293" s="316"/>
      <c r="S293" s="316"/>
      <c r="T293" s="316"/>
      <c r="U293" s="316"/>
      <c r="V293" s="316"/>
      <c r="W293" s="316"/>
      <c r="X293" s="314"/>
      <c r="Y293" s="314"/>
      <c r="Z293" s="314"/>
      <c r="AA293" s="314"/>
      <c r="AB293" s="314"/>
      <c r="AC293" s="314"/>
      <c r="AD293" s="314"/>
      <c r="AE293" s="314"/>
      <c r="AF293" s="314"/>
      <c r="AG293" s="314"/>
      <c r="AH293" s="314"/>
      <c r="AI293" s="314"/>
      <c r="AJ293" s="314"/>
      <c r="AK293" s="314"/>
      <c r="AL293" s="314"/>
      <c r="AM293" s="316"/>
      <c r="AN293" s="316"/>
      <c r="AO293" s="316"/>
      <c r="AP293" s="176"/>
      <c r="AQ293" s="176"/>
      <c r="AR293" s="176"/>
      <c r="AS293" s="176"/>
      <c r="AT293" s="176"/>
      <c r="AU293" s="176"/>
      <c r="AV293" s="176"/>
      <c r="AW293" s="176"/>
      <c r="AX293" s="176"/>
      <c r="AY293" s="176"/>
      <c r="AZ293" s="176"/>
      <c r="BA293" s="176"/>
      <c r="BB293" s="176"/>
      <c r="BC293" s="176"/>
      <c r="BD293" s="176"/>
      <c r="BE293" s="176"/>
      <c r="BF293" s="317"/>
      <c r="BG293" s="176"/>
      <c r="BH293" s="176"/>
      <c r="BI293" s="314"/>
      <c r="BJ293" s="84"/>
      <c r="BK293" s="84"/>
      <c r="BL293" s="84"/>
      <c r="BM293"/>
      <c r="BN293"/>
      <c r="BO293"/>
      <c r="BP293"/>
      <c r="BQ293"/>
      <c r="BR293" s="84"/>
      <c r="BS293" s="84"/>
      <c r="BT293" s="146">
        <f t="shared" si="4"/>
        <v>46023</v>
      </c>
      <c r="BU293" s="145">
        <v>5.7447102604729003E-2</v>
      </c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</row>
    <row r="294" spans="2:83" ht="12.75" x14ac:dyDescent="0.2">
      <c r="B294" s="176"/>
      <c r="C294" s="316"/>
      <c r="D294" s="316"/>
      <c r="E294" s="316"/>
      <c r="F294" s="316"/>
      <c r="G294" s="316"/>
      <c r="H294" s="316"/>
      <c r="I294" s="316"/>
      <c r="J294" s="176"/>
      <c r="K294" s="317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14"/>
      <c r="Y294" s="314"/>
      <c r="Z294" s="314"/>
      <c r="AA294" s="314"/>
      <c r="AB294" s="314"/>
      <c r="AC294" s="314"/>
      <c r="AD294" s="314"/>
      <c r="AE294" s="314"/>
      <c r="AF294" s="314"/>
      <c r="AG294" s="314"/>
      <c r="AH294" s="314"/>
      <c r="AI294" s="314"/>
      <c r="AJ294" s="314"/>
      <c r="AK294" s="314"/>
      <c r="AL294" s="314"/>
      <c r="AM294" s="316"/>
      <c r="AN294" s="316"/>
      <c r="AO294" s="316"/>
      <c r="AP294" s="176"/>
      <c r="AQ294" s="176"/>
      <c r="AR294" s="176"/>
      <c r="AS294" s="176"/>
      <c r="AT294" s="176"/>
      <c r="AU294" s="176"/>
      <c r="AV294" s="176"/>
      <c r="AW294" s="176"/>
      <c r="AX294" s="176"/>
      <c r="AY294" s="176"/>
      <c r="AZ294" s="176"/>
      <c r="BA294" s="176"/>
      <c r="BB294" s="176"/>
      <c r="BC294" s="176"/>
      <c r="BD294" s="176"/>
      <c r="BE294" s="176"/>
      <c r="BF294" s="317"/>
      <c r="BG294" s="176"/>
      <c r="BH294" s="176"/>
      <c r="BI294" s="314"/>
      <c r="BJ294" s="84"/>
      <c r="BK294" s="84"/>
      <c r="BL294" s="84"/>
      <c r="BM294"/>
      <c r="BN294"/>
      <c r="BO294"/>
      <c r="BP294"/>
      <c r="BQ294"/>
      <c r="BR294" s="84"/>
      <c r="BS294" s="84"/>
      <c r="BT294" s="146">
        <f t="shared" si="4"/>
        <v>46054</v>
      </c>
      <c r="BU294" s="145">
        <v>5.7443039644961197E-2</v>
      </c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</row>
    <row r="295" spans="2:83" ht="12.75" x14ac:dyDescent="0.2">
      <c r="B295" s="176"/>
      <c r="C295" s="316"/>
      <c r="D295" s="316"/>
      <c r="E295" s="316"/>
      <c r="F295" s="316"/>
      <c r="G295" s="316"/>
      <c r="H295" s="316"/>
      <c r="I295" s="316"/>
      <c r="J295" s="176"/>
      <c r="K295" s="317"/>
      <c r="L295" s="316"/>
      <c r="M295" s="316"/>
      <c r="N295" s="316"/>
      <c r="O295" s="316"/>
      <c r="P295" s="316"/>
      <c r="Q295" s="316"/>
      <c r="R295" s="316"/>
      <c r="S295" s="316"/>
      <c r="T295" s="316"/>
      <c r="U295" s="316"/>
      <c r="V295" s="316"/>
      <c r="W295" s="316"/>
      <c r="X295" s="314"/>
      <c r="Y295" s="314"/>
      <c r="Z295" s="314"/>
      <c r="AA295" s="314"/>
      <c r="AB295" s="314"/>
      <c r="AC295" s="314"/>
      <c r="AD295" s="314"/>
      <c r="AE295" s="314"/>
      <c r="AF295" s="314"/>
      <c r="AG295" s="314"/>
      <c r="AH295" s="314"/>
      <c r="AI295" s="314"/>
      <c r="AJ295" s="314"/>
      <c r="AK295" s="314"/>
      <c r="AL295" s="314"/>
      <c r="AM295" s="316"/>
      <c r="AN295" s="316"/>
      <c r="AO295" s="316"/>
      <c r="AP295" s="176"/>
      <c r="AQ295" s="176"/>
      <c r="AR295" s="176"/>
      <c r="AS295" s="176"/>
      <c r="AT295" s="176"/>
      <c r="AU295" s="176"/>
      <c r="AV295" s="176"/>
      <c r="AW295" s="176"/>
      <c r="AX295" s="176"/>
      <c r="AY295" s="176"/>
      <c r="AZ295" s="176"/>
      <c r="BA295" s="176"/>
      <c r="BB295" s="176"/>
      <c r="BC295" s="176"/>
      <c r="BD295" s="176"/>
      <c r="BE295" s="176"/>
      <c r="BF295" s="317"/>
      <c r="BG295" s="176"/>
      <c r="BH295" s="176"/>
      <c r="BI295" s="314"/>
      <c r="BJ295" s="84"/>
      <c r="BK295" s="84"/>
      <c r="BL295" s="84"/>
      <c r="BM295"/>
      <c r="BN295"/>
      <c r="BO295"/>
      <c r="BP295"/>
      <c r="BQ295"/>
      <c r="BR295" s="84"/>
      <c r="BS295" s="84"/>
      <c r="BT295" s="146">
        <f t="shared" si="4"/>
        <v>46082</v>
      </c>
      <c r="BU295" s="145">
        <v>5.7439369874853E-2</v>
      </c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</row>
    <row r="296" spans="2:83" ht="12.75" x14ac:dyDescent="0.2">
      <c r="B296" s="176"/>
      <c r="C296" s="316"/>
      <c r="D296" s="316"/>
      <c r="E296" s="316"/>
      <c r="F296" s="316"/>
      <c r="G296" s="316"/>
      <c r="H296" s="316"/>
      <c r="I296" s="316"/>
      <c r="J296" s="176"/>
      <c r="K296" s="317"/>
      <c r="L296" s="316"/>
      <c r="M296" s="316"/>
      <c r="N296" s="316"/>
      <c r="O296" s="316"/>
      <c r="P296" s="316"/>
      <c r="Q296" s="316"/>
      <c r="R296" s="316"/>
      <c r="S296" s="316"/>
      <c r="T296" s="316"/>
      <c r="U296" s="316"/>
      <c r="V296" s="316"/>
      <c r="W296" s="316"/>
      <c r="X296" s="314"/>
      <c r="Y296" s="314"/>
      <c r="Z296" s="314"/>
      <c r="AA296" s="314"/>
      <c r="AB296" s="314"/>
      <c r="AC296" s="314"/>
      <c r="AD296" s="314"/>
      <c r="AE296" s="314"/>
      <c r="AF296" s="314"/>
      <c r="AG296" s="314"/>
      <c r="AH296" s="314"/>
      <c r="AI296" s="314"/>
      <c r="AJ296" s="314"/>
      <c r="AK296" s="314"/>
      <c r="AL296" s="314"/>
      <c r="AM296" s="316"/>
      <c r="AN296" s="316"/>
      <c r="AO296" s="316"/>
      <c r="AP296" s="176"/>
      <c r="AQ296" s="176"/>
      <c r="AR296" s="176"/>
      <c r="AS296" s="176"/>
      <c r="AT296" s="176"/>
      <c r="AU296" s="176"/>
      <c r="AV296" s="176"/>
      <c r="AW296" s="176"/>
      <c r="AX296" s="176"/>
      <c r="AY296" s="176"/>
      <c r="AZ296" s="176"/>
      <c r="BA296" s="176"/>
      <c r="BB296" s="176"/>
      <c r="BC296" s="176"/>
      <c r="BD296" s="176"/>
      <c r="BE296" s="176"/>
      <c r="BF296" s="317"/>
      <c r="BG296" s="176"/>
      <c r="BH296" s="176"/>
      <c r="BI296" s="314"/>
      <c r="BJ296" s="84"/>
      <c r="BK296" s="84"/>
      <c r="BL296" s="84"/>
      <c r="BM296"/>
      <c r="BN296"/>
      <c r="BO296"/>
      <c r="BP296"/>
      <c r="BQ296"/>
      <c r="BR296" s="84"/>
      <c r="BS296" s="84"/>
      <c r="BT296" s="146">
        <f t="shared" si="4"/>
        <v>46113</v>
      </c>
      <c r="BU296" s="145">
        <v>5.74353069150959E-2</v>
      </c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</row>
    <row r="297" spans="2:83" ht="12.75" x14ac:dyDescent="0.2">
      <c r="B297" s="176"/>
      <c r="C297" s="316"/>
      <c r="D297" s="316"/>
      <c r="E297" s="316"/>
      <c r="F297" s="316"/>
      <c r="G297" s="316"/>
      <c r="H297" s="316"/>
      <c r="I297" s="316"/>
      <c r="J297" s="176"/>
      <c r="K297" s="317"/>
      <c r="L297" s="316"/>
      <c r="M297" s="316"/>
      <c r="N297" s="316"/>
      <c r="O297" s="316"/>
      <c r="P297" s="316"/>
      <c r="Q297" s="316"/>
      <c r="R297" s="316"/>
      <c r="S297" s="316"/>
      <c r="T297" s="316"/>
      <c r="U297" s="316"/>
      <c r="V297" s="316"/>
      <c r="W297" s="316"/>
      <c r="X297" s="314"/>
      <c r="Y297" s="314"/>
      <c r="Z297" s="314"/>
      <c r="AA297" s="314"/>
      <c r="AB297" s="314"/>
      <c r="AC297" s="314"/>
      <c r="AD297" s="314"/>
      <c r="AE297" s="314"/>
      <c r="AF297" s="314"/>
      <c r="AG297" s="314"/>
      <c r="AH297" s="314"/>
      <c r="AI297" s="314"/>
      <c r="AJ297" s="314"/>
      <c r="AK297" s="314"/>
      <c r="AL297" s="314"/>
      <c r="AM297" s="316"/>
      <c r="AN297" s="316"/>
      <c r="AO297" s="316"/>
      <c r="AP297" s="176"/>
      <c r="AQ297" s="176"/>
      <c r="AR297" s="176"/>
      <c r="AS297" s="176"/>
      <c r="AT297" s="176"/>
      <c r="AU297" s="176"/>
      <c r="AV297" s="176"/>
      <c r="AW297" s="176"/>
      <c r="AX297" s="176"/>
      <c r="AY297" s="176"/>
      <c r="AZ297" s="176"/>
      <c r="BA297" s="176"/>
      <c r="BB297" s="176"/>
      <c r="BC297" s="176"/>
      <c r="BD297" s="176"/>
      <c r="BE297" s="176"/>
      <c r="BF297" s="317"/>
      <c r="BG297" s="176"/>
      <c r="BH297" s="176"/>
      <c r="BI297" s="314"/>
      <c r="BJ297" s="84"/>
      <c r="BK297" s="84"/>
      <c r="BL297" s="84"/>
      <c r="BM297"/>
      <c r="BN297"/>
      <c r="BO297"/>
      <c r="BP297"/>
      <c r="BQ297"/>
      <c r="BR297" s="84"/>
      <c r="BS297" s="84"/>
      <c r="BT297" s="146">
        <f t="shared" si="4"/>
        <v>46143</v>
      </c>
      <c r="BU297" s="145">
        <v>5.7431375018561298E-2</v>
      </c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</row>
    <row r="298" spans="2:83" ht="12.75" x14ac:dyDescent="0.2">
      <c r="B298" s="176"/>
      <c r="C298" s="316"/>
      <c r="D298" s="316"/>
      <c r="E298" s="316"/>
      <c r="F298" s="316"/>
      <c r="G298" s="316"/>
      <c r="H298" s="316"/>
      <c r="I298" s="316"/>
      <c r="J298" s="176"/>
      <c r="K298" s="317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14"/>
      <c r="Y298" s="314"/>
      <c r="Z298" s="314"/>
      <c r="AA298" s="314"/>
      <c r="AB298" s="314"/>
      <c r="AC298" s="314"/>
      <c r="AD298" s="314"/>
      <c r="AE298" s="314"/>
      <c r="AF298" s="314"/>
      <c r="AG298" s="314"/>
      <c r="AH298" s="314"/>
      <c r="AI298" s="314"/>
      <c r="AJ298" s="314"/>
      <c r="AK298" s="314"/>
      <c r="AL298" s="314"/>
      <c r="AM298" s="316"/>
      <c r="AN298" s="316"/>
      <c r="AO298" s="316"/>
      <c r="AP298" s="176"/>
      <c r="AQ298" s="176"/>
      <c r="AR298" s="176"/>
      <c r="AS298" s="176"/>
      <c r="AT298" s="176"/>
      <c r="AU298" s="176"/>
      <c r="AV298" s="176"/>
      <c r="AW298" s="176"/>
      <c r="AX298" s="176"/>
      <c r="AY298" s="176"/>
      <c r="AZ298" s="176"/>
      <c r="BA298" s="176"/>
      <c r="BB298" s="176"/>
      <c r="BC298" s="176"/>
      <c r="BD298" s="176"/>
      <c r="BE298" s="176"/>
      <c r="BF298" s="317"/>
      <c r="BG298" s="176"/>
      <c r="BH298" s="176"/>
      <c r="BI298" s="314"/>
      <c r="BJ298" s="84"/>
      <c r="BK298" s="84"/>
      <c r="BL298" s="84"/>
      <c r="BM298"/>
      <c r="BN298"/>
      <c r="BO298"/>
      <c r="BP298"/>
      <c r="BQ298"/>
      <c r="BR298" s="84"/>
      <c r="BS298" s="84"/>
      <c r="BT298" s="146">
        <f t="shared" si="4"/>
        <v>46174</v>
      </c>
      <c r="BU298" s="145">
        <v>5.7427312058814503E-2</v>
      </c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</row>
    <row r="299" spans="2:83" ht="12.75" x14ac:dyDescent="0.2">
      <c r="B299" s="176"/>
      <c r="C299" s="316"/>
      <c r="D299" s="316"/>
      <c r="E299" s="316"/>
      <c r="F299" s="316"/>
      <c r="G299" s="316"/>
      <c r="H299" s="316"/>
      <c r="I299" s="316"/>
      <c r="J299" s="176"/>
      <c r="K299" s="317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14"/>
      <c r="Y299" s="314"/>
      <c r="Z299" s="314"/>
      <c r="AA299" s="314"/>
      <c r="AB299" s="314"/>
      <c r="AC299" s="314"/>
      <c r="AD299" s="314"/>
      <c r="AE299" s="314"/>
      <c r="AF299" s="314"/>
      <c r="AG299" s="314"/>
      <c r="AH299" s="314"/>
      <c r="AI299" s="314"/>
      <c r="AJ299" s="314"/>
      <c r="AK299" s="314"/>
      <c r="AL299" s="314"/>
      <c r="AM299" s="316"/>
      <c r="AN299" s="316"/>
      <c r="AO299" s="316"/>
      <c r="AP299" s="176"/>
      <c r="AQ299" s="176"/>
      <c r="AR299" s="176"/>
      <c r="AS299" s="176"/>
      <c r="AT299" s="176"/>
      <c r="AU299" s="176"/>
      <c r="AV299" s="176"/>
      <c r="AW299" s="176"/>
      <c r="AX299" s="176"/>
      <c r="AY299" s="176"/>
      <c r="AZ299" s="176"/>
      <c r="BA299" s="176"/>
      <c r="BB299" s="176"/>
      <c r="BC299" s="176"/>
      <c r="BD299" s="176"/>
      <c r="BE299" s="176"/>
      <c r="BF299" s="317"/>
      <c r="BG299" s="176"/>
      <c r="BH299" s="176"/>
      <c r="BI299" s="314"/>
      <c r="BJ299" s="84"/>
      <c r="BK299" s="84"/>
      <c r="BL299" s="84"/>
      <c r="BM299"/>
      <c r="BN299"/>
      <c r="BO299"/>
      <c r="BP299"/>
      <c r="BQ299"/>
      <c r="BR299" s="84"/>
      <c r="BS299" s="84"/>
      <c r="BT299" s="146">
        <f t="shared" si="4"/>
        <v>46204</v>
      </c>
      <c r="BU299" s="145">
        <v>5.7423380162291003E-2</v>
      </c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</row>
    <row r="300" spans="2:83" ht="12.75" x14ac:dyDescent="0.2">
      <c r="B300" s="176"/>
      <c r="C300" s="316"/>
      <c r="D300" s="316"/>
      <c r="E300" s="316"/>
      <c r="F300" s="316"/>
      <c r="G300" s="316"/>
      <c r="H300" s="316"/>
      <c r="I300" s="316"/>
      <c r="J300" s="176"/>
      <c r="K300" s="317"/>
      <c r="L300" s="316"/>
      <c r="M300" s="316"/>
      <c r="N300" s="316"/>
      <c r="O300" s="316"/>
      <c r="P300" s="316"/>
      <c r="Q300" s="316"/>
      <c r="R300" s="316"/>
      <c r="S300" s="316"/>
      <c r="T300" s="316"/>
      <c r="U300" s="316"/>
      <c r="V300" s="316"/>
      <c r="W300" s="316"/>
      <c r="X300" s="314"/>
      <c r="Y300" s="314"/>
      <c r="Z300" s="314"/>
      <c r="AA300" s="314"/>
      <c r="AB300" s="314"/>
      <c r="AC300" s="314"/>
      <c r="AD300" s="314"/>
      <c r="AE300" s="314"/>
      <c r="AF300" s="314"/>
      <c r="AG300" s="314"/>
      <c r="AH300" s="314"/>
      <c r="AI300" s="314"/>
      <c r="AJ300" s="314"/>
      <c r="AK300" s="314"/>
      <c r="AL300" s="314"/>
      <c r="AM300" s="316"/>
      <c r="AN300" s="316"/>
      <c r="AO300" s="316"/>
      <c r="AP300" s="176"/>
      <c r="AQ300" s="176"/>
      <c r="AR300" s="176"/>
      <c r="AS300" s="176"/>
      <c r="AT300" s="176"/>
      <c r="AU300" s="176"/>
      <c r="AV300" s="176"/>
      <c r="AW300" s="176"/>
      <c r="AX300" s="176"/>
      <c r="AY300" s="176"/>
      <c r="AZ300" s="176"/>
      <c r="BA300" s="176"/>
      <c r="BB300" s="176"/>
      <c r="BC300" s="176"/>
      <c r="BD300" s="176"/>
      <c r="BE300" s="176"/>
      <c r="BF300" s="317"/>
      <c r="BG300" s="176"/>
      <c r="BH300" s="176"/>
      <c r="BI300" s="314"/>
      <c r="BJ300" s="84"/>
      <c r="BK300" s="84"/>
      <c r="BL300" s="84"/>
      <c r="BM300"/>
      <c r="BN300"/>
      <c r="BO300"/>
      <c r="BP300"/>
      <c r="BQ300"/>
      <c r="BR300" s="84"/>
      <c r="BS300" s="84"/>
      <c r="BT300" s="146">
        <f t="shared" si="4"/>
        <v>46235</v>
      </c>
      <c r="BU300" s="145">
        <v>5.7419317202555199E-2</v>
      </c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</row>
    <row r="301" spans="2:83" ht="12.75" x14ac:dyDescent="0.2">
      <c r="B301" s="176"/>
      <c r="C301" s="316"/>
      <c r="D301" s="316"/>
      <c r="E301" s="316"/>
      <c r="F301" s="316"/>
      <c r="G301" s="316"/>
      <c r="H301" s="316"/>
      <c r="I301" s="316"/>
      <c r="J301" s="176"/>
      <c r="K301" s="317"/>
      <c r="L301" s="316"/>
      <c r="M301" s="316"/>
      <c r="N301" s="316"/>
      <c r="O301" s="316"/>
      <c r="P301" s="316"/>
      <c r="Q301" s="316"/>
      <c r="R301" s="316"/>
      <c r="S301" s="316"/>
      <c r="T301" s="316"/>
      <c r="U301" s="316"/>
      <c r="V301" s="316"/>
      <c r="W301" s="316"/>
      <c r="X301" s="314"/>
      <c r="Y301" s="314"/>
      <c r="Z301" s="314"/>
      <c r="AA301" s="314"/>
      <c r="AB301" s="314"/>
      <c r="AC301" s="314"/>
      <c r="AD301" s="314"/>
      <c r="AE301" s="314"/>
      <c r="AF301" s="314"/>
      <c r="AG301" s="314"/>
      <c r="AH301" s="314"/>
      <c r="AI301" s="314"/>
      <c r="AJ301" s="314"/>
      <c r="AK301" s="314"/>
      <c r="AL301" s="314"/>
      <c r="AM301" s="316"/>
      <c r="AN301" s="316"/>
      <c r="AO301" s="316"/>
      <c r="AP301" s="176"/>
      <c r="AQ301" s="176"/>
      <c r="AR301" s="176"/>
      <c r="AS301" s="176"/>
      <c r="AT301" s="176"/>
      <c r="AU301" s="176"/>
      <c r="AV301" s="176"/>
      <c r="AW301" s="176"/>
      <c r="AX301" s="176"/>
      <c r="AY301" s="176"/>
      <c r="AZ301" s="176"/>
      <c r="BA301" s="176"/>
      <c r="BB301" s="176"/>
      <c r="BC301" s="176"/>
      <c r="BD301" s="176"/>
      <c r="BE301" s="176"/>
      <c r="BF301" s="317"/>
      <c r="BG301" s="176"/>
      <c r="BH301" s="176"/>
      <c r="BI301" s="314"/>
      <c r="BJ301" s="84"/>
      <c r="BK301" s="84"/>
      <c r="BL301" s="84"/>
      <c r="BM301"/>
      <c r="BN301"/>
      <c r="BO301"/>
      <c r="BP301"/>
      <c r="BQ301"/>
      <c r="BR301" s="84"/>
      <c r="BS301" s="84"/>
      <c r="BT301" s="146">
        <f t="shared" si="4"/>
        <v>46266</v>
      </c>
      <c r="BU301" s="145">
        <v>5.7415254242825203E-2</v>
      </c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</row>
    <row r="302" spans="2:83" ht="12.75" x14ac:dyDescent="0.2">
      <c r="B302" s="176"/>
      <c r="C302" s="316"/>
      <c r="D302" s="316"/>
      <c r="E302" s="316"/>
      <c r="F302" s="316"/>
      <c r="G302" s="316"/>
      <c r="H302" s="316"/>
      <c r="I302" s="316"/>
      <c r="J302" s="176"/>
      <c r="K302" s="317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14"/>
      <c r="Y302" s="314"/>
      <c r="Z302" s="314"/>
      <c r="AA302" s="314"/>
      <c r="AB302" s="314"/>
      <c r="AC302" s="314"/>
      <c r="AD302" s="314"/>
      <c r="AE302" s="314"/>
      <c r="AF302" s="314"/>
      <c r="AG302" s="314"/>
      <c r="AH302" s="314"/>
      <c r="AI302" s="314"/>
      <c r="AJ302" s="314"/>
      <c r="AK302" s="314"/>
      <c r="AL302" s="314"/>
      <c r="AM302" s="316"/>
      <c r="AN302" s="316"/>
      <c r="AO302" s="316"/>
      <c r="AP302" s="176"/>
      <c r="AQ302" s="176"/>
      <c r="AR302" s="176"/>
      <c r="AS302" s="176"/>
      <c r="AT302" s="176"/>
      <c r="AU302" s="176"/>
      <c r="AV302" s="176"/>
      <c r="AW302" s="176"/>
      <c r="AX302" s="176"/>
      <c r="AY302" s="176"/>
      <c r="AZ302" s="176"/>
      <c r="BA302" s="176"/>
      <c r="BB302" s="176"/>
      <c r="BC302" s="176"/>
      <c r="BD302" s="176"/>
      <c r="BE302" s="176"/>
      <c r="BF302" s="317"/>
      <c r="BG302" s="176"/>
      <c r="BH302" s="176"/>
      <c r="BI302" s="314"/>
      <c r="BJ302" s="84"/>
      <c r="BK302" s="84"/>
      <c r="BL302" s="84"/>
      <c r="BM302"/>
      <c r="BN302"/>
      <c r="BO302"/>
      <c r="BP302"/>
      <c r="BQ302"/>
      <c r="BR302" s="84"/>
      <c r="BS302" s="84"/>
      <c r="BT302" s="146">
        <f t="shared" si="4"/>
        <v>46296</v>
      </c>
      <c r="BU302" s="145">
        <v>5.7411322346317302E-2</v>
      </c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</row>
    <row r="303" spans="2:83" ht="12.75" x14ac:dyDescent="0.2">
      <c r="B303" s="176"/>
      <c r="C303" s="316"/>
      <c r="D303" s="316"/>
      <c r="E303" s="316"/>
      <c r="F303" s="316"/>
      <c r="G303" s="316"/>
      <c r="H303" s="316"/>
      <c r="I303" s="316"/>
      <c r="J303" s="176"/>
      <c r="K303" s="317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4"/>
      <c r="Y303" s="314"/>
      <c r="Z303" s="314"/>
      <c r="AA303" s="314"/>
      <c r="AB303" s="314"/>
      <c r="AC303" s="314"/>
      <c r="AD303" s="314"/>
      <c r="AE303" s="314"/>
      <c r="AF303" s="314"/>
      <c r="AG303" s="314"/>
      <c r="AH303" s="314"/>
      <c r="AI303" s="314"/>
      <c r="AJ303" s="314"/>
      <c r="AK303" s="314"/>
      <c r="AL303" s="314"/>
      <c r="AM303" s="316"/>
      <c r="AN303" s="316"/>
      <c r="AO303" s="316"/>
      <c r="AP303" s="176"/>
      <c r="AQ303" s="176"/>
      <c r="AR303" s="176"/>
      <c r="AS303" s="176"/>
      <c r="AT303" s="176"/>
      <c r="AU303" s="176"/>
      <c r="AV303" s="176"/>
      <c r="AW303" s="176"/>
      <c r="AX303" s="176"/>
      <c r="AY303" s="176"/>
      <c r="AZ303" s="176"/>
      <c r="BA303" s="176"/>
      <c r="BB303" s="176"/>
      <c r="BC303" s="176"/>
      <c r="BD303" s="176"/>
      <c r="BE303" s="176"/>
      <c r="BF303" s="317"/>
      <c r="BG303" s="176"/>
      <c r="BH303" s="176"/>
      <c r="BI303" s="314"/>
      <c r="BJ303" s="84"/>
      <c r="BK303" s="84"/>
      <c r="BL303" s="84"/>
      <c r="BM303"/>
      <c r="BN303"/>
      <c r="BO303"/>
      <c r="BP303"/>
      <c r="BQ303"/>
      <c r="BR303" s="84"/>
      <c r="BS303" s="84"/>
      <c r="BT303" s="146">
        <f t="shared" si="4"/>
        <v>46327</v>
      </c>
      <c r="BU303" s="145">
        <v>5.7407259386597999E-2</v>
      </c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</row>
    <row r="304" spans="2:83" ht="12.75" x14ac:dyDescent="0.2">
      <c r="B304" s="176"/>
      <c r="C304" s="316"/>
      <c r="D304" s="316"/>
      <c r="E304" s="316"/>
      <c r="F304" s="316"/>
      <c r="G304" s="316"/>
      <c r="H304" s="316"/>
      <c r="I304" s="316"/>
      <c r="J304" s="176"/>
      <c r="K304" s="317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14"/>
      <c r="Y304" s="314"/>
      <c r="Z304" s="314"/>
      <c r="AA304" s="314"/>
      <c r="AB304" s="314"/>
      <c r="AC304" s="314"/>
      <c r="AD304" s="314"/>
      <c r="AE304" s="314"/>
      <c r="AF304" s="314"/>
      <c r="AG304" s="314"/>
      <c r="AH304" s="314"/>
      <c r="AI304" s="314"/>
      <c r="AJ304" s="314"/>
      <c r="AK304" s="314"/>
      <c r="AL304" s="314"/>
      <c r="AM304" s="316"/>
      <c r="AN304" s="316"/>
      <c r="AO304" s="316"/>
      <c r="AP304" s="176"/>
      <c r="AQ304" s="176"/>
      <c r="AR304" s="176"/>
      <c r="AS304" s="176"/>
      <c r="AT304" s="176"/>
      <c r="AU304" s="176"/>
      <c r="AV304" s="176"/>
      <c r="AW304" s="176"/>
      <c r="AX304" s="176"/>
      <c r="AY304" s="176"/>
      <c r="AZ304" s="176"/>
      <c r="BA304" s="176"/>
      <c r="BB304" s="176"/>
      <c r="BC304" s="176"/>
      <c r="BD304" s="176"/>
      <c r="BE304" s="176"/>
      <c r="BF304" s="317"/>
      <c r="BG304" s="176"/>
      <c r="BH304" s="176"/>
      <c r="BI304" s="314"/>
      <c r="BJ304" s="84"/>
      <c r="BK304" s="84"/>
      <c r="BL304" s="84"/>
      <c r="BM304"/>
      <c r="BN304"/>
      <c r="BO304"/>
      <c r="BP304"/>
      <c r="BQ304"/>
      <c r="BR304" s="84"/>
      <c r="BS304" s="84"/>
      <c r="BT304" s="146">
        <f t="shared" si="4"/>
        <v>46357</v>
      </c>
      <c r="BU304" s="145">
        <v>5.7403327490100201E-2</v>
      </c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</row>
    <row r="305" spans="2:83" ht="12.75" x14ac:dyDescent="0.2">
      <c r="B305" s="176"/>
      <c r="C305" s="316"/>
      <c r="D305" s="316"/>
      <c r="E305" s="316"/>
      <c r="F305" s="316"/>
      <c r="G305" s="316"/>
      <c r="H305" s="316"/>
      <c r="I305" s="316"/>
      <c r="J305" s="176"/>
      <c r="K305" s="317"/>
      <c r="L305" s="316"/>
      <c r="M305" s="316"/>
      <c r="N305" s="316"/>
      <c r="O305" s="316"/>
      <c r="P305" s="316"/>
      <c r="Q305" s="316"/>
      <c r="R305" s="316"/>
      <c r="S305" s="316"/>
      <c r="T305" s="316"/>
      <c r="U305" s="316"/>
      <c r="V305" s="316"/>
      <c r="W305" s="316"/>
      <c r="X305" s="314"/>
      <c r="Y305" s="314"/>
      <c r="Z305" s="314"/>
      <c r="AA305" s="314"/>
      <c r="AB305" s="314"/>
      <c r="AC305" s="314"/>
      <c r="AD305" s="314"/>
      <c r="AE305" s="314"/>
      <c r="AF305" s="314"/>
      <c r="AG305" s="314"/>
      <c r="AH305" s="314"/>
      <c r="AI305" s="314"/>
      <c r="AJ305" s="314"/>
      <c r="AK305" s="314"/>
      <c r="AL305" s="314"/>
      <c r="AM305" s="316"/>
      <c r="AN305" s="316"/>
      <c r="AO305" s="316"/>
      <c r="AP305" s="176"/>
      <c r="AQ305" s="176"/>
      <c r="AR305" s="176"/>
      <c r="AS305" s="176"/>
      <c r="AT305" s="176"/>
      <c r="AU305" s="176"/>
      <c r="AV305" s="176"/>
      <c r="AW305" s="176"/>
      <c r="AX305" s="176"/>
      <c r="AY305" s="176"/>
      <c r="AZ305" s="176"/>
      <c r="BA305" s="176"/>
      <c r="BB305" s="176"/>
      <c r="BC305" s="176"/>
      <c r="BD305" s="176"/>
      <c r="BE305" s="176"/>
      <c r="BF305" s="317"/>
      <c r="BG305" s="176"/>
      <c r="BH305" s="176"/>
      <c r="BI305" s="314"/>
      <c r="BJ305" s="84"/>
      <c r="BK305" s="84"/>
      <c r="BL305" s="84"/>
      <c r="BM305"/>
      <c r="BN305"/>
      <c r="BO305"/>
      <c r="BP305"/>
      <c r="BQ305"/>
      <c r="BR305" s="84"/>
      <c r="BS305" s="84"/>
      <c r="BT305" s="146">
        <f t="shared" si="4"/>
        <v>46388</v>
      </c>
      <c r="BU305" s="145">
        <v>5.7399264530392E-2</v>
      </c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</row>
    <row r="306" spans="2:83" ht="12.75" x14ac:dyDescent="0.2">
      <c r="B306" s="176"/>
      <c r="C306" s="316"/>
      <c r="D306" s="316"/>
      <c r="E306" s="316"/>
      <c r="F306" s="316"/>
      <c r="G306" s="316"/>
      <c r="H306" s="316"/>
      <c r="I306" s="316"/>
      <c r="J306" s="176"/>
      <c r="K306" s="317"/>
      <c r="L306" s="316"/>
      <c r="M306" s="316"/>
      <c r="N306" s="316"/>
      <c r="O306" s="316"/>
      <c r="P306" s="316"/>
      <c r="Q306" s="316"/>
      <c r="R306" s="316"/>
      <c r="S306" s="316"/>
      <c r="T306" s="316"/>
      <c r="U306" s="316"/>
      <c r="V306" s="316"/>
      <c r="W306" s="316"/>
      <c r="X306" s="314"/>
      <c r="Y306" s="314"/>
      <c r="Z306" s="314"/>
      <c r="AA306" s="314"/>
      <c r="AB306" s="314"/>
      <c r="AC306" s="314"/>
      <c r="AD306" s="314"/>
      <c r="AE306" s="314"/>
      <c r="AF306" s="314"/>
      <c r="AG306" s="314"/>
      <c r="AH306" s="314"/>
      <c r="AI306" s="314"/>
      <c r="AJ306" s="314"/>
      <c r="AK306" s="314"/>
      <c r="AL306" s="314"/>
      <c r="AM306" s="316"/>
      <c r="AN306" s="316"/>
      <c r="AO306" s="316"/>
      <c r="AP306" s="176"/>
      <c r="AQ306" s="176"/>
      <c r="AR306" s="176"/>
      <c r="AS306" s="176"/>
      <c r="AT306" s="176"/>
      <c r="AU306" s="176"/>
      <c r="AV306" s="176"/>
      <c r="AW306" s="176"/>
      <c r="AX306" s="176"/>
      <c r="AY306" s="176"/>
      <c r="AZ306" s="176"/>
      <c r="BA306" s="176"/>
      <c r="BB306" s="176"/>
      <c r="BC306" s="176"/>
      <c r="BD306" s="176"/>
      <c r="BE306" s="176"/>
      <c r="BF306" s="317"/>
      <c r="BG306" s="176"/>
      <c r="BH306" s="176"/>
      <c r="BI306" s="314"/>
      <c r="BJ306" s="84"/>
      <c r="BK306" s="84"/>
      <c r="BL306" s="84"/>
      <c r="BM306"/>
      <c r="BN306"/>
      <c r="BO306"/>
      <c r="BP306"/>
      <c r="BQ306"/>
      <c r="BR306" s="84"/>
      <c r="BS306" s="84"/>
      <c r="BT306" s="146">
        <f t="shared" si="4"/>
        <v>46419</v>
      </c>
      <c r="BU306" s="145">
        <v>5.7395201570688698E-2</v>
      </c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</row>
    <row r="307" spans="2:83" ht="12.75" x14ac:dyDescent="0.2">
      <c r="B307" s="176"/>
      <c r="C307" s="316"/>
      <c r="D307" s="316"/>
      <c r="E307" s="316"/>
      <c r="F307" s="316"/>
      <c r="G307" s="316"/>
      <c r="H307" s="316"/>
      <c r="I307" s="316"/>
      <c r="J307" s="176"/>
      <c r="K307" s="317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14"/>
      <c r="Y307" s="314"/>
      <c r="Z307" s="314"/>
      <c r="AA307" s="314"/>
      <c r="AB307" s="314"/>
      <c r="AC307" s="314"/>
      <c r="AD307" s="314"/>
      <c r="AE307" s="314"/>
      <c r="AF307" s="314"/>
      <c r="AG307" s="314"/>
      <c r="AH307" s="314"/>
      <c r="AI307" s="314"/>
      <c r="AJ307" s="314"/>
      <c r="AK307" s="314"/>
      <c r="AL307" s="314"/>
      <c r="AM307" s="316"/>
      <c r="AN307" s="316"/>
      <c r="AO307" s="316"/>
      <c r="AP307" s="176"/>
      <c r="AQ307" s="176"/>
      <c r="AR307" s="176"/>
      <c r="AS307" s="176"/>
      <c r="AT307" s="176"/>
      <c r="AU307" s="176"/>
      <c r="AV307" s="176"/>
      <c r="AW307" s="176"/>
      <c r="AX307" s="176"/>
      <c r="AY307" s="176"/>
      <c r="AZ307" s="176"/>
      <c r="BA307" s="176"/>
      <c r="BB307" s="176"/>
      <c r="BC307" s="176"/>
      <c r="BD307" s="176"/>
      <c r="BE307" s="176"/>
      <c r="BF307" s="317"/>
      <c r="BG307" s="176"/>
      <c r="BH307" s="176"/>
      <c r="BI307" s="314"/>
      <c r="BJ307" s="84"/>
      <c r="BK307" s="84"/>
      <c r="BL307" s="84"/>
      <c r="BM307"/>
      <c r="BN307"/>
      <c r="BO307"/>
      <c r="BP307"/>
      <c r="BQ307"/>
      <c r="BR307" s="84"/>
      <c r="BS307" s="84"/>
      <c r="BT307" s="146">
        <f t="shared" si="4"/>
        <v>46447</v>
      </c>
      <c r="BU307" s="145">
        <v>5.7391531800639002E-2</v>
      </c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</row>
    <row r="308" spans="2:83" ht="12.75" x14ac:dyDescent="0.2">
      <c r="B308" s="176"/>
      <c r="C308" s="316"/>
      <c r="D308" s="316"/>
      <c r="E308" s="316"/>
      <c r="F308" s="316"/>
      <c r="G308" s="316"/>
      <c r="H308" s="316"/>
      <c r="I308" s="316"/>
      <c r="J308" s="176"/>
      <c r="K308" s="317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4"/>
      <c r="Y308" s="314"/>
      <c r="Z308" s="314"/>
      <c r="AA308" s="314"/>
      <c r="AB308" s="314"/>
      <c r="AC308" s="314"/>
      <c r="AD308" s="314"/>
      <c r="AE308" s="314"/>
      <c r="AF308" s="314"/>
      <c r="AG308" s="314"/>
      <c r="AH308" s="314"/>
      <c r="AI308" s="314"/>
      <c r="AJ308" s="314"/>
      <c r="AK308" s="314"/>
      <c r="AL308" s="314"/>
      <c r="AM308" s="316"/>
      <c r="AN308" s="316"/>
      <c r="AO308" s="316"/>
      <c r="AP308" s="176"/>
      <c r="AQ308" s="176"/>
      <c r="AR308" s="176"/>
      <c r="AS308" s="176"/>
      <c r="AT308" s="176"/>
      <c r="AU308" s="176"/>
      <c r="AV308" s="176"/>
      <c r="AW308" s="176"/>
      <c r="AX308" s="176"/>
      <c r="AY308" s="176"/>
      <c r="AZ308" s="176"/>
      <c r="BA308" s="176"/>
      <c r="BB308" s="176"/>
      <c r="BC308" s="176"/>
      <c r="BD308" s="176"/>
      <c r="BE308" s="176"/>
      <c r="BF308" s="317"/>
      <c r="BG308" s="176"/>
      <c r="BH308" s="176"/>
      <c r="BI308" s="314"/>
      <c r="BJ308" s="84"/>
      <c r="BK308" s="84"/>
      <c r="BL308" s="84"/>
      <c r="BM308"/>
      <c r="BN308"/>
      <c r="BO308"/>
      <c r="BP308"/>
      <c r="BQ308"/>
      <c r="BR308" s="84"/>
      <c r="BS308" s="84"/>
      <c r="BT308" s="146">
        <f t="shared" si="4"/>
        <v>46478</v>
      </c>
      <c r="BU308" s="145">
        <v>5.73874688409459E-2</v>
      </c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</row>
    <row r="309" spans="2:83" ht="12.75" x14ac:dyDescent="0.2">
      <c r="B309" s="176"/>
      <c r="C309" s="316"/>
      <c r="D309" s="316"/>
      <c r="E309" s="316"/>
      <c r="F309" s="316"/>
      <c r="G309" s="316"/>
      <c r="H309" s="316"/>
      <c r="I309" s="316"/>
      <c r="J309" s="176"/>
      <c r="K309" s="317"/>
      <c r="L309" s="316"/>
      <c r="M309" s="316"/>
      <c r="N309" s="316"/>
      <c r="O309" s="316"/>
      <c r="P309" s="316"/>
      <c r="Q309" s="316"/>
      <c r="R309" s="316"/>
      <c r="S309" s="316"/>
      <c r="T309" s="316"/>
      <c r="U309" s="316"/>
      <c r="V309" s="316"/>
      <c r="W309" s="316"/>
      <c r="X309" s="314"/>
      <c r="Y309" s="314"/>
      <c r="Z309" s="314"/>
      <c r="AA309" s="314"/>
      <c r="AB309" s="314"/>
      <c r="AC309" s="314"/>
      <c r="AD309" s="314"/>
      <c r="AE309" s="314"/>
      <c r="AF309" s="314"/>
      <c r="AG309" s="314"/>
      <c r="AH309" s="314"/>
      <c r="AI309" s="314"/>
      <c r="AJ309" s="314"/>
      <c r="AK309" s="314"/>
      <c r="AL309" s="314"/>
      <c r="AM309" s="316"/>
      <c r="AN309" s="316"/>
      <c r="AO309" s="316"/>
      <c r="AP309" s="176"/>
      <c r="AQ309" s="176"/>
      <c r="AR309" s="176"/>
      <c r="AS309" s="176"/>
      <c r="AT309" s="176"/>
      <c r="AU309" s="176"/>
      <c r="AV309" s="176"/>
      <c r="AW309" s="176"/>
      <c r="AX309" s="176"/>
      <c r="AY309" s="176"/>
      <c r="AZ309" s="176"/>
      <c r="BA309" s="176"/>
      <c r="BB309" s="176"/>
      <c r="BC309" s="176"/>
      <c r="BD309" s="176"/>
      <c r="BE309" s="176"/>
      <c r="BF309" s="317"/>
      <c r="BG309" s="176"/>
      <c r="BH309" s="176"/>
      <c r="BI309" s="314"/>
      <c r="BJ309" s="84"/>
      <c r="BK309" s="84"/>
      <c r="BL309" s="84"/>
      <c r="BM309"/>
      <c r="BN309"/>
      <c r="BO309"/>
      <c r="BP309"/>
      <c r="BQ309"/>
      <c r="BR309" s="84"/>
      <c r="BS309" s="84"/>
      <c r="BT309" s="146">
        <f t="shared" si="4"/>
        <v>46508</v>
      </c>
      <c r="BU309" s="145">
        <v>5.73835369444744E-2</v>
      </c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</row>
    <row r="310" spans="2:83" ht="12.75" x14ac:dyDescent="0.2">
      <c r="B310" s="176"/>
      <c r="C310" s="316"/>
      <c r="D310" s="316"/>
      <c r="E310" s="316"/>
      <c r="F310" s="316"/>
      <c r="G310" s="316"/>
      <c r="H310" s="316"/>
      <c r="I310" s="316"/>
      <c r="J310" s="176"/>
      <c r="K310" s="317"/>
      <c r="L310" s="316"/>
      <c r="M310" s="316"/>
      <c r="N310" s="316"/>
      <c r="O310" s="316"/>
      <c r="P310" s="316"/>
      <c r="Q310" s="316"/>
      <c r="R310" s="316"/>
      <c r="S310" s="316"/>
      <c r="T310" s="316"/>
      <c r="U310" s="316"/>
      <c r="V310" s="316"/>
      <c r="W310" s="316"/>
      <c r="X310" s="314"/>
      <c r="Y310" s="314"/>
      <c r="Z310" s="314"/>
      <c r="AA310" s="314"/>
      <c r="AB310" s="314"/>
      <c r="AC310" s="314"/>
      <c r="AD310" s="314"/>
      <c r="AE310" s="314"/>
      <c r="AF310" s="314"/>
      <c r="AG310" s="314"/>
      <c r="AH310" s="314"/>
      <c r="AI310" s="314"/>
      <c r="AJ310" s="314"/>
      <c r="AK310" s="314"/>
      <c r="AL310" s="314"/>
      <c r="AM310" s="316"/>
      <c r="AN310" s="316"/>
      <c r="AO310" s="316"/>
      <c r="AP310" s="176"/>
      <c r="AQ310" s="176"/>
      <c r="AR310" s="176"/>
      <c r="AS310" s="176"/>
      <c r="AT310" s="176"/>
      <c r="AU310" s="176"/>
      <c r="AV310" s="176"/>
      <c r="AW310" s="176"/>
      <c r="AX310" s="176"/>
      <c r="AY310" s="176"/>
      <c r="AZ310" s="176"/>
      <c r="BA310" s="176"/>
      <c r="BB310" s="176"/>
      <c r="BC310" s="176"/>
      <c r="BD310" s="176"/>
      <c r="BE310" s="176"/>
      <c r="BF310" s="317"/>
      <c r="BG310" s="176"/>
      <c r="BH310" s="176"/>
      <c r="BI310" s="314"/>
      <c r="BJ310" s="84"/>
      <c r="BK310" s="84"/>
      <c r="BL310" s="84"/>
      <c r="BM310"/>
      <c r="BN310"/>
      <c r="BO310"/>
      <c r="BP310"/>
      <c r="BQ310"/>
      <c r="BR310" s="84"/>
      <c r="BS310" s="84"/>
      <c r="BT310" s="146">
        <f t="shared" si="4"/>
        <v>46539</v>
      </c>
      <c r="BU310" s="145">
        <v>5.7379473984792803E-2</v>
      </c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</row>
    <row r="311" spans="2:83" ht="12.75" x14ac:dyDescent="0.2">
      <c r="B311" s="176"/>
      <c r="C311" s="316"/>
      <c r="D311" s="316"/>
      <c r="E311" s="316"/>
      <c r="F311" s="316"/>
      <c r="G311" s="316"/>
      <c r="H311" s="316"/>
      <c r="I311" s="316"/>
      <c r="J311" s="176"/>
      <c r="K311" s="317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14"/>
      <c r="Y311" s="314"/>
      <c r="Z311" s="314"/>
      <c r="AA311" s="314"/>
      <c r="AB311" s="314"/>
      <c r="AC311" s="314"/>
      <c r="AD311" s="314"/>
      <c r="AE311" s="314"/>
      <c r="AF311" s="314"/>
      <c r="AG311" s="314"/>
      <c r="AH311" s="314"/>
      <c r="AI311" s="314"/>
      <c r="AJ311" s="314"/>
      <c r="AK311" s="314"/>
      <c r="AL311" s="314"/>
      <c r="AM311" s="316"/>
      <c r="AN311" s="316"/>
      <c r="AO311" s="316"/>
      <c r="AP311" s="176"/>
      <c r="AQ311" s="176"/>
      <c r="AR311" s="176"/>
      <c r="AS311" s="176"/>
      <c r="AT311" s="176"/>
      <c r="AU311" s="176"/>
      <c r="AV311" s="176"/>
      <c r="AW311" s="176"/>
      <c r="AX311" s="176"/>
      <c r="AY311" s="176"/>
      <c r="AZ311" s="176"/>
      <c r="BA311" s="176"/>
      <c r="BB311" s="176"/>
      <c r="BC311" s="176"/>
      <c r="BD311" s="176"/>
      <c r="BE311" s="176"/>
      <c r="BF311" s="317"/>
      <c r="BG311" s="176"/>
      <c r="BH311" s="176"/>
      <c r="BI311" s="314"/>
      <c r="BJ311" s="84"/>
      <c r="BK311" s="84"/>
      <c r="BL311" s="84"/>
      <c r="BM311"/>
      <c r="BN311"/>
      <c r="BO311"/>
      <c r="BP311"/>
      <c r="BQ311"/>
      <c r="BR311" s="84"/>
      <c r="BS311" s="84"/>
      <c r="BT311" s="146">
        <f t="shared" si="4"/>
        <v>46569</v>
      </c>
      <c r="BU311" s="145">
        <v>5.7375542088331503E-2</v>
      </c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</row>
    <row r="312" spans="2:83" ht="12.75" x14ac:dyDescent="0.2">
      <c r="B312" s="176"/>
      <c r="C312" s="316"/>
      <c r="D312" s="316"/>
      <c r="E312" s="316"/>
      <c r="F312" s="316"/>
      <c r="G312" s="316"/>
      <c r="H312" s="316"/>
      <c r="I312" s="316"/>
      <c r="J312" s="176"/>
      <c r="K312" s="317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4"/>
      <c r="Y312" s="314"/>
      <c r="Z312" s="314"/>
      <c r="AA312" s="314"/>
      <c r="AB312" s="314"/>
      <c r="AC312" s="314"/>
      <c r="AD312" s="314"/>
      <c r="AE312" s="314"/>
      <c r="AF312" s="314"/>
      <c r="AG312" s="314"/>
      <c r="AH312" s="314"/>
      <c r="AI312" s="314"/>
      <c r="AJ312" s="314"/>
      <c r="AK312" s="314"/>
      <c r="AL312" s="314"/>
      <c r="AM312" s="316"/>
      <c r="AN312" s="316"/>
      <c r="AO312" s="316"/>
      <c r="AP312" s="176"/>
      <c r="AQ312" s="176"/>
      <c r="AR312" s="176"/>
      <c r="AS312" s="176"/>
      <c r="AT312" s="176"/>
      <c r="AU312" s="176"/>
      <c r="AV312" s="176"/>
      <c r="AW312" s="176"/>
      <c r="AX312" s="176"/>
      <c r="AY312" s="176"/>
      <c r="AZ312" s="176"/>
      <c r="BA312" s="176"/>
      <c r="BB312" s="176"/>
      <c r="BC312" s="176"/>
      <c r="BD312" s="176"/>
      <c r="BE312" s="176"/>
      <c r="BF312" s="317"/>
      <c r="BG312" s="176"/>
      <c r="BH312" s="176"/>
      <c r="BI312" s="314"/>
      <c r="BJ312" s="84"/>
      <c r="BK312" s="84"/>
      <c r="BL312" s="84"/>
      <c r="BM312"/>
      <c r="BN312"/>
      <c r="BO312"/>
      <c r="BP312"/>
      <c r="BQ312"/>
      <c r="BR312" s="84"/>
      <c r="BS312" s="84"/>
      <c r="BT312" s="146">
        <f t="shared" si="4"/>
        <v>46600</v>
      </c>
      <c r="BU312" s="145">
        <v>5.7371479128660599E-2</v>
      </c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</row>
    <row r="313" spans="2:83" ht="12.75" x14ac:dyDescent="0.2">
      <c r="B313" s="176"/>
      <c r="C313" s="316"/>
      <c r="D313" s="316"/>
      <c r="E313" s="316"/>
      <c r="F313" s="316"/>
      <c r="G313" s="316"/>
      <c r="H313" s="316"/>
      <c r="I313" s="316"/>
      <c r="J313" s="176"/>
      <c r="K313" s="317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14"/>
      <c r="Y313" s="314"/>
      <c r="Z313" s="314"/>
      <c r="AA313" s="314"/>
      <c r="AB313" s="314"/>
      <c r="AC313" s="314"/>
      <c r="AD313" s="314"/>
      <c r="AE313" s="314"/>
      <c r="AF313" s="314"/>
      <c r="AG313" s="314"/>
      <c r="AH313" s="314"/>
      <c r="AI313" s="314"/>
      <c r="AJ313" s="314"/>
      <c r="AK313" s="314"/>
      <c r="AL313" s="314"/>
      <c r="AM313" s="316"/>
      <c r="AN313" s="316"/>
      <c r="AO313" s="316"/>
      <c r="AP313" s="176"/>
      <c r="AQ313" s="176"/>
      <c r="AR313" s="176"/>
      <c r="AS313" s="176"/>
      <c r="AT313" s="176"/>
      <c r="AU313" s="176"/>
      <c r="AV313" s="176"/>
      <c r="AW313" s="176"/>
      <c r="AX313" s="176"/>
      <c r="AY313" s="176"/>
      <c r="AZ313" s="176"/>
      <c r="BA313" s="176"/>
      <c r="BB313" s="176"/>
      <c r="BC313" s="176"/>
      <c r="BD313" s="176"/>
      <c r="BE313" s="176"/>
      <c r="BF313" s="317"/>
      <c r="BG313" s="176"/>
      <c r="BH313" s="176"/>
      <c r="BI313" s="314"/>
      <c r="BJ313" s="84"/>
      <c r="BK313" s="84"/>
      <c r="BL313" s="84"/>
      <c r="BM313"/>
      <c r="BN313"/>
      <c r="BO313"/>
      <c r="BP313"/>
      <c r="BQ313"/>
      <c r="BR313" s="84"/>
      <c r="BS313" s="84"/>
      <c r="BT313" s="146">
        <f t="shared" si="4"/>
        <v>46631</v>
      </c>
      <c r="BU313" s="145">
        <v>5.7367416168995003E-2</v>
      </c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</row>
    <row r="314" spans="2:83" ht="12.75" x14ac:dyDescent="0.2">
      <c r="B314" s="176"/>
      <c r="C314" s="316"/>
      <c r="D314" s="316"/>
      <c r="E314" s="316"/>
      <c r="F314" s="316"/>
      <c r="G314" s="316"/>
      <c r="H314" s="316"/>
      <c r="I314" s="316"/>
      <c r="J314" s="176"/>
      <c r="K314" s="317"/>
      <c r="L314" s="316"/>
      <c r="M314" s="316"/>
      <c r="N314" s="316"/>
      <c r="O314" s="316"/>
      <c r="P314" s="316"/>
      <c r="Q314" s="316"/>
      <c r="R314" s="316"/>
      <c r="S314" s="316"/>
      <c r="T314" s="316"/>
      <c r="U314" s="316"/>
      <c r="V314" s="316"/>
      <c r="W314" s="316"/>
      <c r="X314" s="314"/>
      <c r="Y314" s="314"/>
      <c r="Z314" s="314"/>
      <c r="AA314" s="314"/>
      <c r="AB314" s="314"/>
      <c r="AC314" s="314"/>
      <c r="AD314" s="314"/>
      <c r="AE314" s="314"/>
      <c r="AF314" s="314"/>
      <c r="AG314" s="314"/>
      <c r="AH314" s="314"/>
      <c r="AI314" s="314"/>
      <c r="AJ314" s="314"/>
      <c r="AK314" s="314"/>
      <c r="AL314" s="314"/>
      <c r="AM314" s="316"/>
      <c r="AN314" s="316"/>
      <c r="AO314" s="316"/>
      <c r="AP314" s="176"/>
      <c r="AQ314" s="176"/>
      <c r="AR314" s="176"/>
      <c r="AS314" s="176"/>
      <c r="AT314" s="176"/>
      <c r="AU314" s="176"/>
      <c r="AV314" s="176"/>
      <c r="AW314" s="176"/>
      <c r="AX314" s="176"/>
      <c r="AY314" s="176"/>
      <c r="AZ314" s="176"/>
      <c r="BA314" s="176"/>
      <c r="BB314" s="176"/>
      <c r="BC314" s="176"/>
      <c r="BD314" s="176"/>
      <c r="BE314" s="176"/>
      <c r="BF314" s="317"/>
      <c r="BG314" s="176"/>
      <c r="BH314" s="176"/>
      <c r="BI314" s="314"/>
      <c r="BJ314" s="84"/>
      <c r="BK314" s="84"/>
      <c r="BL314" s="84"/>
      <c r="BM314"/>
      <c r="BN314"/>
      <c r="BO314"/>
      <c r="BP314"/>
      <c r="BQ314"/>
      <c r="BR314" s="84"/>
      <c r="BS314" s="84"/>
      <c r="BT314" s="146">
        <f t="shared" si="4"/>
        <v>46661</v>
      </c>
      <c r="BU314" s="145">
        <v>5.7363484272549697E-2</v>
      </c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</row>
    <row r="315" spans="2:83" ht="12.75" x14ac:dyDescent="0.2">
      <c r="B315" s="176"/>
      <c r="C315" s="316"/>
      <c r="D315" s="316"/>
      <c r="E315" s="316"/>
      <c r="F315" s="316"/>
      <c r="G315" s="316"/>
      <c r="H315" s="316"/>
      <c r="I315" s="316"/>
      <c r="J315" s="176"/>
      <c r="K315" s="317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14"/>
      <c r="Y315" s="314"/>
      <c r="Z315" s="314"/>
      <c r="AA315" s="314"/>
      <c r="AB315" s="314"/>
      <c r="AC315" s="314"/>
      <c r="AD315" s="314"/>
      <c r="AE315" s="314"/>
      <c r="AF315" s="314"/>
      <c r="AG315" s="314"/>
      <c r="AH315" s="314"/>
      <c r="AI315" s="314"/>
      <c r="AJ315" s="314"/>
      <c r="AK315" s="314"/>
      <c r="AL315" s="314"/>
      <c r="AM315" s="316"/>
      <c r="AN315" s="316"/>
      <c r="AO315" s="316"/>
      <c r="AP315" s="176"/>
      <c r="AQ315" s="176"/>
      <c r="AR315" s="176"/>
      <c r="AS315" s="176"/>
      <c r="AT315" s="176"/>
      <c r="AU315" s="176"/>
      <c r="AV315" s="176"/>
      <c r="AW315" s="176"/>
      <c r="AX315" s="176"/>
      <c r="AY315" s="176"/>
      <c r="AZ315" s="176"/>
      <c r="BA315" s="176"/>
      <c r="BB315" s="176"/>
      <c r="BC315" s="176"/>
      <c r="BD315" s="176"/>
      <c r="BE315" s="176"/>
      <c r="BF315" s="317"/>
      <c r="BG315" s="176"/>
      <c r="BH315" s="176"/>
      <c r="BI315" s="314"/>
      <c r="BJ315" s="84"/>
      <c r="BK315" s="84"/>
      <c r="BL315" s="84"/>
      <c r="BM315"/>
      <c r="BN315"/>
      <c r="BO315"/>
      <c r="BP315"/>
      <c r="BQ315"/>
      <c r="BR315" s="84"/>
      <c r="BS315" s="84"/>
      <c r="BT315" s="146">
        <f t="shared" si="4"/>
        <v>46692</v>
      </c>
      <c r="BU315" s="145">
        <v>5.7359421312894697E-2</v>
      </c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</row>
    <row r="316" spans="2:83" ht="12.75" x14ac:dyDescent="0.2">
      <c r="B316" s="176"/>
      <c r="C316" s="316"/>
      <c r="D316" s="316"/>
      <c r="E316" s="316"/>
      <c r="F316" s="316"/>
      <c r="G316" s="316"/>
      <c r="H316" s="316"/>
      <c r="I316" s="316"/>
      <c r="J316" s="176"/>
      <c r="K316" s="317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4"/>
      <c r="Y316" s="314"/>
      <c r="Z316" s="314"/>
      <c r="AA316" s="314"/>
      <c r="AB316" s="314"/>
      <c r="AC316" s="314"/>
      <c r="AD316" s="314"/>
      <c r="AE316" s="314"/>
      <c r="AF316" s="314"/>
      <c r="AG316" s="314"/>
      <c r="AH316" s="314"/>
      <c r="AI316" s="314"/>
      <c r="AJ316" s="314"/>
      <c r="AK316" s="314"/>
      <c r="AL316" s="314"/>
      <c r="AM316" s="316"/>
      <c r="AN316" s="316"/>
      <c r="AO316" s="316"/>
      <c r="AP316" s="176"/>
      <c r="AQ316" s="176"/>
      <c r="AR316" s="176"/>
      <c r="AS316" s="176"/>
      <c r="AT316" s="176"/>
      <c r="AU316" s="176"/>
      <c r="AV316" s="176"/>
      <c r="AW316" s="176"/>
      <c r="AX316" s="176"/>
      <c r="AY316" s="176"/>
      <c r="AZ316" s="176"/>
      <c r="BA316" s="176"/>
      <c r="BB316" s="176"/>
      <c r="BC316" s="176"/>
      <c r="BD316" s="176"/>
      <c r="BE316" s="176"/>
      <c r="BF316" s="317"/>
      <c r="BG316" s="176"/>
      <c r="BH316" s="176"/>
      <c r="BI316" s="314"/>
      <c r="BJ316" s="84"/>
      <c r="BK316" s="84"/>
      <c r="BL316" s="84"/>
      <c r="BM316"/>
      <c r="BN316"/>
      <c r="BO316"/>
      <c r="BP316"/>
      <c r="BQ316"/>
      <c r="BR316" s="84"/>
      <c r="BS316" s="84"/>
      <c r="BT316" s="146">
        <f t="shared" si="4"/>
        <v>46722</v>
      </c>
      <c r="BU316" s="145">
        <v>5.7355489416460098E-2</v>
      </c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</row>
    <row r="317" spans="2:83" ht="12.75" x14ac:dyDescent="0.2">
      <c r="B317" s="176"/>
      <c r="C317" s="316"/>
      <c r="D317" s="316"/>
      <c r="E317" s="316"/>
      <c r="F317" s="316"/>
      <c r="G317" s="316"/>
      <c r="H317" s="316"/>
      <c r="I317" s="316"/>
      <c r="J317" s="176"/>
      <c r="K317" s="317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4"/>
      <c r="Y317" s="314"/>
      <c r="Z317" s="314"/>
      <c r="AA317" s="314"/>
      <c r="AB317" s="314"/>
      <c r="AC317" s="314"/>
      <c r="AD317" s="314"/>
      <c r="AE317" s="314"/>
      <c r="AF317" s="314"/>
      <c r="AG317" s="314"/>
      <c r="AH317" s="314"/>
      <c r="AI317" s="314"/>
      <c r="AJ317" s="314"/>
      <c r="AK317" s="314"/>
      <c r="AL317" s="314"/>
      <c r="AM317" s="316"/>
      <c r="AN317" s="316"/>
      <c r="AO317" s="316"/>
      <c r="AP317" s="176"/>
      <c r="AQ317" s="176"/>
      <c r="AR317" s="176"/>
      <c r="AS317" s="176"/>
      <c r="AT317" s="176"/>
      <c r="AU317" s="176"/>
      <c r="AV317" s="176"/>
      <c r="AW317" s="176"/>
      <c r="AX317" s="176"/>
      <c r="AY317" s="176"/>
      <c r="AZ317" s="176"/>
      <c r="BA317" s="176"/>
      <c r="BB317" s="176"/>
      <c r="BC317" s="176"/>
      <c r="BD317" s="176"/>
      <c r="BE317" s="176"/>
      <c r="BF317" s="317"/>
      <c r="BG317" s="176"/>
      <c r="BH317" s="176"/>
      <c r="BI317" s="314"/>
      <c r="BJ317" s="84"/>
      <c r="BK317" s="84"/>
      <c r="BL317" s="84"/>
      <c r="BM317"/>
      <c r="BN317"/>
      <c r="BO317"/>
      <c r="BP317"/>
      <c r="BQ317"/>
      <c r="BR317" s="84"/>
      <c r="BS317" s="84"/>
      <c r="BT317" s="146">
        <f t="shared" si="4"/>
        <v>46753</v>
      </c>
      <c r="BU317" s="145">
        <v>5.7351426456815797E-2</v>
      </c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</row>
    <row r="318" spans="2:83" ht="12.75" x14ac:dyDescent="0.2">
      <c r="B318" s="176"/>
      <c r="C318" s="316"/>
      <c r="D318" s="316"/>
      <c r="E318" s="316"/>
      <c r="F318" s="316"/>
      <c r="G318" s="316"/>
      <c r="H318" s="316"/>
      <c r="I318" s="316"/>
      <c r="J318" s="176"/>
      <c r="K318" s="317"/>
      <c r="L318" s="316"/>
      <c r="M318" s="316"/>
      <c r="N318" s="316"/>
      <c r="O318" s="316"/>
      <c r="P318" s="316"/>
      <c r="Q318" s="316"/>
      <c r="R318" s="316"/>
      <c r="S318" s="316"/>
      <c r="T318" s="316"/>
      <c r="U318" s="316"/>
      <c r="V318" s="316"/>
      <c r="W318" s="316"/>
      <c r="X318" s="314"/>
      <c r="Y318" s="314"/>
      <c r="Z318" s="314"/>
      <c r="AA318" s="314"/>
      <c r="AB318" s="314"/>
      <c r="AC318" s="314"/>
      <c r="AD318" s="314"/>
      <c r="AE318" s="314"/>
      <c r="AF318" s="314"/>
      <c r="AG318" s="314"/>
      <c r="AH318" s="314"/>
      <c r="AI318" s="314"/>
      <c r="AJ318" s="314"/>
      <c r="AK318" s="314"/>
      <c r="AL318" s="314"/>
      <c r="AM318" s="316"/>
      <c r="AN318" s="316"/>
      <c r="AO318" s="316"/>
      <c r="AP318" s="176"/>
      <c r="AQ318" s="176"/>
      <c r="AR318" s="176"/>
      <c r="AS318" s="176"/>
      <c r="AT318" s="176"/>
      <c r="AU318" s="176"/>
      <c r="AV318" s="176"/>
      <c r="AW318" s="176"/>
      <c r="AX318" s="176"/>
      <c r="AY318" s="176"/>
      <c r="AZ318" s="176"/>
      <c r="BA318" s="176"/>
      <c r="BB318" s="176"/>
      <c r="BC318" s="176"/>
      <c r="BD318" s="176"/>
      <c r="BE318" s="176"/>
      <c r="BF318" s="317"/>
      <c r="BG318" s="176"/>
      <c r="BH318" s="176"/>
      <c r="BI318" s="314"/>
      <c r="BJ318" s="84"/>
      <c r="BK318" s="84"/>
      <c r="BL318" s="84"/>
      <c r="BM318"/>
      <c r="BN318"/>
      <c r="BO318"/>
      <c r="BP318"/>
      <c r="BQ318"/>
      <c r="BR318" s="84"/>
      <c r="BS318" s="84"/>
      <c r="BT318" s="146">
        <f t="shared" si="4"/>
        <v>46784</v>
      </c>
      <c r="BU318" s="145">
        <v>5.7347363497177298E-2</v>
      </c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</row>
    <row r="319" spans="2:83" ht="12.75" x14ac:dyDescent="0.2">
      <c r="B319" s="176"/>
      <c r="C319" s="316"/>
      <c r="D319" s="316"/>
      <c r="E319" s="316"/>
      <c r="F319" s="316"/>
      <c r="G319" s="316"/>
      <c r="H319" s="316"/>
      <c r="I319" s="316"/>
      <c r="J319" s="176"/>
      <c r="K319" s="317"/>
      <c r="L319" s="316"/>
      <c r="M319" s="316"/>
      <c r="N319" s="316"/>
      <c r="O319" s="316"/>
      <c r="P319" s="316"/>
      <c r="Q319" s="316"/>
      <c r="R319" s="316"/>
      <c r="S319" s="316"/>
      <c r="T319" s="316"/>
      <c r="U319" s="316"/>
      <c r="V319" s="316"/>
      <c r="W319" s="316"/>
      <c r="X319" s="314"/>
      <c r="Y319" s="314"/>
      <c r="Z319" s="314"/>
      <c r="AA319" s="314"/>
      <c r="AB319" s="314"/>
      <c r="AC319" s="314"/>
      <c r="AD319" s="314"/>
      <c r="AE319" s="314"/>
      <c r="AF319" s="314"/>
      <c r="AG319" s="314"/>
      <c r="AH319" s="314"/>
      <c r="AI319" s="314"/>
      <c r="AJ319" s="314"/>
      <c r="AK319" s="314"/>
      <c r="AL319" s="314"/>
      <c r="AM319" s="316"/>
      <c r="AN319" s="316"/>
      <c r="AO319" s="316"/>
      <c r="AP319" s="176"/>
      <c r="AQ319" s="176"/>
      <c r="AR319" s="176"/>
      <c r="AS319" s="176"/>
      <c r="AT319" s="176"/>
      <c r="AU319" s="176"/>
      <c r="AV319" s="176"/>
      <c r="AW319" s="176"/>
      <c r="AX319" s="176"/>
      <c r="AY319" s="176"/>
      <c r="AZ319" s="176"/>
      <c r="BA319" s="176"/>
      <c r="BB319" s="176"/>
      <c r="BC319" s="176"/>
      <c r="BD319" s="176"/>
      <c r="BE319" s="176"/>
      <c r="BF319" s="317"/>
      <c r="BG319" s="176"/>
      <c r="BH319" s="176"/>
      <c r="BI319" s="314"/>
      <c r="BJ319" s="84"/>
      <c r="BK319" s="84"/>
      <c r="BL319" s="84"/>
      <c r="BM319"/>
      <c r="BN319"/>
      <c r="BO319"/>
      <c r="BP319"/>
      <c r="BQ319"/>
      <c r="BR319" s="84"/>
      <c r="BS319" s="84"/>
      <c r="BT319" s="146">
        <f t="shared" si="4"/>
        <v>46813</v>
      </c>
      <c r="BU319" s="145">
        <v>5.7343562663972197E-2</v>
      </c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</row>
    <row r="320" spans="2:83" ht="12.75" x14ac:dyDescent="0.2">
      <c r="B320" s="176"/>
      <c r="C320" s="316"/>
      <c r="D320" s="316"/>
      <c r="E320" s="316"/>
      <c r="F320" s="316"/>
      <c r="G320" s="316"/>
      <c r="H320" s="316"/>
      <c r="I320" s="316"/>
      <c r="J320" s="176"/>
      <c r="K320" s="317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14"/>
      <c r="Y320" s="314"/>
      <c r="Z320" s="314"/>
      <c r="AA320" s="314"/>
      <c r="AB320" s="314"/>
      <c r="AC320" s="314"/>
      <c r="AD320" s="314"/>
      <c r="AE320" s="314"/>
      <c r="AF320" s="314"/>
      <c r="AG320" s="314"/>
      <c r="AH320" s="314"/>
      <c r="AI320" s="314"/>
      <c r="AJ320" s="314"/>
      <c r="AK320" s="314"/>
      <c r="AL320" s="314"/>
      <c r="AM320" s="316"/>
      <c r="AN320" s="316"/>
      <c r="AO320" s="316"/>
      <c r="AP320" s="176"/>
      <c r="AQ320" s="176"/>
      <c r="AR320" s="176"/>
      <c r="AS320" s="176"/>
      <c r="AT320" s="176"/>
      <c r="AU320" s="176"/>
      <c r="AV320" s="176"/>
      <c r="AW320" s="176"/>
      <c r="AX320" s="176"/>
      <c r="AY320" s="176"/>
      <c r="AZ320" s="176"/>
      <c r="BA320" s="176"/>
      <c r="BB320" s="176"/>
      <c r="BC320" s="176"/>
      <c r="BD320" s="176"/>
      <c r="BE320" s="176"/>
      <c r="BF320" s="317"/>
      <c r="BG320" s="176"/>
      <c r="BH320" s="176"/>
      <c r="BI320" s="314"/>
      <c r="BJ320" s="84"/>
      <c r="BK320" s="84"/>
      <c r="BL320" s="84"/>
      <c r="BM320"/>
      <c r="BN320"/>
      <c r="BO320"/>
      <c r="BP320"/>
      <c r="BQ320"/>
      <c r="BR320" s="84"/>
      <c r="BS320" s="84"/>
      <c r="BT320" s="146">
        <f t="shared" si="4"/>
        <v>46844</v>
      </c>
      <c r="BU320" s="145">
        <v>5.7339499704344397E-2</v>
      </c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</row>
    <row r="321" spans="2:83" ht="12.75" x14ac:dyDescent="0.2">
      <c r="B321" s="176"/>
      <c r="C321" s="316"/>
      <c r="D321" s="316"/>
      <c r="E321" s="316"/>
      <c r="F321" s="316"/>
      <c r="G321" s="316"/>
      <c r="H321" s="316"/>
      <c r="I321" s="316"/>
      <c r="J321" s="176"/>
      <c r="K321" s="317"/>
      <c r="L321" s="316"/>
      <c r="M321" s="316"/>
      <c r="N321" s="316"/>
      <c r="O321" s="316"/>
      <c r="P321" s="316"/>
      <c r="Q321" s="316"/>
      <c r="R321" s="316"/>
      <c r="S321" s="316"/>
      <c r="T321" s="316"/>
      <c r="U321" s="316"/>
      <c r="V321" s="316"/>
      <c r="W321" s="316"/>
      <c r="X321" s="314"/>
      <c r="Y321" s="314"/>
      <c r="Z321" s="314"/>
      <c r="AA321" s="314"/>
      <c r="AB321" s="314"/>
      <c r="AC321" s="314"/>
      <c r="AD321" s="314"/>
      <c r="AE321" s="314"/>
      <c r="AF321" s="314"/>
      <c r="AG321" s="314"/>
      <c r="AH321" s="314"/>
      <c r="AI321" s="314"/>
      <c r="AJ321" s="314"/>
      <c r="AK321" s="314"/>
      <c r="AL321" s="314"/>
      <c r="AM321" s="316"/>
      <c r="AN321" s="316"/>
      <c r="AO321" s="316"/>
      <c r="AP321" s="176"/>
      <c r="AQ321" s="176"/>
      <c r="AR321" s="176"/>
      <c r="AS321" s="176"/>
      <c r="AT321" s="176"/>
      <c r="AU321" s="176"/>
      <c r="AV321" s="176"/>
      <c r="AW321" s="176"/>
      <c r="AX321" s="176"/>
      <c r="AY321" s="176"/>
      <c r="AZ321" s="176"/>
      <c r="BA321" s="176"/>
      <c r="BB321" s="176"/>
      <c r="BC321" s="176"/>
      <c r="BD321" s="176"/>
      <c r="BE321" s="176"/>
      <c r="BF321" s="317"/>
      <c r="BG321" s="176"/>
      <c r="BH321" s="176"/>
      <c r="BI321" s="314"/>
      <c r="BJ321" s="84"/>
      <c r="BK321" s="84"/>
      <c r="BL321" s="84"/>
      <c r="BM321"/>
      <c r="BN321"/>
      <c r="BO321"/>
      <c r="BP321"/>
      <c r="BQ321"/>
      <c r="BR321" s="84"/>
      <c r="BS321" s="84"/>
      <c r="BT321" s="146">
        <f t="shared" si="4"/>
        <v>46874</v>
      </c>
      <c r="BU321" s="145">
        <v>5.73355678079355E-2</v>
      </c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</row>
    <row r="322" spans="2:83" ht="12.75" x14ac:dyDescent="0.2">
      <c r="B322" s="176"/>
      <c r="C322" s="316"/>
      <c r="D322" s="316"/>
      <c r="E322" s="316"/>
      <c r="F322" s="316"/>
      <c r="G322" s="316"/>
      <c r="H322" s="316"/>
      <c r="I322" s="316"/>
      <c r="J322" s="176"/>
      <c r="K322" s="317"/>
      <c r="L322" s="316"/>
      <c r="M322" s="316"/>
      <c r="N322" s="316"/>
      <c r="O322" s="316"/>
      <c r="P322" s="316"/>
      <c r="Q322" s="316"/>
      <c r="R322" s="316"/>
      <c r="S322" s="316"/>
      <c r="T322" s="316"/>
      <c r="U322" s="316"/>
      <c r="V322" s="316"/>
      <c r="W322" s="316"/>
      <c r="X322" s="314"/>
      <c r="Y322" s="314"/>
      <c r="Z322" s="314"/>
      <c r="AA322" s="314"/>
      <c r="AB322" s="314"/>
      <c r="AC322" s="314"/>
      <c r="AD322" s="314"/>
      <c r="AE322" s="314"/>
      <c r="AF322" s="314"/>
      <c r="AG322" s="314"/>
      <c r="AH322" s="314"/>
      <c r="AI322" s="314"/>
      <c r="AJ322" s="314"/>
      <c r="AK322" s="314"/>
      <c r="AL322" s="314"/>
      <c r="AM322" s="316"/>
      <c r="AN322" s="316"/>
      <c r="AO322" s="316"/>
      <c r="AP322" s="176"/>
      <c r="AQ322" s="176"/>
      <c r="AR322" s="176"/>
      <c r="AS322" s="176"/>
      <c r="AT322" s="176"/>
      <c r="AU322" s="176"/>
      <c r="AV322" s="176"/>
      <c r="AW322" s="176"/>
      <c r="AX322" s="176"/>
      <c r="AY322" s="176"/>
      <c r="AZ322" s="176"/>
      <c r="BA322" s="176"/>
      <c r="BB322" s="176"/>
      <c r="BC322" s="176"/>
      <c r="BD322" s="176"/>
      <c r="BE322" s="176"/>
      <c r="BF322" s="317"/>
      <c r="BG322" s="176"/>
      <c r="BH322" s="176"/>
      <c r="BI322" s="314"/>
      <c r="BJ322" s="84"/>
      <c r="BK322" s="84"/>
      <c r="BL322" s="84"/>
      <c r="BM322"/>
      <c r="BN322"/>
      <c r="BO322"/>
      <c r="BP322"/>
      <c r="BQ322"/>
      <c r="BR322" s="84"/>
      <c r="BS322" s="84"/>
      <c r="BT322" s="146">
        <f t="shared" si="4"/>
        <v>46905</v>
      </c>
      <c r="BU322" s="145">
        <v>5.7331504848318303E-2</v>
      </c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</row>
    <row r="323" spans="2:83" ht="12.75" x14ac:dyDescent="0.2">
      <c r="B323" s="176"/>
      <c r="C323" s="316"/>
      <c r="D323" s="316"/>
      <c r="E323" s="316"/>
      <c r="F323" s="316"/>
      <c r="G323" s="316"/>
      <c r="H323" s="316"/>
      <c r="I323" s="316"/>
      <c r="J323" s="176"/>
      <c r="K323" s="317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14"/>
      <c r="Y323" s="314"/>
      <c r="Z323" s="314"/>
      <c r="AA323" s="314"/>
      <c r="AB323" s="314"/>
      <c r="AC323" s="314"/>
      <c r="AD323" s="314"/>
      <c r="AE323" s="314"/>
      <c r="AF323" s="314"/>
      <c r="AG323" s="314"/>
      <c r="AH323" s="314"/>
      <c r="AI323" s="314"/>
      <c r="AJ323" s="314"/>
      <c r="AK323" s="314"/>
      <c r="AL323" s="314"/>
      <c r="AM323" s="316"/>
      <c r="AN323" s="316"/>
      <c r="AO323" s="316"/>
      <c r="AP323" s="176"/>
      <c r="AQ323" s="176"/>
      <c r="AR323" s="176"/>
      <c r="AS323" s="176"/>
      <c r="AT323" s="176"/>
      <c r="AU323" s="176"/>
      <c r="AV323" s="176"/>
      <c r="AW323" s="176"/>
      <c r="AX323" s="176"/>
      <c r="AY323" s="176"/>
      <c r="AZ323" s="176"/>
      <c r="BA323" s="176"/>
      <c r="BB323" s="176"/>
      <c r="BC323" s="176"/>
      <c r="BD323" s="176"/>
      <c r="BE323" s="176"/>
      <c r="BF323" s="317"/>
      <c r="BG323" s="176"/>
      <c r="BH323" s="176"/>
      <c r="BI323" s="314"/>
      <c r="BJ323" s="84"/>
      <c r="BK323" s="84"/>
      <c r="BL323" s="84"/>
      <c r="BM323"/>
      <c r="BN323"/>
      <c r="BO323"/>
      <c r="BP323"/>
      <c r="BQ323"/>
      <c r="BR323" s="84"/>
      <c r="BS323" s="84"/>
      <c r="BT323" s="146">
        <f t="shared" si="4"/>
        <v>46935</v>
      </c>
      <c r="BU323" s="145">
        <v>5.7327572951920001E-2</v>
      </c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</row>
    <row r="324" spans="2:83" ht="12.75" x14ac:dyDescent="0.2">
      <c r="B324" s="176"/>
      <c r="C324" s="316"/>
      <c r="D324" s="316"/>
      <c r="E324" s="316"/>
      <c r="F324" s="316"/>
      <c r="G324" s="316"/>
      <c r="H324" s="316"/>
      <c r="I324" s="316"/>
      <c r="J324" s="176"/>
      <c r="K324" s="317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4"/>
      <c r="Y324" s="314"/>
      <c r="Z324" s="314"/>
      <c r="AA324" s="314"/>
      <c r="AB324" s="314"/>
      <c r="AC324" s="314"/>
      <c r="AD324" s="314"/>
      <c r="AE324" s="314"/>
      <c r="AF324" s="314"/>
      <c r="AG324" s="314"/>
      <c r="AH324" s="314"/>
      <c r="AI324" s="314"/>
      <c r="AJ324" s="314"/>
      <c r="AK324" s="314"/>
      <c r="AL324" s="314"/>
      <c r="AM324" s="316"/>
      <c r="AN324" s="316"/>
      <c r="AO324" s="316"/>
      <c r="AP324" s="176"/>
      <c r="AQ324" s="176"/>
      <c r="AR324" s="176"/>
      <c r="AS324" s="176"/>
      <c r="AT324" s="176"/>
      <c r="AU324" s="176"/>
      <c r="AV324" s="176"/>
      <c r="AW324" s="176"/>
      <c r="AX324" s="176"/>
      <c r="AY324" s="176"/>
      <c r="AZ324" s="176"/>
      <c r="BA324" s="176"/>
      <c r="BB324" s="176"/>
      <c r="BC324" s="176"/>
      <c r="BD324" s="176"/>
      <c r="BE324" s="176"/>
      <c r="BF324" s="317"/>
      <c r="BG324" s="176"/>
      <c r="BH324" s="176"/>
      <c r="BI324" s="314"/>
      <c r="BJ324" s="84"/>
      <c r="BK324" s="84"/>
      <c r="BL324" s="84"/>
      <c r="BM324"/>
      <c r="BN324"/>
      <c r="BO324"/>
      <c r="BP324"/>
      <c r="BQ324"/>
      <c r="BR324" s="84"/>
      <c r="BS324" s="84"/>
      <c r="BT324" s="146">
        <f t="shared" si="4"/>
        <v>46966</v>
      </c>
      <c r="BU324" s="145">
        <v>5.7323509992314003E-2</v>
      </c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</row>
    <row r="325" spans="2:83" ht="12.75" x14ac:dyDescent="0.2">
      <c r="B325" s="176"/>
      <c r="C325" s="316"/>
      <c r="D325" s="316"/>
      <c r="E325" s="316"/>
      <c r="F325" s="316"/>
      <c r="G325" s="316"/>
      <c r="H325" s="316"/>
      <c r="I325" s="316"/>
      <c r="J325" s="176"/>
      <c r="K325" s="317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14"/>
      <c r="Y325" s="314"/>
      <c r="Z325" s="314"/>
      <c r="AA325" s="314"/>
      <c r="AB325" s="314"/>
      <c r="AC325" s="314"/>
      <c r="AD325" s="314"/>
      <c r="AE325" s="314"/>
      <c r="AF325" s="314"/>
      <c r="AG325" s="314"/>
      <c r="AH325" s="314"/>
      <c r="AI325" s="314"/>
      <c r="AJ325" s="314"/>
      <c r="AK325" s="314"/>
      <c r="AL325" s="314"/>
      <c r="AM325" s="316"/>
      <c r="AN325" s="316"/>
      <c r="AO325" s="316"/>
      <c r="AP325" s="176"/>
      <c r="AQ325" s="176"/>
      <c r="AR325" s="176"/>
      <c r="AS325" s="176"/>
      <c r="AT325" s="176"/>
      <c r="AU325" s="176"/>
      <c r="AV325" s="176"/>
      <c r="AW325" s="176"/>
      <c r="AX325" s="176"/>
      <c r="AY325" s="176"/>
      <c r="AZ325" s="176"/>
      <c r="BA325" s="176"/>
      <c r="BB325" s="176"/>
      <c r="BC325" s="176"/>
      <c r="BD325" s="176"/>
      <c r="BE325" s="176"/>
      <c r="BF325" s="317"/>
      <c r="BG325" s="176"/>
      <c r="BH325" s="176"/>
      <c r="BI325" s="314"/>
      <c r="BJ325" s="84"/>
      <c r="BK325" s="84"/>
      <c r="BL325" s="84"/>
      <c r="BM325"/>
      <c r="BN325"/>
      <c r="BO325"/>
      <c r="BP325"/>
      <c r="BQ325"/>
      <c r="BR325" s="84"/>
      <c r="BS325" s="84"/>
      <c r="BT325" s="146">
        <f t="shared" ref="BT325:BT363" si="5">EOMONTH(BT324, 0)+1</f>
        <v>46997</v>
      </c>
      <c r="BU325" s="145">
        <v>5.7319447032713203E-2</v>
      </c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</row>
    <row r="326" spans="2:83" ht="12.75" x14ac:dyDescent="0.2">
      <c r="B326" s="176"/>
      <c r="C326" s="316"/>
      <c r="D326" s="316"/>
      <c r="E326" s="316"/>
      <c r="F326" s="316"/>
      <c r="G326" s="316"/>
      <c r="H326" s="316"/>
      <c r="I326" s="316"/>
      <c r="J326" s="176"/>
      <c r="K326" s="317"/>
      <c r="L326" s="316"/>
      <c r="M326" s="316"/>
      <c r="N326" s="316"/>
      <c r="O326" s="316"/>
      <c r="P326" s="316"/>
      <c r="Q326" s="316"/>
      <c r="R326" s="316"/>
      <c r="S326" s="316"/>
      <c r="T326" s="316"/>
      <c r="U326" s="316"/>
      <c r="V326" s="316"/>
      <c r="W326" s="316"/>
      <c r="X326" s="314"/>
      <c r="Y326" s="314"/>
      <c r="Z326" s="314"/>
      <c r="AA326" s="314"/>
      <c r="AB326" s="314"/>
      <c r="AC326" s="314"/>
      <c r="AD326" s="314"/>
      <c r="AE326" s="314"/>
      <c r="AF326" s="314"/>
      <c r="AG326" s="314"/>
      <c r="AH326" s="314"/>
      <c r="AI326" s="314"/>
      <c r="AJ326" s="314"/>
      <c r="AK326" s="314"/>
      <c r="AL326" s="314"/>
      <c r="AM326" s="316"/>
      <c r="AN326" s="316"/>
      <c r="AO326" s="316"/>
      <c r="AP326" s="176"/>
      <c r="AQ326" s="176"/>
      <c r="AR326" s="176"/>
      <c r="AS326" s="176"/>
      <c r="AT326" s="176"/>
      <c r="AU326" s="176"/>
      <c r="AV326" s="176"/>
      <c r="AW326" s="176"/>
      <c r="AX326" s="176"/>
      <c r="AY326" s="176"/>
      <c r="AZ326" s="176"/>
      <c r="BA326" s="176"/>
      <c r="BB326" s="176"/>
      <c r="BC326" s="176"/>
      <c r="BD326" s="176"/>
      <c r="BE326" s="176"/>
      <c r="BF326" s="317"/>
      <c r="BG326" s="176"/>
      <c r="BH326" s="176"/>
      <c r="BI326" s="314"/>
      <c r="BJ326" s="84"/>
      <c r="BK326" s="84"/>
      <c r="BL326" s="84"/>
      <c r="BM326"/>
      <c r="BN326"/>
      <c r="BO326"/>
      <c r="BP326"/>
      <c r="BQ326"/>
      <c r="BR326" s="84"/>
      <c r="BS326" s="84"/>
      <c r="BT326" s="146">
        <f t="shared" si="5"/>
        <v>47027</v>
      </c>
      <c r="BU326" s="145">
        <v>5.73155151363305E-2</v>
      </c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</row>
    <row r="327" spans="2:83" ht="12.75" x14ac:dyDescent="0.2">
      <c r="B327" s="176"/>
      <c r="C327" s="316"/>
      <c r="D327" s="316"/>
      <c r="E327" s="316"/>
      <c r="F327" s="316"/>
      <c r="G327" s="316"/>
      <c r="H327" s="316"/>
      <c r="I327" s="316"/>
      <c r="J327" s="176"/>
      <c r="K327" s="317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14"/>
      <c r="Y327" s="314"/>
      <c r="Z327" s="314"/>
      <c r="AA327" s="314"/>
      <c r="AB327" s="314"/>
      <c r="AC327" s="314"/>
      <c r="AD327" s="314"/>
      <c r="AE327" s="314"/>
      <c r="AF327" s="314"/>
      <c r="AG327" s="314"/>
      <c r="AH327" s="314"/>
      <c r="AI327" s="314"/>
      <c r="AJ327" s="314"/>
      <c r="AK327" s="314"/>
      <c r="AL327" s="314"/>
      <c r="AM327" s="316"/>
      <c r="AN327" s="316"/>
      <c r="AO327" s="316"/>
      <c r="AP327" s="176"/>
      <c r="AQ327" s="176"/>
      <c r="AR327" s="176"/>
      <c r="AS327" s="176"/>
      <c r="AT327" s="176"/>
      <c r="AU327" s="176"/>
      <c r="AV327" s="176"/>
      <c r="AW327" s="176"/>
      <c r="AX327" s="176"/>
      <c r="AY327" s="176"/>
      <c r="AZ327" s="176"/>
      <c r="BA327" s="176"/>
      <c r="BB327" s="176"/>
      <c r="BC327" s="176"/>
      <c r="BD327" s="176"/>
      <c r="BE327" s="176"/>
      <c r="BF327" s="317"/>
      <c r="BG327" s="176"/>
      <c r="BH327" s="176"/>
      <c r="BI327" s="314"/>
      <c r="BJ327" s="84"/>
      <c r="BK327" s="84"/>
      <c r="BL327" s="84"/>
      <c r="BM327"/>
      <c r="BN327"/>
      <c r="BO327"/>
      <c r="BP327"/>
      <c r="BQ327"/>
      <c r="BR327" s="84"/>
      <c r="BS327" s="84"/>
      <c r="BT327" s="146">
        <f t="shared" si="5"/>
        <v>47058</v>
      </c>
      <c r="BU327" s="145">
        <v>5.7311452176740399E-2</v>
      </c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</row>
    <row r="328" spans="2:83" ht="12.75" x14ac:dyDescent="0.2">
      <c r="B328" s="176"/>
      <c r="C328" s="316"/>
      <c r="D328" s="316"/>
      <c r="E328" s="316"/>
      <c r="F328" s="316"/>
      <c r="G328" s="316"/>
      <c r="H328" s="316"/>
      <c r="I328" s="316"/>
      <c r="J328" s="176"/>
      <c r="K328" s="317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14"/>
      <c r="Y328" s="314"/>
      <c r="Z328" s="314"/>
      <c r="AA328" s="314"/>
      <c r="AB328" s="314"/>
      <c r="AC328" s="314"/>
      <c r="AD328" s="314"/>
      <c r="AE328" s="314"/>
      <c r="AF328" s="314"/>
      <c r="AG328" s="314"/>
      <c r="AH328" s="314"/>
      <c r="AI328" s="314"/>
      <c r="AJ328" s="314"/>
      <c r="AK328" s="314"/>
      <c r="AL328" s="314"/>
      <c r="AM328" s="316"/>
      <c r="AN328" s="316"/>
      <c r="AO328" s="316"/>
      <c r="AP328" s="176"/>
      <c r="AQ328" s="176"/>
      <c r="AR328" s="176"/>
      <c r="AS328" s="176"/>
      <c r="AT328" s="176"/>
      <c r="AU328" s="176"/>
      <c r="AV328" s="176"/>
      <c r="AW328" s="176"/>
      <c r="AX328" s="176"/>
      <c r="AY328" s="176"/>
      <c r="AZ328" s="176"/>
      <c r="BA328" s="176"/>
      <c r="BB328" s="176"/>
      <c r="BC328" s="176"/>
      <c r="BD328" s="176"/>
      <c r="BE328" s="176"/>
      <c r="BF328" s="317"/>
      <c r="BG328" s="176"/>
      <c r="BH328" s="176"/>
      <c r="BI328" s="314"/>
      <c r="BJ328" s="84"/>
      <c r="BK328" s="84"/>
      <c r="BL328" s="84"/>
      <c r="BM328"/>
      <c r="BN328"/>
      <c r="BO328"/>
      <c r="BP328"/>
      <c r="BQ328"/>
      <c r="BR328" s="84"/>
      <c r="BS328" s="84"/>
      <c r="BT328" s="146">
        <f t="shared" si="5"/>
        <v>47088</v>
      </c>
      <c r="BU328" s="145">
        <v>5.7307520280368299E-2</v>
      </c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</row>
    <row r="329" spans="2:83" ht="12.75" x14ac:dyDescent="0.2">
      <c r="B329" s="176"/>
      <c r="C329" s="316"/>
      <c r="D329" s="316"/>
      <c r="E329" s="316"/>
      <c r="F329" s="316"/>
      <c r="G329" s="316"/>
      <c r="H329" s="316"/>
      <c r="I329" s="316"/>
      <c r="J329" s="176"/>
      <c r="K329" s="317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4"/>
      <c r="Y329" s="314"/>
      <c r="Z329" s="314"/>
      <c r="AA329" s="314"/>
      <c r="AB329" s="314"/>
      <c r="AC329" s="314"/>
      <c r="AD329" s="314"/>
      <c r="AE329" s="314"/>
      <c r="AF329" s="314"/>
      <c r="AG329" s="314"/>
      <c r="AH329" s="314"/>
      <c r="AI329" s="314"/>
      <c r="AJ329" s="314"/>
      <c r="AK329" s="314"/>
      <c r="AL329" s="314"/>
      <c r="AM329" s="316"/>
      <c r="AN329" s="316"/>
      <c r="AO329" s="316"/>
      <c r="AP329" s="176"/>
      <c r="AQ329" s="176"/>
      <c r="AR329" s="176"/>
      <c r="AS329" s="176"/>
      <c r="AT329" s="176"/>
      <c r="AU329" s="176"/>
      <c r="AV329" s="176"/>
      <c r="AW329" s="176"/>
      <c r="AX329" s="176"/>
      <c r="AY329" s="176"/>
      <c r="AZ329" s="176"/>
      <c r="BA329" s="176"/>
      <c r="BB329" s="176"/>
      <c r="BC329" s="176"/>
      <c r="BD329" s="176"/>
      <c r="BE329" s="176"/>
      <c r="BF329" s="317"/>
      <c r="BG329" s="176"/>
      <c r="BH329" s="176"/>
      <c r="BI329" s="314"/>
      <c r="BJ329" s="84"/>
      <c r="BK329" s="84"/>
      <c r="BL329" s="84"/>
      <c r="BM329"/>
      <c r="BN329"/>
      <c r="BO329"/>
      <c r="BP329"/>
      <c r="BQ329"/>
      <c r="BR329" s="84"/>
      <c r="BS329" s="84"/>
      <c r="BT329" s="146">
        <f t="shared" si="5"/>
        <v>47119</v>
      </c>
      <c r="BU329" s="145">
        <v>5.73034573207893E-2</v>
      </c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</row>
    <row r="330" spans="2:83" ht="12.75" x14ac:dyDescent="0.2">
      <c r="B330" s="176"/>
      <c r="C330" s="316"/>
      <c r="D330" s="316"/>
      <c r="E330" s="316"/>
      <c r="F330" s="316"/>
      <c r="G330" s="316"/>
      <c r="H330" s="316"/>
      <c r="I330" s="316"/>
      <c r="J330" s="176"/>
      <c r="K330" s="317"/>
      <c r="L330" s="316"/>
      <c r="M330" s="316"/>
      <c r="N330" s="316"/>
      <c r="O330" s="316"/>
      <c r="P330" s="316"/>
      <c r="Q330" s="316"/>
      <c r="R330" s="316"/>
      <c r="S330" s="316"/>
      <c r="T330" s="316"/>
      <c r="U330" s="316"/>
      <c r="V330" s="316"/>
      <c r="W330" s="316"/>
      <c r="X330" s="314"/>
      <c r="Y330" s="314"/>
      <c r="Z330" s="314"/>
      <c r="AA330" s="314"/>
      <c r="AB330" s="314"/>
      <c r="AC330" s="314"/>
      <c r="AD330" s="314"/>
      <c r="AE330" s="314"/>
      <c r="AF330" s="314"/>
      <c r="AG330" s="314"/>
      <c r="AH330" s="314"/>
      <c r="AI330" s="314"/>
      <c r="AJ330" s="314"/>
      <c r="AK330" s="314"/>
      <c r="AL330" s="314"/>
      <c r="AM330" s="316"/>
      <c r="AN330" s="316"/>
      <c r="AO330" s="316"/>
      <c r="AP330" s="176"/>
      <c r="AQ330" s="176"/>
      <c r="AR330" s="176"/>
      <c r="AS330" s="176"/>
      <c r="AT330" s="176"/>
      <c r="AU330" s="176"/>
      <c r="AV330" s="176"/>
      <c r="AW330" s="176"/>
      <c r="AX330" s="176"/>
      <c r="AY330" s="176"/>
      <c r="AZ330" s="176"/>
      <c r="BA330" s="176"/>
      <c r="BB330" s="176"/>
      <c r="BC330" s="176"/>
      <c r="BD330" s="176"/>
      <c r="BE330" s="176"/>
      <c r="BF330" s="317"/>
      <c r="BG330" s="176"/>
      <c r="BH330" s="176"/>
      <c r="BI330" s="314"/>
      <c r="BJ330" s="84"/>
      <c r="BK330" s="84"/>
      <c r="BL330" s="84"/>
      <c r="BM330"/>
      <c r="BN330"/>
      <c r="BO330"/>
      <c r="BP330"/>
      <c r="BQ330"/>
      <c r="BR330" s="84"/>
      <c r="BS330" s="84"/>
      <c r="BT330" s="146">
        <f t="shared" si="5"/>
        <v>47150</v>
      </c>
      <c r="BU330" s="145">
        <v>5.72993943612157E-2</v>
      </c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</row>
    <row r="331" spans="2:83" ht="12.75" x14ac:dyDescent="0.2">
      <c r="B331" s="176"/>
      <c r="C331" s="316"/>
      <c r="D331" s="316"/>
      <c r="E331" s="316"/>
      <c r="F331" s="316"/>
      <c r="G331" s="316"/>
      <c r="H331" s="316"/>
      <c r="I331" s="316"/>
      <c r="J331" s="176"/>
      <c r="K331" s="317"/>
      <c r="L331" s="316"/>
      <c r="M331" s="316"/>
      <c r="N331" s="316"/>
      <c r="O331" s="316"/>
      <c r="P331" s="316"/>
      <c r="Q331" s="316"/>
      <c r="R331" s="316"/>
      <c r="S331" s="316"/>
      <c r="T331" s="316"/>
      <c r="U331" s="316"/>
      <c r="V331" s="316"/>
      <c r="W331" s="316"/>
      <c r="X331" s="314"/>
      <c r="Y331" s="314"/>
      <c r="Z331" s="314"/>
      <c r="AA331" s="314"/>
      <c r="AB331" s="314"/>
      <c r="AC331" s="314"/>
      <c r="AD331" s="314"/>
      <c r="AE331" s="314"/>
      <c r="AF331" s="314"/>
      <c r="AG331" s="314"/>
      <c r="AH331" s="314"/>
      <c r="AI331" s="314"/>
      <c r="AJ331" s="314"/>
      <c r="AK331" s="314"/>
      <c r="AL331" s="314"/>
      <c r="AM331" s="316"/>
      <c r="AN331" s="316"/>
      <c r="AO331" s="316"/>
      <c r="AP331" s="176"/>
      <c r="AQ331" s="176"/>
      <c r="AR331" s="176"/>
      <c r="AS331" s="176"/>
      <c r="AT331" s="176"/>
      <c r="AU331" s="176"/>
      <c r="AV331" s="176"/>
      <c r="AW331" s="176"/>
      <c r="AX331" s="176"/>
      <c r="AY331" s="176"/>
      <c r="AZ331" s="176"/>
      <c r="BA331" s="176"/>
      <c r="BB331" s="176"/>
      <c r="BC331" s="176"/>
      <c r="BD331" s="176"/>
      <c r="BE331" s="176"/>
      <c r="BF331" s="317"/>
      <c r="BG331" s="176"/>
      <c r="BH331" s="176"/>
      <c r="BI331" s="314"/>
      <c r="BJ331" s="84"/>
      <c r="BK331" s="84"/>
      <c r="BL331" s="84"/>
      <c r="BM331"/>
      <c r="BN331"/>
      <c r="BO331"/>
      <c r="BP331"/>
      <c r="BQ331"/>
      <c r="BR331" s="84"/>
      <c r="BS331" s="84"/>
      <c r="BT331" s="146">
        <f t="shared" si="5"/>
        <v>47178</v>
      </c>
      <c r="BU331" s="145">
        <v>5.72957245912828E-2</v>
      </c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</row>
    <row r="332" spans="2:83" ht="12.75" x14ac:dyDescent="0.2">
      <c r="B332" s="176"/>
      <c r="C332" s="316"/>
      <c r="D332" s="316"/>
      <c r="E332" s="316"/>
      <c r="F332" s="316"/>
      <c r="G332" s="316"/>
      <c r="H332" s="316"/>
      <c r="I332" s="316"/>
      <c r="J332" s="176"/>
      <c r="K332" s="317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14"/>
      <c r="Y332" s="314"/>
      <c r="Z332" s="314"/>
      <c r="AA332" s="314"/>
      <c r="AB332" s="314"/>
      <c r="AC332" s="314"/>
      <c r="AD332" s="314"/>
      <c r="AE332" s="314"/>
      <c r="AF332" s="314"/>
      <c r="AG332" s="314"/>
      <c r="AH332" s="314"/>
      <c r="AI332" s="314"/>
      <c r="AJ332" s="314"/>
      <c r="AK332" s="314"/>
      <c r="AL332" s="314"/>
      <c r="AM332" s="316"/>
      <c r="AN332" s="316"/>
      <c r="AO332" s="316"/>
      <c r="AP332" s="176"/>
      <c r="AQ332" s="176"/>
      <c r="AR332" s="176"/>
      <c r="AS332" s="176"/>
      <c r="AT332" s="176"/>
      <c r="AU332" s="176"/>
      <c r="AV332" s="176"/>
      <c r="AW332" s="176"/>
      <c r="AX332" s="176"/>
      <c r="AY332" s="176"/>
      <c r="AZ332" s="176"/>
      <c r="BA332" s="176"/>
      <c r="BB332" s="176"/>
      <c r="BC332" s="176"/>
      <c r="BD332" s="176"/>
      <c r="BE332" s="176"/>
      <c r="BF332" s="317"/>
      <c r="BG332" s="176"/>
      <c r="BH332" s="176"/>
      <c r="BI332" s="314"/>
      <c r="BJ332" s="84"/>
      <c r="BK332" s="84"/>
      <c r="BL332" s="84"/>
      <c r="BM332"/>
      <c r="BN332"/>
      <c r="BO332"/>
      <c r="BP332"/>
      <c r="BQ332"/>
      <c r="BR332" s="84"/>
      <c r="BS332" s="84"/>
      <c r="BT332" s="146">
        <f t="shared" si="5"/>
        <v>47209</v>
      </c>
      <c r="BU332" s="145">
        <v>5.7291661631719802E-2</v>
      </c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</row>
    <row r="333" spans="2:83" ht="12.75" x14ac:dyDescent="0.2">
      <c r="B333" s="176"/>
      <c r="C333" s="316"/>
      <c r="D333" s="316"/>
      <c r="E333" s="316"/>
      <c r="F333" s="316"/>
      <c r="G333" s="316"/>
      <c r="H333" s="316"/>
      <c r="I333" s="316"/>
      <c r="J333" s="176"/>
      <c r="K333" s="317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14"/>
      <c r="Y333" s="314"/>
      <c r="Z333" s="314"/>
      <c r="AA333" s="314"/>
      <c r="AB333" s="314"/>
      <c r="AC333" s="314"/>
      <c r="AD333" s="314"/>
      <c r="AE333" s="314"/>
      <c r="AF333" s="314"/>
      <c r="AG333" s="314"/>
      <c r="AH333" s="314"/>
      <c r="AI333" s="314"/>
      <c r="AJ333" s="314"/>
      <c r="AK333" s="314"/>
      <c r="AL333" s="314"/>
      <c r="AM333" s="316"/>
      <c r="AN333" s="316"/>
      <c r="AO333" s="316"/>
      <c r="AP333" s="176"/>
      <c r="AQ333" s="176"/>
      <c r="AR333" s="176"/>
      <c r="AS333" s="176"/>
      <c r="AT333" s="176"/>
      <c r="AU333" s="176"/>
      <c r="AV333" s="176"/>
      <c r="AW333" s="176"/>
      <c r="AX333" s="176"/>
      <c r="AY333" s="176"/>
      <c r="AZ333" s="176"/>
      <c r="BA333" s="176"/>
      <c r="BB333" s="176"/>
      <c r="BC333" s="176"/>
      <c r="BD333" s="176"/>
      <c r="BE333" s="176"/>
      <c r="BF333" s="317"/>
      <c r="BG333" s="176"/>
      <c r="BH333" s="176"/>
      <c r="BI333" s="314"/>
      <c r="BJ333" s="84"/>
      <c r="BK333" s="84"/>
      <c r="BL333" s="84"/>
      <c r="BM333"/>
      <c r="BN333"/>
      <c r="BO333"/>
      <c r="BP333"/>
      <c r="BQ333"/>
      <c r="BR333" s="84"/>
      <c r="BS333" s="84"/>
      <c r="BT333" s="146">
        <f t="shared" si="5"/>
        <v>47239</v>
      </c>
      <c r="BU333" s="145">
        <v>5.7287729735373598E-2</v>
      </c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</row>
    <row r="334" spans="2:83" ht="12.75" x14ac:dyDescent="0.2">
      <c r="B334" s="176"/>
      <c r="C334" s="316"/>
      <c r="D334" s="316"/>
      <c r="E334" s="316"/>
      <c r="F334" s="316"/>
      <c r="G334" s="316"/>
      <c r="H334" s="316"/>
      <c r="I334" s="316"/>
      <c r="J334" s="176"/>
      <c r="K334" s="317"/>
      <c r="L334" s="316"/>
      <c r="M334" s="316"/>
      <c r="N334" s="316"/>
      <c r="O334" s="316"/>
      <c r="P334" s="316"/>
      <c r="Q334" s="316"/>
      <c r="R334" s="316"/>
      <c r="S334" s="316"/>
      <c r="T334" s="316"/>
      <c r="U334" s="316"/>
      <c r="V334" s="316"/>
      <c r="W334" s="316"/>
      <c r="X334" s="314"/>
      <c r="Y334" s="314"/>
      <c r="Z334" s="314"/>
      <c r="AA334" s="314"/>
      <c r="AB334" s="314"/>
      <c r="AC334" s="314"/>
      <c r="AD334" s="314"/>
      <c r="AE334" s="314"/>
      <c r="AF334" s="314"/>
      <c r="AG334" s="314"/>
      <c r="AH334" s="314"/>
      <c r="AI334" s="314"/>
      <c r="AJ334" s="314"/>
      <c r="AK334" s="314"/>
      <c r="AL334" s="314"/>
      <c r="AM334" s="316"/>
      <c r="AN334" s="316"/>
      <c r="AO334" s="316"/>
      <c r="AP334" s="176"/>
      <c r="AQ334" s="176"/>
      <c r="AR334" s="176"/>
      <c r="AS334" s="176"/>
      <c r="AT334" s="176"/>
      <c r="AU334" s="176"/>
      <c r="AV334" s="176"/>
      <c r="AW334" s="176"/>
      <c r="AX334" s="176"/>
      <c r="AY334" s="176"/>
      <c r="AZ334" s="176"/>
      <c r="BA334" s="176"/>
      <c r="BB334" s="176"/>
      <c r="BC334" s="176"/>
      <c r="BD334" s="176"/>
      <c r="BE334" s="176"/>
      <c r="BF334" s="317"/>
      <c r="BG334" s="176"/>
      <c r="BH334" s="176"/>
      <c r="BI334" s="314"/>
      <c r="BJ334" s="84"/>
      <c r="BK334" s="84"/>
      <c r="BL334" s="84"/>
      <c r="BM334"/>
      <c r="BN334"/>
      <c r="BO334"/>
      <c r="BP334"/>
      <c r="BQ334"/>
      <c r="BR334" s="84"/>
      <c r="BS334" s="84"/>
      <c r="BT334" s="146">
        <f t="shared" si="5"/>
        <v>47270</v>
      </c>
      <c r="BU334" s="145">
        <v>5.7283666775821203E-2</v>
      </c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</row>
    <row r="335" spans="2:83" ht="12.75" x14ac:dyDescent="0.2">
      <c r="B335" s="176"/>
      <c r="C335" s="316"/>
      <c r="D335" s="316"/>
      <c r="E335" s="316"/>
      <c r="F335" s="316"/>
      <c r="G335" s="316"/>
      <c r="H335" s="316"/>
      <c r="I335" s="316"/>
      <c r="J335" s="176"/>
      <c r="K335" s="317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14"/>
      <c r="Y335" s="314"/>
      <c r="Z335" s="314"/>
      <c r="AA335" s="314"/>
      <c r="AB335" s="314"/>
      <c r="AC335" s="314"/>
      <c r="AD335" s="314"/>
      <c r="AE335" s="314"/>
      <c r="AF335" s="314"/>
      <c r="AG335" s="314"/>
      <c r="AH335" s="314"/>
      <c r="AI335" s="314"/>
      <c r="AJ335" s="314"/>
      <c r="AK335" s="314"/>
      <c r="AL335" s="314"/>
      <c r="AM335" s="316"/>
      <c r="AN335" s="316"/>
      <c r="AO335" s="316"/>
      <c r="AP335" s="176"/>
      <c r="AQ335" s="176"/>
      <c r="AR335" s="176"/>
      <c r="AS335" s="176"/>
      <c r="AT335" s="176"/>
      <c r="AU335" s="176"/>
      <c r="AV335" s="176"/>
      <c r="AW335" s="176"/>
      <c r="AX335" s="176"/>
      <c r="AY335" s="176"/>
      <c r="AZ335" s="176"/>
      <c r="BA335" s="176"/>
      <c r="BB335" s="176"/>
      <c r="BC335" s="176"/>
      <c r="BD335" s="176"/>
      <c r="BE335" s="176"/>
      <c r="BF335" s="317"/>
      <c r="BG335" s="176"/>
      <c r="BH335" s="176"/>
      <c r="BI335" s="314"/>
      <c r="BJ335" s="84"/>
      <c r="BK335" s="84"/>
      <c r="BL335" s="84"/>
      <c r="BM335"/>
      <c r="BN335"/>
      <c r="BO335"/>
      <c r="BP335"/>
      <c r="BQ335"/>
      <c r="BR335" s="84"/>
      <c r="BS335" s="84"/>
      <c r="BT335" s="146">
        <f t="shared" si="5"/>
        <v>47300</v>
      </c>
      <c r="BU335" s="145">
        <v>5.7279734879485102E-2</v>
      </c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</row>
    <row r="336" spans="2:83" ht="12.75" x14ac:dyDescent="0.2">
      <c r="B336" s="176"/>
      <c r="C336" s="316"/>
      <c r="D336" s="316"/>
      <c r="E336" s="316"/>
      <c r="F336" s="316"/>
      <c r="G336" s="316"/>
      <c r="H336" s="316"/>
      <c r="I336" s="316"/>
      <c r="J336" s="176"/>
      <c r="K336" s="317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4"/>
      <c r="Y336" s="314"/>
      <c r="Z336" s="314"/>
      <c r="AA336" s="314"/>
      <c r="AB336" s="314"/>
      <c r="AC336" s="314"/>
      <c r="AD336" s="314"/>
      <c r="AE336" s="314"/>
      <c r="AF336" s="314"/>
      <c r="AG336" s="314"/>
      <c r="AH336" s="314"/>
      <c r="AI336" s="314"/>
      <c r="AJ336" s="314"/>
      <c r="AK336" s="314"/>
      <c r="AL336" s="314"/>
      <c r="AM336" s="316"/>
      <c r="AN336" s="316"/>
      <c r="AO336" s="316"/>
      <c r="AP336" s="176"/>
      <c r="AQ336" s="176"/>
      <c r="AR336" s="176"/>
      <c r="AS336" s="176"/>
      <c r="AT336" s="176"/>
      <c r="AU336" s="176"/>
      <c r="AV336" s="176"/>
      <c r="AW336" s="176"/>
      <c r="AX336" s="176"/>
      <c r="AY336" s="176"/>
      <c r="AZ336" s="176"/>
      <c r="BA336" s="176"/>
      <c r="BB336" s="176"/>
      <c r="BC336" s="176"/>
      <c r="BD336" s="176"/>
      <c r="BE336" s="176"/>
      <c r="BF336" s="317"/>
      <c r="BG336" s="176"/>
      <c r="BH336" s="176"/>
      <c r="BI336" s="314"/>
      <c r="BJ336" s="84"/>
      <c r="BK336" s="84"/>
      <c r="BL336" s="84"/>
      <c r="BM336"/>
      <c r="BN336"/>
      <c r="BO336"/>
      <c r="BP336"/>
      <c r="BQ336"/>
      <c r="BR336" s="84"/>
      <c r="BS336" s="84"/>
      <c r="BT336" s="146">
        <f t="shared" si="5"/>
        <v>47331</v>
      </c>
      <c r="BU336" s="145">
        <v>5.7275671919943899E-2</v>
      </c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</row>
    <row r="337" spans="2:83" ht="12.75" x14ac:dyDescent="0.2">
      <c r="B337" s="176"/>
      <c r="C337" s="316"/>
      <c r="D337" s="316"/>
      <c r="E337" s="316"/>
      <c r="F337" s="316"/>
      <c r="G337" s="316"/>
      <c r="H337" s="316"/>
      <c r="I337" s="316"/>
      <c r="J337" s="176"/>
      <c r="K337" s="317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14"/>
      <c r="Y337" s="314"/>
      <c r="Z337" s="314"/>
      <c r="AA337" s="314"/>
      <c r="AB337" s="314"/>
      <c r="AC337" s="314"/>
      <c r="AD337" s="314"/>
      <c r="AE337" s="314"/>
      <c r="AF337" s="314"/>
      <c r="AG337" s="314"/>
      <c r="AH337" s="314"/>
      <c r="AI337" s="314"/>
      <c r="AJ337" s="314"/>
      <c r="AK337" s="314"/>
      <c r="AL337" s="314"/>
      <c r="AM337" s="316"/>
      <c r="AN337" s="316"/>
      <c r="AO337" s="316"/>
      <c r="AP337" s="176"/>
      <c r="AQ337" s="176"/>
      <c r="AR337" s="176"/>
      <c r="AS337" s="176"/>
      <c r="AT337" s="176"/>
      <c r="AU337" s="176"/>
      <c r="AV337" s="176"/>
      <c r="AW337" s="176"/>
      <c r="AX337" s="176"/>
      <c r="AY337" s="176"/>
      <c r="AZ337" s="176"/>
      <c r="BA337" s="176"/>
      <c r="BB337" s="176"/>
      <c r="BC337" s="176"/>
      <c r="BD337" s="176"/>
      <c r="BE337" s="176"/>
      <c r="BF337" s="317"/>
      <c r="BG337" s="176"/>
      <c r="BH337" s="176"/>
      <c r="BI337" s="314"/>
      <c r="BJ337" s="84"/>
      <c r="BK337" s="84"/>
      <c r="BL337" s="84"/>
      <c r="BM337"/>
      <c r="BN337"/>
      <c r="BO337"/>
      <c r="BP337"/>
      <c r="BQ337"/>
      <c r="BR337" s="84"/>
      <c r="BS337" s="84"/>
      <c r="BT337" s="146">
        <f t="shared" si="5"/>
        <v>47362</v>
      </c>
      <c r="BU337" s="145">
        <v>5.7271608960407498E-2</v>
      </c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</row>
    <row r="338" spans="2:83" ht="12.75" x14ac:dyDescent="0.2">
      <c r="B338" s="176"/>
      <c r="C338" s="316"/>
      <c r="D338" s="316"/>
      <c r="E338" s="316"/>
      <c r="F338" s="316"/>
      <c r="G338" s="316"/>
      <c r="H338" s="316"/>
      <c r="I338" s="316"/>
      <c r="J338" s="176"/>
      <c r="K338" s="317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14"/>
      <c r="Y338" s="314"/>
      <c r="Z338" s="314"/>
      <c r="AA338" s="314"/>
      <c r="AB338" s="314"/>
      <c r="AC338" s="314"/>
      <c r="AD338" s="314"/>
      <c r="AE338" s="314"/>
      <c r="AF338" s="314"/>
      <c r="AG338" s="314"/>
      <c r="AH338" s="314"/>
      <c r="AI338" s="314"/>
      <c r="AJ338" s="314"/>
      <c r="AK338" s="314"/>
      <c r="AL338" s="314"/>
      <c r="AM338" s="316"/>
      <c r="AN338" s="316"/>
      <c r="AO338" s="316"/>
      <c r="AP338" s="176"/>
      <c r="AQ338" s="176"/>
      <c r="AR338" s="176"/>
      <c r="AS338" s="176"/>
      <c r="AT338" s="176"/>
      <c r="AU338" s="176"/>
      <c r="AV338" s="176"/>
      <c r="AW338" s="176"/>
      <c r="AX338" s="176"/>
      <c r="AY338" s="176"/>
      <c r="AZ338" s="176"/>
      <c r="BA338" s="176"/>
      <c r="BB338" s="176"/>
      <c r="BC338" s="176"/>
      <c r="BD338" s="176"/>
      <c r="BE338" s="176"/>
      <c r="BF338" s="317"/>
      <c r="BG338" s="176"/>
      <c r="BH338" s="176"/>
      <c r="BI338" s="314"/>
      <c r="BJ338" s="84"/>
      <c r="BK338" s="84"/>
      <c r="BL338" s="84"/>
      <c r="BM338"/>
      <c r="BN338"/>
      <c r="BO338"/>
      <c r="BP338"/>
      <c r="BQ338"/>
      <c r="BR338" s="84"/>
      <c r="BS338" s="84"/>
      <c r="BT338" s="146">
        <f t="shared" si="5"/>
        <v>47392</v>
      </c>
      <c r="BU338" s="145">
        <v>5.7267677064087398E-2</v>
      </c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</row>
    <row r="339" spans="2:83" ht="12.75" x14ac:dyDescent="0.2">
      <c r="B339" s="176"/>
      <c r="C339" s="316"/>
      <c r="D339" s="316"/>
      <c r="E339" s="316"/>
      <c r="F339" s="316"/>
      <c r="G339" s="316"/>
      <c r="H339" s="316"/>
      <c r="I339" s="316"/>
      <c r="J339" s="176"/>
      <c r="K339" s="317"/>
      <c r="L339" s="316"/>
      <c r="M339" s="316"/>
      <c r="N339" s="316"/>
      <c r="O339" s="316"/>
      <c r="P339" s="316"/>
      <c r="Q339" s="316"/>
      <c r="R339" s="316"/>
      <c r="S339" s="316"/>
      <c r="T339" s="316"/>
      <c r="U339" s="316"/>
      <c r="V339" s="316"/>
      <c r="W339" s="316"/>
      <c r="X339" s="314"/>
      <c r="Y339" s="314"/>
      <c r="Z339" s="314"/>
      <c r="AA339" s="314"/>
      <c r="AB339" s="314"/>
      <c r="AC339" s="314"/>
      <c r="AD339" s="314"/>
      <c r="AE339" s="314"/>
      <c r="AF339" s="314"/>
      <c r="AG339" s="314"/>
      <c r="AH339" s="314"/>
      <c r="AI339" s="314"/>
      <c r="AJ339" s="314"/>
      <c r="AK339" s="314"/>
      <c r="AL339" s="314"/>
      <c r="AM339" s="316"/>
      <c r="AN339" s="316"/>
      <c r="AO339" s="316"/>
      <c r="AP339" s="176"/>
      <c r="AQ339" s="176"/>
      <c r="AR339" s="176"/>
      <c r="AS339" s="176"/>
      <c r="AT339" s="176"/>
      <c r="AU339" s="176"/>
      <c r="AV339" s="176"/>
      <c r="AW339" s="176"/>
      <c r="AX339" s="176"/>
      <c r="AY339" s="176"/>
      <c r="AZ339" s="176"/>
      <c r="BA339" s="176"/>
      <c r="BB339" s="176"/>
      <c r="BC339" s="176"/>
      <c r="BD339" s="176"/>
      <c r="BE339" s="176"/>
      <c r="BF339" s="317"/>
      <c r="BG339" s="176"/>
      <c r="BH339" s="176"/>
      <c r="BI339" s="314"/>
      <c r="BJ339" s="84"/>
      <c r="BK339" s="84"/>
      <c r="BL339" s="84"/>
      <c r="BM339"/>
      <c r="BN339"/>
      <c r="BO339"/>
      <c r="BP339"/>
      <c r="BQ339"/>
      <c r="BR339" s="84"/>
      <c r="BS339" s="84"/>
      <c r="BT339" s="146">
        <f t="shared" si="5"/>
        <v>47423</v>
      </c>
      <c r="BU339" s="145">
        <v>5.7263614104562599E-2</v>
      </c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</row>
    <row r="340" spans="2:83" ht="12.75" x14ac:dyDescent="0.2">
      <c r="B340" s="176"/>
      <c r="C340" s="316"/>
      <c r="D340" s="316"/>
      <c r="E340" s="316"/>
      <c r="F340" s="316"/>
      <c r="G340" s="316"/>
      <c r="H340" s="316"/>
      <c r="I340" s="316"/>
      <c r="J340" s="176"/>
      <c r="K340" s="317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14"/>
      <c r="Y340" s="314"/>
      <c r="Z340" s="314"/>
      <c r="AA340" s="314"/>
      <c r="AB340" s="314"/>
      <c r="AC340" s="314"/>
      <c r="AD340" s="314"/>
      <c r="AE340" s="314"/>
      <c r="AF340" s="314"/>
      <c r="AG340" s="314"/>
      <c r="AH340" s="314"/>
      <c r="AI340" s="314"/>
      <c r="AJ340" s="314"/>
      <c r="AK340" s="314"/>
      <c r="AL340" s="314"/>
      <c r="AM340" s="316"/>
      <c r="AN340" s="316"/>
      <c r="AO340" s="316"/>
      <c r="AP340" s="176"/>
      <c r="AQ340" s="176"/>
      <c r="AR340" s="176"/>
      <c r="AS340" s="176"/>
      <c r="AT340" s="176"/>
      <c r="AU340" s="176"/>
      <c r="AV340" s="176"/>
      <c r="AW340" s="176"/>
      <c r="AX340" s="176"/>
      <c r="AY340" s="176"/>
      <c r="AZ340" s="176"/>
      <c r="BA340" s="176"/>
      <c r="BB340" s="176"/>
      <c r="BC340" s="176"/>
      <c r="BD340" s="176"/>
      <c r="BE340" s="176"/>
      <c r="BF340" s="317"/>
      <c r="BG340" s="176"/>
      <c r="BH340" s="176"/>
      <c r="BI340" s="314"/>
      <c r="BJ340" s="84"/>
      <c r="BK340" s="84"/>
      <c r="BL340" s="84"/>
      <c r="BM340"/>
      <c r="BN340"/>
      <c r="BO340"/>
      <c r="BP340"/>
      <c r="BQ340"/>
      <c r="BR340" s="84"/>
      <c r="BS340" s="84"/>
      <c r="BT340" s="146">
        <f t="shared" si="5"/>
        <v>47453</v>
      </c>
      <c r="BU340" s="145">
        <v>5.7259682208252699E-2</v>
      </c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</row>
    <row r="341" spans="2:83" ht="12.75" x14ac:dyDescent="0.2">
      <c r="B341" s="176"/>
      <c r="C341" s="316"/>
      <c r="D341" s="316"/>
      <c r="E341" s="316"/>
      <c r="F341" s="316"/>
      <c r="G341" s="316"/>
      <c r="H341" s="316"/>
      <c r="I341" s="316"/>
      <c r="J341" s="176"/>
      <c r="K341" s="317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4"/>
      <c r="Y341" s="314"/>
      <c r="Z341" s="314"/>
      <c r="AA341" s="314"/>
      <c r="AB341" s="314"/>
      <c r="AC341" s="314"/>
      <c r="AD341" s="314"/>
      <c r="AE341" s="314"/>
      <c r="AF341" s="314"/>
      <c r="AG341" s="314"/>
      <c r="AH341" s="314"/>
      <c r="AI341" s="314"/>
      <c r="AJ341" s="314"/>
      <c r="AK341" s="314"/>
      <c r="AL341" s="314"/>
      <c r="AM341" s="316"/>
      <c r="AN341" s="316"/>
      <c r="AO341" s="316"/>
      <c r="AP341" s="176"/>
      <c r="AQ341" s="176"/>
      <c r="AR341" s="176"/>
      <c r="AS341" s="176"/>
      <c r="AT341" s="176"/>
      <c r="AU341" s="176"/>
      <c r="AV341" s="176"/>
      <c r="AW341" s="176"/>
      <c r="AX341" s="176"/>
      <c r="AY341" s="176"/>
      <c r="AZ341" s="176"/>
      <c r="BA341" s="176"/>
      <c r="BB341" s="176"/>
      <c r="BC341" s="176"/>
      <c r="BD341" s="176"/>
      <c r="BE341" s="176"/>
      <c r="BF341" s="317"/>
      <c r="BG341" s="176"/>
      <c r="BH341" s="176"/>
      <c r="BI341" s="314"/>
      <c r="BJ341" s="84"/>
      <c r="BK341" s="84"/>
      <c r="BL341" s="84"/>
      <c r="BM341"/>
      <c r="BN341"/>
      <c r="BO341"/>
      <c r="BP341"/>
      <c r="BQ341"/>
      <c r="BR341" s="84"/>
      <c r="BS341" s="84"/>
      <c r="BT341" s="146">
        <f t="shared" si="5"/>
        <v>47484</v>
      </c>
      <c r="BU341" s="145">
        <v>5.72556192487386E-2</v>
      </c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</row>
    <row r="342" spans="2:83" ht="12.75" x14ac:dyDescent="0.2">
      <c r="B342" s="176"/>
      <c r="C342" s="316"/>
      <c r="D342" s="316"/>
      <c r="E342" s="316"/>
      <c r="F342" s="316"/>
      <c r="G342" s="316"/>
      <c r="H342" s="316"/>
      <c r="I342" s="316"/>
      <c r="J342" s="176"/>
      <c r="K342" s="317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4"/>
      <c r="Y342" s="314"/>
      <c r="Z342" s="314"/>
      <c r="AA342" s="314"/>
      <c r="AB342" s="314"/>
      <c r="AC342" s="314"/>
      <c r="AD342" s="314"/>
      <c r="AE342" s="314"/>
      <c r="AF342" s="314"/>
      <c r="AG342" s="314"/>
      <c r="AH342" s="314"/>
      <c r="AI342" s="314"/>
      <c r="AJ342" s="314"/>
      <c r="AK342" s="314"/>
      <c r="AL342" s="314"/>
      <c r="AM342" s="316"/>
      <c r="AN342" s="316"/>
      <c r="AO342" s="316"/>
      <c r="AP342" s="176"/>
      <c r="AQ342" s="176"/>
      <c r="AR342" s="176"/>
      <c r="AS342" s="176"/>
      <c r="AT342" s="176"/>
      <c r="AU342" s="176"/>
      <c r="AV342" s="176"/>
      <c r="AW342" s="176"/>
      <c r="AX342" s="176"/>
      <c r="AY342" s="176"/>
      <c r="AZ342" s="176"/>
      <c r="BA342" s="176"/>
      <c r="BB342" s="176"/>
      <c r="BC342" s="176"/>
      <c r="BD342" s="176"/>
      <c r="BE342" s="176"/>
      <c r="BF342" s="317"/>
      <c r="BG342" s="176"/>
      <c r="BH342" s="176"/>
      <c r="BI342" s="314"/>
      <c r="BJ342" s="84"/>
      <c r="BK342" s="84"/>
      <c r="BL342" s="84"/>
      <c r="BM342"/>
      <c r="BN342"/>
      <c r="BO342"/>
      <c r="BP342"/>
      <c r="BQ342"/>
      <c r="BR342" s="84"/>
      <c r="BS342" s="84"/>
      <c r="BT342" s="146">
        <f t="shared" si="5"/>
        <v>47515</v>
      </c>
      <c r="BU342" s="145">
        <v>5.7251556289229302E-2</v>
      </c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</row>
    <row r="343" spans="2:83" ht="12.75" x14ac:dyDescent="0.2">
      <c r="B343" s="176"/>
      <c r="C343" s="316"/>
      <c r="D343" s="316"/>
      <c r="E343" s="316"/>
      <c r="F343" s="316"/>
      <c r="G343" s="316"/>
      <c r="H343" s="316"/>
      <c r="I343" s="316"/>
      <c r="J343" s="176"/>
      <c r="K343" s="317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14"/>
      <c r="Y343" s="314"/>
      <c r="Z343" s="314"/>
      <c r="AA343" s="314"/>
      <c r="AB343" s="314"/>
      <c r="AC343" s="314"/>
      <c r="AD343" s="314"/>
      <c r="AE343" s="314"/>
      <c r="AF343" s="314"/>
      <c r="AG343" s="314"/>
      <c r="AH343" s="314"/>
      <c r="AI343" s="314"/>
      <c r="AJ343" s="314"/>
      <c r="AK343" s="314"/>
      <c r="AL343" s="314"/>
      <c r="AM343" s="316"/>
      <c r="AN343" s="316"/>
      <c r="AO343" s="316"/>
      <c r="AP343" s="176"/>
      <c r="AQ343" s="176"/>
      <c r="AR343" s="176"/>
      <c r="AS343" s="176"/>
      <c r="AT343" s="176"/>
      <c r="AU343" s="176"/>
      <c r="AV343" s="176"/>
      <c r="AW343" s="176"/>
      <c r="AX343" s="176"/>
      <c r="AY343" s="176"/>
      <c r="AZ343" s="176"/>
      <c r="BA343" s="176"/>
      <c r="BB343" s="176"/>
      <c r="BC343" s="176"/>
      <c r="BD343" s="176"/>
      <c r="BE343" s="176"/>
      <c r="BF343" s="317"/>
      <c r="BG343" s="176"/>
      <c r="BH343" s="176"/>
      <c r="BI343" s="314"/>
      <c r="BJ343" s="84"/>
      <c r="BK343" s="84"/>
      <c r="BL343" s="84"/>
      <c r="BM343"/>
      <c r="BN343"/>
      <c r="BO343"/>
      <c r="BP343"/>
      <c r="BQ343"/>
      <c r="BR343" s="84"/>
      <c r="BS343" s="84"/>
      <c r="BT343" s="146">
        <f t="shared" si="5"/>
        <v>47543</v>
      </c>
      <c r="BU343" s="145">
        <v>5.7247886519355098E-2</v>
      </c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</row>
    <row r="344" spans="2:83" ht="12.75" x14ac:dyDescent="0.2">
      <c r="B344" s="176"/>
      <c r="C344" s="316"/>
      <c r="D344" s="316"/>
      <c r="E344" s="316"/>
      <c r="F344" s="316"/>
      <c r="G344" s="316"/>
      <c r="H344" s="316"/>
      <c r="I344" s="316"/>
      <c r="J344" s="176"/>
      <c r="K344" s="317"/>
      <c r="L344" s="316"/>
      <c r="M344" s="316"/>
      <c r="N344" s="316"/>
      <c r="O344" s="316"/>
      <c r="P344" s="316"/>
      <c r="Q344" s="316"/>
      <c r="R344" s="316"/>
      <c r="S344" s="316"/>
      <c r="T344" s="316"/>
      <c r="U344" s="316"/>
      <c r="V344" s="316"/>
      <c r="W344" s="316"/>
      <c r="X344" s="314"/>
      <c r="Y344" s="314"/>
      <c r="Z344" s="314"/>
      <c r="AA344" s="314"/>
      <c r="AB344" s="314"/>
      <c r="AC344" s="314"/>
      <c r="AD344" s="314"/>
      <c r="AE344" s="314"/>
      <c r="AF344" s="314"/>
      <c r="AG344" s="314"/>
      <c r="AH344" s="314"/>
      <c r="AI344" s="314"/>
      <c r="AJ344" s="314"/>
      <c r="AK344" s="314"/>
      <c r="AL344" s="314"/>
      <c r="AM344" s="316"/>
      <c r="AN344" s="316"/>
      <c r="AO344" s="316"/>
      <c r="AP344" s="176"/>
      <c r="AQ344" s="176"/>
      <c r="AR344" s="176"/>
      <c r="AS344" s="176"/>
      <c r="AT344" s="176"/>
      <c r="AU344" s="176"/>
      <c r="AV344" s="176"/>
      <c r="AW344" s="176"/>
      <c r="AX344" s="176"/>
      <c r="AY344" s="176"/>
      <c r="AZ344" s="176"/>
      <c r="BA344" s="176"/>
      <c r="BB344" s="176"/>
      <c r="BC344" s="176"/>
      <c r="BD344" s="176"/>
      <c r="BE344" s="176"/>
      <c r="BF344" s="317"/>
      <c r="BG344" s="176"/>
      <c r="BH344" s="176"/>
      <c r="BI344" s="314"/>
      <c r="BJ344" s="84"/>
      <c r="BK344" s="84"/>
      <c r="BL344" s="84"/>
      <c r="BM344"/>
      <c r="BN344"/>
      <c r="BO344"/>
      <c r="BP344"/>
      <c r="BQ344"/>
      <c r="BR344" s="84"/>
      <c r="BS344" s="84"/>
      <c r="BT344" s="146">
        <f t="shared" si="5"/>
        <v>47574</v>
      </c>
      <c r="BU344" s="145">
        <v>5.7243823559856501E-2</v>
      </c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</row>
    <row r="345" spans="2:83" ht="12.75" x14ac:dyDescent="0.2">
      <c r="B345" s="176"/>
      <c r="C345" s="316"/>
      <c r="D345" s="316"/>
      <c r="E345" s="316"/>
      <c r="F345" s="316"/>
      <c r="G345" s="316"/>
      <c r="H345" s="316"/>
      <c r="I345" s="316"/>
      <c r="J345" s="176"/>
      <c r="K345" s="317"/>
      <c r="L345" s="316"/>
      <c r="M345" s="316"/>
      <c r="N345" s="316"/>
      <c r="O345" s="316"/>
      <c r="P345" s="316"/>
      <c r="Q345" s="316"/>
      <c r="R345" s="316"/>
      <c r="S345" s="316"/>
      <c r="T345" s="316"/>
      <c r="U345" s="316"/>
      <c r="V345" s="316"/>
      <c r="W345" s="316"/>
      <c r="X345" s="314"/>
      <c r="Y345" s="314"/>
      <c r="Z345" s="314"/>
      <c r="AA345" s="314"/>
      <c r="AB345" s="314"/>
      <c r="AC345" s="314"/>
      <c r="AD345" s="314"/>
      <c r="AE345" s="314"/>
      <c r="AF345" s="314"/>
      <c r="AG345" s="314"/>
      <c r="AH345" s="314"/>
      <c r="AI345" s="314"/>
      <c r="AJ345" s="314"/>
      <c r="AK345" s="314"/>
      <c r="AL345" s="314"/>
      <c r="AM345" s="316"/>
      <c r="AN345" s="316"/>
      <c r="AO345" s="316"/>
      <c r="AP345" s="176"/>
      <c r="AQ345" s="176"/>
      <c r="AR345" s="176"/>
      <c r="AS345" s="176"/>
      <c r="AT345" s="176"/>
      <c r="AU345" s="176"/>
      <c r="AV345" s="176"/>
      <c r="AW345" s="176"/>
      <c r="AX345" s="176"/>
      <c r="AY345" s="176"/>
      <c r="AZ345" s="176"/>
      <c r="BA345" s="176"/>
      <c r="BB345" s="176"/>
      <c r="BC345" s="176"/>
      <c r="BD345" s="176"/>
      <c r="BE345" s="176"/>
      <c r="BF345" s="317"/>
      <c r="BG345" s="176"/>
      <c r="BH345" s="176"/>
      <c r="BI345" s="314"/>
      <c r="BJ345" s="84"/>
      <c r="BK345" s="84"/>
      <c r="BL345" s="84"/>
      <c r="BM345"/>
      <c r="BN345"/>
      <c r="BO345"/>
      <c r="BP345"/>
      <c r="BQ345"/>
      <c r="BR345" s="84"/>
      <c r="BS345" s="84"/>
      <c r="BT345" s="146">
        <f t="shared" si="5"/>
        <v>47604</v>
      </c>
      <c r="BU345" s="145">
        <v>5.7239891663572802E-2</v>
      </c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</row>
    <row r="346" spans="2:83" ht="12.75" x14ac:dyDescent="0.2">
      <c r="B346" s="176"/>
      <c r="C346" s="316"/>
      <c r="D346" s="316"/>
      <c r="E346" s="316"/>
      <c r="F346" s="316"/>
      <c r="G346" s="316"/>
      <c r="H346" s="316"/>
      <c r="I346" s="316"/>
      <c r="J346" s="176"/>
      <c r="K346" s="317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14"/>
      <c r="Y346" s="314"/>
      <c r="Z346" s="314"/>
      <c r="AA346" s="314"/>
      <c r="AB346" s="314"/>
      <c r="AC346" s="314"/>
      <c r="AD346" s="314"/>
      <c r="AE346" s="314"/>
      <c r="AF346" s="314"/>
      <c r="AG346" s="314"/>
      <c r="AH346" s="314"/>
      <c r="AI346" s="314"/>
      <c r="AJ346" s="314"/>
      <c r="AK346" s="314"/>
      <c r="AL346" s="314"/>
      <c r="AM346" s="316"/>
      <c r="AN346" s="316"/>
      <c r="AO346" s="316"/>
      <c r="AP346" s="176"/>
      <c r="AQ346" s="176"/>
      <c r="AR346" s="176"/>
      <c r="AS346" s="176"/>
      <c r="AT346" s="176"/>
      <c r="AU346" s="176"/>
      <c r="AV346" s="176"/>
      <c r="AW346" s="176"/>
      <c r="AX346" s="176"/>
      <c r="AY346" s="176"/>
      <c r="AZ346" s="176"/>
      <c r="BA346" s="176"/>
      <c r="BB346" s="176"/>
      <c r="BC346" s="176"/>
      <c r="BD346" s="176"/>
      <c r="BE346" s="176"/>
      <c r="BF346" s="317"/>
      <c r="BG346" s="176"/>
      <c r="BH346" s="176"/>
      <c r="BI346" s="314"/>
      <c r="BJ346" s="84"/>
      <c r="BK346" s="84"/>
      <c r="BL346" s="84"/>
      <c r="BM346"/>
      <c r="BN346"/>
      <c r="BO346"/>
      <c r="BP346"/>
      <c r="BQ346"/>
      <c r="BR346" s="84"/>
      <c r="BS346" s="84"/>
      <c r="BT346" s="146">
        <f t="shared" si="5"/>
        <v>47635</v>
      </c>
      <c r="BU346" s="145">
        <v>5.72358287040848E-2</v>
      </c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</row>
    <row r="347" spans="2:83" ht="12.75" x14ac:dyDescent="0.2">
      <c r="B347" s="176"/>
      <c r="C347" s="316"/>
      <c r="D347" s="316"/>
      <c r="E347" s="316"/>
      <c r="F347" s="316"/>
      <c r="G347" s="316"/>
      <c r="H347" s="316"/>
      <c r="I347" s="316"/>
      <c r="J347" s="176"/>
      <c r="K347" s="317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4"/>
      <c r="Y347" s="314"/>
      <c r="Z347" s="314"/>
      <c r="AA347" s="314"/>
      <c r="AB347" s="314"/>
      <c r="AC347" s="314"/>
      <c r="AD347" s="314"/>
      <c r="AE347" s="314"/>
      <c r="AF347" s="314"/>
      <c r="AG347" s="314"/>
      <c r="AH347" s="314"/>
      <c r="AI347" s="314"/>
      <c r="AJ347" s="314"/>
      <c r="AK347" s="314"/>
      <c r="AL347" s="314"/>
      <c r="AM347" s="316"/>
      <c r="AN347" s="316"/>
      <c r="AO347" s="316"/>
      <c r="AP347" s="176"/>
      <c r="AQ347" s="176"/>
      <c r="AR347" s="176"/>
      <c r="AS347" s="176"/>
      <c r="AT347" s="176"/>
      <c r="AU347" s="176"/>
      <c r="AV347" s="176"/>
      <c r="AW347" s="176"/>
      <c r="AX347" s="176"/>
      <c r="AY347" s="176"/>
      <c r="AZ347" s="176"/>
      <c r="BA347" s="176"/>
      <c r="BB347" s="176"/>
      <c r="BC347" s="176"/>
      <c r="BD347" s="176"/>
      <c r="BE347" s="176"/>
      <c r="BF347" s="317"/>
      <c r="BG347" s="176"/>
      <c r="BH347" s="176"/>
      <c r="BI347" s="314"/>
      <c r="BJ347" s="84"/>
      <c r="BK347" s="84"/>
      <c r="BL347" s="84"/>
      <c r="BM347"/>
      <c r="BN347"/>
      <c r="BO347"/>
      <c r="BP347"/>
      <c r="BQ347"/>
      <c r="BR347" s="84"/>
      <c r="BS347" s="84"/>
      <c r="BT347" s="146">
        <f t="shared" si="5"/>
        <v>47665</v>
      </c>
      <c r="BU347" s="145">
        <v>5.7231896807811801E-2</v>
      </c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</row>
    <row r="348" spans="2:83" ht="12.75" x14ac:dyDescent="0.2">
      <c r="B348" s="176"/>
      <c r="C348" s="316"/>
      <c r="D348" s="316"/>
      <c r="E348" s="316"/>
      <c r="F348" s="316"/>
      <c r="G348" s="316"/>
      <c r="H348" s="316"/>
      <c r="I348" s="316"/>
      <c r="J348" s="176"/>
      <c r="K348" s="317"/>
      <c r="L348" s="316"/>
      <c r="M348" s="316"/>
      <c r="N348" s="316"/>
      <c r="O348" s="316"/>
      <c r="P348" s="316"/>
      <c r="Q348" s="316"/>
      <c r="R348" s="316"/>
      <c r="S348" s="316"/>
      <c r="T348" s="316"/>
      <c r="U348" s="316"/>
      <c r="V348" s="316"/>
      <c r="W348" s="316"/>
      <c r="X348" s="314"/>
      <c r="Y348" s="314"/>
      <c r="Z348" s="314"/>
      <c r="AA348" s="314"/>
      <c r="AB348" s="314"/>
      <c r="AC348" s="314"/>
      <c r="AD348" s="314"/>
      <c r="AE348" s="314"/>
      <c r="AF348" s="314"/>
      <c r="AG348" s="314"/>
      <c r="AH348" s="314"/>
      <c r="AI348" s="314"/>
      <c r="AJ348" s="314"/>
      <c r="AK348" s="314"/>
      <c r="AL348" s="314"/>
      <c r="AM348" s="316"/>
      <c r="AN348" s="316"/>
      <c r="AO348" s="316"/>
      <c r="AP348" s="176"/>
      <c r="AQ348" s="176"/>
      <c r="AR348" s="176"/>
      <c r="AS348" s="176"/>
      <c r="AT348" s="176"/>
      <c r="AU348" s="176"/>
      <c r="AV348" s="176"/>
      <c r="AW348" s="176"/>
      <c r="AX348" s="176"/>
      <c r="AY348" s="176"/>
      <c r="AZ348" s="176"/>
      <c r="BA348" s="176"/>
      <c r="BB348" s="176"/>
      <c r="BC348" s="176"/>
      <c r="BD348" s="176"/>
      <c r="BE348" s="176"/>
      <c r="BF348" s="317"/>
      <c r="BG348" s="176"/>
      <c r="BH348" s="176"/>
      <c r="BI348" s="314"/>
      <c r="BJ348" s="84"/>
      <c r="BK348" s="84"/>
      <c r="BL348" s="84"/>
      <c r="BM348"/>
      <c r="BN348"/>
      <c r="BO348"/>
      <c r="BP348"/>
      <c r="BQ348"/>
      <c r="BR348" s="84"/>
      <c r="BS348" s="84"/>
      <c r="BT348" s="146">
        <f t="shared" si="5"/>
        <v>47696</v>
      </c>
      <c r="BU348" s="145">
        <v>5.7227833848334998E-2</v>
      </c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</row>
    <row r="349" spans="2:83" ht="12.75" x14ac:dyDescent="0.2">
      <c r="B349" s="176"/>
      <c r="C349" s="316"/>
      <c r="D349" s="316"/>
      <c r="E349" s="316"/>
      <c r="F349" s="316"/>
      <c r="G349" s="316"/>
      <c r="H349" s="316"/>
      <c r="I349" s="316"/>
      <c r="J349" s="176"/>
      <c r="K349" s="317"/>
      <c r="L349" s="316"/>
      <c r="M349" s="316"/>
      <c r="N349" s="316"/>
      <c r="O349" s="316"/>
      <c r="P349" s="316"/>
      <c r="Q349" s="316"/>
      <c r="R349" s="316"/>
      <c r="S349" s="316"/>
      <c r="T349" s="316"/>
      <c r="U349" s="316"/>
      <c r="V349" s="316"/>
      <c r="W349" s="316"/>
      <c r="X349" s="314"/>
      <c r="Y349" s="314"/>
      <c r="Z349" s="314"/>
      <c r="AA349" s="314"/>
      <c r="AB349" s="314"/>
      <c r="AC349" s="314"/>
      <c r="AD349" s="314"/>
      <c r="AE349" s="314"/>
      <c r="AF349" s="314"/>
      <c r="AG349" s="314"/>
      <c r="AH349" s="314"/>
      <c r="AI349" s="314"/>
      <c r="AJ349" s="314"/>
      <c r="AK349" s="314"/>
      <c r="AL349" s="314"/>
      <c r="AM349" s="316"/>
      <c r="AN349" s="316"/>
      <c r="AO349" s="316"/>
      <c r="AP349" s="176"/>
      <c r="AQ349" s="176"/>
      <c r="AR349" s="176"/>
      <c r="AS349" s="176"/>
      <c r="AT349" s="176"/>
      <c r="AU349" s="176"/>
      <c r="AV349" s="176"/>
      <c r="AW349" s="176"/>
      <c r="AX349" s="176"/>
      <c r="AY349" s="176"/>
      <c r="AZ349" s="176"/>
      <c r="BA349" s="176"/>
      <c r="BB349" s="176"/>
      <c r="BC349" s="176"/>
      <c r="BD349" s="176"/>
      <c r="BE349" s="176"/>
      <c r="BF349" s="317"/>
      <c r="BG349" s="176"/>
      <c r="BH349" s="176"/>
      <c r="BI349" s="314"/>
      <c r="BJ349" s="84"/>
      <c r="BK349" s="84"/>
      <c r="BL349" s="84"/>
      <c r="BM349"/>
      <c r="BN349"/>
      <c r="BO349"/>
      <c r="BP349"/>
      <c r="BQ349"/>
      <c r="BR349" s="84"/>
      <c r="BS349" s="84"/>
      <c r="BT349" s="146">
        <f t="shared" si="5"/>
        <v>47727</v>
      </c>
      <c r="BU349" s="145">
        <v>5.72237708888634E-2</v>
      </c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</row>
    <row r="350" spans="2:83" ht="12.75" x14ac:dyDescent="0.2">
      <c r="B350" s="176"/>
      <c r="C350" s="316"/>
      <c r="D350" s="316"/>
      <c r="E350" s="316"/>
      <c r="F350" s="316"/>
      <c r="G350" s="316"/>
      <c r="H350" s="316"/>
      <c r="I350" s="316"/>
      <c r="J350" s="176"/>
      <c r="K350" s="317"/>
      <c r="L350" s="316"/>
      <c r="M350" s="316"/>
      <c r="N350" s="316"/>
      <c r="O350" s="316"/>
      <c r="P350" s="316"/>
      <c r="Q350" s="316"/>
      <c r="R350" s="316"/>
      <c r="S350" s="316"/>
      <c r="T350" s="316"/>
      <c r="U350" s="316"/>
      <c r="V350" s="316"/>
      <c r="W350" s="316"/>
      <c r="X350" s="314"/>
      <c r="Y350" s="314"/>
      <c r="Z350" s="314"/>
      <c r="AA350" s="314"/>
      <c r="AB350" s="314"/>
      <c r="AC350" s="314"/>
      <c r="AD350" s="314"/>
      <c r="AE350" s="314"/>
      <c r="AF350" s="314"/>
      <c r="AG350" s="314"/>
      <c r="AH350" s="314"/>
      <c r="AI350" s="314"/>
      <c r="AJ350" s="314"/>
      <c r="AK350" s="314"/>
      <c r="AL350" s="314"/>
      <c r="AM350" s="316"/>
      <c r="AN350" s="316"/>
      <c r="AO350" s="316"/>
      <c r="AP350" s="176"/>
      <c r="AQ350" s="176"/>
      <c r="AR350" s="176"/>
      <c r="AS350" s="176"/>
      <c r="AT350" s="176"/>
      <c r="AU350" s="176"/>
      <c r="AV350" s="176"/>
      <c r="AW350" s="176"/>
      <c r="AX350" s="176"/>
      <c r="AY350" s="176"/>
      <c r="AZ350" s="176"/>
      <c r="BA350" s="176"/>
      <c r="BB350" s="176"/>
      <c r="BC350" s="176"/>
      <c r="BD350" s="176"/>
      <c r="BE350" s="176"/>
      <c r="BF350" s="317"/>
      <c r="BG350" s="176"/>
      <c r="BH350" s="176"/>
      <c r="BI350" s="314"/>
      <c r="BJ350" s="84"/>
      <c r="BK350" s="84"/>
      <c r="BL350" s="84"/>
      <c r="BM350"/>
      <c r="BN350"/>
      <c r="BO350"/>
      <c r="BP350"/>
      <c r="BQ350"/>
      <c r="BR350" s="84"/>
      <c r="BS350" s="84"/>
      <c r="BT350" s="146">
        <f t="shared" si="5"/>
        <v>47757</v>
      </c>
      <c r="BU350" s="145">
        <v>5.7219838992605999E-2</v>
      </c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</row>
    <row r="351" spans="2:83" ht="12.75" x14ac:dyDescent="0.2">
      <c r="B351" s="176"/>
      <c r="C351" s="316"/>
      <c r="D351" s="316"/>
      <c r="E351" s="316"/>
      <c r="F351" s="316"/>
      <c r="G351" s="316"/>
      <c r="H351" s="316"/>
      <c r="I351" s="316"/>
      <c r="J351" s="176"/>
      <c r="K351" s="317"/>
      <c r="L351" s="316"/>
      <c r="M351" s="316"/>
      <c r="N351" s="316"/>
      <c r="O351" s="316"/>
      <c r="P351" s="316"/>
      <c r="Q351" s="316"/>
      <c r="R351" s="316"/>
      <c r="S351" s="316"/>
      <c r="T351" s="316"/>
      <c r="U351" s="316"/>
      <c r="V351" s="316"/>
      <c r="W351" s="316"/>
      <c r="X351" s="314"/>
      <c r="Y351" s="314"/>
      <c r="Z351" s="314"/>
      <c r="AA351" s="314"/>
      <c r="AB351" s="314"/>
      <c r="AC351" s="314"/>
      <c r="AD351" s="314"/>
      <c r="AE351" s="314"/>
      <c r="AF351" s="314"/>
      <c r="AG351" s="314"/>
      <c r="AH351" s="314"/>
      <c r="AI351" s="314"/>
      <c r="AJ351" s="314"/>
      <c r="AK351" s="314"/>
      <c r="AL351" s="314"/>
      <c r="AM351" s="316"/>
      <c r="AN351" s="316"/>
      <c r="AO351" s="316"/>
      <c r="AP351" s="176"/>
      <c r="AQ351" s="176"/>
      <c r="AR351" s="176"/>
      <c r="AS351" s="176"/>
      <c r="AT351" s="176"/>
      <c r="AU351" s="176"/>
      <c r="AV351" s="176"/>
      <c r="AW351" s="176"/>
      <c r="AX351" s="176"/>
      <c r="AY351" s="176"/>
      <c r="AZ351" s="176"/>
      <c r="BA351" s="176"/>
      <c r="BB351" s="176"/>
      <c r="BC351" s="176"/>
      <c r="BD351" s="176"/>
      <c r="BE351" s="176"/>
      <c r="BF351" s="317"/>
      <c r="BG351" s="176"/>
      <c r="BH351" s="176"/>
      <c r="BI351" s="314"/>
      <c r="BJ351" s="84"/>
      <c r="BK351" s="84"/>
      <c r="BL351" s="84"/>
      <c r="BM351"/>
      <c r="BN351"/>
      <c r="BO351"/>
      <c r="BP351"/>
      <c r="BQ351"/>
      <c r="BR351" s="84"/>
      <c r="BS351" s="84"/>
      <c r="BT351" s="146">
        <f t="shared" si="5"/>
        <v>47788</v>
      </c>
      <c r="BU351" s="145">
        <v>5.7215776033145503E-2</v>
      </c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</row>
    <row r="352" spans="2:83" ht="12.75" x14ac:dyDescent="0.2">
      <c r="B352" s="176"/>
      <c r="C352" s="316"/>
      <c r="D352" s="316"/>
      <c r="E352" s="316"/>
      <c r="F352" s="316"/>
      <c r="G352" s="316"/>
      <c r="H352" s="316"/>
      <c r="I352" s="316"/>
      <c r="J352" s="176"/>
      <c r="K352" s="317"/>
      <c r="L352" s="316"/>
      <c r="M352" s="316"/>
      <c r="N352" s="316"/>
      <c r="O352" s="316"/>
      <c r="P352" s="316"/>
      <c r="Q352" s="316"/>
      <c r="R352" s="316"/>
      <c r="S352" s="316"/>
      <c r="T352" s="316"/>
      <c r="U352" s="316"/>
      <c r="V352" s="316"/>
      <c r="W352" s="316"/>
      <c r="X352" s="314"/>
      <c r="Y352" s="314"/>
      <c r="Z352" s="314"/>
      <c r="AA352" s="314"/>
      <c r="AB352" s="314"/>
      <c r="AC352" s="314"/>
      <c r="AD352" s="314"/>
      <c r="AE352" s="314"/>
      <c r="AF352" s="314"/>
      <c r="AG352" s="314"/>
      <c r="AH352" s="314"/>
      <c r="AI352" s="314"/>
      <c r="AJ352" s="314"/>
      <c r="AK352" s="314"/>
      <c r="AL352" s="314"/>
      <c r="AM352" s="316"/>
      <c r="AN352" s="316"/>
      <c r="AO352" s="316"/>
      <c r="AP352" s="176"/>
      <c r="AQ352" s="176"/>
      <c r="AR352" s="176"/>
      <c r="AS352" s="176"/>
      <c r="AT352" s="176"/>
      <c r="AU352" s="176"/>
      <c r="AV352" s="176"/>
      <c r="AW352" s="176"/>
      <c r="AX352" s="176"/>
      <c r="AY352" s="176"/>
      <c r="AZ352" s="176"/>
      <c r="BA352" s="176"/>
      <c r="BB352" s="176"/>
      <c r="BC352" s="176"/>
      <c r="BD352" s="176"/>
      <c r="BE352" s="176"/>
      <c r="BF352" s="317"/>
      <c r="BG352" s="176"/>
      <c r="BH352" s="176"/>
      <c r="BI352" s="314"/>
      <c r="BJ352" s="84"/>
      <c r="BK352" s="84"/>
      <c r="BL352" s="84"/>
      <c r="BM352"/>
      <c r="BN352"/>
      <c r="BO352"/>
      <c r="BP352"/>
      <c r="BQ352"/>
      <c r="BR352" s="84"/>
      <c r="BS352" s="84"/>
      <c r="BT352" s="146">
        <f t="shared" si="5"/>
        <v>47818</v>
      </c>
      <c r="BU352" s="145">
        <v>5.7211844136898699E-2</v>
      </c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</row>
    <row r="353" spans="2:83" ht="12.75" x14ac:dyDescent="0.2">
      <c r="B353" s="176"/>
      <c r="C353" s="316"/>
      <c r="D353" s="316"/>
      <c r="E353" s="316"/>
      <c r="F353" s="316"/>
      <c r="G353" s="316"/>
      <c r="H353" s="316"/>
      <c r="I353" s="316"/>
      <c r="J353" s="176"/>
      <c r="K353" s="317"/>
      <c r="L353" s="316"/>
      <c r="M353" s="316"/>
      <c r="N353" s="316"/>
      <c r="O353" s="316"/>
      <c r="P353" s="316"/>
      <c r="Q353" s="316"/>
      <c r="R353" s="316"/>
      <c r="S353" s="316"/>
      <c r="T353" s="316"/>
      <c r="U353" s="316"/>
      <c r="V353" s="316"/>
      <c r="W353" s="316"/>
      <c r="X353" s="314"/>
      <c r="Y353" s="314"/>
      <c r="Z353" s="314"/>
      <c r="AA353" s="314"/>
      <c r="AB353" s="314"/>
      <c r="AC353" s="314"/>
      <c r="AD353" s="314"/>
      <c r="AE353" s="314"/>
      <c r="AF353" s="314"/>
      <c r="AG353" s="314"/>
      <c r="AH353" s="314"/>
      <c r="AI353" s="314"/>
      <c r="AJ353" s="314"/>
      <c r="AK353" s="314"/>
      <c r="AL353" s="314"/>
      <c r="AM353" s="316"/>
      <c r="AN353" s="316"/>
      <c r="AO353" s="316"/>
      <c r="AP353" s="176"/>
      <c r="AQ353" s="176"/>
      <c r="AR353" s="176"/>
      <c r="AS353" s="176"/>
      <c r="AT353" s="176"/>
      <c r="AU353" s="176"/>
      <c r="AV353" s="176"/>
      <c r="AW353" s="176"/>
      <c r="AX353" s="176"/>
      <c r="AY353" s="176"/>
      <c r="AZ353" s="176"/>
      <c r="BA353" s="176"/>
      <c r="BB353" s="176"/>
      <c r="BC353" s="176"/>
      <c r="BD353" s="176"/>
      <c r="BE353" s="176"/>
      <c r="BF353" s="317"/>
      <c r="BG353" s="176"/>
      <c r="BH353" s="176"/>
      <c r="BI353" s="314"/>
      <c r="BJ353" s="84"/>
      <c r="BK353" s="84"/>
      <c r="BL353" s="84"/>
      <c r="BM353"/>
      <c r="BN353"/>
      <c r="BO353"/>
      <c r="BP353"/>
      <c r="BQ353"/>
      <c r="BR353" s="84"/>
      <c r="BS353" s="84"/>
      <c r="BT353" s="146">
        <f t="shared" si="5"/>
        <v>47849</v>
      </c>
      <c r="BU353" s="145">
        <v>5.72077811774485E-2</v>
      </c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</row>
    <row r="354" spans="2:83" ht="12.75" x14ac:dyDescent="0.2">
      <c r="B354" s="176"/>
      <c r="C354" s="316"/>
      <c r="D354" s="316"/>
      <c r="E354" s="316"/>
      <c r="F354" s="316"/>
      <c r="G354" s="316"/>
      <c r="H354" s="316"/>
      <c r="I354" s="316"/>
      <c r="J354" s="176"/>
      <c r="K354" s="317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14"/>
      <c r="Y354" s="314"/>
      <c r="Z354" s="314"/>
      <c r="AA354" s="314"/>
      <c r="AB354" s="314"/>
      <c r="AC354" s="314"/>
      <c r="AD354" s="314"/>
      <c r="AE354" s="314"/>
      <c r="AF354" s="314"/>
      <c r="AG354" s="314"/>
      <c r="AH354" s="314"/>
      <c r="AI354" s="314"/>
      <c r="AJ354" s="314"/>
      <c r="AK354" s="314"/>
      <c r="AL354" s="314"/>
      <c r="AM354" s="316"/>
      <c r="AN354" s="316"/>
      <c r="AO354" s="316"/>
      <c r="AP354" s="176"/>
      <c r="AQ354" s="176"/>
      <c r="AR354" s="176"/>
      <c r="AS354" s="176"/>
      <c r="AT354" s="176"/>
      <c r="AU354" s="176"/>
      <c r="AV354" s="176"/>
      <c r="AW354" s="176"/>
      <c r="AX354" s="176"/>
      <c r="AY354" s="176"/>
      <c r="AZ354" s="176"/>
      <c r="BA354" s="176"/>
      <c r="BB354" s="176"/>
      <c r="BC354" s="176"/>
      <c r="BD354" s="176"/>
      <c r="BE354" s="176"/>
      <c r="BF354" s="317"/>
      <c r="BG354" s="176"/>
      <c r="BH354" s="176"/>
      <c r="BI354" s="314"/>
      <c r="BJ354" s="84"/>
      <c r="BK354" s="84"/>
      <c r="BL354" s="84"/>
      <c r="BM354"/>
      <c r="BN354"/>
      <c r="BO354"/>
      <c r="BP354"/>
      <c r="BQ354"/>
      <c r="BR354" s="84"/>
      <c r="BS354" s="84"/>
      <c r="BT354" s="146">
        <f t="shared" si="5"/>
        <v>47880</v>
      </c>
      <c r="BU354" s="145">
        <v>5.7203718218004497E-2</v>
      </c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</row>
    <row r="355" spans="2:83" ht="12.75" x14ac:dyDescent="0.2">
      <c r="B355" s="176"/>
      <c r="C355" s="316"/>
      <c r="D355" s="316"/>
      <c r="E355" s="316"/>
      <c r="F355" s="316"/>
      <c r="G355" s="316"/>
      <c r="H355" s="316"/>
      <c r="I355" s="316"/>
      <c r="J355" s="176"/>
      <c r="K355" s="317"/>
      <c r="L355" s="316"/>
      <c r="M355" s="316"/>
      <c r="N355" s="316"/>
      <c r="O355" s="316"/>
      <c r="P355" s="316"/>
      <c r="Q355" s="316"/>
      <c r="R355" s="316"/>
      <c r="S355" s="316"/>
      <c r="T355" s="316"/>
      <c r="U355" s="316"/>
      <c r="V355" s="316"/>
      <c r="W355" s="316"/>
      <c r="X355" s="314"/>
      <c r="Y355" s="314"/>
      <c r="Z355" s="314"/>
      <c r="AA355" s="314"/>
      <c r="AB355" s="314"/>
      <c r="AC355" s="314"/>
      <c r="AD355" s="314"/>
      <c r="AE355" s="314"/>
      <c r="AF355" s="314"/>
      <c r="AG355" s="314"/>
      <c r="AH355" s="314"/>
      <c r="AI355" s="314"/>
      <c r="AJ355" s="314"/>
      <c r="AK355" s="314"/>
      <c r="AL355" s="314"/>
      <c r="AM355" s="316"/>
      <c r="AN355" s="316"/>
      <c r="AO355" s="316"/>
      <c r="AP355" s="176"/>
      <c r="AQ355" s="176"/>
      <c r="AR355" s="176"/>
      <c r="AS355" s="176"/>
      <c r="AT355" s="176"/>
      <c r="AU355" s="176"/>
      <c r="AV355" s="176"/>
      <c r="AW355" s="176"/>
      <c r="AX355" s="176"/>
      <c r="AY355" s="176"/>
      <c r="AZ355" s="176"/>
      <c r="BA355" s="176"/>
      <c r="BB355" s="176"/>
      <c r="BC355" s="176"/>
      <c r="BD355" s="176"/>
      <c r="BE355" s="176"/>
      <c r="BF355" s="317"/>
      <c r="BG355" s="176"/>
      <c r="BH355" s="176"/>
      <c r="BI355" s="314"/>
      <c r="BJ355" s="84"/>
      <c r="BK355" s="84"/>
      <c r="BL355" s="84"/>
      <c r="BM355"/>
      <c r="BN355"/>
      <c r="BO355"/>
      <c r="BP355"/>
      <c r="BQ355"/>
      <c r="BR355" s="84"/>
      <c r="BS355" s="84"/>
      <c r="BT355" s="146">
        <f t="shared" si="5"/>
        <v>47908</v>
      </c>
      <c r="BU355" s="145">
        <v>5.7200048448188497E-2</v>
      </c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</row>
    <row r="356" spans="2:83" ht="12.75" x14ac:dyDescent="0.2">
      <c r="B356" s="176"/>
      <c r="C356" s="316"/>
      <c r="D356" s="316"/>
      <c r="E356" s="316"/>
      <c r="F356" s="316"/>
      <c r="G356" s="316"/>
      <c r="H356" s="316"/>
      <c r="I356" s="316"/>
      <c r="J356" s="176"/>
      <c r="K356" s="317"/>
      <c r="L356" s="316"/>
      <c r="M356" s="316"/>
      <c r="N356" s="316"/>
      <c r="O356" s="316"/>
      <c r="P356" s="316"/>
      <c r="Q356" s="316"/>
      <c r="R356" s="316"/>
      <c r="S356" s="316"/>
      <c r="T356" s="316"/>
      <c r="U356" s="316"/>
      <c r="V356" s="316"/>
      <c r="W356" s="316"/>
      <c r="X356" s="314"/>
      <c r="Y356" s="314"/>
      <c r="Z356" s="314"/>
      <c r="AA356" s="314"/>
      <c r="AB356" s="314"/>
      <c r="AC356" s="314"/>
      <c r="AD356" s="314"/>
      <c r="AE356" s="314"/>
      <c r="AF356" s="314"/>
      <c r="AG356" s="314"/>
      <c r="AH356" s="314"/>
      <c r="AI356" s="314"/>
      <c r="AJ356" s="314"/>
      <c r="AK356" s="314"/>
      <c r="AL356" s="314"/>
      <c r="AM356" s="316"/>
      <c r="AN356" s="316"/>
      <c r="AO356" s="316"/>
      <c r="AP356" s="176"/>
      <c r="AQ356" s="176"/>
      <c r="AR356" s="176"/>
      <c r="AS356" s="176"/>
      <c r="AT356" s="176"/>
      <c r="AU356" s="176"/>
      <c r="AV356" s="176"/>
      <c r="AW356" s="176"/>
      <c r="AX356" s="176"/>
      <c r="AY356" s="176"/>
      <c r="AZ356" s="176"/>
      <c r="BA356" s="176"/>
      <c r="BB356" s="176"/>
      <c r="BC356" s="176"/>
      <c r="BD356" s="176"/>
      <c r="BE356" s="176"/>
      <c r="BF356" s="317"/>
      <c r="BG356" s="176"/>
      <c r="BH356" s="176"/>
      <c r="BI356" s="314"/>
      <c r="BJ356" s="84"/>
      <c r="BK356" s="84"/>
      <c r="BL356" s="84"/>
      <c r="BM356"/>
      <c r="BN356"/>
      <c r="BO356"/>
      <c r="BP356"/>
      <c r="BQ356"/>
      <c r="BR356" s="84"/>
      <c r="BS356" s="84"/>
      <c r="BT356" s="146">
        <f t="shared" si="5"/>
        <v>47939</v>
      </c>
      <c r="BU356" s="145">
        <v>5.7195985488754701E-2</v>
      </c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</row>
    <row r="357" spans="2:83" ht="12.75" x14ac:dyDescent="0.2">
      <c r="B357" s="176"/>
      <c r="C357" s="316"/>
      <c r="D357" s="316"/>
      <c r="E357" s="316"/>
      <c r="F357" s="316"/>
      <c r="G357" s="316"/>
      <c r="H357" s="316"/>
      <c r="I357" s="316"/>
      <c r="J357" s="176"/>
      <c r="K357" s="317"/>
      <c r="L357" s="316"/>
      <c r="M357" s="316"/>
      <c r="N357" s="316"/>
      <c r="O357" s="316"/>
      <c r="P357" s="316"/>
      <c r="Q357" s="316"/>
      <c r="R357" s="316"/>
      <c r="S357" s="316"/>
      <c r="T357" s="316"/>
      <c r="U357" s="316"/>
      <c r="V357" s="316"/>
      <c r="W357" s="316"/>
      <c r="X357" s="314"/>
      <c r="Y357" s="314"/>
      <c r="Z357" s="314"/>
      <c r="AA357" s="314"/>
      <c r="AB357" s="314"/>
      <c r="AC357" s="314"/>
      <c r="AD357" s="314"/>
      <c r="AE357" s="314"/>
      <c r="AF357" s="314"/>
      <c r="AG357" s="314"/>
      <c r="AH357" s="314"/>
      <c r="AI357" s="314"/>
      <c r="AJ357" s="314"/>
      <c r="AK357" s="314"/>
      <c r="AL357" s="314"/>
      <c r="AM357" s="316"/>
      <c r="AN357" s="316"/>
      <c r="AO357" s="316"/>
      <c r="AP357" s="176"/>
      <c r="AQ357" s="176"/>
      <c r="AR357" s="176"/>
      <c r="AS357" s="176"/>
      <c r="AT357" s="176"/>
      <c r="AU357" s="176"/>
      <c r="AV357" s="176"/>
      <c r="AW357" s="176"/>
      <c r="AX357" s="176"/>
      <c r="AY357" s="176"/>
      <c r="AZ357" s="176"/>
      <c r="BA357" s="176"/>
      <c r="BB357" s="176"/>
      <c r="BC357" s="176"/>
      <c r="BD357" s="176"/>
      <c r="BE357" s="176"/>
      <c r="BF357" s="317"/>
      <c r="BG357" s="176"/>
      <c r="BH357" s="176"/>
      <c r="BI357" s="314"/>
      <c r="BJ357" s="84"/>
      <c r="BK357" s="84"/>
      <c r="BL357" s="84"/>
      <c r="BM357"/>
      <c r="BN357"/>
      <c r="BO357"/>
      <c r="BP357"/>
      <c r="BQ357"/>
      <c r="BR357" s="84"/>
      <c r="BS357" s="84"/>
      <c r="BT357" s="146">
        <f t="shared" si="5"/>
        <v>47969</v>
      </c>
      <c r="BU357" s="145">
        <v>5.7192053592533702E-2</v>
      </c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</row>
    <row r="358" spans="2:83" ht="12.75" x14ac:dyDescent="0.2">
      <c r="B358" s="176"/>
      <c r="C358" s="316"/>
      <c r="D358" s="316"/>
      <c r="E358" s="316"/>
      <c r="F358" s="316"/>
      <c r="G358" s="316"/>
      <c r="H358" s="316"/>
      <c r="I358" s="316"/>
      <c r="J358" s="176"/>
      <c r="K358" s="317"/>
      <c r="L358" s="316"/>
      <c r="M358" s="316"/>
      <c r="N358" s="316"/>
      <c r="O358" s="316"/>
      <c r="P358" s="316"/>
      <c r="Q358" s="316"/>
      <c r="R358" s="316"/>
      <c r="S358" s="316"/>
      <c r="T358" s="316"/>
      <c r="U358" s="316"/>
      <c r="V358" s="316"/>
      <c r="W358" s="316"/>
      <c r="X358" s="314"/>
      <c r="Y358" s="314"/>
      <c r="Z358" s="314"/>
      <c r="AA358" s="314"/>
      <c r="AB358" s="314"/>
      <c r="AC358" s="314"/>
      <c r="AD358" s="314"/>
      <c r="AE358" s="314"/>
      <c r="AF358" s="314"/>
      <c r="AG358" s="314"/>
      <c r="AH358" s="314"/>
      <c r="AI358" s="314"/>
      <c r="AJ358" s="314"/>
      <c r="AK358" s="314"/>
      <c r="AL358" s="314"/>
      <c r="AM358" s="316"/>
      <c r="AN358" s="316"/>
      <c r="AO358" s="316"/>
      <c r="AP358" s="176"/>
      <c r="AQ358" s="176"/>
      <c r="AR358" s="176"/>
      <c r="AS358" s="176"/>
      <c r="AT358" s="176"/>
      <c r="AU358" s="176"/>
      <c r="AV358" s="176"/>
      <c r="AW358" s="176"/>
      <c r="AX358" s="176"/>
      <c r="AY358" s="176"/>
      <c r="AZ358" s="176"/>
      <c r="BA358" s="176"/>
      <c r="BB358" s="176"/>
      <c r="BC358" s="176"/>
      <c r="BD358" s="176"/>
      <c r="BE358" s="176"/>
      <c r="BF358" s="317"/>
      <c r="BG358" s="176"/>
      <c r="BH358" s="176"/>
      <c r="BI358" s="314"/>
      <c r="BJ358" s="84"/>
      <c r="BK358" s="84"/>
      <c r="BL358" s="84"/>
      <c r="BM358"/>
      <c r="BN358"/>
      <c r="BO358"/>
      <c r="BP358"/>
      <c r="BQ358"/>
      <c r="BR358" s="84"/>
      <c r="BS358" s="84"/>
      <c r="BT358" s="146">
        <f t="shared" si="5"/>
        <v>48000</v>
      </c>
      <c r="BU358" s="145">
        <v>5.71879906331101E-2</v>
      </c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</row>
    <row r="359" spans="2:83" ht="12.75" x14ac:dyDescent="0.2">
      <c r="B359" s="176"/>
      <c r="C359" s="316"/>
      <c r="D359" s="316"/>
      <c r="E359" s="316"/>
      <c r="F359" s="316"/>
      <c r="G359" s="316"/>
      <c r="H359" s="316"/>
      <c r="I359" s="316"/>
      <c r="J359" s="176"/>
      <c r="K359" s="317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14"/>
      <c r="Y359" s="314"/>
      <c r="Z359" s="314"/>
      <c r="AA359" s="314"/>
      <c r="AB359" s="314"/>
      <c r="AC359" s="314"/>
      <c r="AD359" s="314"/>
      <c r="AE359" s="314"/>
      <c r="AF359" s="314"/>
      <c r="AG359" s="314"/>
      <c r="AH359" s="314"/>
      <c r="AI359" s="314"/>
      <c r="AJ359" s="314"/>
      <c r="AK359" s="314"/>
      <c r="AL359" s="314"/>
      <c r="AM359" s="316"/>
      <c r="AN359" s="316"/>
      <c r="AO359" s="316"/>
      <c r="AP359" s="176"/>
      <c r="AQ359" s="176"/>
      <c r="AR359" s="176"/>
      <c r="AS359" s="176"/>
      <c r="AT359" s="176"/>
      <c r="AU359" s="176"/>
      <c r="AV359" s="176"/>
      <c r="AW359" s="176"/>
      <c r="AX359" s="176"/>
      <c r="AY359" s="176"/>
      <c r="AZ359" s="176"/>
      <c r="BA359" s="176"/>
      <c r="BB359" s="176"/>
      <c r="BC359" s="176"/>
      <c r="BD359" s="176"/>
      <c r="BE359" s="176"/>
      <c r="BF359" s="317"/>
      <c r="BG359" s="176"/>
      <c r="BH359" s="176"/>
      <c r="BI359" s="314"/>
      <c r="BJ359" s="84"/>
      <c r="BK359" s="84"/>
      <c r="BL359" s="84"/>
      <c r="BM359"/>
      <c r="BN359"/>
      <c r="BO359"/>
      <c r="BP359"/>
      <c r="BQ359"/>
      <c r="BR359" s="84"/>
      <c r="BS359" s="84"/>
      <c r="BT359" s="146">
        <f t="shared" si="5"/>
        <v>48030</v>
      </c>
      <c r="BU359" s="145">
        <v>5.7184058736899697E-2</v>
      </c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</row>
    <row r="360" spans="2:83" ht="12.75" x14ac:dyDescent="0.2">
      <c r="B360" s="176"/>
      <c r="C360" s="316"/>
      <c r="D360" s="316"/>
      <c r="E360" s="316"/>
      <c r="F360" s="316"/>
      <c r="G360" s="316"/>
      <c r="H360" s="316"/>
      <c r="I360" s="316"/>
      <c r="J360" s="176"/>
      <c r="K360" s="317"/>
      <c r="L360" s="316"/>
      <c r="M360" s="316"/>
      <c r="N360" s="316"/>
      <c r="O360" s="316"/>
      <c r="P360" s="316"/>
      <c r="Q360" s="316"/>
      <c r="R360" s="316"/>
      <c r="S360" s="316"/>
      <c r="T360" s="316"/>
      <c r="U360" s="316"/>
      <c r="V360" s="316"/>
      <c r="W360" s="316"/>
      <c r="X360" s="314"/>
      <c r="Y360" s="314"/>
      <c r="Z360" s="314"/>
      <c r="AA360" s="314"/>
      <c r="AB360" s="314"/>
      <c r="AC360" s="314"/>
      <c r="AD360" s="314"/>
      <c r="AE360" s="314"/>
      <c r="AF360" s="314"/>
      <c r="AG360" s="314"/>
      <c r="AH360" s="314"/>
      <c r="AI360" s="314"/>
      <c r="AJ360" s="314"/>
      <c r="AK360" s="314"/>
      <c r="AL360" s="314"/>
      <c r="AM360" s="316"/>
      <c r="AN360" s="316"/>
      <c r="AO360" s="316"/>
      <c r="AP360" s="176"/>
      <c r="AQ360" s="176"/>
      <c r="AR360" s="176"/>
      <c r="AS360" s="176"/>
      <c r="AT360" s="176"/>
      <c r="AU360" s="176"/>
      <c r="AV360" s="176"/>
      <c r="AW360" s="176"/>
      <c r="AX360" s="176"/>
      <c r="AY360" s="176"/>
      <c r="AZ360" s="176"/>
      <c r="BA360" s="176"/>
      <c r="BB360" s="176"/>
      <c r="BC360" s="176"/>
      <c r="BD360" s="176"/>
      <c r="BE360" s="176"/>
      <c r="BF360" s="317"/>
      <c r="BG360" s="176"/>
      <c r="BH360" s="176"/>
      <c r="BI360" s="314"/>
      <c r="BJ360" s="84"/>
      <c r="BK360" s="84"/>
      <c r="BL360" s="84"/>
      <c r="BM360"/>
      <c r="BN360"/>
      <c r="BO360"/>
      <c r="BP360"/>
      <c r="BQ360"/>
      <c r="BR360" s="84"/>
      <c r="BS360" s="84"/>
      <c r="BT360" s="146">
        <f t="shared" si="5"/>
        <v>48061</v>
      </c>
      <c r="BU360" s="145">
        <v>5.7179995777487197E-2</v>
      </c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</row>
    <row r="361" spans="2:83" ht="12.75" x14ac:dyDescent="0.2">
      <c r="B361" s="176"/>
      <c r="C361" s="316"/>
      <c r="D361" s="316"/>
      <c r="E361" s="316"/>
      <c r="F361" s="316"/>
      <c r="G361" s="316"/>
      <c r="H361" s="316"/>
      <c r="I361" s="316"/>
      <c r="J361" s="176"/>
      <c r="K361" s="317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14"/>
      <c r="Y361" s="314"/>
      <c r="Z361" s="314"/>
      <c r="AA361" s="314"/>
      <c r="AB361" s="314"/>
      <c r="AC361" s="314"/>
      <c r="AD361" s="314"/>
      <c r="AE361" s="314"/>
      <c r="AF361" s="314"/>
      <c r="AG361" s="314"/>
      <c r="AH361" s="314"/>
      <c r="AI361" s="314"/>
      <c r="AJ361" s="314"/>
      <c r="AK361" s="314"/>
      <c r="AL361" s="314"/>
      <c r="AM361" s="316"/>
      <c r="AN361" s="316"/>
      <c r="AO361" s="316"/>
      <c r="AP361" s="176"/>
      <c r="AQ361" s="176"/>
      <c r="AR361" s="176"/>
      <c r="AS361" s="176"/>
      <c r="AT361" s="176"/>
      <c r="AU361" s="176"/>
      <c r="AV361" s="176"/>
      <c r="AW361" s="176"/>
      <c r="AX361" s="176"/>
      <c r="AY361" s="176"/>
      <c r="AZ361" s="176"/>
      <c r="BA361" s="176"/>
      <c r="BB361" s="176"/>
      <c r="BC361" s="176"/>
      <c r="BD361" s="176"/>
      <c r="BE361" s="176"/>
      <c r="BF361" s="317"/>
      <c r="BG361" s="176"/>
      <c r="BH361" s="176"/>
      <c r="BI361" s="314"/>
      <c r="BJ361" s="84"/>
      <c r="BK361" s="84"/>
      <c r="BL361" s="84"/>
      <c r="BM361"/>
      <c r="BN361"/>
      <c r="BO361"/>
      <c r="BP361"/>
      <c r="BQ361"/>
      <c r="BR361" s="84"/>
      <c r="BS361" s="84"/>
      <c r="BT361" s="146">
        <f t="shared" si="5"/>
        <v>48092</v>
      </c>
      <c r="BU361" s="145">
        <v>5.7175932818080998E-2</v>
      </c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</row>
    <row r="362" spans="2:83" ht="12.75" x14ac:dyDescent="0.2">
      <c r="B362" s="176"/>
      <c r="C362" s="316"/>
      <c r="D362" s="316"/>
      <c r="E362" s="316"/>
      <c r="F362" s="316"/>
      <c r="G362" s="316"/>
      <c r="H362" s="316"/>
      <c r="I362" s="316"/>
      <c r="J362" s="176"/>
      <c r="K362" s="317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14"/>
      <c r="Y362" s="314"/>
      <c r="Z362" s="314"/>
      <c r="AA362" s="314"/>
      <c r="AB362" s="314"/>
      <c r="AC362" s="314"/>
      <c r="AD362" s="314"/>
      <c r="AE362" s="314"/>
      <c r="AF362" s="314"/>
      <c r="AG362" s="314"/>
      <c r="AH362" s="314"/>
      <c r="AI362" s="314"/>
      <c r="AJ362" s="314"/>
      <c r="AK362" s="314"/>
      <c r="AL362" s="314"/>
      <c r="AM362" s="316"/>
      <c r="AN362" s="316"/>
      <c r="AO362" s="316"/>
      <c r="AP362" s="176"/>
      <c r="AQ362" s="176"/>
      <c r="AR362" s="176"/>
      <c r="AS362" s="176"/>
      <c r="AT362" s="176"/>
      <c r="AU362" s="176"/>
      <c r="AV362" s="176"/>
      <c r="AW362" s="176"/>
      <c r="AX362" s="176"/>
      <c r="AY362" s="176"/>
      <c r="AZ362" s="176"/>
      <c r="BA362" s="176"/>
      <c r="BB362" s="176"/>
      <c r="BC362" s="176"/>
      <c r="BD362" s="176"/>
      <c r="BE362" s="176"/>
      <c r="BF362" s="317"/>
      <c r="BG362" s="176"/>
      <c r="BH362" s="176"/>
      <c r="BI362" s="314"/>
      <c r="BJ362" s="84"/>
      <c r="BK362" s="84"/>
      <c r="BL362" s="84"/>
      <c r="BM362"/>
      <c r="BN362"/>
      <c r="BO362"/>
      <c r="BP362"/>
      <c r="BQ362"/>
      <c r="BR362" s="84"/>
      <c r="BS362" s="84"/>
      <c r="BT362" s="146">
        <f t="shared" si="5"/>
        <v>48122</v>
      </c>
      <c r="BU362" s="145">
        <v>5.71720009218857E-2</v>
      </c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</row>
    <row r="363" spans="2:83" ht="12.75" x14ac:dyDescent="0.2">
      <c r="B363" s="176"/>
      <c r="C363" s="316"/>
      <c r="D363" s="316"/>
      <c r="E363" s="316"/>
      <c r="F363" s="316"/>
      <c r="G363" s="316"/>
      <c r="H363" s="316"/>
      <c r="I363" s="316"/>
      <c r="J363" s="176"/>
      <c r="K363" s="317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4"/>
      <c r="Y363" s="314"/>
      <c r="Z363" s="314"/>
      <c r="AA363" s="314"/>
      <c r="AB363" s="314"/>
      <c r="AC363" s="314"/>
      <c r="AD363" s="314"/>
      <c r="AE363" s="314"/>
      <c r="AF363" s="314"/>
      <c r="AG363" s="314"/>
      <c r="AH363" s="314"/>
      <c r="AI363" s="314"/>
      <c r="AJ363" s="314"/>
      <c r="AK363" s="314"/>
      <c r="AL363" s="314"/>
      <c r="AM363" s="316"/>
      <c r="AN363" s="316"/>
      <c r="AO363" s="316"/>
      <c r="AP363" s="176"/>
      <c r="AQ363" s="176"/>
      <c r="AR363" s="176"/>
      <c r="AS363" s="176"/>
      <c r="AT363" s="176"/>
      <c r="AU363" s="176"/>
      <c r="AV363" s="176"/>
      <c r="AW363" s="176"/>
      <c r="AX363" s="176"/>
      <c r="AY363" s="176"/>
      <c r="AZ363" s="176"/>
      <c r="BA363" s="176"/>
      <c r="BB363" s="176"/>
      <c r="BC363" s="176"/>
      <c r="BD363" s="176"/>
      <c r="BE363" s="176"/>
      <c r="BF363" s="317"/>
      <c r="BG363" s="176"/>
      <c r="BH363" s="176"/>
      <c r="BI363" s="314"/>
      <c r="BJ363" s="84"/>
      <c r="BK363" s="84"/>
      <c r="BL363" s="84"/>
      <c r="BM363"/>
      <c r="BN363"/>
      <c r="BO363"/>
      <c r="BP363"/>
      <c r="BQ363"/>
      <c r="BR363" s="84"/>
      <c r="BS363" s="84"/>
      <c r="BT363" s="146">
        <f t="shared" si="5"/>
        <v>48153</v>
      </c>
      <c r="BU363" s="145">
        <v>5.7167937962490097E-2</v>
      </c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</row>
    <row r="364" spans="2:83" ht="12.75" x14ac:dyDescent="0.2">
      <c r="B364" s="176"/>
      <c r="C364" s="316"/>
      <c r="D364" s="316"/>
      <c r="E364" s="316"/>
      <c r="F364" s="316"/>
      <c r="G364" s="316"/>
      <c r="H364" s="316"/>
      <c r="I364" s="316"/>
      <c r="J364" s="176"/>
      <c r="K364" s="317"/>
      <c r="L364" s="316"/>
      <c r="M364" s="316"/>
      <c r="N364" s="316"/>
      <c r="O364" s="316"/>
      <c r="P364" s="316"/>
      <c r="Q364" s="316"/>
      <c r="R364" s="316"/>
      <c r="S364" s="316"/>
      <c r="T364" s="316"/>
      <c r="U364" s="316"/>
      <c r="V364" s="316"/>
      <c r="W364" s="316"/>
      <c r="X364" s="314"/>
      <c r="Y364" s="314"/>
      <c r="Z364" s="314"/>
      <c r="AA364" s="314"/>
      <c r="AB364" s="314"/>
      <c r="AC364" s="314"/>
      <c r="AD364" s="314"/>
      <c r="AE364" s="314"/>
      <c r="AF364" s="314"/>
      <c r="AG364" s="314"/>
      <c r="AH364" s="314"/>
      <c r="AI364" s="314"/>
      <c r="AJ364" s="314"/>
      <c r="AK364" s="314"/>
      <c r="AL364" s="314"/>
      <c r="AM364" s="316"/>
      <c r="AN364" s="316"/>
      <c r="AO364" s="316"/>
      <c r="AP364" s="176"/>
      <c r="AQ364" s="176"/>
      <c r="AR364" s="176"/>
      <c r="AS364" s="176"/>
      <c r="AT364" s="176"/>
      <c r="AU364" s="176"/>
      <c r="AV364" s="176"/>
      <c r="AW364" s="176"/>
      <c r="AX364" s="176"/>
      <c r="AY364" s="176"/>
      <c r="AZ364" s="176"/>
      <c r="BA364" s="176"/>
      <c r="BB364" s="176"/>
      <c r="BC364" s="176"/>
      <c r="BD364" s="176"/>
      <c r="BE364" s="176"/>
      <c r="BF364" s="317"/>
      <c r="BG364" s="176"/>
      <c r="BH364" s="176"/>
      <c r="BI364" s="314"/>
      <c r="BJ364" s="84"/>
      <c r="BK364" s="84"/>
      <c r="BL364" s="84"/>
      <c r="BM364"/>
      <c r="BN364"/>
      <c r="BO364"/>
      <c r="BP364"/>
      <c r="BQ364"/>
      <c r="BR364" s="84"/>
      <c r="BS364" s="84"/>
      <c r="BT364" s="84"/>
      <c r="BU364" s="145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</row>
    <row r="365" spans="2:83" ht="12.75" x14ac:dyDescent="0.2">
      <c r="B365" s="176"/>
      <c r="C365" s="316"/>
      <c r="D365" s="316"/>
      <c r="E365" s="316"/>
      <c r="F365" s="316"/>
      <c r="G365" s="316"/>
      <c r="H365" s="316"/>
      <c r="I365" s="316"/>
      <c r="J365" s="176"/>
      <c r="K365" s="317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14"/>
      <c r="Y365" s="314"/>
      <c r="Z365" s="314"/>
      <c r="AA365" s="314"/>
      <c r="AB365" s="314"/>
      <c r="AC365" s="314"/>
      <c r="AD365" s="314"/>
      <c r="AE365" s="314"/>
      <c r="AF365" s="314"/>
      <c r="AG365" s="314"/>
      <c r="AH365" s="314"/>
      <c r="AI365" s="314"/>
      <c r="AJ365" s="314"/>
      <c r="AK365" s="314"/>
      <c r="AL365" s="314"/>
      <c r="AM365" s="316"/>
      <c r="AN365" s="316"/>
      <c r="AO365" s="316"/>
      <c r="AP365" s="176"/>
      <c r="AQ365" s="176"/>
      <c r="AR365" s="176"/>
      <c r="AS365" s="176"/>
      <c r="AT365" s="176"/>
      <c r="AU365" s="176"/>
      <c r="AV365" s="176"/>
      <c r="AW365" s="176"/>
      <c r="AX365" s="176"/>
      <c r="AY365" s="176"/>
      <c r="AZ365" s="176"/>
      <c r="BA365" s="176"/>
      <c r="BB365" s="176"/>
      <c r="BC365" s="176"/>
      <c r="BD365" s="176"/>
      <c r="BE365" s="176"/>
      <c r="BF365" s="317"/>
      <c r="BG365" s="176"/>
      <c r="BH365" s="176"/>
      <c r="BI365" s="314"/>
      <c r="BJ365" s="84"/>
      <c r="BK365" s="84"/>
      <c r="BL365" s="84"/>
      <c r="BM365"/>
      <c r="BN365"/>
      <c r="BO365"/>
      <c r="BP365"/>
      <c r="BQ365"/>
      <c r="BR365" s="84"/>
      <c r="BS365" s="84"/>
      <c r="BT365" s="84"/>
      <c r="BU365" s="145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</row>
    <row r="366" spans="2:83" ht="12.75" x14ac:dyDescent="0.2">
      <c r="B366" s="176"/>
      <c r="C366" s="316"/>
      <c r="D366" s="316"/>
      <c r="E366" s="316"/>
      <c r="F366" s="316"/>
      <c r="G366" s="316"/>
      <c r="H366" s="316"/>
      <c r="I366" s="316"/>
      <c r="J366" s="176"/>
      <c r="K366" s="317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14"/>
      <c r="Y366" s="314"/>
      <c r="Z366" s="314"/>
      <c r="AA366" s="314"/>
      <c r="AB366" s="314"/>
      <c r="AC366" s="314"/>
      <c r="AD366" s="314"/>
      <c r="AE366" s="314"/>
      <c r="AF366" s="314"/>
      <c r="AG366" s="314"/>
      <c r="AH366" s="314"/>
      <c r="AI366" s="314"/>
      <c r="AJ366" s="314"/>
      <c r="AK366" s="314"/>
      <c r="AL366" s="314"/>
      <c r="AM366" s="316"/>
      <c r="AN366" s="316"/>
      <c r="AO366" s="316"/>
      <c r="AP366" s="176"/>
      <c r="AQ366" s="176"/>
      <c r="AR366" s="176"/>
      <c r="AS366" s="176"/>
      <c r="AT366" s="176"/>
      <c r="AU366" s="176"/>
      <c r="AV366" s="176"/>
      <c r="AW366" s="176"/>
      <c r="AX366" s="176"/>
      <c r="AY366" s="176"/>
      <c r="AZ366" s="176"/>
      <c r="BA366" s="176"/>
      <c r="BB366" s="176"/>
      <c r="BC366" s="176"/>
      <c r="BD366" s="176"/>
      <c r="BE366" s="176"/>
      <c r="BF366" s="317"/>
      <c r="BG366" s="176"/>
      <c r="BH366" s="176"/>
      <c r="BI366" s="314"/>
      <c r="BJ366" s="84"/>
      <c r="BK366" s="84"/>
      <c r="BL366" s="84"/>
      <c r="BM366"/>
      <c r="BN366"/>
      <c r="BO366"/>
      <c r="BP366"/>
      <c r="BQ366"/>
      <c r="BR366" s="84"/>
      <c r="BS366" s="84"/>
      <c r="BT366" s="84"/>
      <c r="BU366" s="145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</row>
    <row r="367" spans="2:83" ht="12.75" x14ac:dyDescent="0.2">
      <c r="B367" s="176"/>
      <c r="C367" s="316"/>
      <c r="D367" s="316"/>
      <c r="E367" s="316"/>
      <c r="F367" s="316"/>
      <c r="G367" s="316"/>
      <c r="H367" s="316"/>
      <c r="I367" s="316"/>
      <c r="J367" s="176"/>
      <c r="K367" s="317"/>
      <c r="L367" s="316"/>
      <c r="M367" s="316"/>
      <c r="N367" s="316"/>
      <c r="O367" s="316"/>
      <c r="P367" s="316"/>
      <c r="Q367" s="316"/>
      <c r="R367" s="316"/>
      <c r="S367" s="316"/>
      <c r="T367" s="316"/>
      <c r="U367" s="316"/>
      <c r="V367" s="316"/>
      <c r="W367" s="316"/>
      <c r="X367" s="314"/>
      <c r="Y367" s="314"/>
      <c r="Z367" s="314"/>
      <c r="AA367" s="314"/>
      <c r="AB367" s="314"/>
      <c r="AC367" s="314"/>
      <c r="AD367" s="314"/>
      <c r="AE367" s="314"/>
      <c r="AF367" s="314"/>
      <c r="AG367" s="314"/>
      <c r="AH367" s="314"/>
      <c r="AI367" s="314"/>
      <c r="AJ367" s="314"/>
      <c r="AK367" s="314"/>
      <c r="AL367" s="314"/>
      <c r="AM367" s="316"/>
      <c r="AN367" s="316"/>
      <c r="AO367" s="316"/>
      <c r="AP367" s="176"/>
      <c r="AQ367" s="176"/>
      <c r="AR367" s="176"/>
      <c r="AS367" s="176"/>
      <c r="AT367" s="176"/>
      <c r="AU367" s="176"/>
      <c r="AV367" s="176"/>
      <c r="AW367" s="176"/>
      <c r="AX367" s="176"/>
      <c r="AY367" s="176"/>
      <c r="AZ367" s="176"/>
      <c r="BA367" s="176"/>
      <c r="BB367" s="176"/>
      <c r="BC367" s="176"/>
      <c r="BD367" s="176"/>
      <c r="BE367" s="176"/>
      <c r="BF367" s="317"/>
      <c r="BG367" s="176"/>
      <c r="BH367" s="176"/>
      <c r="BI367" s="314"/>
      <c r="BJ367" s="84"/>
      <c r="BK367" s="84"/>
      <c r="BL367" s="84"/>
      <c r="BM367"/>
      <c r="BN367"/>
      <c r="BO367"/>
      <c r="BP367"/>
      <c r="BQ367"/>
      <c r="BR367" s="84"/>
      <c r="BS367" s="84"/>
      <c r="BT367" s="84"/>
      <c r="BU367" s="145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</row>
    <row r="368" spans="2:83" ht="12.75" x14ac:dyDescent="0.2">
      <c r="B368" s="176"/>
      <c r="C368" s="316"/>
      <c r="D368" s="316"/>
      <c r="E368" s="316"/>
      <c r="F368" s="316"/>
      <c r="G368" s="316"/>
      <c r="H368" s="316"/>
      <c r="I368" s="316"/>
      <c r="J368" s="176"/>
      <c r="K368" s="317"/>
      <c r="L368" s="316"/>
      <c r="M368" s="316"/>
      <c r="N368" s="316"/>
      <c r="O368" s="316"/>
      <c r="P368" s="316"/>
      <c r="Q368" s="316"/>
      <c r="R368" s="316"/>
      <c r="S368" s="316"/>
      <c r="T368" s="316"/>
      <c r="U368" s="316"/>
      <c r="V368" s="316"/>
      <c r="W368" s="316"/>
      <c r="X368" s="314"/>
      <c r="Y368" s="314"/>
      <c r="Z368" s="314"/>
      <c r="AA368" s="314"/>
      <c r="AB368" s="314"/>
      <c r="AC368" s="314"/>
      <c r="AD368" s="314"/>
      <c r="AE368" s="314"/>
      <c r="AF368" s="314"/>
      <c r="AG368" s="314"/>
      <c r="AH368" s="314"/>
      <c r="AI368" s="314"/>
      <c r="AJ368" s="314"/>
      <c r="AK368" s="314"/>
      <c r="AL368" s="314"/>
      <c r="AM368" s="316"/>
      <c r="AN368" s="316"/>
      <c r="AO368" s="316"/>
      <c r="AP368" s="176"/>
      <c r="AQ368" s="176"/>
      <c r="AR368" s="176"/>
      <c r="AS368" s="176"/>
      <c r="AT368" s="176"/>
      <c r="AU368" s="176"/>
      <c r="AV368" s="176"/>
      <c r="AW368" s="176"/>
      <c r="AX368" s="176"/>
      <c r="AY368" s="176"/>
      <c r="AZ368" s="176"/>
      <c r="BA368" s="176"/>
      <c r="BB368" s="176"/>
      <c r="BC368" s="176"/>
      <c r="BD368" s="176"/>
      <c r="BE368" s="176"/>
      <c r="BF368" s="317"/>
      <c r="BG368" s="176"/>
      <c r="BH368" s="176"/>
      <c r="BI368" s="314"/>
      <c r="BJ368" s="84"/>
      <c r="BK368" s="84"/>
      <c r="BL368" s="84"/>
      <c r="BM368"/>
      <c r="BN368"/>
      <c r="BO368"/>
      <c r="BP368"/>
      <c r="BQ368"/>
      <c r="BR368" s="84"/>
      <c r="BS368" s="84"/>
      <c r="BT368" s="84"/>
      <c r="BU368" s="145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</row>
    <row r="369" spans="2:83" ht="12.75" x14ac:dyDescent="0.2">
      <c r="B369" s="176"/>
      <c r="C369" s="316"/>
      <c r="D369" s="316"/>
      <c r="E369" s="316"/>
      <c r="F369" s="316"/>
      <c r="G369" s="316"/>
      <c r="H369" s="316"/>
      <c r="I369" s="316"/>
      <c r="J369" s="176"/>
      <c r="K369" s="317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14"/>
      <c r="Y369" s="314"/>
      <c r="Z369" s="314"/>
      <c r="AA369" s="314"/>
      <c r="AB369" s="314"/>
      <c r="AC369" s="314"/>
      <c r="AD369" s="314"/>
      <c r="AE369" s="314"/>
      <c r="AF369" s="314"/>
      <c r="AG369" s="314"/>
      <c r="AH369" s="314"/>
      <c r="AI369" s="314"/>
      <c r="AJ369" s="314"/>
      <c r="AK369" s="314"/>
      <c r="AL369" s="314"/>
      <c r="AM369" s="316"/>
      <c r="AN369" s="316"/>
      <c r="AO369" s="316"/>
      <c r="AP369" s="176"/>
      <c r="AQ369" s="176"/>
      <c r="AR369" s="176"/>
      <c r="AS369" s="176"/>
      <c r="AT369" s="176"/>
      <c r="AU369" s="176"/>
      <c r="AV369" s="176"/>
      <c r="AW369" s="176"/>
      <c r="AX369" s="176"/>
      <c r="AY369" s="176"/>
      <c r="AZ369" s="176"/>
      <c r="BA369" s="176"/>
      <c r="BB369" s="176"/>
      <c r="BC369" s="176"/>
      <c r="BD369" s="176"/>
      <c r="BE369" s="176"/>
      <c r="BF369" s="317"/>
      <c r="BG369" s="176"/>
      <c r="BH369" s="176"/>
      <c r="BI369" s="314"/>
      <c r="BJ369" s="84"/>
      <c r="BK369" s="84"/>
      <c r="BL369" s="84"/>
      <c r="BM369"/>
      <c r="BN369"/>
      <c r="BO369"/>
      <c r="BP369"/>
      <c r="BQ369"/>
      <c r="BR369" s="84"/>
      <c r="BS369" s="84"/>
      <c r="BT369" s="84"/>
      <c r="BU369" s="145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</row>
    <row r="370" spans="2:83" ht="12.75" x14ac:dyDescent="0.2">
      <c r="B370" s="176"/>
      <c r="C370" s="316"/>
      <c r="D370" s="316"/>
      <c r="E370" s="316"/>
      <c r="F370" s="316"/>
      <c r="G370" s="316"/>
      <c r="H370" s="316"/>
      <c r="I370" s="316"/>
      <c r="J370" s="176"/>
      <c r="K370" s="317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4"/>
      <c r="Y370" s="314"/>
      <c r="Z370" s="314"/>
      <c r="AA370" s="314"/>
      <c r="AB370" s="314"/>
      <c r="AC370" s="314"/>
      <c r="AD370" s="314"/>
      <c r="AE370" s="314"/>
      <c r="AF370" s="314"/>
      <c r="AG370" s="314"/>
      <c r="AH370" s="314"/>
      <c r="AI370" s="314"/>
      <c r="AJ370" s="314"/>
      <c r="AK370" s="314"/>
      <c r="AL370" s="314"/>
      <c r="AM370" s="316"/>
      <c r="AN370" s="316"/>
      <c r="AO370" s="316"/>
      <c r="AP370" s="176"/>
      <c r="AQ370" s="176"/>
      <c r="AR370" s="176"/>
      <c r="AS370" s="176"/>
      <c r="AT370" s="176"/>
      <c r="AU370" s="176"/>
      <c r="AV370" s="176"/>
      <c r="AW370" s="176"/>
      <c r="AX370" s="176"/>
      <c r="AY370" s="176"/>
      <c r="AZ370" s="176"/>
      <c r="BA370" s="176"/>
      <c r="BB370" s="176"/>
      <c r="BC370" s="176"/>
      <c r="BD370" s="176"/>
      <c r="BE370" s="176"/>
      <c r="BF370" s="317"/>
      <c r="BG370" s="176"/>
      <c r="BH370" s="176"/>
      <c r="BI370" s="314"/>
      <c r="BJ370" s="84"/>
      <c r="BK370" s="84"/>
      <c r="BL370" s="84"/>
      <c r="BM370"/>
      <c r="BN370"/>
      <c r="BO370"/>
      <c r="BP370"/>
      <c r="BQ370"/>
      <c r="BR370" s="84"/>
      <c r="BS370" s="84"/>
      <c r="BT370" s="84"/>
      <c r="BU370" s="145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</row>
    <row r="371" spans="2:83" ht="12.75" x14ac:dyDescent="0.2">
      <c r="B371" s="176"/>
      <c r="C371" s="316"/>
      <c r="D371" s="316"/>
      <c r="E371" s="316"/>
      <c r="F371" s="316"/>
      <c r="G371" s="316"/>
      <c r="H371" s="316"/>
      <c r="I371" s="316"/>
      <c r="J371" s="176"/>
      <c r="K371" s="317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14"/>
      <c r="Y371" s="314"/>
      <c r="Z371" s="314"/>
      <c r="AA371" s="314"/>
      <c r="AB371" s="314"/>
      <c r="AC371" s="314"/>
      <c r="AD371" s="314"/>
      <c r="AE371" s="314"/>
      <c r="AF371" s="314"/>
      <c r="AG371" s="314"/>
      <c r="AH371" s="314"/>
      <c r="AI371" s="314"/>
      <c r="AJ371" s="314"/>
      <c r="AK371" s="314"/>
      <c r="AL371" s="314"/>
      <c r="AM371" s="316"/>
      <c r="AN371" s="316"/>
      <c r="AO371" s="316"/>
      <c r="AP371" s="176"/>
      <c r="AQ371" s="176"/>
      <c r="AR371" s="176"/>
      <c r="AS371" s="176"/>
      <c r="AT371" s="176"/>
      <c r="AU371" s="176"/>
      <c r="AV371" s="176"/>
      <c r="AW371" s="176"/>
      <c r="AX371" s="176"/>
      <c r="AY371" s="176"/>
      <c r="AZ371" s="176"/>
      <c r="BA371" s="176"/>
      <c r="BB371" s="176"/>
      <c r="BC371" s="176"/>
      <c r="BD371" s="176"/>
      <c r="BE371" s="176"/>
      <c r="BF371" s="317"/>
      <c r="BG371" s="176"/>
      <c r="BH371" s="176"/>
      <c r="BI371" s="314"/>
      <c r="BJ371" s="84"/>
      <c r="BK371" s="84"/>
      <c r="BL371" s="84"/>
      <c r="BM371"/>
      <c r="BN371"/>
      <c r="BO371"/>
      <c r="BP371"/>
      <c r="BQ371"/>
      <c r="BR371" s="84"/>
      <c r="BS371" s="84"/>
      <c r="BT371" s="84"/>
      <c r="BU371" s="145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</row>
    <row r="372" spans="2:83" ht="12.75" x14ac:dyDescent="0.2">
      <c r="B372" s="176"/>
      <c r="C372" s="316"/>
      <c r="D372" s="316"/>
      <c r="E372" s="316"/>
      <c r="F372" s="316"/>
      <c r="G372" s="316"/>
      <c r="H372" s="316"/>
      <c r="I372" s="316"/>
      <c r="J372" s="176"/>
      <c r="K372" s="317"/>
      <c r="L372" s="316"/>
      <c r="M372" s="316"/>
      <c r="N372" s="316"/>
      <c r="O372" s="316"/>
      <c r="P372" s="316"/>
      <c r="Q372" s="316"/>
      <c r="R372" s="316"/>
      <c r="S372" s="316"/>
      <c r="T372" s="316"/>
      <c r="U372" s="316"/>
      <c r="V372" s="316"/>
      <c r="W372" s="316"/>
      <c r="X372" s="314"/>
      <c r="Y372" s="314"/>
      <c r="Z372" s="314"/>
      <c r="AA372" s="314"/>
      <c r="AB372" s="314"/>
      <c r="AC372" s="314"/>
      <c r="AD372" s="314"/>
      <c r="AE372" s="314"/>
      <c r="AF372" s="314"/>
      <c r="AG372" s="314"/>
      <c r="AH372" s="314"/>
      <c r="AI372" s="314"/>
      <c r="AJ372" s="314"/>
      <c r="AK372" s="314"/>
      <c r="AL372" s="314"/>
      <c r="AM372" s="316"/>
      <c r="AN372" s="316"/>
      <c r="AO372" s="316"/>
      <c r="AP372" s="176"/>
      <c r="AQ372" s="176"/>
      <c r="AR372" s="176"/>
      <c r="AS372" s="176"/>
      <c r="AT372" s="176"/>
      <c r="AU372" s="176"/>
      <c r="AV372" s="176"/>
      <c r="AW372" s="176"/>
      <c r="AX372" s="176"/>
      <c r="AY372" s="176"/>
      <c r="AZ372" s="176"/>
      <c r="BA372" s="176"/>
      <c r="BB372" s="176"/>
      <c r="BC372" s="176"/>
      <c r="BD372" s="176"/>
      <c r="BE372" s="176"/>
      <c r="BF372" s="317"/>
      <c r="BG372" s="176"/>
      <c r="BH372" s="176"/>
      <c r="BI372" s="314"/>
      <c r="BJ372" s="84"/>
      <c r="BK372" s="84"/>
      <c r="BL372" s="84"/>
      <c r="BM372"/>
      <c r="BN372"/>
      <c r="BO372"/>
      <c r="BP372"/>
      <c r="BQ372"/>
      <c r="BR372" s="84"/>
      <c r="BS372" s="84"/>
      <c r="BT372" s="84"/>
      <c r="BU372" s="145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</row>
    <row r="373" spans="2:83" ht="12.75" x14ac:dyDescent="0.2">
      <c r="B373" s="176"/>
      <c r="C373" s="316"/>
      <c r="D373" s="316"/>
      <c r="E373" s="316"/>
      <c r="F373" s="316"/>
      <c r="G373" s="316"/>
      <c r="H373" s="316"/>
      <c r="I373" s="316"/>
      <c r="J373" s="176"/>
      <c r="K373" s="317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14"/>
      <c r="Y373" s="314"/>
      <c r="Z373" s="314"/>
      <c r="AA373" s="314"/>
      <c r="AB373" s="314"/>
      <c r="AC373" s="314"/>
      <c r="AD373" s="314"/>
      <c r="AE373" s="314"/>
      <c r="AF373" s="314"/>
      <c r="AG373" s="314"/>
      <c r="AH373" s="314"/>
      <c r="AI373" s="314"/>
      <c r="AJ373" s="314"/>
      <c r="AK373" s="314"/>
      <c r="AL373" s="314"/>
      <c r="AM373" s="316"/>
      <c r="AN373" s="316"/>
      <c r="AO373" s="316"/>
      <c r="AP373" s="176"/>
      <c r="AQ373" s="176"/>
      <c r="AR373" s="176"/>
      <c r="AS373" s="176"/>
      <c r="AT373" s="176"/>
      <c r="AU373" s="176"/>
      <c r="AV373" s="176"/>
      <c r="AW373" s="176"/>
      <c r="AX373" s="176"/>
      <c r="AY373" s="176"/>
      <c r="AZ373" s="176"/>
      <c r="BA373" s="176"/>
      <c r="BB373" s="176"/>
      <c r="BC373" s="176"/>
      <c r="BD373" s="176"/>
      <c r="BE373" s="176"/>
      <c r="BF373" s="317"/>
      <c r="BG373" s="176"/>
      <c r="BH373" s="176"/>
      <c r="BI373" s="314"/>
      <c r="BJ373" s="84"/>
      <c r="BK373" s="84"/>
      <c r="BL373" s="84"/>
      <c r="BM373"/>
      <c r="BN373"/>
      <c r="BO373"/>
      <c r="BP373"/>
      <c r="BQ373"/>
      <c r="BR373" s="84"/>
      <c r="BS373" s="84"/>
      <c r="BT373" s="84"/>
      <c r="BU373" s="145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</row>
    <row r="374" spans="2:83" ht="12.75" x14ac:dyDescent="0.2">
      <c r="B374" s="176"/>
      <c r="C374" s="316"/>
      <c r="D374" s="316"/>
      <c r="E374" s="316"/>
      <c r="F374" s="316"/>
      <c r="G374" s="316"/>
      <c r="H374" s="316"/>
      <c r="I374" s="316"/>
      <c r="J374" s="176"/>
      <c r="K374" s="317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4"/>
      <c r="Y374" s="314"/>
      <c r="Z374" s="314"/>
      <c r="AA374" s="314"/>
      <c r="AB374" s="314"/>
      <c r="AC374" s="314"/>
      <c r="AD374" s="314"/>
      <c r="AE374" s="314"/>
      <c r="AF374" s="314"/>
      <c r="AG374" s="314"/>
      <c r="AH374" s="314"/>
      <c r="AI374" s="314"/>
      <c r="AJ374" s="314"/>
      <c r="AK374" s="314"/>
      <c r="AL374" s="314"/>
      <c r="AM374" s="316"/>
      <c r="AN374" s="316"/>
      <c r="AO374" s="316"/>
      <c r="AP374" s="176"/>
      <c r="AQ374" s="176"/>
      <c r="AR374" s="176"/>
      <c r="AS374" s="176"/>
      <c r="AT374" s="176"/>
      <c r="AU374" s="176"/>
      <c r="AV374" s="176"/>
      <c r="AW374" s="176"/>
      <c r="AX374" s="176"/>
      <c r="AY374" s="176"/>
      <c r="AZ374" s="176"/>
      <c r="BA374" s="176"/>
      <c r="BB374" s="176"/>
      <c r="BC374" s="176"/>
      <c r="BD374" s="176"/>
      <c r="BE374" s="176"/>
      <c r="BF374" s="317"/>
      <c r="BG374" s="176"/>
      <c r="BH374" s="176"/>
      <c r="BI374" s="314"/>
      <c r="BJ374" s="84"/>
      <c r="BK374" s="84"/>
      <c r="BL374" s="84"/>
      <c r="BM374"/>
      <c r="BN374"/>
      <c r="BO374"/>
      <c r="BP374"/>
      <c r="BQ374"/>
      <c r="BR374" s="84"/>
      <c r="BS374" s="84"/>
      <c r="BT374" s="84"/>
      <c r="BU374" s="145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</row>
    <row r="375" spans="2:83" ht="12.75" x14ac:dyDescent="0.2">
      <c r="B375" s="176"/>
      <c r="C375" s="316"/>
      <c r="D375" s="316"/>
      <c r="E375" s="316"/>
      <c r="F375" s="316"/>
      <c r="G375" s="316"/>
      <c r="H375" s="316"/>
      <c r="I375" s="316"/>
      <c r="J375" s="176"/>
      <c r="K375" s="317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14"/>
      <c r="Y375" s="314"/>
      <c r="Z375" s="314"/>
      <c r="AA375" s="314"/>
      <c r="AB375" s="314"/>
      <c r="AC375" s="314"/>
      <c r="AD375" s="314"/>
      <c r="AE375" s="314"/>
      <c r="AF375" s="314"/>
      <c r="AG375" s="314"/>
      <c r="AH375" s="314"/>
      <c r="AI375" s="314"/>
      <c r="AJ375" s="314"/>
      <c r="AK375" s="314"/>
      <c r="AL375" s="314"/>
      <c r="AM375" s="316"/>
      <c r="AN375" s="316"/>
      <c r="AO375" s="316"/>
      <c r="AP375" s="176"/>
      <c r="AQ375" s="176"/>
      <c r="AR375" s="176"/>
      <c r="AS375" s="176"/>
      <c r="AT375" s="176"/>
      <c r="AU375" s="176"/>
      <c r="AV375" s="176"/>
      <c r="AW375" s="176"/>
      <c r="AX375" s="176"/>
      <c r="AY375" s="176"/>
      <c r="AZ375" s="176"/>
      <c r="BA375" s="176"/>
      <c r="BB375" s="176"/>
      <c r="BC375" s="176"/>
      <c r="BD375" s="176"/>
      <c r="BE375" s="176"/>
      <c r="BF375" s="317"/>
      <c r="BG375" s="176"/>
      <c r="BH375" s="176"/>
      <c r="BI375" s="314"/>
      <c r="BJ375" s="84"/>
      <c r="BK375" s="84"/>
      <c r="BL375" s="84"/>
      <c r="BM375"/>
      <c r="BN375"/>
      <c r="BO375"/>
      <c r="BP375"/>
      <c r="BQ375"/>
      <c r="BR375" s="84"/>
      <c r="BS375" s="84"/>
      <c r="BT375" s="84"/>
      <c r="BU375" s="145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</row>
    <row r="376" spans="2:83" ht="12.75" x14ac:dyDescent="0.2">
      <c r="B376" s="176"/>
      <c r="C376" s="316"/>
      <c r="D376" s="316"/>
      <c r="E376" s="316"/>
      <c r="F376" s="316"/>
      <c r="G376" s="316"/>
      <c r="H376" s="316"/>
      <c r="I376" s="316"/>
      <c r="J376" s="176"/>
      <c r="K376" s="317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14"/>
      <c r="Y376" s="314"/>
      <c r="Z376" s="314"/>
      <c r="AA376" s="314"/>
      <c r="AB376" s="314"/>
      <c r="AC376" s="314"/>
      <c r="AD376" s="314"/>
      <c r="AE376" s="314"/>
      <c r="AF376" s="314"/>
      <c r="AG376" s="314"/>
      <c r="AH376" s="314"/>
      <c r="AI376" s="314"/>
      <c r="AJ376" s="314"/>
      <c r="AK376" s="314"/>
      <c r="AL376" s="314"/>
      <c r="AM376" s="316"/>
      <c r="AN376" s="316"/>
      <c r="AO376" s="316"/>
      <c r="AP376" s="176"/>
      <c r="AQ376" s="176"/>
      <c r="AR376" s="176"/>
      <c r="AS376" s="176"/>
      <c r="AT376" s="176"/>
      <c r="AU376" s="176"/>
      <c r="AV376" s="176"/>
      <c r="AW376" s="176"/>
      <c r="AX376" s="176"/>
      <c r="AY376" s="176"/>
      <c r="AZ376" s="176"/>
      <c r="BA376" s="176"/>
      <c r="BB376" s="176"/>
      <c r="BC376" s="176"/>
      <c r="BD376" s="176"/>
      <c r="BE376" s="176"/>
      <c r="BF376" s="317"/>
      <c r="BG376" s="176"/>
      <c r="BH376" s="176"/>
      <c r="BI376" s="314"/>
      <c r="BJ376" s="84"/>
      <c r="BK376" s="84"/>
      <c r="BL376" s="84"/>
      <c r="BM376"/>
      <c r="BN376"/>
      <c r="BO376"/>
      <c r="BP376"/>
      <c r="BQ376"/>
      <c r="BR376" s="84"/>
      <c r="BS376" s="84"/>
      <c r="BT376" s="84"/>
      <c r="BU376" s="145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</row>
    <row r="377" spans="2:83" ht="12.75" x14ac:dyDescent="0.2">
      <c r="B377" s="176"/>
      <c r="C377" s="316"/>
      <c r="D377" s="316"/>
      <c r="E377" s="316"/>
      <c r="F377" s="316"/>
      <c r="G377" s="316"/>
      <c r="H377" s="316"/>
      <c r="I377" s="316"/>
      <c r="J377" s="176"/>
      <c r="K377" s="317"/>
      <c r="L377" s="316"/>
      <c r="M377" s="316"/>
      <c r="N377" s="316"/>
      <c r="O377" s="316"/>
      <c r="P377" s="316"/>
      <c r="Q377" s="316"/>
      <c r="R377" s="316"/>
      <c r="S377" s="316"/>
      <c r="T377" s="316"/>
      <c r="U377" s="316"/>
      <c r="V377" s="316"/>
      <c r="W377" s="316"/>
      <c r="X377" s="314"/>
      <c r="Y377" s="314"/>
      <c r="Z377" s="314"/>
      <c r="AA377" s="314"/>
      <c r="AB377" s="314"/>
      <c r="AC377" s="314"/>
      <c r="AD377" s="314"/>
      <c r="AE377" s="314"/>
      <c r="AF377" s="314"/>
      <c r="AG377" s="314"/>
      <c r="AH377" s="314"/>
      <c r="AI377" s="314"/>
      <c r="AJ377" s="314"/>
      <c r="AK377" s="314"/>
      <c r="AL377" s="314"/>
      <c r="AM377" s="316"/>
      <c r="AN377" s="316"/>
      <c r="AO377" s="316"/>
      <c r="AP377" s="176"/>
      <c r="AQ377" s="176"/>
      <c r="AR377" s="176"/>
      <c r="AS377" s="176"/>
      <c r="AT377" s="176"/>
      <c r="AU377" s="176"/>
      <c r="AV377" s="176"/>
      <c r="AW377" s="176"/>
      <c r="AX377" s="176"/>
      <c r="AY377" s="176"/>
      <c r="AZ377" s="176"/>
      <c r="BA377" s="176"/>
      <c r="BB377" s="176"/>
      <c r="BC377" s="176"/>
      <c r="BD377" s="176"/>
      <c r="BE377" s="176"/>
      <c r="BF377" s="317"/>
      <c r="BG377" s="176"/>
      <c r="BH377" s="176"/>
      <c r="BI377" s="314"/>
      <c r="BJ377" s="84"/>
      <c r="BK377" s="84"/>
      <c r="BL377" s="84"/>
      <c r="BM377"/>
      <c r="BN377"/>
      <c r="BO377"/>
      <c r="BP377"/>
      <c r="BQ377"/>
      <c r="BR377" s="84"/>
      <c r="BS377" s="84"/>
      <c r="BT377" s="84"/>
      <c r="BU377" s="145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</row>
    <row r="378" spans="2:83" ht="12.75" x14ac:dyDescent="0.2">
      <c r="B378" s="176"/>
      <c r="C378" s="316"/>
      <c r="D378" s="316"/>
      <c r="E378" s="316"/>
      <c r="F378" s="316"/>
      <c r="G378" s="316"/>
      <c r="H378" s="316"/>
      <c r="I378" s="316"/>
      <c r="J378" s="176"/>
      <c r="K378" s="317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4"/>
      <c r="Y378" s="314"/>
      <c r="Z378" s="314"/>
      <c r="AA378" s="314"/>
      <c r="AB378" s="314"/>
      <c r="AC378" s="314"/>
      <c r="AD378" s="314"/>
      <c r="AE378" s="314"/>
      <c r="AF378" s="314"/>
      <c r="AG378" s="314"/>
      <c r="AH378" s="314"/>
      <c r="AI378" s="314"/>
      <c r="AJ378" s="314"/>
      <c r="AK378" s="314"/>
      <c r="AL378" s="314"/>
      <c r="AM378" s="316"/>
      <c r="AN378" s="316"/>
      <c r="AO378" s="316"/>
      <c r="AP378" s="176"/>
      <c r="AQ378" s="176"/>
      <c r="AR378" s="176"/>
      <c r="AS378" s="176"/>
      <c r="AT378" s="176"/>
      <c r="AU378" s="176"/>
      <c r="AV378" s="176"/>
      <c r="AW378" s="176"/>
      <c r="AX378" s="176"/>
      <c r="AY378" s="176"/>
      <c r="AZ378" s="176"/>
      <c r="BA378" s="176"/>
      <c r="BB378" s="176"/>
      <c r="BC378" s="176"/>
      <c r="BD378" s="176"/>
      <c r="BE378" s="176"/>
      <c r="BF378" s="317"/>
      <c r="BG378" s="176"/>
      <c r="BH378" s="176"/>
      <c r="BI378" s="314"/>
      <c r="BJ378" s="84"/>
      <c r="BK378" s="84"/>
      <c r="BL378" s="84"/>
      <c r="BM378"/>
      <c r="BN378"/>
      <c r="BO378"/>
      <c r="BP378"/>
      <c r="BQ378"/>
      <c r="BR378" s="84"/>
      <c r="BS378" s="84"/>
      <c r="BT378" s="84"/>
      <c r="BU378" s="145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</row>
    <row r="379" spans="2:83" ht="12.75" x14ac:dyDescent="0.2">
      <c r="B379" s="176"/>
      <c r="C379" s="316"/>
      <c r="D379" s="316"/>
      <c r="E379" s="316"/>
      <c r="F379" s="316"/>
      <c r="G379" s="316"/>
      <c r="H379" s="316"/>
      <c r="I379" s="316"/>
      <c r="J379" s="176"/>
      <c r="K379" s="317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4"/>
      <c r="Y379" s="314"/>
      <c r="Z379" s="314"/>
      <c r="AA379" s="314"/>
      <c r="AB379" s="314"/>
      <c r="AC379" s="314"/>
      <c r="AD379" s="314"/>
      <c r="AE379" s="314"/>
      <c r="AF379" s="314"/>
      <c r="AG379" s="314"/>
      <c r="AH379" s="314"/>
      <c r="AI379" s="314"/>
      <c r="AJ379" s="314"/>
      <c r="AK379" s="314"/>
      <c r="AL379" s="314"/>
      <c r="AM379" s="316"/>
      <c r="AN379" s="316"/>
      <c r="AO379" s="316"/>
      <c r="AP379" s="176"/>
      <c r="AQ379" s="176"/>
      <c r="AR379" s="176"/>
      <c r="AS379" s="176"/>
      <c r="AT379" s="176"/>
      <c r="AU379" s="176"/>
      <c r="AV379" s="176"/>
      <c r="AW379" s="176"/>
      <c r="AX379" s="176"/>
      <c r="AY379" s="176"/>
      <c r="AZ379" s="176"/>
      <c r="BA379" s="176"/>
      <c r="BB379" s="176"/>
      <c r="BC379" s="176"/>
      <c r="BD379" s="176"/>
      <c r="BE379" s="176"/>
      <c r="BF379" s="317"/>
      <c r="BG379" s="176"/>
      <c r="BH379" s="176"/>
      <c r="BI379" s="314"/>
      <c r="BJ379" s="84"/>
      <c r="BK379" s="84"/>
      <c r="BL379" s="84"/>
      <c r="BM379"/>
      <c r="BN379"/>
      <c r="BO379"/>
      <c r="BP379"/>
      <c r="BQ379"/>
      <c r="BR379" s="84"/>
      <c r="BS379" s="84"/>
      <c r="BT379" s="84"/>
      <c r="BU379" s="145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</row>
    <row r="380" spans="2:83" ht="12.75" x14ac:dyDescent="0.2">
      <c r="B380" s="176"/>
      <c r="C380" s="316"/>
      <c r="D380" s="316"/>
      <c r="E380" s="316"/>
      <c r="F380" s="316"/>
      <c r="G380" s="316"/>
      <c r="H380" s="316"/>
      <c r="I380" s="316"/>
      <c r="J380" s="176"/>
      <c r="K380" s="317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14"/>
      <c r="Y380" s="314"/>
      <c r="Z380" s="314"/>
      <c r="AA380" s="314"/>
      <c r="AB380" s="314"/>
      <c r="AC380" s="314"/>
      <c r="AD380" s="314"/>
      <c r="AE380" s="314"/>
      <c r="AF380" s="314"/>
      <c r="AG380" s="314"/>
      <c r="AH380" s="314"/>
      <c r="AI380" s="314"/>
      <c r="AJ380" s="314"/>
      <c r="AK380" s="314"/>
      <c r="AL380" s="314"/>
      <c r="AM380" s="316"/>
      <c r="AN380" s="316"/>
      <c r="AO380" s="316"/>
      <c r="AP380" s="176"/>
      <c r="AQ380" s="176"/>
      <c r="AR380" s="176"/>
      <c r="AS380" s="176"/>
      <c r="AT380" s="176"/>
      <c r="AU380" s="176"/>
      <c r="AV380" s="176"/>
      <c r="AW380" s="176"/>
      <c r="AX380" s="176"/>
      <c r="AY380" s="176"/>
      <c r="AZ380" s="176"/>
      <c r="BA380" s="176"/>
      <c r="BB380" s="176"/>
      <c r="BC380" s="176"/>
      <c r="BD380" s="176"/>
      <c r="BE380" s="176"/>
      <c r="BF380" s="317"/>
      <c r="BG380" s="176"/>
      <c r="BH380" s="176"/>
      <c r="BI380" s="314"/>
      <c r="BJ380" s="84"/>
      <c r="BK380" s="84"/>
      <c r="BL380" s="84"/>
      <c r="BM380"/>
      <c r="BN380"/>
      <c r="BO380"/>
      <c r="BP380"/>
      <c r="BQ380"/>
      <c r="BR380" s="84"/>
      <c r="BS380" s="84"/>
      <c r="BT380" s="84"/>
      <c r="BU380" s="145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</row>
    <row r="381" spans="2:83" ht="12.75" x14ac:dyDescent="0.2">
      <c r="B381" s="176"/>
      <c r="C381" s="316"/>
      <c r="D381" s="316"/>
      <c r="E381" s="316"/>
      <c r="F381" s="316"/>
      <c r="G381" s="316"/>
      <c r="H381" s="316"/>
      <c r="I381" s="316"/>
      <c r="J381" s="176"/>
      <c r="K381" s="317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14"/>
      <c r="Y381" s="314"/>
      <c r="Z381" s="314"/>
      <c r="AA381" s="314"/>
      <c r="AB381" s="314"/>
      <c r="AC381" s="314"/>
      <c r="AD381" s="314"/>
      <c r="AE381" s="314"/>
      <c r="AF381" s="314"/>
      <c r="AG381" s="314"/>
      <c r="AH381" s="314"/>
      <c r="AI381" s="314"/>
      <c r="AJ381" s="314"/>
      <c r="AK381" s="314"/>
      <c r="AL381" s="314"/>
      <c r="AM381" s="316"/>
      <c r="AN381" s="316"/>
      <c r="AO381" s="316"/>
      <c r="AP381" s="176"/>
      <c r="AQ381" s="176"/>
      <c r="AR381" s="176"/>
      <c r="AS381" s="176"/>
      <c r="AT381" s="176"/>
      <c r="AU381" s="176"/>
      <c r="AV381" s="176"/>
      <c r="AW381" s="176"/>
      <c r="AX381" s="176"/>
      <c r="AY381" s="176"/>
      <c r="AZ381" s="176"/>
      <c r="BA381" s="176"/>
      <c r="BB381" s="176"/>
      <c r="BC381" s="176"/>
      <c r="BD381" s="176"/>
      <c r="BE381" s="176"/>
      <c r="BF381" s="317"/>
      <c r="BG381" s="176"/>
      <c r="BH381" s="176"/>
      <c r="BI381" s="314"/>
      <c r="BJ381" s="84"/>
      <c r="BK381" s="84"/>
      <c r="BL381" s="84"/>
      <c r="BM381"/>
      <c r="BN381"/>
      <c r="BO381"/>
      <c r="BP381"/>
      <c r="BQ381"/>
      <c r="BR381" s="84"/>
      <c r="BS381" s="84"/>
      <c r="BT381" s="84"/>
      <c r="BU381" s="145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</row>
    <row r="382" spans="2:83" ht="12.75" x14ac:dyDescent="0.2">
      <c r="B382" s="176"/>
      <c r="C382" s="316"/>
      <c r="D382" s="316"/>
      <c r="E382" s="316"/>
      <c r="F382" s="316"/>
      <c r="G382" s="316"/>
      <c r="H382" s="316"/>
      <c r="I382" s="316"/>
      <c r="J382" s="176"/>
      <c r="K382" s="317"/>
      <c r="L382" s="316"/>
      <c r="M382" s="316"/>
      <c r="N382" s="316"/>
      <c r="O382" s="316"/>
      <c r="P382" s="316"/>
      <c r="Q382" s="316"/>
      <c r="R382" s="316"/>
      <c r="S382" s="316"/>
      <c r="T382" s="316"/>
      <c r="U382" s="316"/>
      <c r="V382" s="316"/>
      <c r="W382" s="316"/>
      <c r="X382" s="314"/>
      <c r="Y382" s="314"/>
      <c r="Z382" s="314"/>
      <c r="AA382" s="314"/>
      <c r="AB382" s="314"/>
      <c r="AC382" s="314"/>
      <c r="AD382" s="314"/>
      <c r="AE382" s="314"/>
      <c r="AF382" s="314"/>
      <c r="AG382" s="314"/>
      <c r="AH382" s="314"/>
      <c r="AI382" s="314"/>
      <c r="AJ382" s="314"/>
      <c r="AK382" s="314"/>
      <c r="AL382" s="314"/>
      <c r="AM382" s="316"/>
      <c r="AN382" s="316"/>
      <c r="AO382" s="316"/>
      <c r="AP382" s="176"/>
      <c r="AQ382" s="176"/>
      <c r="AR382" s="176"/>
      <c r="AS382" s="176"/>
      <c r="AT382" s="176"/>
      <c r="AU382" s="176"/>
      <c r="AV382" s="176"/>
      <c r="AW382" s="176"/>
      <c r="AX382" s="176"/>
      <c r="AY382" s="176"/>
      <c r="AZ382" s="176"/>
      <c r="BA382" s="176"/>
      <c r="BB382" s="176"/>
      <c r="BC382" s="176"/>
      <c r="BD382" s="176"/>
      <c r="BE382" s="176"/>
      <c r="BF382" s="317"/>
      <c r="BG382" s="176"/>
      <c r="BH382" s="176"/>
      <c r="BI382" s="314"/>
      <c r="BJ382" s="84"/>
      <c r="BK382" s="84"/>
      <c r="BL382" s="84"/>
      <c r="BM382"/>
      <c r="BN382"/>
      <c r="BO382"/>
      <c r="BP382"/>
      <c r="BQ382"/>
      <c r="BR382" s="84"/>
      <c r="BS382" s="84"/>
      <c r="BT382" s="84"/>
      <c r="BU382" s="145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</row>
    <row r="383" spans="2:83" ht="12.75" x14ac:dyDescent="0.2">
      <c r="B383" s="176"/>
      <c r="C383" s="316"/>
      <c r="D383" s="316"/>
      <c r="E383" s="316"/>
      <c r="F383" s="316"/>
      <c r="G383" s="316"/>
      <c r="H383" s="316"/>
      <c r="I383" s="316"/>
      <c r="J383" s="176"/>
      <c r="K383" s="317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14"/>
      <c r="Y383" s="314"/>
      <c r="Z383" s="314"/>
      <c r="AA383" s="314"/>
      <c r="AB383" s="314"/>
      <c r="AC383" s="314"/>
      <c r="AD383" s="314"/>
      <c r="AE383" s="314"/>
      <c r="AF383" s="314"/>
      <c r="AG383" s="314"/>
      <c r="AH383" s="314"/>
      <c r="AI383" s="314"/>
      <c r="AJ383" s="314"/>
      <c r="AK383" s="314"/>
      <c r="AL383" s="314"/>
      <c r="AM383" s="316"/>
      <c r="AN383" s="316"/>
      <c r="AO383" s="316"/>
      <c r="AP383" s="176"/>
      <c r="AQ383" s="176"/>
      <c r="AR383" s="176"/>
      <c r="AS383" s="176"/>
      <c r="AT383" s="176"/>
      <c r="AU383" s="176"/>
      <c r="AV383" s="176"/>
      <c r="AW383" s="176"/>
      <c r="AX383" s="176"/>
      <c r="AY383" s="176"/>
      <c r="AZ383" s="176"/>
      <c r="BA383" s="176"/>
      <c r="BB383" s="176"/>
      <c r="BC383" s="176"/>
      <c r="BD383" s="176"/>
      <c r="BE383" s="176"/>
      <c r="BF383" s="317"/>
      <c r="BG383" s="176"/>
      <c r="BH383" s="176"/>
      <c r="BI383" s="314"/>
      <c r="BJ383" s="84"/>
      <c r="BK383" s="84"/>
      <c r="BL383" s="84"/>
      <c r="BM383"/>
      <c r="BN383"/>
      <c r="BO383"/>
      <c r="BP383"/>
      <c r="BQ383"/>
      <c r="BR383" s="84"/>
      <c r="BS383" s="84"/>
      <c r="BT383" s="84"/>
      <c r="BU383" s="145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</row>
    <row r="384" spans="2:83" ht="12.75" x14ac:dyDescent="0.2">
      <c r="B384" s="176"/>
      <c r="C384" s="316"/>
      <c r="D384" s="316"/>
      <c r="E384" s="316"/>
      <c r="F384" s="316"/>
      <c r="G384" s="316"/>
      <c r="H384" s="316"/>
      <c r="I384" s="316"/>
      <c r="J384" s="176"/>
      <c r="K384" s="317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4"/>
      <c r="Y384" s="314"/>
      <c r="Z384" s="314"/>
      <c r="AA384" s="314"/>
      <c r="AB384" s="314"/>
      <c r="AC384" s="314"/>
      <c r="AD384" s="314"/>
      <c r="AE384" s="314"/>
      <c r="AF384" s="314"/>
      <c r="AG384" s="314"/>
      <c r="AH384" s="314"/>
      <c r="AI384" s="314"/>
      <c r="AJ384" s="314"/>
      <c r="AK384" s="314"/>
      <c r="AL384" s="314"/>
      <c r="AM384" s="316"/>
      <c r="AN384" s="316"/>
      <c r="AO384" s="316"/>
      <c r="AP384" s="176"/>
      <c r="AQ384" s="176"/>
      <c r="AR384" s="176"/>
      <c r="AS384" s="176"/>
      <c r="AT384" s="176"/>
      <c r="AU384" s="176"/>
      <c r="AV384" s="176"/>
      <c r="AW384" s="176"/>
      <c r="AX384" s="176"/>
      <c r="AY384" s="176"/>
      <c r="AZ384" s="176"/>
      <c r="BA384" s="176"/>
      <c r="BB384" s="176"/>
      <c r="BC384" s="176"/>
      <c r="BD384" s="176"/>
      <c r="BE384" s="176"/>
      <c r="BF384" s="317"/>
      <c r="BG384" s="176"/>
      <c r="BH384" s="176"/>
      <c r="BI384" s="314"/>
      <c r="BJ384" s="84"/>
      <c r="BK384" s="84"/>
      <c r="BL384" s="84"/>
      <c r="BM384"/>
      <c r="BN384"/>
      <c r="BO384"/>
      <c r="BP384"/>
      <c r="BQ384"/>
      <c r="BR384" s="84"/>
      <c r="BS384" s="84"/>
      <c r="BT384" s="84"/>
      <c r="BU384" s="145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</row>
    <row r="385" spans="2:83" ht="12.75" x14ac:dyDescent="0.2">
      <c r="B385" s="176"/>
      <c r="C385" s="316"/>
      <c r="D385" s="316"/>
      <c r="E385" s="316"/>
      <c r="F385" s="316"/>
      <c r="G385" s="316"/>
      <c r="H385" s="316"/>
      <c r="I385" s="316"/>
      <c r="J385" s="176"/>
      <c r="K385" s="317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14"/>
      <c r="Y385" s="314"/>
      <c r="Z385" s="314"/>
      <c r="AA385" s="314"/>
      <c r="AB385" s="314"/>
      <c r="AC385" s="314"/>
      <c r="AD385" s="314"/>
      <c r="AE385" s="314"/>
      <c r="AF385" s="314"/>
      <c r="AG385" s="314"/>
      <c r="AH385" s="314"/>
      <c r="AI385" s="314"/>
      <c r="AJ385" s="314"/>
      <c r="AK385" s="314"/>
      <c r="AL385" s="314"/>
      <c r="AM385" s="316"/>
      <c r="AN385" s="316"/>
      <c r="AO385" s="316"/>
      <c r="AP385" s="176"/>
      <c r="AQ385" s="176"/>
      <c r="AR385" s="176"/>
      <c r="AS385" s="176"/>
      <c r="AT385" s="176"/>
      <c r="AU385" s="176"/>
      <c r="AV385" s="176"/>
      <c r="AW385" s="176"/>
      <c r="AX385" s="176"/>
      <c r="AY385" s="176"/>
      <c r="AZ385" s="176"/>
      <c r="BA385" s="176"/>
      <c r="BB385" s="176"/>
      <c r="BC385" s="176"/>
      <c r="BD385" s="176"/>
      <c r="BE385" s="176"/>
      <c r="BF385" s="317"/>
      <c r="BG385" s="176"/>
      <c r="BH385" s="176"/>
      <c r="BI385" s="314"/>
      <c r="BJ385" s="84"/>
      <c r="BK385" s="84"/>
      <c r="BL385" s="84"/>
      <c r="BM385"/>
      <c r="BN385"/>
      <c r="BO385"/>
      <c r="BP385"/>
      <c r="BQ385"/>
      <c r="BR385" s="84"/>
      <c r="BS385" s="84"/>
      <c r="BT385" s="84"/>
      <c r="BU385" s="145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</row>
    <row r="386" spans="2:83" ht="12.75" x14ac:dyDescent="0.2">
      <c r="B386" s="176"/>
      <c r="C386" s="316"/>
      <c r="D386" s="316"/>
      <c r="E386" s="316"/>
      <c r="F386" s="316"/>
      <c r="G386" s="316"/>
      <c r="H386" s="316"/>
      <c r="I386" s="316"/>
      <c r="J386" s="176"/>
      <c r="K386" s="317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14"/>
      <c r="Y386" s="314"/>
      <c r="Z386" s="314"/>
      <c r="AA386" s="314"/>
      <c r="AB386" s="314"/>
      <c r="AC386" s="314"/>
      <c r="AD386" s="314"/>
      <c r="AE386" s="314"/>
      <c r="AF386" s="314"/>
      <c r="AG386" s="314"/>
      <c r="AH386" s="314"/>
      <c r="AI386" s="314"/>
      <c r="AJ386" s="314"/>
      <c r="AK386" s="314"/>
      <c r="AL386" s="314"/>
      <c r="AM386" s="316"/>
      <c r="AN386" s="316"/>
      <c r="AO386" s="316"/>
      <c r="AP386" s="176"/>
      <c r="AQ386" s="176"/>
      <c r="AR386" s="176"/>
      <c r="AS386" s="176"/>
      <c r="AT386" s="176"/>
      <c r="AU386" s="176"/>
      <c r="AV386" s="176"/>
      <c r="AW386" s="176"/>
      <c r="AX386" s="176"/>
      <c r="AY386" s="176"/>
      <c r="AZ386" s="176"/>
      <c r="BA386" s="176"/>
      <c r="BB386" s="176"/>
      <c r="BC386" s="176"/>
      <c r="BD386" s="176"/>
      <c r="BE386" s="176"/>
      <c r="BF386" s="317"/>
      <c r="BG386" s="176"/>
      <c r="BH386" s="176"/>
      <c r="BI386" s="314"/>
      <c r="BJ386" s="84"/>
      <c r="BK386" s="84"/>
      <c r="BL386" s="84"/>
      <c r="BM386"/>
      <c r="BN386"/>
      <c r="BO386"/>
      <c r="BP386"/>
      <c r="BQ386"/>
      <c r="BR386" s="84"/>
      <c r="BS386" s="84"/>
      <c r="BT386" s="84"/>
      <c r="BU386" s="145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</row>
    <row r="387" spans="2:83" ht="12.75" x14ac:dyDescent="0.2">
      <c r="B387" s="176"/>
      <c r="C387" s="316"/>
      <c r="D387" s="316"/>
      <c r="E387" s="316"/>
      <c r="F387" s="316"/>
      <c r="G387" s="316"/>
      <c r="H387" s="316"/>
      <c r="I387" s="316"/>
      <c r="J387" s="176"/>
      <c r="K387" s="317"/>
      <c r="L387" s="316"/>
      <c r="M387" s="316"/>
      <c r="N387" s="316"/>
      <c r="O387" s="316"/>
      <c r="P387" s="316"/>
      <c r="Q387" s="316"/>
      <c r="R387" s="316"/>
      <c r="S387" s="316"/>
      <c r="T387" s="316"/>
      <c r="U387" s="316"/>
      <c r="V387" s="316"/>
      <c r="W387" s="316"/>
      <c r="X387" s="314"/>
      <c r="Y387" s="314"/>
      <c r="Z387" s="314"/>
      <c r="AA387" s="314"/>
      <c r="AB387" s="314"/>
      <c r="AC387" s="314"/>
      <c r="AD387" s="314"/>
      <c r="AE387" s="314"/>
      <c r="AF387" s="314"/>
      <c r="AG387" s="314"/>
      <c r="AH387" s="314"/>
      <c r="AI387" s="314"/>
      <c r="AJ387" s="314"/>
      <c r="AK387" s="314"/>
      <c r="AL387" s="314"/>
      <c r="AM387" s="316"/>
      <c r="AN387" s="316"/>
      <c r="AO387" s="316"/>
      <c r="AP387" s="176"/>
      <c r="AQ387" s="176"/>
      <c r="AR387" s="176"/>
      <c r="AS387" s="176"/>
      <c r="AT387" s="176"/>
      <c r="AU387" s="176"/>
      <c r="AV387" s="176"/>
      <c r="AW387" s="176"/>
      <c r="AX387" s="176"/>
      <c r="AY387" s="176"/>
      <c r="AZ387" s="176"/>
      <c r="BA387" s="176"/>
      <c r="BB387" s="176"/>
      <c r="BC387" s="176"/>
      <c r="BD387" s="176"/>
      <c r="BE387" s="176"/>
      <c r="BF387" s="317"/>
      <c r="BG387" s="176"/>
      <c r="BH387" s="176"/>
      <c r="BI387" s="314"/>
      <c r="BJ387" s="84"/>
      <c r="BK387" s="84"/>
      <c r="BL387" s="84"/>
      <c r="BM387"/>
      <c r="BN387"/>
      <c r="BO387"/>
      <c r="BP387"/>
      <c r="BQ387"/>
      <c r="BR387" s="84"/>
      <c r="BS387" s="84"/>
      <c r="BT387" s="84"/>
      <c r="BU387" s="145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</row>
    <row r="388" spans="2:83" ht="12.75" x14ac:dyDescent="0.2">
      <c r="B388" s="176"/>
      <c r="C388" s="316"/>
      <c r="D388" s="316"/>
      <c r="E388" s="316"/>
      <c r="F388" s="316"/>
      <c r="G388" s="316"/>
      <c r="H388" s="316"/>
      <c r="I388" s="316"/>
      <c r="J388" s="176"/>
      <c r="K388" s="317"/>
      <c r="L388" s="316"/>
      <c r="M388" s="316"/>
      <c r="N388" s="316"/>
      <c r="O388" s="316"/>
      <c r="P388" s="316"/>
      <c r="Q388" s="316"/>
      <c r="R388" s="316"/>
      <c r="S388" s="316"/>
      <c r="T388" s="316"/>
      <c r="U388" s="316"/>
      <c r="V388" s="316"/>
      <c r="W388" s="316"/>
      <c r="X388" s="314"/>
      <c r="Y388" s="314"/>
      <c r="Z388" s="314"/>
      <c r="AA388" s="314"/>
      <c r="AB388" s="314"/>
      <c r="AC388" s="314"/>
      <c r="AD388" s="314"/>
      <c r="AE388" s="314"/>
      <c r="AF388" s="314"/>
      <c r="AG388" s="314"/>
      <c r="AH388" s="314"/>
      <c r="AI388" s="314"/>
      <c r="AJ388" s="314"/>
      <c r="AK388" s="314"/>
      <c r="AL388" s="314"/>
      <c r="AM388" s="316"/>
      <c r="AN388" s="316"/>
      <c r="AO388" s="316"/>
      <c r="AP388" s="176"/>
      <c r="AQ388" s="176"/>
      <c r="AR388" s="176"/>
      <c r="AS388" s="176"/>
      <c r="AT388" s="176"/>
      <c r="AU388" s="176"/>
      <c r="AV388" s="176"/>
      <c r="AW388" s="176"/>
      <c r="AX388" s="176"/>
      <c r="AY388" s="176"/>
      <c r="AZ388" s="176"/>
      <c r="BA388" s="176"/>
      <c r="BB388" s="176"/>
      <c r="BC388" s="176"/>
      <c r="BD388" s="176"/>
      <c r="BE388" s="176"/>
      <c r="BF388" s="317"/>
      <c r="BG388" s="176"/>
      <c r="BH388" s="176"/>
      <c r="BI388" s="314"/>
      <c r="BJ388" s="84"/>
      <c r="BK388" s="84"/>
      <c r="BL388" s="84"/>
      <c r="BM388"/>
      <c r="BN388"/>
      <c r="BO388"/>
      <c r="BP388"/>
      <c r="BQ388"/>
      <c r="BR388" s="84"/>
      <c r="BS388" s="84"/>
      <c r="BT388" s="84"/>
      <c r="BU388" s="145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</row>
    <row r="389" spans="2:83" ht="12.75" x14ac:dyDescent="0.2">
      <c r="B389" s="176"/>
      <c r="C389" s="316"/>
      <c r="D389" s="316"/>
      <c r="E389" s="316"/>
      <c r="F389" s="316"/>
      <c r="G389" s="316"/>
      <c r="H389" s="316"/>
      <c r="I389" s="316"/>
      <c r="J389" s="176"/>
      <c r="K389" s="317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14"/>
      <c r="Y389" s="314"/>
      <c r="Z389" s="314"/>
      <c r="AA389" s="314"/>
      <c r="AB389" s="314"/>
      <c r="AC389" s="314"/>
      <c r="AD389" s="314"/>
      <c r="AE389" s="314"/>
      <c r="AF389" s="314"/>
      <c r="AG389" s="314"/>
      <c r="AH389" s="314"/>
      <c r="AI389" s="314"/>
      <c r="AJ389" s="314"/>
      <c r="AK389" s="314"/>
      <c r="AL389" s="314"/>
      <c r="AM389" s="316"/>
      <c r="AN389" s="316"/>
      <c r="AO389" s="316"/>
      <c r="AP389" s="176"/>
      <c r="AQ389" s="176"/>
      <c r="AR389" s="176"/>
      <c r="AS389" s="176"/>
      <c r="AT389" s="176"/>
      <c r="AU389" s="176"/>
      <c r="AV389" s="176"/>
      <c r="AW389" s="176"/>
      <c r="AX389" s="176"/>
      <c r="AY389" s="176"/>
      <c r="AZ389" s="176"/>
      <c r="BA389" s="176"/>
      <c r="BB389" s="176"/>
      <c r="BC389" s="176"/>
      <c r="BD389" s="176"/>
      <c r="BE389" s="176"/>
      <c r="BF389" s="317"/>
      <c r="BG389" s="176"/>
      <c r="BH389" s="176"/>
      <c r="BI389" s="314"/>
      <c r="BJ389" s="84"/>
      <c r="BK389" s="84"/>
      <c r="BL389" s="84"/>
      <c r="BM389"/>
      <c r="BN389"/>
      <c r="BO389"/>
      <c r="BP389"/>
      <c r="BQ389"/>
      <c r="BR389" s="84"/>
      <c r="BS389" s="84"/>
      <c r="BT389" s="84"/>
      <c r="BU389" s="145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</row>
    <row r="390" spans="2:83" ht="12.75" x14ac:dyDescent="0.2">
      <c r="B390" s="176"/>
      <c r="C390" s="316"/>
      <c r="D390" s="316"/>
      <c r="E390" s="316"/>
      <c r="F390" s="316"/>
      <c r="G390" s="316"/>
      <c r="H390" s="316"/>
      <c r="I390" s="316"/>
      <c r="J390" s="176"/>
      <c r="K390" s="317"/>
      <c r="L390" s="316"/>
      <c r="M390" s="316"/>
      <c r="N390" s="316"/>
      <c r="O390" s="316"/>
      <c r="P390" s="316"/>
      <c r="Q390" s="316"/>
      <c r="R390" s="316"/>
      <c r="S390" s="316"/>
      <c r="T390" s="316"/>
      <c r="U390" s="316"/>
      <c r="V390" s="316"/>
      <c r="W390" s="316"/>
      <c r="X390" s="314"/>
      <c r="Y390" s="314"/>
      <c r="Z390" s="314"/>
      <c r="AA390" s="314"/>
      <c r="AB390" s="314"/>
      <c r="AC390" s="314"/>
      <c r="AD390" s="314"/>
      <c r="AE390" s="314"/>
      <c r="AF390" s="314"/>
      <c r="AG390" s="314"/>
      <c r="AH390" s="314"/>
      <c r="AI390" s="314"/>
      <c r="AJ390" s="314"/>
      <c r="AK390" s="314"/>
      <c r="AL390" s="314"/>
      <c r="AM390" s="316"/>
      <c r="AN390" s="316"/>
      <c r="AO390" s="316"/>
      <c r="AP390" s="176"/>
      <c r="AQ390" s="176"/>
      <c r="AR390" s="176"/>
      <c r="AS390" s="176"/>
      <c r="AT390" s="176"/>
      <c r="AU390" s="176"/>
      <c r="AV390" s="176"/>
      <c r="AW390" s="176"/>
      <c r="AX390" s="176"/>
      <c r="AY390" s="176"/>
      <c r="AZ390" s="176"/>
      <c r="BA390" s="176"/>
      <c r="BB390" s="176"/>
      <c r="BC390" s="176"/>
      <c r="BD390" s="176"/>
      <c r="BE390" s="176"/>
      <c r="BF390" s="317"/>
      <c r="BG390" s="176"/>
      <c r="BH390" s="176"/>
      <c r="BI390" s="314"/>
      <c r="BJ390" s="84"/>
      <c r="BK390" s="84"/>
      <c r="BL390" s="84"/>
      <c r="BM390"/>
      <c r="BN390"/>
      <c r="BO390"/>
      <c r="BP390"/>
      <c r="BQ390"/>
      <c r="BR390" s="84"/>
      <c r="BS390" s="84"/>
      <c r="BT390" s="84"/>
      <c r="BU390" s="145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</row>
    <row r="391" spans="2:83" ht="12.75" x14ac:dyDescent="0.2">
      <c r="B391" s="176"/>
      <c r="C391" s="316"/>
      <c r="D391" s="316"/>
      <c r="E391" s="316"/>
      <c r="F391" s="316"/>
      <c r="G391" s="316"/>
      <c r="H391" s="316"/>
      <c r="I391" s="316"/>
      <c r="J391" s="176"/>
      <c r="K391" s="317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14"/>
      <c r="Y391" s="314"/>
      <c r="Z391" s="314"/>
      <c r="AA391" s="314"/>
      <c r="AB391" s="314"/>
      <c r="AC391" s="314"/>
      <c r="AD391" s="314"/>
      <c r="AE391" s="314"/>
      <c r="AF391" s="314"/>
      <c r="AG391" s="314"/>
      <c r="AH391" s="314"/>
      <c r="AI391" s="314"/>
      <c r="AJ391" s="314"/>
      <c r="AK391" s="314"/>
      <c r="AL391" s="314"/>
      <c r="AM391" s="316"/>
      <c r="AN391" s="316"/>
      <c r="AO391" s="316"/>
      <c r="AP391" s="176"/>
      <c r="AQ391" s="176"/>
      <c r="AR391" s="176"/>
      <c r="AS391" s="176"/>
      <c r="AT391" s="176"/>
      <c r="AU391" s="176"/>
      <c r="AV391" s="176"/>
      <c r="AW391" s="176"/>
      <c r="AX391" s="176"/>
      <c r="AY391" s="176"/>
      <c r="AZ391" s="176"/>
      <c r="BA391" s="176"/>
      <c r="BB391" s="176"/>
      <c r="BC391" s="176"/>
      <c r="BD391" s="176"/>
      <c r="BE391" s="176"/>
      <c r="BF391" s="317"/>
      <c r="BG391" s="176"/>
      <c r="BH391" s="176"/>
      <c r="BI391" s="314"/>
      <c r="BJ391" s="84"/>
      <c r="BK391" s="84"/>
      <c r="BL391" s="84"/>
      <c r="BM391"/>
      <c r="BN391"/>
      <c r="BO391"/>
      <c r="BP391"/>
      <c r="BQ391"/>
      <c r="BR391" s="84"/>
      <c r="BS391" s="84"/>
      <c r="BT391" s="84"/>
      <c r="BU391" s="145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</row>
    <row r="392" spans="2:83" ht="12.75" x14ac:dyDescent="0.2">
      <c r="B392" s="176"/>
      <c r="C392" s="316"/>
      <c r="D392" s="316"/>
      <c r="E392" s="316"/>
      <c r="F392" s="316"/>
      <c r="G392" s="316"/>
      <c r="H392" s="316"/>
      <c r="I392" s="316"/>
      <c r="J392" s="176"/>
      <c r="K392" s="317"/>
      <c r="L392" s="316"/>
      <c r="M392" s="316"/>
      <c r="N392" s="316"/>
      <c r="O392" s="316"/>
      <c r="P392" s="316"/>
      <c r="Q392" s="316"/>
      <c r="R392" s="316"/>
      <c r="S392" s="316"/>
      <c r="T392" s="316"/>
      <c r="U392" s="316"/>
      <c r="V392" s="316"/>
      <c r="W392" s="316"/>
      <c r="X392" s="314"/>
      <c r="Y392" s="314"/>
      <c r="Z392" s="314"/>
      <c r="AA392" s="314"/>
      <c r="AB392" s="314"/>
      <c r="AC392" s="314"/>
      <c r="AD392" s="314"/>
      <c r="AE392" s="314"/>
      <c r="AF392" s="314"/>
      <c r="AG392" s="314"/>
      <c r="AH392" s="314"/>
      <c r="AI392" s="314"/>
      <c r="AJ392" s="314"/>
      <c r="AK392" s="314"/>
      <c r="AL392" s="314"/>
      <c r="AM392" s="316"/>
      <c r="AN392" s="316"/>
      <c r="AO392" s="316"/>
      <c r="AP392" s="176"/>
      <c r="AQ392" s="176"/>
      <c r="AR392" s="176"/>
      <c r="AS392" s="176"/>
      <c r="AT392" s="176"/>
      <c r="AU392" s="176"/>
      <c r="AV392" s="176"/>
      <c r="AW392" s="176"/>
      <c r="AX392" s="176"/>
      <c r="AY392" s="176"/>
      <c r="AZ392" s="176"/>
      <c r="BA392" s="176"/>
      <c r="BB392" s="176"/>
      <c r="BC392" s="176"/>
      <c r="BD392" s="176"/>
      <c r="BE392" s="176"/>
      <c r="BF392" s="317"/>
      <c r="BG392" s="176"/>
      <c r="BH392" s="176"/>
      <c r="BI392" s="314"/>
      <c r="BJ392" s="84"/>
      <c r="BK392" s="84"/>
      <c r="BL392" s="84"/>
      <c r="BM392"/>
      <c r="BN392"/>
      <c r="BO392"/>
      <c r="BP392"/>
      <c r="BQ392"/>
      <c r="BR392" s="84"/>
      <c r="BS392" s="84"/>
      <c r="BT392" s="84"/>
      <c r="BU392" s="145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</row>
    <row r="393" spans="2:83" ht="12.75" x14ac:dyDescent="0.2">
      <c r="B393" s="176"/>
      <c r="C393" s="316"/>
      <c r="D393" s="316"/>
      <c r="E393" s="316"/>
      <c r="F393" s="316"/>
      <c r="G393" s="316"/>
      <c r="H393" s="316"/>
      <c r="I393" s="316"/>
      <c r="J393" s="176"/>
      <c r="K393" s="317"/>
      <c r="L393" s="316"/>
      <c r="M393" s="316"/>
      <c r="N393" s="316"/>
      <c r="O393" s="316"/>
      <c r="P393" s="316"/>
      <c r="Q393" s="316"/>
      <c r="R393" s="316"/>
      <c r="S393" s="316"/>
      <c r="T393" s="316"/>
      <c r="U393" s="316"/>
      <c r="V393" s="316"/>
      <c r="W393" s="316"/>
      <c r="X393" s="314"/>
      <c r="Y393" s="314"/>
      <c r="Z393" s="314"/>
      <c r="AA393" s="314"/>
      <c r="AB393" s="314"/>
      <c r="AC393" s="314"/>
      <c r="AD393" s="314"/>
      <c r="AE393" s="314"/>
      <c r="AF393" s="314"/>
      <c r="AG393" s="314"/>
      <c r="AH393" s="314"/>
      <c r="AI393" s="314"/>
      <c r="AJ393" s="314"/>
      <c r="AK393" s="314"/>
      <c r="AL393" s="314"/>
      <c r="AM393" s="316"/>
      <c r="AN393" s="316"/>
      <c r="AO393" s="316"/>
      <c r="AP393" s="176"/>
      <c r="AQ393" s="176"/>
      <c r="AR393" s="176"/>
      <c r="AS393" s="176"/>
      <c r="AT393" s="176"/>
      <c r="AU393" s="176"/>
      <c r="AV393" s="176"/>
      <c r="AW393" s="176"/>
      <c r="AX393" s="176"/>
      <c r="AY393" s="176"/>
      <c r="AZ393" s="176"/>
      <c r="BA393" s="176"/>
      <c r="BB393" s="176"/>
      <c r="BC393" s="176"/>
      <c r="BD393" s="176"/>
      <c r="BE393" s="176"/>
      <c r="BF393" s="317"/>
      <c r="BG393" s="176"/>
      <c r="BH393" s="176"/>
      <c r="BI393" s="314"/>
      <c r="BJ393" s="84"/>
      <c r="BK393" s="84"/>
      <c r="BL393" s="84"/>
      <c r="BM393"/>
      <c r="BN393"/>
      <c r="BO393"/>
      <c r="BP393"/>
      <c r="BQ393"/>
      <c r="BR393" s="84"/>
      <c r="BS393" s="84"/>
      <c r="BT393" s="84"/>
      <c r="BU393" s="145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</row>
    <row r="394" spans="2:83" ht="12.75" x14ac:dyDescent="0.2">
      <c r="B394" s="176"/>
      <c r="C394" s="316"/>
      <c r="D394" s="316"/>
      <c r="E394" s="316"/>
      <c r="F394" s="316"/>
      <c r="G394" s="316"/>
      <c r="H394" s="316"/>
      <c r="I394" s="316"/>
      <c r="J394" s="176"/>
      <c r="K394" s="317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4"/>
      <c r="Y394" s="314"/>
      <c r="Z394" s="314"/>
      <c r="AA394" s="314"/>
      <c r="AB394" s="314"/>
      <c r="AC394" s="314"/>
      <c r="AD394" s="314"/>
      <c r="AE394" s="314"/>
      <c r="AF394" s="314"/>
      <c r="AG394" s="314"/>
      <c r="AH394" s="314"/>
      <c r="AI394" s="314"/>
      <c r="AJ394" s="314"/>
      <c r="AK394" s="314"/>
      <c r="AL394" s="314"/>
      <c r="AM394" s="316"/>
      <c r="AN394" s="316"/>
      <c r="AO394" s="316"/>
      <c r="AP394" s="176"/>
      <c r="AQ394" s="176"/>
      <c r="AR394" s="176"/>
      <c r="AS394" s="176"/>
      <c r="AT394" s="176"/>
      <c r="AU394" s="176"/>
      <c r="AV394" s="176"/>
      <c r="AW394" s="176"/>
      <c r="AX394" s="176"/>
      <c r="AY394" s="176"/>
      <c r="AZ394" s="176"/>
      <c r="BA394" s="176"/>
      <c r="BB394" s="176"/>
      <c r="BC394" s="176"/>
      <c r="BD394" s="176"/>
      <c r="BE394" s="176"/>
      <c r="BF394" s="317"/>
      <c r="BG394" s="176"/>
      <c r="BH394" s="176"/>
      <c r="BI394" s="314"/>
      <c r="BJ394" s="84"/>
      <c r="BK394" s="84"/>
      <c r="BL394" s="84"/>
      <c r="BM394"/>
      <c r="BN394"/>
      <c r="BO394"/>
      <c r="BP394"/>
      <c r="BQ394"/>
      <c r="BR394" s="84"/>
      <c r="BS394" s="84"/>
      <c r="BT394" s="84"/>
      <c r="BU394" s="145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</row>
    <row r="395" spans="2:83" ht="12.75" x14ac:dyDescent="0.2">
      <c r="B395" s="176"/>
      <c r="C395" s="316"/>
      <c r="D395" s="316"/>
      <c r="E395" s="316"/>
      <c r="F395" s="316"/>
      <c r="G395" s="316"/>
      <c r="H395" s="316"/>
      <c r="I395" s="316"/>
      <c r="J395" s="176"/>
      <c r="K395" s="317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14"/>
      <c r="Y395" s="314"/>
      <c r="Z395" s="314"/>
      <c r="AA395" s="314"/>
      <c r="AB395" s="314"/>
      <c r="AC395" s="314"/>
      <c r="AD395" s="314"/>
      <c r="AE395" s="314"/>
      <c r="AF395" s="314"/>
      <c r="AG395" s="314"/>
      <c r="AH395" s="314"/>
      <c r="AI395" s="314"/>
      <c r="AJ395" s="314"/>
      <c r="AK395" s="314"/>
      <c r="AL395" s="314"/>
      <c r="AM395" s="316"/>
      <c r="AN395" s="316"/>
      <c r="AO395" s="316"/>
      <c r="AP395" s="176"/>
      <c r="AQ395" s="176"/>
      <c r="AR395" s="176"/>
      <c r="AS395" s="176"/>
      <c r="AT395" s="176"/>
      <c r="AU395" s="176"/>
      <c r="AV395" s="176"/>
      <c r="AW395" s="176"/>
      <c r="AX395" s="176"/>
      <c r="AY395" s="176"/>
      <c r="AZ395" s="176"/>
      <c r="BA395" s="176"/>
      <c r="BB395" s="176"/>
      <c r="BC395" s="176"/>
      <c r="BD395" s="176"/>
      <c r="BE395" s="176"/>
      <c r="BF395" s="317"/>
      <c r="BG395" s="176"/>
      <c r="BH395" s="176"/>
      <c r="BI395" s="314"/>
      <c r="BJ395" s="84"/>
      <c r="BK395" s="84"/>
      <c r="BL395" s="84"/>
      <c r="BM395"/>
      <c r="BN395"/>
      <c r="BO395"/>
      <c r="BP395"/>
      <c r="BQ395"/>
      <c r="BR395" s="84"/>
      <c r="BS395" s="84"/>
      <c r="BT395" s="84"/>
      <c r="BU395" s="145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</row>
    <row r="396" spans="2:83" ht="12.75" x14ac:dyDescent="0.2">
      <c r="B396" s="176"/>
      <c r="C396" s="316"/>
      <c r="D396" s="316"/>
      <c r="E396" s="316"/>
      <c r="F396" s="316"/>
      <c r="G396" s="316"/>
      <c r="H396" s="316"/>
      <c r="I396" s="316"/>
      <c r="J396" s="176"/>
      <c r="K396" s="317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14"/>
      <c r="Y396" s="314"/>
      <c r="Z396" s="314"/>
      <c r="AA396" s="314"/>
      <c r="AB396" s="314"/>
      <c r="AC396" s="314"/>
      <c r="AD396" s="314"/>
      <c r="AE396" s="314"/>
      <c r="AF396" s="314"/>
      <c r="AG396" s="314"/>
      <c r="AH396" s="314"/>
      <c r="AI396" s="314"/>
      <c r="AJ396" s="314"/>
      <c r="AK396" s="314"/>
      <c r="AL396" s="314"/>
      <c r="AM396" s="316"/>
      <c r="AN396" s="316"/>
      <c r="AO396" s="316"/>
      <c r="AP396" s="176"/>
      <c r="AQ396" s="176"/>
      <c r="AR396" s="176"/>
      <c r="AS396" s="176"/>
      <c r="AT396" s="176"/>
      <c r="AU396" s="176"/>
      <c r="AV396" s="176"/>
      <c r="AW396" s="176"/>
      <c r="AX396" s="176"/>
      <c r="AY396" s="176"/>
      <c r="AZ396" s="176"/>
      <c r="BA396" s="176"/>
      <c r="BB396" s="176"/>
      <c r="BC396" s="176"/>
      <c r="BD396" s="176"/>
      <c r="BE396" s="176"/>
      <c r="BF396" s="317"/>
      <c r="BG396" s="176"/>
      <c r="BH396" s="176"/>
      <c r="BI396" s="314"/>
      <c r="BJ396" s="84"/>
      <c r="BK396" s="84"/>
      <c r="BL396" s="84"/>
      <c r="BM396"/>
      <c r="BN396"/>
      <c r="BO396"/>
      <c r="BP396"/>
      <c r="BQ396"/>
      <c r="BR396" s="84"/>
      <c r="BS396" s="84"/>
      <c r="BT396" s="84"/>
      <c r="BU396" s="145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</row>
    <row r="397" spans="2:83" ht="12.75" x14ac:dyDescent="0.2">
      <c r="B397" s="176"/>
      <c r="C397" s="316"/>
      <c r="D397" s="316"/>
      <c r="E397" s="316"/>
      <c r="F397" s="316"/>
      <c r="G397" s="316"/>
      <c r="H397" s="316"/>
      <c r="I397" s="316"/>
      <c r="J397" s="176"/>
      <c r="K397" s="317"/>
      <c r="L397" s="316"/>
      <c r="M397" s="316"/>
      <c r="N397" s="316"/>
      <c r="O397" s="316"/>
      <c r="P397" s="316"/>
      <c r="Q397" s="316"/>
      <c r="R397" s="316"/>
      <c r="S397" s="316"/>
      <c r="T397" s="316"/>
      <c r="U397" s="316"/>
      <c r="V397" s="316"/>
      <c r="W397" s="316"/>
      <c r="X397" s="314"/>
      <c r="Y397" s="314"/>
      <c r="Z397" s="314"/>
      <c r="AA397" s="314"/>
      <c r="AB397" s="314"/>
      <c r="AC397" s="314"/>
      <c r="AD397" s="314"/>
      <c r="AE397" s="314"/>
      <c r="AF397" s="314"/>
      <c r="AG397" s="314"/>
      <c r="AH397" s="314"/>
      <c r="AI397" s="314"/>
      <c r="AJ397" s="314"/>
      <c r="AK397" s="314"/>
      <c r="AL397" s="314"/>
      <c r="AM397" s="316"/>
      <c r="AN397" s="316"/>
      <c r="AO397" s="316"/>
      <c r="AP397" s="176"/>
      <c r="AQ397" s="176"/>
      <c r="AR397" s="176"/>
      <c r="AS397" s="176"/>
      <c r="AT397" s="176"/>
      <c r="AU397" s="176"/>
      <c r="AV397" s="176"/>
      <c r="AW397" s="176"/>
      <c r="AX397" s="176"/>
      <c r="AY397" s="176"/>
      <c r="AZ397" s="176"/>
      <c r="BA397" s="176"/>
      <c r="BB397" s="176"/>
      <c r="BC397" s="176"/>
      <c r="BD397" s="176"/>
      <c r="BE397" s="176"/>
      <c r="BF397" s="317"/>
      <c r="BG397" s="176"/>
      <c r="BH397" s="176"/>
      <c r="BI397" s="314"/>
      <c r="BJ397" s="84"/>
      <c r="BK397" s="84"/>
      <c r="BL397" s="84"/>
      <c r="BM397"/>
      <c r="BN397"/>
      <c r="BO397"/>
      <c r="BP397"/>
      <c r="BQ397"/>
      <c r="BR397" s="84"/>
      <c r="BS397" s="84"/>
      <c r="BT397" s="84"/>
      <c r="BU397" s="145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</row>
    <row r="398" spans="2:83" ht="12.75" x14ac:dyDescent="0.2">
      <c r="B398" s="176"/>
      <c r="C398" s="316"/>
      <c r="D398" s="316"/>
      <c r="E398" s="316"/>
      <c r="F398" s="316"/>
      <c r="G398" s="316"/>
      <c r="H398" s="316"/>
      <c r="I398" s="316"/>
      <c r="J398" s="176"/>
      <c r="K398" s="317"/>
      <c r="L398" s="316"/>
      <c r="M398" s="316"/>
      <c r="N398" s="316"/>
      <c r="O398" s="316"/>
      <c r="P398" s="316"/>
      <c r="Q398" s="316"/>
      <c r="R398" s="316"/>
      <c r="S398" s="316"/>
      <c r="T398" s="316"/>
      <c r="U398" s="316"/>
      <c r="V398" s="316"/>
      <c r="W398" s="316"/>
      <c r="X398" s="314"/>
      <c r="Y398" s="314"/>
      <c r="Z398" s="314"/>
      <c r="AA398" s="314"/>
      <c r="AB398" s="314"/>
      <c r="AC398" s="314"/>
      <c r="AD398" s="314"/>
      <c r="AE398" s="314"/>
      <c r="AF398" s="314"/>
      <c r="AG398" s="314"/>
      <c r="AH398" s="314"/>
      <c r="AI398" s="314"/>
      <c r="AJ398" s="314"/>
      <c r="AK398" s="314"/>
      <c r="AL398" s="314"/>
      <c r="AM398" s="316"/>
      <c r="AN398" s="316"/>
      <c r="AO398" s="316"/>
      <c r="AP398" s="176"/>
      <c r="AQ398" s="176"/>
      <c r="AR398" s="176"/>
      <c r="AS398" s="176"/>
      <c r="AT398" s="176"/>
      <c r="AU398" s="176"/>
      <c r="AV398" s="176"/>
      <c r="AW398" s="176"/>
      <c r="AX398" s="176"/>
      <c r="AY398" s="176"/>
      <c r="AZ398" s="176"/>
      <c r="BA398" s="176"/>
      <c r="BB398" s="176"/>
      <c r="BC398" s="176"/>
      <c r="BD398" s="176"/>
      <c r="BE398" s="176"/>
      <c r="BF398" s="317"/>
      <c r="BG398" s="176"/>
      <c r="BH398" s="176"/>
      <c r="BI398" s="314"/>
      <c r="BJ398" s="84"/>
      <c r="BK398" s="84"/>
      <c r="BL398" s="84"/>
      <c r="BM398"/>
      <c r="BN398"/>
      <c r="BO398"/>
      <c r="BP398"/>
      <c r="BQ398"/>
      <c r="BR398" s="84"/>
      <c r="BS398" s="84"/>
      <c r="BT398" s="84"/>
      <c r="BU398" s="145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</row>
    <row r="399" spans="2:83" ht="12.75" x14ac:dyDescent="0.2">
      <c r="B399" s="176"/>
      <c r="C399" s="316"/>
      <c r="D399" s="316"/>
      <c r="E399" s="316"/>
      <c r="F399" s="316"/>
      <c r="G399" s="316"/>
      <c r="H399" s="316"/>
      <c r="I399" s="316"/>
      <c r="J399" s="176"/>
      <c r="K399" s="317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4"/>
      <c r="Y399" s="314"/>
      <c r="Z399" s="314"/>
      <c r="AA399" s="314"/>
      <c r="AB399" s="314"/>
      <c r="AC399" s="314"/>
      <c r="AD399" s="314"/>
      <c r="AE399" s="314"/>
      <c r="AF399" s="314"/>
      <c r="AG399" s="314"/>
      <c r="AH399" s="314"/>
      <c r="AI399" s="314"/>
      <c r="AJ399" s="314"/>
      <c r="AK399" s="314"/>
      <c r="AL399" s="314"/>
      <c r="AM399" s="316"/>
      <c r="AN399" s="316"/>
      <c r="AO399" s="316"/>
      <c r="AP399" s="176"/>
      <c r="AQ399" s="176"/>
      <c r="AR399" s="176"/>
      <c r="AS399" s="176"/>
      <c r="AT399" s="176"/>
      <c r="AU399" s="176"/>
      <c r="AV399" s="176"/>
      <c r="AW399" s="176"/>
      <c r="AX399" s="176"/>
      <c r="AY399" s="176"/>
      <c r="AZ399" s="176"/>
      <c r="BA399" s="176"/>
      <c r="BB399" s="176"/>
      <c r="BC399" s="176"/>
      <c r="BD399" s="176"/>
      <c r="BE399" s="176"/>
      <c r="BF399" s="317"/>
      <c r="BG399" s="176"/>
      <c r="BH399" s="176"/>
      <c r="BI399" s="314"/>
      <c r="BJ399" s="84"/>
      <c r="BK399" s="84"/>
      <c r="BL399" s="84"/>
      <c r="BM399"/>
      <c r="BN399"/>
      <c r="BO399"/>
      <c r="BP399"/>
      <c r="BQ399"/>
      <c r="BR399" s="84"/>
      <c r="BS399" s="84"/>
      <c r="BT399" s="84"/>
      <c r="BU399" s="145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</row>
    <row r="400" spans="2:83" ht="12.75" x14ac:dyDescent="0.2">
      <c r="B400" s="176"/>
      <c r="C400" s="316"/>
      <c r="D400" s="316"/>
      <c r="E400" s="316"/>
      <c r="F400" s="316"/>
      <c r="G400" s="316"/>
      <c r="H400" s="316"/>
      <c r="I400" s="316"/>
      <c r="J400" s="176"/>
      <c r="K400" s="317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4"/>
      <c r="Y400" s="314"/>
      <c r="Z400" s="314"/>
      <c r="AA400" s="314"/>
      <c r="AB400" s="314"/>
      <c r="AC400" s="314"/>
      <c r="AD400" s="314"/>
      <c r="AE400" s="314"/>
      <c r="AF400" s="314"/>
      <c r="AG400" s="314"/>
      <c r="AH400" s="314"/>
      <c r="AI400" s="314"/>
      <c r="AJ400" s="314"/>
      <c r="AK400" s="314"/>
      <c r="AL400" s="314"/>
      <c r="AM400" s="316"/>
      <c r="AN400" s="316"/>
      <c r="AO400" s="316"/>
      <c r="AP400" s="176"/>
      <c r="AQ400" s="176"/>
      <c r="AR400" s="176"/>
      <c r="AS400" s="176"/>
      <c r="AT400" s="176"/>
      <c r="AU400" s="176"/>
      <c r="AV400" s="176"/>
      <c r="AW400" s="176"/>
      <c r="AX400" s="176"/>
      <c r="AY400" s="176"/>
      <c r="AZ400" s="176"/>
      <c r="BA400" s="176"/>
      <c r="BB400" s="176"/>
      <c r="BC400" s="176"/>
      <c r="BD400" s="176"/>
      <c r="BE400" s="176"/>
      <c r="BF400" s="317"/>
      <c r="BG400" s="176"/>
      <c r="BH400" s="176"/>
      <c r="BI400" s="314"/>
      <c r="BJ400" s="84"/>
      <c r="BK400" s="84"/>
      <c r="BL400" s="84"/>
      <c r="BM400"/>
      <c r="BN400"/>
      <c r="BO400"/>
      <c r="BP400"/>
      <c r="BQ400"/>
      <c r="BR400" s="84"/>
      <c r="BS400" s="84"/>
      <c r="BT400" s="84"/>
      <c r="BU400" s="145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</row>
    <row r="401" spans="2:83" ht="12.75" x14ac:dyDescent="0.2">
      <c r="B401" s="176"/>
      <c r="C401" s="316"/>
      <c r="D401" s="316"/>
      <c r="E401" s="316"/>
      <c r="F401" s="316"/>
      <c r="G401" s="316"/>
      <c r="H401" s="316"/>
      <c r="I401" s="316"/>
      <c r="J401" s="176"/>
      <c r="K401" s="317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14"/>
      <c r="Y401" s="314"/>
      <c r="Z401" s="314"/>
      <c r="AA401" s="314"/>
      <c r="AB401" s="314"/>
      <c r="AC401" s="314"/>
      <c r="AD401" s="314"/>
      <c r="AE401" s="314"/>
      <c r="AF401" s="314"/>
      <c r="AG401" s="314"/>
      <c r="AH401" s="314"/>
      <c r="AI401" s="314"/>
      <c r="AJ401" s="314"/>
      <c r="AK401" s="314"/>
      <c r="AL401" s="314"/>
      <c r="AM401" s="316"/>
      <c r="AN401" s="316"/>
      <c r="AO401" s="316"/>
      <c r="AP401" s="176"/>
      <c r="AQ401" s="176"/>
      <c r="AR401" s="176"/>
      <c r="AS401" s="176"/>
      <c r="AT401" s="176"/>
      <c r="AU401" s="176"/>
      <c r="AV401" s="176"/>
      <c r="AW401" s="176"/>
      <c r="AX401" s="176"/>
      <c r="AY401" s="176"/>
      <c r="AZ401" s="176"/>
      <c r="BA401" s="176"/>
      <c r="BB401" s="176"/>
      <c r="BC401" s="176"/>
      <c r="BD401" s="176"/>
      <c r="BE401" s="176"/>
      <c r="BF401" s="317"/>
      <c r="BG401" s="176"/>
      <c r="BH401" s="176"/>
      <c r="BI401" s="314"/>
      <c r="BJ401" s="84"/>
      <c r="BK401" s="84"/>
      <c r="BL401" s="84"/>
      <c r="BM401"/>
      <c r="BN401"/>
      <c r="BO401"/>
      <c r="BP401"/>
      <c r="BQ401"/>
      <c r="BR401" s="84"/>
      <c r="BS401" s="84"/>
      <c r="BT401" s="84"/>
      <c r="BU401" s="145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</row>
    <row r="402" spans="2:83" ht="12.75" x14ac:dyDescent="0.2">
      <c r="B402" s="176"/>
      <c r="C402" s="316"/>
      <c r="D402" s="316"/>
      <c r="E402" s="316"/>
      <c r="F402" s="316"/>
      <c r="G402" s="316"/>
      <c r="H402" s="316"/>
      <c r="I402" s="316"/>
      <c r="J402" s="176"/>
      <c r="K402" s="317"/>
      <c r="L402" s="316"/>
      <c r="M402" s="316"/>
      <c r="N402" s="316"/>
      <c r="O402" s="316"/>
      <c r="P402" s="316"/>
      <c r="Q402" s="316"/>
      <c r="R402" s="316"/>
      <c r="S402" s="316"/>
      <c r="T402" s="316"/>
      <c r="U402" s="316"/>
      <c r="V402" s="316"/>
      <c r="W402" s="316"/>
      <c r="X402" s="314"/>
      <c r="Y402" s="314"/>
      <c r="Z402" s="314"/>
      <c r="AA402" s="314"/>
      <c r="AB402" s="314"/>
      <c r="AC402" s="314"/>
      <c r="AD402" s="314"/>
      <c r="AE402" s="314"/>
      <c r="AF402" s="314"/>
      <c r="AG402" s="314"/>
      <c r="AH402" s="314"/>
      <c r="AI402" s="314"/>
      <c r="AJ402" s="314"/>
      <c r="AK402" s="314"/>
      <c r="AL402" s="314"/>
      <c r="AM402" s="316"/>
      <c r="AN402" s="316"/>
      <c r="AO402" s="316"/>
      <c r="AP402" s="176"/>
      <c r="AQ402" s="176"/>
      <c r="AR402" s="176"/>
      <c r="AS402" s="176"/>
      <c r="AT402" s="176"/>
      <c r="AU402" s="176"/>
      <c r="AV402" s="176"/>
      <c r="AW402" s="176"/>
      <c r="AX402" s="176"/>
      <c r="AY402" s="176"/>
      <c r="AZ402" s="176"/>
      <c r="BA402" s="176"/>
      <c r="BB402" s="176"/>
      <c r="BC402" s="176"/>
      <c r="BD402" s="176"/>
      <c r="BE402" s="176"/>
      <c r="BF402" s="317"/>
      <c r="BG402" s="176"/>
      <c r="BH402" s="176"/>
      <c r="BI402" s="314"/>
      <c r="BJ402" s="84"/>
      <c r="BK402" s="84"/>
      <c r="BL402" s="84"/>
      <c r="BM402"/>
      <c r="BN402"/>
      <c r="BO402"/>
      <c r="BP402"/>
      <c r="BQ402"/>
      <c r="BR402" s="84"/>
      <c r="BS402" s="84"/>
      <c r="BT402" s="84"/>
      <c r="BU402" s="145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</row>
    <row r="403" spans="2:83" ht="12.75" x14ac:dyDescent="0.2">
      <c r="B403" s="145"/>
      <c r="BM403"/>
      <c r="BN403"/>
      <c r="BO403"/>
      <c r="BP403"/>
      <c r="BQ403"/>
      <c r="BU403" s="145"/>
    </row>
    <row r="404" spans="2:83" ht="12.75" x14ac:dyDescent="0.2">
      <c r="B404" s="145"/>
      <c r="BO404" s="83"/>
      <c r="BU404" s="145"/>
    </row>
    <row r="405" spans="2:83" ht="12.75" x14ac:dyDescent="0.2">
      <c r="B405" s="145"/>
      <c r="BO405" s="83"/>
      <c r="BU405" s="145"/>
    </row>
    <row r="406" spans="2:83" ht="12.75" x14ac:dyDescent="0.2">
      <c r="B406" s="145"/>
      <c r="BO406" s="83"/>
      <c r="BU406" s="145"/>
    </row>
    <row r="407" spans="2:83" ht="12.75" x14ac:dyDescent="0.2">
      <c r="B407" s="145"/>
      <c r="BO407" s="83"/>
      <c r="BU407" s="145"/>
    </row>
    <row r="408" spans="2:83" ht="12.75" x14ac:dyDescent="0.2">
      <c r="B408" s="145"/>
      <c r="BO408" s="83"/>
      <c r="BU408" s="145"/>
    </row>
    <row r="409" spans="2:83" ht="12.75" x14ac:dyDescent="0.2">
      <c r="B409" s="145"/>
      <c r="BO409" s="83"/>
      <c r="BU409" s="145"/>
    </row>
    <row r="410" spans="2:83" ht="12.75" x14ac:dyDescent="0.2">
      <c r="B410" s="145"/>
      <c r="BO410" s="83"/>
      <c r="BU410" s="145"/>
    </row>
    <row r="411" spans="2:83" ht="12.75" x14ac:dyDescent="0.2">
      <c r="B411" s="145"/>
      <c r="BO411" s="83"/>
      <c r="BU411" s="145"/>
    </row>
    <row r="412" spans="2:83" ht="12.75" x14ac:dyDescent="0.2">
      <c r="B412" s="145"/>
      <c r="BO412" s="83"/>
      <c r="BU412" s="145"/>
    </row>
    <row r="413" spans="2:83" ht="12.75" x14ac:dyDescent="0.2">
      <c r="B413" s="145"/>
      <c r="BO413" s="83"/>
      <c r="BU413" s="145"/>
    </row>
    <row r="414" spans="2:83" ht="12.75" x14ac:dyDescent="0.2">
      <c r="B414" s="145"/>
      <c r="BO414" s="83"/>
      <c r="BU414" s="145"/>
    </row>
    <row r="415" spans="2:83" ht="12.75" x14ac:dyDescent="0.2">
      <c r="B415" s="145"/>
      <c r="BO415" s="83"/>
      <c r="BU415" s="145"/>
    </row>
    <row r="416" spans="2:83" ht="12.75" x14ac:dyDescent="0.2">
      <c r="B416" s="145"/>
      <c r="BO416" s="83"/>
      <c r="BU416" s="145"/>
    </row>
    <row r="417" spans="2:73" ht="12.75" x14ac:dyDescent="0.2">
      <c r="B417" s="145"/>
      <c r="BO417" s="83"/>
      <c r="BU417" s="145"/>
    </row>
    <row r="418" spans="2:73" ht="12.75" x14ac:dyDescent="0.2">
      <c r="B418" s="145"/>
      <c r="BO418" s="83"/>
      <c r="BU418" s="145"/>
    </row>
    <row r="419" spans="2:73" ht="12.75" x14ac:dyDescent="0.2">
      <c r="B419" s="145"/>
      <c r="BO419" s="83"/>
      <c r="BU419" s="145"/>
    </row>
    <row r="420" spans="2:73" ht="12.75" x14ac:dyDescent="0.2">
      <c r="B420" s="145"/>
      <c r="BO420" s="83"/>
      <c r="BU420" s="145"/>
    </row>
    <row r="421" spans="2:73" ht="12.75" x14ac:dyDescent="0.2">
      <c r="B421" s="145"/>
      <c r="BO421" s="83"/>
      <c r="BU421" s="145"/>
    </row>
    <row r="422" spans="2:73" ht="12.75" x14ac:dyDescent="0.2">
      <c r="B422" s="145"/>
      <c r="BO422" s="83"/>
      <c r="BU422" s="145"/>
    </row>
    <row r="423" spans="2:73" ht="12.75" x14ac:dyDescent="0.2">
      <c r="B423" s="145"/>
      <c r="BO423" s="83"/>
      <c r="BU423" s="145"/>
    </row>
    <row r="424" spans="2:73" ht="12.75" x14ac:dyDescent="0.2">
      <c r="B424" s="145"/>
      <c r="BO424" s="83"/>
      <c r="BU424" s="145"/>
    </row>
    <row r="425" spans="2:73" ht="12.75" x14ac:dyDescent="0.2">
      <c r="B425" s="145"/>
      <c r="BO425" s="83"/>
      <c r="BU425" s="145"/>
    </row>
    <row r="426" spans="2:73" ht="12.75" x14ac:dyDescent="0.2">
      <c r="B426" s="145"/>
      <c r="BO426" s="83"/>
      <c r="BU426" s="145"/>
    </row>
    <row r="427" spans="2:73" ht="12.75" x14ac:dyDescent="0.2">
      <c r="B427" s="145"/>
      <c r="BO427" s="83"/>
      <c r="BU427" s="145"/>
    </row>
    <row r="428" spans="2:73" ht="12.75" x14ac:dyDescent="0.2">
      <c r="B428" s="145"/>
      <c r="BO428" s="83"/>
      <c r="BU428" s="145"/>
    </row>
    <row r="429" spans="2:73" ht="12.75" x14ac:dyDescent="0.2">
      <c r="B429" s="145"/>
      <c r="BO429" s="83"/>
      <c r="BU429" s="145"/>
    </row>
    <row r="430" spans="2:73" ht="12.75" x14ac:dyDescent="0.2">
      <c r="B430" s="145"/>
      <c r="BO430" s="83"/>
      <c r="BU430" s="145"/>
    </row>
    <row r="431" spans="2:73" ht="12.75" x14ac:dyDescent="0.2">
      <c r="B431" s="145"/>
      <c r="BO431" s="83"/>
      <c r="BU431" s="145"/>
    </row>
    <row r="432" spans="2:73" ht="12.75" x14ac:dyDescent="0.2">
      <c r="B432" s="145"/>
      <c r="BO432" s="83"/>
      <c r="BU432" s="145"/>
    </row>
    <row r="433" spans="2:73" ht="12.75" x14ac:dyDescent="0.2">
      <c r="B433" s="145"/>
      <c r="BO433" s="83"/>
      <c r="BU433" s="145"/>
    </row>
    <row r="434" spans="2:73" ht="12.75" x14ac:dyDescent="0.2">
      <c r="B434" s="145"/>
      <c r="BO434" s="83"/>
      <c r="BU434" s="145"/>
    </row>
    <row r="435" spans="2:73" ht="12.75" x14ac:dyDescent="0.2">
      <c r="B435" s="145"/>
      <c r="BO435" s="83"/>
      <c r="BU435" s="145"/>
    </row>
    <row r="436" spans="2:73" ht="12.75" x14ac:dyDescent="0.2">
      <c r="B436" s="145"/>
      <c r="BO436" s="83"/>
      <c r="BU436" s="145"/>
    </row>
    <row r="437" spans="2:73" ht="12.75" x14ac:dyDescent="0.2">
      <c r="B437" s="145"/>
      <c r="BO437" s="83"/>
      <c r="BU437" s="145"/>
    </row>
    <row r="438" spans="2:73" ht="12.75" x14ac:dyDescent="0.2">
      <c r="B438" s="145"/>
      <c r="BO438" s="83"/>
      <c r="BU438" s="145"/>
    </row>
    <row r="439" spans="2:73" ht="12.75" x14ac:dyDescent="0.2">
      <c r="B439" s="145"/>
      <c r="BO439" s="83"/>
      <c r="BU439" s="145"/>
    </row>
    <row r="440" spans="2:73" ht="12.75" x14ac:dyDescent="0.2">
      <c r="B440" s="145"/>
      <c r="BO440" s="83"/>
      <c r="BU440" s="145"/>
    </row>
    <row r="441" spans="2:73" ht="12.75" x14ac:dyDescent="0.2">
      <c r="B441" s="145"/>
      <c r="BO441" s="83"/>
      <c r="BU441" s="145"/>
    </row>
    <row r="442" spans="2:73" ht="12.75" x14ac:dyDescent="0.2">
      <c r="B442" s="145"/>
      <c r="BO442" s="83"/>
      <c r="BU442" s="145"/>
    </row>
    <row r="443" spans="2:73" ht="12.75" x14ac:dyDescent="0.2">
      <c r="B443" s="145"/>
      <c r="BO443" s="83"/>
      <c r="BU443" s="145"/>
    </row>
    <row r="444" spans="2:73" ht="12.75" x14ac:dyDescent="0.2">
      <c r="B444" s="145"/>
      <c r="BO444" s="83"/>
      <c r="BU444" s="145"/>
    </row>
    <row r="445" spans="2:73" ht="12.75" x14ac:dyDescent="0.2">
      <c r="B445" s="145"/>
      <c r="BO445" s="83"/>
      <c r="BU445" s="145"/>
    </row>
    <row r="446" spans="2:73" ht="12.75" x14ac:dyDescent="0.2">
      <c r="B446" s="145"/>
      <c r="BO446" s="83"/>
      <c r="BU446" s="145"/>
    </row>
    <row r="447" spans="2:73" ht="12.75" x14ac:dyDescent="0.2">
      <c r="B447" s="145"/>
      <c r="BO447" s="83"/>
      <c r="BU447" s="145"/>
    </row>
    <row r="448" spans="2:73" ht="12.75" x14ac:dyDescent="0.2">
      <c r="B448" s="145"/>
      <c r="BO448" s="83"/>
      <c r="BU448" s="145"/>
    </row>
    <row r="449" spans="2:73" ht="12.75" x14ac:dyDescent="0.2">
      <c r="B449" s="145"/>
      <c r="BO449" s="83"/>
      <c r="BU449" s="145"/>
    </row>
    <row r="450" spans="2:73" ht="12.75" x14ac:dyDescent="0.2">
      <c r="B450" s="145"/>
      <c r="BO450" s="83"/>
      <c r="BU450" s="145"/>
    </row>
    <row r="451" spans="2:73" ht="12.75" x14ac:dyDescent="0.2">
      <c r="B451" s="145"/>
      <c r="BO451" s="83"/>
      <c r="BU451" s="145"/>
    </row>
    <row r="452" spans="2:73" ht="12.75" x14ac:dyDescent="0.2">
      <c r="B452" s="145"/>
      <c r="BO452" s="83"/>
      <c r="BU452" s="145"/>
    </row>
    <row r="453" spans="2:73" ht="12.75" x14ac:dyDescent="0.2">
      <c r="B453" s="145"/>
      <c r="BO453" s="83"/>
      <c r="BU453" s="145"/>
    </row>
    <row r="454" spans="2:73" ht="12.75" x14ac:dyDescent="0.2">
      <c r="B454" s="145"/>
      <c r="BO454" s="83"/>
      <c r="BU454" s="145"/>
    </row>
    <row r="455" spans="2:73" ht="12.75" x14ac:dyDescent="0.2">
      <c r="B455" s="145"/>
      <c r="BO455" s="83"/>
      <c r="BU455" s="145"/>
    </row>
    <row r="456" spans="2:73" ht="12.75" x14ac:dyDescent="0.2">
      <c r="B456" s="145"/>
      <c r="BO456" s="83"/>
      <c r="BU456" s="145"/>
    </row>
    <row r="457" spans="2:73" ht="12.75" x14ac:dyDescent="0.2">
      <c r="B457" s="145"/>
      <c r="BO457" s="83"/>
      <c r="BU457" s="145"/>
    </row>
    <row r="458" spans="2:73" ht="12.75" x14ac:dyDescent="0.2">
      <c r="B458" s="145"/>
      <c r="BO458" s="83"/>
      <c r="BU458" s="145"/>
    </row>
    <row r="459" spans="2:73" ht="12.75" x14ac:dyDescent="0.2">
      <c r="B459" s="145"/>
      <c r="BO459" s="83"/>
      <c r="BU459" s="145"/>
    </row>
    <row r="460" spans="2:73" ht="12.75" x14ac:dyDescent="0.2">
      <c r="B460" s="145"/>
      <c r="BO460" s="83"/>
      <c r="BU460" s="145"/>
    </row>
    <row r="461" spans="2:73" ht="12.75" x14ac:dyDescent="0.2">
      <c r="B461" s="145"/>
      <c r="BO461" s="83"/>
      <c r="BU461" s="145"/>
    </row>
    <row r="462" spans="2:73" ht="12.75" x14ac:dyDescent="0.2">
      <c r="B462" s="145"/>
      <c r="BO462" s="83"/>
      <c r="BU462" s="145"/>
    </row>
    <row r="463" spans="2:73" ht="12.75" x14ac:dyDescent="0.2">
      <c r="B463" s="145"/>
      <c r="BO463" s="83"/>
      <c r="BU463" s="145"/>
    </row>
    <row r="464" spans="2:73" ht="12.75" x14ac:dyDescent="0.2">
      <c r="B464" s="145"/>
      <c r="BO464" s="83"/>
      <c r="BU464" s="145"/>
    </row>
    <row r="465" spans="2:73" ht="12.75" x14ac:dyDescent="0.2">
      <c r="B465" s="145"/>
      <c r="BO465" s="83"/>
      <c r="BU465" s="145"/>
    </row>
    <row r="466" spans="2:73" ht="12.75" x14ac:dyDescent="0.2">
      <c r="B466" s="145"/>
      <c r="BO466" s="83"/>
      <c r="BU466" s="145"/>
    </row>
    <row r="467" spans="2:73" ht="12.75" x14ac:dyDescent="0.2">
      <c r="B467" s="145"/>
      <c r="BO467" s="83"/>
      <c r="BU467" s="145"/>
    </row>
    <row r="468" spans="2:73" ht="12.75" x14ac:dyDescent="0.2">
      <c r="B468" s="145"/>
      <c r="BO468" s="83"/>
      <c r="BU468" s="145"/>
    </row>
    <row r="469" spans="2:73" ht="12.75" x14ac:dyDescent="0.2">
      <c r="B469" s="145"/>
      <c r="BO469" s="83"/>
      <c r="BU469" s="145"/>
    </row>
    <row r="470" spans="2:73" ht="12.75" x14ac:dyDescent="0.2">
      <c r="B470" s="145"/>
      <c r="BO470" s="83"/>
      <c r="BU470" s="145"/>
    </row>
    <row r="471" spans="2:73" ht="12.75" x14ac:dyDescent="0.2">
      <c r="B471" s="145"/>
      <c r="BO471" s="83"/>
      <c r="BU471" s="145"/>
    </row>
    <row r="472" spans="2:73" ht="12.75" x14ac:dyDescent="0.2">
      <c r="B472" s="145"/>
      <c r="BO472" s="83"/>
      <c r="BU472" s="145"/>
    </row>
    <row r="473" spans="2:73" ht="12.75" x14ac:dyDescent="0.2">
      <c r="B473" s="145"/>
      <c r="BO473" s="83"/>
      <c r="BU473" s="145"/>
    </row>
    <row r="474" spans="2:73" ht="12.75" x14ac:dyDescent="0.2">
      <c r="B474" s="145"/>
      <c r="BO474" s="83"/>
      <c r="BU474" s="145"/>
    </row>
    <row r="475" spans="2:73" ht="12.75" x14ac:dyDescent="0.2">
      <c r="B475" s="145"/>
      <c r="BO475" s="83"/>
      <c r="BU475" s="145"/>
    </row>
    <row r="476" spans="2:73" ht="12.75" x14ac:dyDescent="0.2">
      <c r="B476" s="145"/>
      <c r="BO476" s="83"/>
      <c r="BU476" s="145"/>
    </row>
    <row r="477" spans="2:73" ht="12.75" x14ac:dyDescent="0.2">
      <c r="B477" s="145"/>
      <c r="BO477" s="83"/>
      <c r="BU477" s="145"/>
    </row>
    <row r="478" spans="2:73" ht="12.75" x14ac:dyDescent="0.2">
      <c r="B478" s="145"/>
      <c r="BO478" s="83"/>
      <c r="BU478" s="145"/>
    </row>
    <row r="479" spans="2:73" ht="12.75" x14ac:dyDescent="0.2">
      <c r="B479" s="145"/>
      <c r="BO479" s="83"/>
      <c r="BU479" s="145"/>
    </row>
    <row r="480" spans="2:73" ht="12.75" x14ac:dyDescent="0.2">
      <c r="B480" s="145"/>
      <c r="BO480" s="83"/>
      <c r="BU480" s="145"/>
    </row>
    <row r="481" spans="2:73" ht="12.75" x14ac:dyDescent="0.2">
      <c r="B481" s="145"/>
      <c r="BO481" s="83"/>
      <c r="BU481" s="145"/>
    </row>
    <row r="482" spans="2:73" ht="12.75" x14ac:dyDescent="0.2">
      <c r="B482" s="145"/>
      <c r="BO482" s="83"/>
      <c r="BU482" s="145"/>
    </row>
    <row r="483" spans="2:73" ht="12.75" x14ac:dyDescent="0.2">
      <c r="B483" s="145"/>
      <c r="BO483" s="83"/>
      <c r="BU483" s="145"/>
    </row>
    <row r="484" spans="2:73" ht="12.75" x14ac:dyDescent="0.2">
      <c r="B484" s="145"/>
      <c r="BO484" s="83"/>
      <c r="BU484" s="145"/>
    </row>
    <row r="485" spans="2:73" ht="12.75" x14ac:dyDescent="0.2">
      <c r="B485" s="145"/>
      <c r="BO485" s="83"/>
      <c r="BU485" s="145"/>
    </row>
    <row r="486" spans="2:73" ht="12.75" x14ac:dyDescent="0.2">
      <c r="B486" s="145"/>
      <c r="BO486" s="83"/>
      <c r="BU486" s="145"/>
    </row>
    <row r="487" spans="2:73" ht="12.75" x14ac:dyDescent="0.2">
      <c r="B487" s="145"/>
      <c r="BO487" s="83"/>
      <c r="BU487" s="145"/>
    </row>
    <row r="488" spans="2:73" ht="12.75" x14ac:dyDescent="0.2">
      <c r="B488" s="145"/>
      <c r="BO488" s="83"/>
      <c r="BU488" s="145"/>
    </row>
    <row r="489" spans="2:73" ht="12.75" x14ac:dyDescent="0.2">
      <c r="B489" s="145"/>
      <c r="BO489" s="83"/>
      <c r="BU489" s="145"/>
    </row>
    <row r="490" spans="2:73" ht="12.75" x14ac:dyDescent="0.2">
      <c r="B490" s="145"/>
      <c r="BO490" s="83"/>
      <c r="BU490" s="145"/>
    </row>
    <row r="491" spans="2:73" ht="12.75" x14ac:dyDescent="0.2">
      <c r="B491" s="145"/>
      <c r="BO491" s="83"/>
      <c r="BU491" s="145"/>
    </row>
    <row r="492" spans="2:73" ht="12.75" x14ac:dyDescent="0.2">
      <c r="B492" s="145"/>
      <c r="BO492" s="83"/>
      <c r="BU492" s="145"/>
    </row>
    <row r="493" spans="2:73" ht="12.75" x14ac:dyDescent="0.2">
      <c r="B493" s="145"/>
      <c r="BO493" s="83"/>
      <c r="BU493" s="145"/>
    </row>
    <row r="494" spans="2:73" ht="12.75" x14ac:dyDescent="0.2">
      <c r="B494" s="145"/>
      <c r="BO494" s="83"/>
      <c r="BU494" s="145"/>
    </row>
    <row r="495" spans="2:73" ht="12.75" x14ac:dyDescent="0.2">
      <c r="B495" s="145"/>
      <c r="BO495" s="83"/>
      <c r="BU495" s="145"/>
    </row>
    <row r="496" spans="2:73" ht="12.75" x14ac:dyDescent="0.2">
      <c r="B496" s="145"/>
      <c r="BO496" s="83"/>
      <c r="BU496" s="145"/>
    </row>
    <row r="497" spans="2:73" ht="12.75" x14ac:dyDescent="0.2">
      <c r="B497" s="145"/>
      <c r="BO497" s="83"/>
      <c r="BU497" s="145"/>
    </row>
    <row r="498" spans="2:73" ht="12.75" x14ac:dyDescent="0.2">
      <c r="B498" s="145"/>
      <c r="BO498" s="83"/>
      <c r="BU498" s="145"/>
    </row>
    <row r="499" spans="2:73" ht="12.75" x14ac:dyDescent="0.2">
      <c r="B499" s="145"/>
      <c r="BO499" s="83"/>
      <c r="BU499" s="145"/>
    </row>
    <row r="500" spans="2:73" ht="12.75" x14ac:dyDescent="0.2">
      <c r="B500" s="145"/>
      <c r="BO500" s="83"/>
      <c r="BU500" s="145"/>
    </row>
    <row r="501" spans="2:73" ht="12.75" x14ac:dyDescent="0.2">
      <c r="B501" s="145"/>
      <c r="BO501" s="83"/>
      <c r="BU501" s="145"/>
    </row>
    <row r="502" spans="2:73" ht="12.75" x14ac:dyDescent="0.2">
      <c r="B502" s="145"/>
      <c r="BO502" s="83"/>
      <c r="BU502" s="145"/>
    </row>
    <row r="503" spans="2:73" ht="12.75" x14ac:dyDescent="0.2">
      <c r="BO503" s="83"/>
      <c r="BU503" s="145"/>
    </row>
    <row r="504" spans="2:73" ht="12.75" x14ac:dyDescent="0.2">
      <c r="BO504" s="83"/>
    </row>
    <row r="505" spans="2:73" ht="12.75" x14ac:dyDescent="0.2">
      <c r="BO505" s="83"/>
    </row>
    <row r="506" spans="2:73" ht="12.75" x14ac:dyDescent="0.2">
      <c r="BO506" s="83"/>
    </row>
    <row r="507" spans="2:73" ht="12.75" x14ac:dyDescent="0.2">
      <c r="BO507" s="83"/>
    </row>
    <row r="508" spans="2:73" ht="12.75" x14ac:dyDescent="0.2">
      <c r="BO508" s="83"/>
    </row>
    <row r="509" spans="2:73" ht="12.75" x14ac:dyDescent="0.2">
      <c r="BO509" s="83"/>
    </row>
    <row r="510" spans="2:73" ht="12.75" x14ac:dyDescent="0.2">
      <c r="BO510" s="83"/>
    </row>
    <row r="511" spans="2:73" ht="12.75" x14ac:dyDescent="0.2">
      <c r="BO511" s="83"/>
    </row>
    <row r="512" spans="2:73" ht="12.75" x14ac:dyDescent="0.2">
      <c r="BO512" s="83"/>
    </row>
    <row r="513" spans="67:67" ht="12.75" x14ac:dyDescent="0.2">
      <c r="BO513" s="83"/>
    </row>
    <row r="514" spans="67:67" ht="12.75" x14ac:dyDescent="0.2">
      <c r="BO514" s="83"/>
    </row>
    <row r="515" spans="67:67" ht="12.75" x14ac:dyDescent="0.2">
      <c r="BO515" s="83"/>
    </row>
    <row r="516" spans="67:67" ht="12.75" x14ac:dyDescent="0.2">
      <c r="BO516" s="83"/>
    </row>
    <row r="517" spans="67:67" ht="12.75" x14ac:dyDescent="0.2">
      <c r="BO517" s="83"/>
    </row>
    <row r="518" spans="67:67" ht="12.75" x14ac:dyDescent="0.2">
      <c r="BO518" s="83"/>
    </row>
    <row r="519" spans="67:67" ht="12.75" x14ac:dyDescent="0.2">
      <c r="BO519" s="83"/>
    </row>
    <row r="520" spans="67:67" ht="12.75" x14ac:dyDescent="0.2">
      <c r="BO520" s="83"/>
    </row>
    <row r="521" spans="67:67" ht="12.75" x14ac:dyDescent="0.2">
      <c r="BO521" s="83"/>
    </row>
    <row r="522" spans="67:67" ht="12.75" x14ac:dyDescent="0.2">
      <c r="BO522" s="83"/>
    </row>
  </sheetData>
  <phoneticPr fontId="1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1"/>
  <sheetViews>
    <sheetView zoomScale="75" workbookViewId="0">
      <selection activeCell="B30" sqref="B30:M31"/>
    </sheetView>
  </sheetViews>
  <sheetFormatPr defaultRowHeight="12.75" x14ac:dyDescent="0.2"/>
  <cols>
    <col min="1" max="16384" width="9.140625" style="4"/>
  </cols>
  <sheetData>
    <row r="1" spans="1:13" ht="23.25" x14ac:dyDescent="0.35">
      <c r="A1" s="49" t="s">
        <v>47</v>
      </c>
    </row>
    <row r="2" spans="1:13" x14ac:dyDescent="0.2">
      <c r="A2" s="101" t="s">
        <v>213</v>
      </c>
    </row>
    <row r="4" spans="1:13" x14ac:dyDescent="0.2">
      <c r="B4" s="51" t="s">
        <v>48</v>
      </c>
      <c r="C4" s="51" t="s">
        <v>49</v>
      </c>
      <c r="D4" s="51" t="s">
        <v>50</v>
      </c>
      <c r="E4" s="51" t="s">
        <v>51</v>
      </c>
      <c r="F4" s="51" t="s">
        <v>52</v>
      </c>
      <c r="G4" s="51" t="s">
        <v>53</v>
      </c>
      <c r="H4" s="51" t="s">
        <v>54</v>
      </c>
      <c r="I4" s="51" t="s">
        <v>55</v>
      </c>
      <c r="J4" s="51" t="s">
        <v>56</v>
      </c>
      <c r="K4" s="51" t="s">
        <v>57</v>
      </c>
      <c r="L4" s="51" t="s">
        <v>58</v>
      </c>
      <c r="M4" s="51" t="s">
        <v>59</v>
      </c>
    </row>
    <row r="5" spans="1:13" x14ac:dyDescent="0.2">
      <c r="A5" s="52" t="s">
        <v>42</v>
      </c>
    </row>
    <row r="6" spans="1:13" x14ac:dyDescent="0.2">
      <c r="A6" s="4">
        <v>1</v>
      </c>
      <c r="B6" s="132">
        <f>'Power Curves'!AR11</f>
        <v>0.95</v>
      </c>
      <c r="C6" s="132">
        <f>'Power Curves'!AS11</f>
        <v>0.95</v>
      </c>
      <c r="D6" s="132">
        <f>'Power Curves'!AT11</f>
        <v>0.91992207400000003</v>
      </c>
      <c r="E6" s="132">
        <f>'Power Curves'!AU11</f>
        <v>0.91992207400000003</v>
      </c>
      <c r="F6" s="132">
        <f>'Power Curves'!AV11</f>
        <v>1.05</v>
      </c>
      <c r="G6" s="132">
        <f>'Power Curves'!AW11</f>
        <v>0.95499999999999996</v>
      </c>
      <c r="H6" s="132">
        <f>'Power Curves'!AX11</f>
        <v>0.95499999999999996</v>
      </c>
      <c r="I6" s="132">
        <f>'Power Curves'!AY11</f>
        <v>0.95499999999999996</v>
      </c>
      <c r="J6" s="132">
        <f>'Power Curves'!AZ11</f>
        <v>0.95499999999999996</v>
      </c>
      <c r="K6" s="132">
        <f>'Power Curves'!BA11</f>
        <v>0.91992207400000003</v>
      </c>
      <c r="L6" s="132">
        <f>'Power Curves'!BB11</f>
        <v>0.91992207400000003</v>
      </c>
      <c r="M6" s="132">
        <f>'Power Curves'!BC11</f>
        <v>0.95</v>
      </c>
    </row>
    <row r="7" spans="1:13" x14ac:dyDescent="0.2">
      <c r="A7" s="4">
        <v>2</v>
      </c>
      <c r="B7" s="132">
        <f>'Power Curves'!AR12</f>
        <v>0.9</v>
      </c>
      <c r="C7" s="132">
        <f>'Power Curves'!AS12</f>
        <v>0.9</v>
      </c>
      <c r="D7" s="132">
        <f>'Power Curves'!AT12</f>
        <v>0.87655715499999998</v>
      </c>
      <c r="E7" s="132">
        <f>'Power Curves'!AU12</f>
        <v>0.87655715499999998</v>
      </c>
      <c r="F7" s="132">
        <f>'Power Curves'!AV12</f>
        <v>0.85</v>
      </c>
      <c r="G7" s="132">
        <f>'Power Curves'!AW12</f>
        <v>0.81</v>
      </c>
      <c r="H7" s="132">
        <f>'Power Curves'!AX12</f>
        <v>0.81</v>
      </c>
      <c r="I7" s="132">
        <f>'Power Curves'!AY12</f>
        <v>0.81</v>
      </c>
      <c r="J7" s="132">
        <f>'Power Curves'!AZ12</f>
        <v>0.81</v>
      </c>
      <c r="K7" s="132">
        <f>'Power Curves'!BA12</f>
        <v>0.87655715499999998</v>
      </c>
      <c r="L7" s="132">
        <f>'Power Curves'!BB12</f>
        <v>0.87655715499999998</v>
      </c>
      <c r="M7" s="132">
        <f>'Power Curves'!BC12</f>
        <v>0.9</v>
      </c>
    </row>
    <row r="8" spans="1:13" x14ac:dyDescent="0.2">
      <c r="A8" s="4">
        <v>3</v>
      </c>
      <c r="B8" s="132">
        <f>'Power Curves'!AR13</f>
        <v>0.85</v>
      </c>
      <c r="C8" s="132">
        <f>'Power Curves'!AS13</f>
        <v>0.85</v>
      </c>
      <c r="D8" s="132">
        <f>'Power Curves'!AT13</f>
        <v>0.85706971700000001</v>
      </c>
      <c r="E8" s="132">
        <f>'Power Curves'!AU13</f>
        <v>0.85706971700000001</v>
      </c>
      <c r="F8" s="132">
        <f>'Power Curves'!AV13</f>
        <v>0.75</v>
      </c>
      <c r="G8" s="132">
        <f>'Power Curves'!AW13</f>
        <v>0.81</v>
      </c>
      <c r="H8" s="132">
        <f>'Power Curves'!AX13</f>
        <v>0.81</v>
      </c>
      <c r="I8" s="132">
        <f>'Power Curves'!AY13</f>
        <v>0.81</v>
      </c>
      <c r="J8" s="132">
        <f>'Power Curves'!AZ13</f>
        <v>0.81</v>
      </c>
      <c r="K8" s="132">
        <f>'Power Curves'!BA13</f>
        <v>0.85706971700000001</v>
      </c>
      <c r="L8" s="132">
        <f>'Power Curves'!BB13</f>
        <v>0.85706971700000001</v>
      </c>
      <c r="M8" s="132">
        <f>'Power Curves'!BC13</f>
        <v>0.85</v>
      </c>
    </row>
    <row r="9" spans="1:13" x14ac:dyDescent="0.2">
      <c r="A9" s="4">
        <v>4</v>
      </c>
      <c r="B9" s="132">
        <f>'Power Curves'!AR14</f>
        <v>0.85</v>
      </c>
      <c r="C9" s="132">
        <f>'Power Curves'!AS14</f>
        <v>0.85</v>
      </c>
      <c r="D9" s="132">
        <f>'Power Curves'!AT14</f>
        <v>0.85199729299999993</v>
      </c>
      <c r="E9" s="132">
        <f>'Power Curves'!AU14</f>
        <v>0.85199729299999993</v>
      </c>
      <c r="F9" s="132">
        <f>'Power Curves'!AV14</f>
        <v>0.75</v>
      </c>
      <c r="G9" s="132">
        <f>'Power Curves'!AW14</f>
        <v>0.81</v>
      </c>
      <c r="H9" s="132">
        <f>'Power Curves'!AX14</f>
        <v>0.81</v>
      </c>
      <c r="I9" s="132">
        <f>'Power Curves'!AY14</f>
        <v>0.81</v>
      </c>
      <c r="J9" s="132">
        <f>'Power Curves'!AZ14</f>
        <v>0.81</v>
      </c>
      <c r="K9" s="132">
        <f>'Power Curves'!BA14</f>
        <v>0.85199729299999993</v>
      </c>
      <c r="L9" s="132">
        <f>'Power Curves'!BB14</f>
        <v>0.85199729299999993</v>
      </c>
      <c r="M9" s="132">
        <f>'Power Curves'!BC14</f>
        <v>0.85</v>
      </c>
    </row>
    <row r="10" spans="1:13" x14ac:dyDescent="0.2">
      <c r="A10" s="4">
        <v>5</v>
      </c>
      <c r="B10" s="132">
        <f>'Power Curves'!AR15</f>
        <v>0.88</v>
      </c>
      <c r="C10" s="132">
        <f>'Power Curves'!AS15</f>
        <v>0.88</v>
      </c>
      <c r="D10" s="132">
        <f>'Power Curves'!AT15</f>
        <v>0.86251851899999998</v>
      </c>
      <c r="E10" s="132">
        <f>'Power Curves'!AU15</f>
        <v>0.86251851899999998</v>
      </c>
      <c r="F10" s="132">
        <f>'Power Curves'!AV15</f>
        <v>0.81499999999999995</v>
      </c>
      <c r="G10" s="132">
        <f>'Power Curves'!AW15</f>
        <v>0.85499999999999998</v>
      </c>
      <c r="H10" s="132">
        <f>'Power Curves'!AX15</f>
        <v>0.85499999999999998</v>
      </c>
      <c r="I10" s="132">
        <f>'Power Curves'!AY15</f>
        <v>0.85499999999999998</v>
      </c>
      <c r="J10" s="132">
        <f>'Power Curves'!AZ15</f>
        <v>0.85499999999999998</v>
      </c>
      <c r="K10" s="132">
        <f>'Power Curves'!BA15</f>
        <v>0.86251851899999998</v>
      </c>
      <c r="L10" s="132">
        <f>'Power Curves'!BB15</f>
        <v>0.86251851899999998</v>
      </c>
      <c r="M10" s="132">
        <f>'Power Curves'!BC15</f>
        <v>0.88</v>
      </c>
    </row>
    <row r="11" spans="1:13" x14ac:dyDescent="0.2">
      <c r="A11" s="4">
        <v>6</v>
      </c>
      <c r="B11" s="132">
        <f>'Power Curves'!AR16</f>
        <v>1.25</v>
      </c>
      <c r="C11" s="132">
        <f>'Power Curves'!AS16</f>
        <v>1.25</v>
      </c>
      <c r="D11" s="132">
        <f>'Power Curves'!AT16</f>
        <v>0.86567707500000002</v>
      </c>
      <c r="E11" s="132">
        <f>'Power Curves'!AU16</f>
        <v>0.86567707500000002</v>
      </c>
      <c r="F11" s="132">
        <f>'Power Curves'!AV16</f>
        <v>0.82499999999999996</v>
      </c>
      <c r="G11" s="132">
        <f>'Power Curves'!AW16</f>
        <v>0.96499999999999997</v>
      </c>
      <c r="H11" s="132">
        <f>'Power Curves'!AX16</f>
        <v>0.96499999999999997</v>
      </c>
      <c r="I11" s="132">
        <f>'Power Curves'!AY16</f>
        <v>0.96499999999999997</v>
      </c>
      <c r="J11" s="132">
        <f>'Power Curves'!AZ16</f>
        <v>0.96499999999999997</v>
      </c>
      <c r="K11" s="132">
        <f>'Power Curves'!BA16</f>
        <v>0.86567707500000002</v>
      </c>
      <c r="L11" s="132">
        <f>'Power Curves'!BB16</f>
        <v>0.86567707500000002</v>
      </c>
      <c r="M11" s="132">
        <f>'Power Curves'!BC16</f>
        <v>1.25</v>
      </c>
    </row>
    <row r="12" spans="1:13" x14ac:dyDescent="0.2">
      <c r="A12" s="4">
        <v>7</v>
      </c>
      <c r="B12" s="132">
        <f>'Power Curves'!AR17</f>
        <v>1.1499999999999999</v>
      </c>
      <c r="C12" s="132">
        <f>'Power Curves'!AS17</f>
        <v>1.1499999999999999</v>
      </c>
      <c r="D12" s="132">
        <f>'Power Curves'!AT17</f>
        <v>1.1499999999999999</v>
      </c>
      <c r="E12" s="132">
        <f>'Power Curves'!AU17</f>
        <v>0.75</v>
      </c>
      <c r="F12" s="132">
        <f>'Power Curves'!AV17</f>
        <v>0.45</v>
      </c>
      <c r="G12" s="132">
        <f>'Power Curves'!AW17</f>
        <v>0.5</v>
      </c>
      <c r="H12" s="132">
        <f>'Power Curves'!AX17</f>
        <v>0.4</v>
      </c>
      <c r="I12" s="132">
        <f>'Power Curves'!AY17</f>
        <v>0.4</v>
      </c>
      <c r="J12" s="132">
        <f>'Power Curves'!AZ17</f>
        <v>0.5</v>
      </c>
      <c r="K12" s="132">
        <f>'Power Curves'!BA17</f>
        <v>0.75</v>
      </c>
      <c r="L12" s="132">
        <f>'Power Curves'!BB17</f>
        <v>1.1499999999999999</v>
      </c>
      <c r="M12" s="132">
        <f>'Power Curves'!BC17</f>
        <v>1.1499999999999999</v>
      </c>
    </row>
    <row r="13" spans="1:13" x14ac:dyDescent="0.2">
      <c r="A13" s="4">
        <v>8</v>
      </c>
      <c r="B13" s="132">
        <f>'Power Curves'!AR18</f>
        <v>1.3</v>
      </c>
      <c r="C13" s="132">
        <f>'Power Curves'!AS18</f>
        <v>1.3</v>
      </c>
      <c r="D13" s="132">
        <f>'Power Curves'!AT18</f>
        <v>1.3</v>
      </c>
      <c r="E13" s="132">
        <f>'Power Curves'!AU18</f>
        <v>0.8</v>
      </c>
      <c r="F13" s="132">
        <f>'Power Curves'!AV18</f>
        <v>0.5</v>
      </c>
      <c r="G13" s="132">
        <f>'Power Curves'!AW18</f>
        <v>0.5</v>
      </c>
      <c r="H13" s="132">
        <f>'Power Curves'!AX18</f>
        <v>0.42</v>
      </c>
      <c r="I13" s="132">
        <f>'Power Curves'!AY18</f>
        <v>0.42</v>
      </c>
      <c r="J13" s="132">
        <f>'Power Curves'!AZ18</f>
        <v>0.5</v>
      </c>
      <c r="K13" s="132">
        <f>'Power Curves'!BA18</f>
        <v>0.8</v>
      </c>
      <c r="L13" s="132">
        <f>'Power Curves'!BB18</f>
        <v>1.3</v>
      </c>
      <c r="M13" s="132">
        <f>'Power Curves'!BC18</f>
        <v>1.3</v>
      </c>
    </row>
    <row r="14" spans="1:13" x14ac:dyDescent="0.2">
      <c r="A14" s="4">
        <v>9</v>
      </c>
      <c r="B14" s="132">
        <f>'Power Curves'!AR19</f>
        <v>1.2</v>
      </c>
      <c r="C14" s="132">
        <f>'Power Curves'!AS19</f>
        <v>1.2</v>
      </c>
      <c r="D14" s="132">
        <f>'Power Curves'!AT19</f>
        <v>1.2</v>
      </c>
      <c r="E14" s="132">
        <f>'Power Curves'!AU19</f>
        <v>0.85</v>
      </c>
      <c r="F14" s="132">
        <f>'Power Curves'!AV19</f>
        <v>0.55000000000000004</v>
      </c>
      <c r="G14" s="132">
        <f>'Power Curves'!AW19</f>
        <v>0.55000000000000004</v>
      </c>
      <c r="H14" s="132">
        <f>'Power Curves'!AX19</f>
        <v>0.47</v>
      </c>
      <c r="I14" s="132">
        <f>'Power Curves'!AY19</f>
        <v>0.47</v>
      </c>
      <c r="J14" s="132">
        <f>'Power Curves'!AZ19</f>
        <v>0.55000000000000004</v>
      </c>
      <c r="K14" s="132">
        <f>'Power Curves'!BA19</f>
        <v>0.85</v>
      </c>
      <c r="L14" s="132">
        <f>'Power Curves'!BB19</f>
        <v>1.2</v>
      </c>
      <c r="M14" s="132">
        <f>'Power Curves'!BC19</f>
        <v>1.2</v>
      </c>
    </row>
    <row r="15" spans="1:13" x14ac:dyDescent="0.2">
      <c r="A15" s="4">
        <v>10</v>
      </c>
      <c r="B15" s="132">
        <f>'Power Curves'!AR20</f>
        <v>1.1000000000000001</v>
      </c>
      <c r="C15" s="132">
        <f>'Power Curves'!AS20</f>
        <v>1.1000000000000001</v>
      </c>
      <c r="D15" s="132">
        <f>'Power Curves'!AT20</f>
        <v>1.1000000000000001</v>
      </c>
      <c r="E15" s="132">
        <f>'Power Curves'!AU20</f>
        <v>0.95</v>
      </c>
      <c r="F15" s="132">
        <f>'Power Curves'!AV20</f>
        <v>0.65</v>
      </c>
      <c r="G15" s="132">
        <f>'Power Curves'!AW20</f>
        <v>0.65</v>
      </c>
      <c r="H15" s="132">
        <f>'Power Curves'!AX20</f>
        <v>0.56999999999999995</v>
      </c>
      <c r="I15" s="132">
        <f>'Power Curves'!AY20</f>
        <v>0.56999999999999995</v>
      </c>
      <c r="J15" s="132">
        <f>'Power Curves'!AZ20</f>
        <v>0.65</v>
      </c>
      <c r="K15" s="132">
        <f>'Power Curves'!BA20</f>
        <v>0.95</v>
      </c>
      <c r="L15" s="132">
        <f>'Power Curves'!BB20</f>
        <v>1.1000000000000001</v>
      </c>
      <c r="M15" s="132">
        <f>'Power Curves'!BC20</f>
        <v>1.1000000000000001</v>
      </c>
    </row>
    <row r="16" spans="1:13" x14ac:dyDescent="0.2">
      <c r="A16" s="4">
        <v>11</v>
      </c>
      <c r="B16" s="132">
        <f>'Power Curves'!AR21</f>
        <v>0.95</v>
      </c>
      <c r="C16" s="132">
        <f>'Power Curves'!AS21</f>
        <v>0.95</v>
      </c>
      <c r="D16" s="132">
        <f>'Power Curves'!AT21</f>
        <v>0.95</v>
      </c>
      <c r="E16" s="132">
        <f>'Power Curves'!AU21</f>
        <v>0.95</v>
      </c>
      <c r="F16" s="132">
        <f>'Power Curves'!AV21</f>
        <v>0.75</v>
      </c>
      <c r="G16" s="132">
        <f>'Power Curves'!AW21</f>
        <v>0.75</v>
      </c>
      <c r="H16" s="132">
        <f>'Power Curves'!AX21</f>
        <v>0.69499999999999995</v>
      </c>
      <c r="I16" s="132">
        <f>'Power Curves'!AY21</f>
        <v>0.69499999999999995</v>
      </c>
      <c r="J16" s="132">
        <f>'Power Curves'!AZ21</f>
        <v>0.75</v>
      </c>
      <c r="K16" s="132">
        <f>'Power Curves'!BA21</f>
        <v>0.95</v>
      </c>
      <c r="L16" s="132">
        <f>'Power Curves'!BB21</f>
        <v>0.95</v>
      </c>
      <c r="M16" s="132">
        <f>'Power Curves'!BC21</f>
        <v>0.95</v>
      </c>
    </row>
    <row r="17" spans="1:13" x14ac:dyDescent="0.2">
      <c r="A17" s="4">
        <v>12</v>
      </c>
      <c r="B17" s="132">
        <f>'Power Curves'!AR22</f>
        <v>0.8</v>
      </c>
      <c r="C17" s="132">
        <f>'Power Curves'!AS22</f>
        <v>0.8</v>
      </c>
      <c r="D17" s="132">
        <f>'Power Curves'!AT22</f>
        <v>0.8</v>
      </c>
      <c r="E17" s="132">
        <f>'Power Curves'!AU22</f>
        <v>1</v>
      </c>
      <c r="F17" s="132">
        <f>'Power Curves'!AV22</f>
        <v>0.9</v>
      </c>
      <c r="G17" s="132">
        <f>'Power Curves'!AW22</f>
        <v>0.85</v>
      </c>
      <c r="H17" s="132">
        <f>'Power Curves'!AX22</f>
        <v>0.87</v>
      </c>
      <c r="I17" s="132">
        <f>'Power Curves'!AY22</f>
        <v>0.87</v>
      </c>
      <c r="J17" s="132">
        <f>'Power Curves'!AZ22</f>
        <v>0.85</v>
      </c>
      <c r="K17" s="132">
        <f>'Power Curves'!BA22</f>
        <v>1</v>
      </c>
      <c r="L17" s="132">
        <f>'Power Curves'!BB22</f>
        <v>0.8</v>
      </c>
      <c r="M17" s="132">
        <f>'Power Curves'!BC22</f>
        <v>0.8</v>
      </c>
    </row>
    <row r="18" spans="1:13" x14ac:dyDescent="0.2">
      <c r="A18" s="4">
        <v>13</v>
      </c>
      <c r="B18" s="132">
        <f>'Power Curves'!AR23</f>
        <v>0.7</v>
      </c>
      <c r="C18" s="132">
        <f>'Power Curves'!AS23</f>
        <v>0.7</v>
      </c>
      <c r="D18" s="132">
        <f>'Power Curves'!AT23</f>
        <v>0.7</v>
      </c>
      <c r="E18" s="132">
        <f>'Power Curves'!AU23</f>
        <v>1</v>
      </c>
      <c r="F18" s="132">
        <f>'Power Curves'!AV23</f>
        <v>0.95</v>
      </c>
      <c r="G18" s="132">
        <f>'Power Curves'!AW23</f>
        <v>0.95</v>
      </c>
      <c r="H18" s="132">
        <f>'Power Curves'!AX23</f>
        <v>1.1000000000000001</v>
      </c>
      <c r="I18" s="132">
        <f>'Power Curves'!AY23</f>
        <v>1.1000000000000001</v>
      </c>
      <c r="J18" s="132">
        <f>'Power Curves'!AZ23</f>
        <v>0.95</v>
      </c>
      <c r="K18" s="132">
        <f>'Power Curves'!BA23</f>
        <v>1</v>
      </c>
      <c r="L18" s="132">
        <f>'Power Curves'!BB23</f>
        <v>0.7</v>
      </c>
      <c r="M18" s="132">
        <f>'Power Curves'!BC23</f>
        <v>0.7</v>
      </c>
    </row>
    <row r="19" spans="1:13" x14ac:dyDescent="0.2">
      <c r="A19" s="4">
        <v>14</v>
      </c>
      <c r="B19" s="132">
        <f>'Power Curves'!AR24</f>
        <v>0.6</v>
      </c>
      <c r="C19" s="132">
        <f>'Power Curves'!AS24</f>
        <v>0.6</v>
      </c>
      <c r="D19" s="132">
        <f>'Power Curves'!AT24</f>
        <v>0.6</v>
      </c>
      <c r="E19" s="132">
        <f>'Power Curves'!AU24</f>
        <v>1.05</v>
      </c>
      <c r="F19" s="132">
        <f>'Power Curves'!AV24</f>
        <v>1.1499999999999999</v>
      </c>
      <c r="G19" s="132">
        <f>'Power Curves'!AW24</f>
        <v>1.1499999999999999</v>
      </c>
      <c r="H19" s="132">
        <f>'Power Curves'!AX24</f>
        <v>1.1499999999999999</v>
      </c>
      <c r="I19" s="132">
        <f>'Power Curves'!AY24</f>
        <v>1.1499999999999999</v>
      </c>
      <c r="J19" s="132">
        <f>'Power Curves'!AZ24</f>
        <v>1.1499999999999999</v>
      </c>
      <c r="K19" s="132">
        <f>'Power Curves'!BA24</f>
        <v>1.05</v>
      </c>
      <c r="L19" s="132">
        <f>'Power Curves'!BB24</f>
        <v>0.6</v>
      </c>
      <c r="M19" s="132">
        <f>'Power Curves'!BC24</f>
        <v>0.6</v>
      </c>
    </row>
    <row r="20" spans="1:13" x14ac:dyDescent="0.2">
      <c r="A20" s="4">
        <v>15</v>
      </c>
      <c r="B20" s="132">
        <f>'Power Curves'!AR25</f>
        <v>0.7</v>
      </c>
      <c r="C20" s="132">
        <f>'Power Curves'!AS25</f>
        <v>0.7</v>
      </c>
      <c r="D20" s="132">
        <f>'Power Curves'!AT25</f>
        <v>0.7</v>
      </c>
      <c r="E20" s="132">
        <f>'Power Curves'!AU25</f>
        <v>1.1000000000000001</v>
      </c>
      <c r="F20" s="132">
        <f>'Power Curves'!AV25</f>
        <v>1.25</v>
      </c>
      <c r="G20" s="132">
        <f>'Power Curves'!AW25</f>
        <v>1.25</v>
      </c>
      <c r="H20" s="132">
        <f>'Power Curves'!AX25</f>
        <v>1.25</v>
      </c>
      <c r="I20" s="132">
        <f>'Power Curves'!AY25</f>
        <v>1.25</v>
      </c>
      <c r="J20" s="132">
        <f>'Power Curves'!AZ25</f>
        <v>1.25</v>
      </c>
      <c r="K20" s="132">
        <f>'Power Curves'!BA25</f>
        <v>1.1000000000000001</v>
      </c>
      <c r="L20" s="132">
        <f>'Power Curves'!BB25</f>
        <v>0.7</v>
      </c>
      <c r="M20" s="132">
        <f>'Power Curves'!BC25</f>
        <v>0.7</v>
      </c>
    </row>
    <row r="21" spans="1:13" x14ac:dyDescent="0.2">
      <c r="A21" s="4">
        <v>16</v>
      </c>
      <c r="B21" s="132">
        <f>'Power Curves'!AR26</f>
        <v>0.85</v>
      </c>
      <c r="C21" s="132">
        <f>'Power Curves'!AS26</f>
        <v>0.85</v>
      </c>
      <c r="D21" s="132">
        <f>'Power Curves'!AT26</f>
        <v>0.85</v>
      </c>
      <c r="E21" s="132">
        <f>'Power Curves'!AU26</f>
        <v>1.1000000000000001</v>
      </c>
      <c r="F21" s="132">
        <f>'Power Curves'!AV26</f>
        <v>1.35</v>
      </c>
      <c r="G21" s="132">
        <f>'Power Curves'!AW26</f>
        <v>1.35</v>
      </c>
      <c r="H21" s="132">
        <f>'Power Curves'!AX26</f>
        <v>1.35</v>
      </c>
      <c r="I21" s="132">
        <f>'Power Curves'!AY26</f>
        <v>1.35</v>
      </c>
      <c r="J21" s="132">
        <f>'Power Curves'!AZ26</f>
        <v>1.35</v>
      </c>
      <c r="K21" s="132">
        <f>'Power Curves'!BA26</f>
        <v>1.1000000000000001</v>
      </c>
      <c r="L21" s="132">
        <f>'Power Curves'!BB26</f>
        <v>0.85</v>
      </c>
      <c r="M21" s="132">
        <f>'Power Curves'!BC26</f>
        <v>0.85</v>
      </c>
    </row>
    <row r="22" spans="1:13" x14ac:dyDescent="0.2">
      <c r="A22" s="4">
        <v>17</v>
      </c>
      <c r="B22" s="132">
        <f>'Power Curves'!AR27</f>
        <v>0.95</v>
      </c>
      <c r="C22" s="132">
        <f>'Power Curves'!AS27</f>
        <v>0.95</v>
      </c>
      <c r="D22" s="132">
        <f>'Power Curves'!AT27</f>
        <v>0.95</v>
      </c>
      <c r="E22" s="132">
        <f>'Power Curves'!AU27</f>
        <v>1.1499999999999999</v>
      </c>
      <c r="F22" s="132">
        <f>'Power Curves'!AV27</f>
        <v>1.4</v>
      </c>
      <c r="G22" s="132">
        <f>'Power Curves'!AW27</f>
        <v>1.4</v>
      </c>
      <c r="H22" s="132">
        <f>'Power Curves'!AX27</f>
        <v>1.4</v>
      </c>
      <c r="I22" s="132">
        <f>'Power Curves'!AY27</f>
        <v>1.4</v>
      </c>
      <c r="J22" s="132">
        <f>'Power Curves'!AZ27</f>
        <v>1.4</v>
      </c>
      <c r="K22" s="132">
        <f>'Power Curves'!BA27</f>
        <v>1.1499999999999999</v>
      </c>
      <c r="L22" s="132">
        <f>'Power Curves'!BB27</f>
        <v>0.95</v>
      </c>
      <c r="M22" s="132">
        <f>'Power Curves'!BC27</f>
        <v>0.95</v>
      </c>
    </row>
    <row r="23" spans="1:13" x14ac:dyDescent="0.2">
      <c r="A23" s="4">
        <v>18</v>
      </c>
      <c r="B23" s="132">
        <f>'Power Curves'!AR28</f>
        <v>1.1000000000000001</v>
      </c>
      <c r="C23" s="132">
        <f>'Power Curves'!AS28</f>
        <v>1.1000000000000001</v>
      </c>
      <c r="D23" s="132">
        <f>'Power Curves'!AT28</f>
        <v>1.1000000000000001</v>
      </c>
      <c r="E23" s="132">
        <f>'Power Curves'!AU28</f>
        <v>1.2</v>
      </c>
      <c r="F23" s="132">
        <f>'Power Curves'!AV28</f>
        <v>1.4</v>
      </c>
      <c r="G23" s="132">
        <f>'Power Curves'!AW28</f>
        <v>1.4</v>
      </c>
      <c r="H23" s="132">
        <f>'Power Curves'!AX28</f>
        <v>1.45</v>
      </c>
      <c r="I23" s="132">
        <f>'Power Curves'!AY28</f>
        <v>1.45</v>
      </c>
      <c r="J23" s="132">
        <f>'Power Curves'!AZ28</f>
        <v>1.4</v>
      </c>
      <c r="K23" s="132">
        <f>'Power Curves'!BA28</f>
        <v>1.2</v>
      </c>
      <c r="L23" s="132">
        <f>'Power Curves'!BB28</f>
        <v>1.1000000000000001</v>
      </c>
      <c r="M23" s="132">
        <f>'Power Curves'!BC28</f>
        <v>1.1000000000000001</v>
      </c>
    </row>
    <row r="24" spans="1:13" x14ac:dyDescent="0.2">
      <c r="A24" s="4">
        <v>19</v>
      </c>
      <c r="B24" s="132">
        <f>'Power Curves'!AR29</f>
        <v>1.2</v>
      </c>
      <c r="C24" s="132">
        <f>'Power Curves'!AS29</f>
        <v>1.2</v>
      </c>
      <c r="D24" s="132">
        <f>'Power Curves'!AT29</f>
        <v>1.2</v>
      </c>
      <c r="E24" s="132">
        <f>'Power Curves'!AU29</f>
        <v>1.1499999999999999</v>
      </c>
      <c r="F24" s="132">
        <f>'Power Curves'!AV29</f>
        <v>1.4</v>
      </c>
      <c r="G24" s="132">
        <f>'Power Curves'!AW29</f>
        <v>1.4</v>
      </c>
      <c r="H24" s="132">
        <f>'Power Curves'!AX29</f>
        <v>1.45</v>
      </c>
      <c r="I24" s="132">
        <f>'Power Curves'!AY29</f>
        <v>1.45</v>
      </c>
      <c r="J24" s="132">
        <f>'Power Curves'!AZ29</f>
        <v>1.4</v>
      </c>
      <c r="K24" s="132">
        <f>'Power Curves'!BA29</f>
        <v>1.1499999999999999</v>
      </c>
      <c r="L24" s="132">
        <f>'Power Curves'!BB29</f>
        <v>1.2</v>
      </c>
      <c r="M24" s="132">
        <f>'Power Curves'!BC29</f>
        <v>1.2</v>
      </c>
    </row>
    <row r="25" spans="1:13" x14ac:dyDescent="0.2">
      <c r="A25" s="4">
        <v>20</v>
      </c>
      <c r="B25" s="132">
        <f>'Power Curves'!AR30</f>
        <v>1.3</v>
      </c>
      <c r="C25" s="132">
        <f>'Power Curves'!AS30</f>
        <v>1.3</v>
      </c>
      <c r="D25" s="132">
        <f>'Power Curves'!AT30</f>
        <v>1.3</v>
      </c>
      <c r="E25" s="132">
        <f>'Power Curves'!AU30</f>
        <v>1.05</v>
      </c>
      <c r="F25" s="132">
        <f>'Power Curves'!AV30</f>
        <v>1.35</v>
      </c>
      <c r="G25" s="132">
        <f>'Power Curves'!AW30</f>
        <v>1.35</v>
      </c>
      <c r="H25" s="132">
        <f>'Power Curves'!AX30</f>
        <v>1.45</v>
      </c>
      <c r="I25" s="132">
        <f>'Power Curves'!AY30</f>
        <v>1.45</v>
      </c>
      <c r="J25" s="132">
        <f>'Power Curves'!AZ30</f>
        <v>1.35</v>
      </c>
      <c r="K25" s="132">
        <f>'Power Curves'!BA30</f>
        <v>1.05</v>
      </c>
      <c r="L25" s="132">
        <f>'Power Curves'!BB30</f>
        <v>1.3</v>
      </c>
      <c r="M25" s="132">
        <f>'Power Curves'!BC30</f>
        <v>1.3</v>
      </c>
    </row>
    <row r="26" spans="1:13" x14ac:dyDescent="0.2">
      <c r="A26" s="4">
        <v>21</v>
      </c>
      <c r="B26" s="132">
        <f>'Power Curves'!AR31</f>
        <v>1.1000000000000001</v>
      </c>
      <c r="C26" s="132">
        <f>'Power Curves'!AS31</f>
        <v>1.1000000000000001</v>
      </c>
      <c r="D26" s="132">
        <f>'Power Curves'!AT31</f>
        <v>1.1000000000000001</v>
      </c>
      <c r="E26" s="132">
        <f>'Power Curves'!AU31</f>
        <v>1</v>
      </c>
      <c r="F26" s="132">
        <f>'Power Curves'!AV31</f>
        <v>1.1000000000000001</v>
      </c>
      <c r="G26" s="132">
        <f>'Power Curves'!AW31</f>
        <v>1.1000000000000001</v>
      </c>
      <c r="H26" s="132">
        <f>'Power Curves'!AX31</f>
        <v>1.0249999999999999</v>
      </c>
      <c r="I26" s="132">
        <f>'Power Curves'!AY31</f>
        <v>1.0249999999999999</v>
      </c>
      <c r="J26" s="132">
        <f>'Power Curves'!AZ31</f>
        <v>1.1000000000000001</v>
      </c>
      <c r="K26" s="132">
        <f>'Power Curves'!BA31</f>
        <v>1</v>
      </c>
      <c r="L26" s="132">
        <f>'Power Curves'!BB31</f>
        <v>1.1000000000000001</v>
      </c>
      <c r="M26" s="132">
        <f>'Power Curves'!BC31</f>
        <v>1.1000000000000001</v>
      </c>
    </row>
    <row r="27" spans="1:13" x14ac:dyDescent="0.2">
      <c r="A27" s="4">
        <v>22</v>
      </c>
      <c r="B27" s="132">
        <f>'Power Curves'!AR32</f>
        <v>1</v>
      </c>
      <c r="C27" s="132">
        <f>'Power Curves'!AS32</f>
        <v>1</v>
      </c>
      <c r="D27" s="132">
        <f>'Power Curves'!AT32</f>
        <v>1</v>
      </c>
      <c r="E27" s="132">
        <f>'Power Curves'!AU32</f>
        <v>0.9</v>
      </c>
      <c r="F27" s="132">
        <f>'Power Curves'!AV32</f>
        <v>0.85</v>
      </c>
      <c r="G27" s="132">
        <f>'Power Curves'!AW32</f>
        <v>0.85</v>
      </c>
      <c r="H27" s="132">
        <f>'Power Curves'!AX32</f>
        <v>0.95</v>
      </c>
      <c r="I27" s="132">
        <f>'Power Curves'!AY32</f>
        <v>0.95</v>
      </c>
      <c r="J27" s="132">
        <f>'Power Curves'!AZ32</f>
        <v>0.85</v>
      </c>
      <c r="K27" s="132">
        <f>'Power Curves'!BA32</f>
        <v>0.9</v>
      </c>
      <c r="L27" s="132">
        <f>'Power Curves'!BB32</f>
        <v>1</v>
      </c>
      <c r="M27" s="132">
        <f>'Power Curves'!BC32</f>
        <v>1</v>
      </c>
    </row>
    <row r="28" spans="1:13" x14ac:dyDescent="0.2">
      <c r="A28" s="4">
        <v>23</v>
      </c>
      <c r="B28" s="132">
        <f>'Power Curves'!AR33</f>
        <v>1.25</v>
      </c>
      <c r="C28" s="132">
        <f>'Power Curves'!AS33</f>
        <v>1.25</v>
      </c>
      <c r="D28" s="132">
        <f>'Power Curves'!AT33</f>
        <v>1.406066773</v>
      </c>
      <c r="E28" s="132">
        <f>'Power Curves'!AU33</f>
        <v>1.406066773</v>
      </c>
      <c r="F28" s="132">
        <f>'Power Curves'!AV33</f>
        <v>1.595</v>
      </c>
      <c r="G28" s="132">
        <f>'Power Curves'!AW33</f>
        <v>1.58</v>
      </c>
      <c r="H28" s="132">
        <f>'Power Curves'!AX33</f>
        <v>1.58</v>
      </c>
      <c r="I28" s="132">
        <f>'Power Curves'!AY33</f>
        <v>1.58</v>
      </c>
      <c r="J28" s="132">
        <f>'Power Curves'!AZ33</f>
        <v>1.58</v>
      </c>
      <c r="K28" s="132">
        <f>'Power Curves'!BA33</f>
        <v>1.406066773</v>
      </c>
      <c r="L28" s="132">
        <f>'Power Curves'!BB33</f>
        <v>1.406066773</v>
      </c>
      <c r="M28" s="132">
        <f>'Power Curves'!BC33</f>
        <v>1.25</v>
      </c>
    </row>
    <row r="29" spans="1:13" x14ac:dyDescent="0.2">
      <c r="A29" s="4">
        <v>24</v>
      </c>
      <c r="B29" s="132">
        <f>'Power Curves'!AR34</f>
        <v>1.07</v>
      </c>
      <c r="C29" s="132">
        <f>'Power Curves'!AS34</f>
        <v>1.07</v>
      </c>
      <c r="D29" s="132">
        <f>'Power Curves'!AT34</f>
        <v>1.3601913919999999</v>
      </c>
      <c r="E29" s="132">
        <f>'Power Curves'!AU34</f>
        <v>1.3601913919999999</v>
      </c>
      <c r="F29" s="132">
        <f>'Power Curves'!AV34</f>
        <v>1.365</v>
      </c>
      <c r="G29" s="132">
        <f>'Power Curves'!AW34</f>
        <v>1.2150000000000001</v>
      </c>
      <c r="H29" s="132">
        <f>'Power Curves'!AX34</f>
        <v>1.2150000000000001</v>
      </c>
      <c r="I29" s="132">
        <f>'Power Curves'!AY34</f>
        <v>1.2150000000000001</v>
      </c>
      <c r="J29" s="132">
        <f>'Power Curves'!AZ34</f>
        <v>1.2150000000000001</v>
      </c>
      <c r="K29" s="132">
        <f>'Power Curves'!BA34</f>
        <v>1.3601913919999999</v>
      </c>
      <c r="L29" s="132">
        <f>'Power Curves'!BB34</f>
        <v>1.3601913919999999</v>
      </c>
      <c r="M29" s="132">
        <f>'Power Curves'!BC34</f>
        <v>1.07</v>
      </c>
    </row>
    <row r="30" spans="1:13" x14ac:dyDescent="0.2">
      <c r="A30" s="4" t="s">
        <v>60</v>
      </c>
      <c r="B30" s="4">
        <v>0.8</v>
      </c>
      <c r="C30" s="4">
        <v>0.8</v>
      </c>
      <c r="D30" s="4">
        <v>0.8</v>
      </c>
      <c r="E30" s="4">
        <v>0.8</v>
      </c>
      <c r="F30" s="4">
        <v>0.8</v>
      </c>
      <c r="G30" s="4">
        <v>0.8</v>
      </c>
      <c r="H30" s="4">
        <v>0.8</v>
      </c>
      <c r="I30" s="4">
        <v>0.8</v>
      </c>
      <c r="J30" s="4">
        <v>0.8</v>
      </c>
      <c r="K30" s="4">
        <v>0.8</v>
      </c>
      <c r="L30" s="4">
        <v>0.8</v>
      </c>
      <c r="M30" s="4">
        <v>0.8</v>
      </c>
    </row>
    <row r="31" spans="1:13" x14ac:dyDescent="0.2">
      <c r="A31" s="4" t="s">
        <v>61</v>
      </c>
      <c r="B31" s="4">
        <v>0.6</v>
      </c>
      <c r="C31" s="4">
        <v>0.6</v>
      </c>
      <c r="D31" s="4">
        <v>0.6</v>
      </c>
      <c r="E31" s="4">
        <v>0.6</v>
      </c>
      <c r="F31" s="4">
        <v>0.6</v>
      </c>
      <c r="G31" s="4">
        <v>0.6</v>
      </c>
      <c r="H31" s="4">
        <v>0.6</v>
      </c>
      <c r="I31" s="4">
        <v>0.6</v>
      </c>
      <c r="J31" s="4">
        <v>0.6</v>
      </c>
      <c r="K31" s="4">
        <v>0.6</v>
      </c>
      <c r="L31" s="4">
        <v>0.6</v>
      </c>
      <c r="M31" s="4">
        <v>0.6</v>
      </c>
    </row>
  </sheetData>
  <phoneticPr fontId="0" type="noConversion"/>
  <pageMargins left="0.75" right="0.75" top="1" bottom="1" header="0.5" footer="0.5"/>
  <pageSetup orientation="landscape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K30"/>
  <sheetViews>
    <sheetView topLeftCell="A7" workbookViewId="0">
      <selection activeCell="B51" sqref="B51"/>
    </sheetView>
  </sheetViews>
  <sheetFormatPr defaultRowHeight="12.75" x14ac:dyDescent="0.2"/>
  <cols>
    <col min="1" max="1" width="5.140625" style="4" customWidth="1"/>
    <col min="2" max="2" width="13.28515625" style="4" customWidth="1"/>
    <col min="3" max="3" width="10.5703125" style="4" customWidth="1"/>
    <col min="4" max="4" width="11" style="4" customWidth="1"/>
    <col min="5" max="5" width="9.7109375" style="4" customWidth="1"/>
    <col min="6" max="6" width="9.42578125" style="4" customWidth="1"/>
    <col min="7" max="9" width="9.140625" style="4"/>
    <col min="10" max="10" width="20.42578125" style="4" customWidth="1"/>
    <col min="11" max="16384" width="9.140625" style="4"/>
  </cols>
  <sheetData>
    <row r="1" spans="2:11" ht="23.25" x14ac:dyDescent="0.35">
      <c r="B1" s="49" t="s">
        <v>62</v>
      </c>
    </row>
    <row r="3" spans="2:11" x14ac:dyDescent="0.2">
      <c r="C3" s="280" t="s">
        <v>63</v>
      </c>
      <c r="D3" s="196"/>
      <c r="E3" s="196"/>
      <c r="F3" s="196"/>
      <c r="G3" s="196"/>
      <c r="H3" s="196"/>
      <c r="I3" s="196"/>
      <c r="J3" s="196"/>
      <c r="K3" s="2">
        <v>0</v>
      </c>
    </row>
    <row r="4" spans="2:11" x14ac:dyDescent="0.2">
      <c r="D4" s="281" t="s">
        <v>64</v>
      </c>
      <c r="E4" s="41">
        <v>2</v>
      </c>
    </row>
    <row r="5" spans="2:11" x14ac:dyDescent="0.2">
      <c r="D5" s="280" t="s">
        <v>65</v>
      </c>
      <c r="E5" s="124">
        <v>4</v>
      </c>
    </row>
    <row r="7" spans="2:11" x14ac:dyDescent="0.2">
      <c r="C7" s="54"/>
    </row>
    <row r="8" spans="2:11" ht="18" x14ac:dyDescent="0.25">
      <c r="C8" s="55" t="s">
        <v>66</v>
      </c>
      <c r="D8" s="56"/>
      <c r="E8" s="56"/>
    </row>
    <row r="9" spans="2:11" ht="28.5" customHeight="1" x14ac:dyDescent="0.2">
      <c r="B9" s="3" t="s">
        <v>67</v>
      </c>
      <c r="C9" s="57" t="s">
        <v>223</v>
      </c>
      <c r="D9" s="57" t="s">
        <v>222</v>
      </c>
      <c r="E9" s="125"/>
      <c r="F9" s="125"/>
      <c r="G9" s="125"/>
      <c r="H9" s="125"/>
      <c r="I9" s="125"/>
    </row>
    <row r="10" spans="2:11" x14ac:dyDescent="0.2">
      <c r="B10" s="53">
        <f>idimL</f>
        <v>2</v>
      </c>
      <c r="C10" s="2">
        <v>0</v>
      </c>
      <c r="D10" s="2">
        <v>1</v>
      </c>
      <c r="G10" s="4" t="s">
        <v>221</v>
      </c>
      <c r="H10" s="4" t="s">
        <v>68</v>
      </c>
    </row>
    <row r="11" spans="2:11" x14ac:dyDescent="0.2">
      <c r="B11" s="196" t="s">
        <v>69</v>
      </c>
      <c r="C11" s="2">
        <v>0.08</v>
      </c>
      <c r="D11" s="123">
        <v>0.06</v>
      </c>
    </row>
    <row r="12" spans="2:11" x14ac:dyDescent="0.2">
      <c r="B12" s="196" t="str">
        <f>CONCATENATE("Correl:",C9)</f>
        <v>Correl: Load</v>
      </c>
      <c r="C12" s="2">
        <v>1</v>
      </c>
      <c r="D12" s="2">
        <v>0.5</v>
      </c>
    </row>
    <row r="13" spans="2:11" x14ac:dyDescent="0.2">
      <c r="B13" s="196" t="str">
        <f>D9</f>
        <v>Power Price</v>
      </c>
      <c r="C13" s="2">
        <v>0.5</v>
      </c>
      <c r="D13" s="2">
        <v>1</v>
      </c>
    </row>
    <row r="22" spans="2:9" ht="18" x14ac:dyDescent="0.25">
      <c r="C22" s="55" t="s">
        <v>70</v>
      </c>
      <c r="D22" s="56"/>
      <c r="E22" s="56"/>
    </row>
    <row r="23" spans="2:9" x14ac:dyDescent="0.2">
      <c r="C23" s="54" t="s">
        <v>71</v>
      </c>
    </row>
    <row r="24" spans="2:9" ht="25.5" x14ac:dyDescent="0.2">
      <c r="B24" s="292" t="s">
        <v>67</v>
      </c>
      <c r="C24" s="293" t="s">
        <v>269</v>
      </c>
      <c r="D24" s="294" t="s">
        <v>72</v>
      </c>
      <c r="E24" s="294" t="s">
        <v>73</v>
      </c>
      <c r="F24" s="295" t="s">
        <v>74</v>
      </c>
    </row>
    <row r="25" spans="2:9" x14ac:dyDescent="0.2">
      <c r="B25" s="53">
        <f>idimS</f>
        <v>4</v>
      </c>
      <c r="C25" s="2">
        <v>0</v>
      </c>
      <c r="D25" s="2">
        <v>0</v>
      </c>
      <c r="E25" s="2">
        <v>1</v>
      </c>
      <c r="F25" s="2">
        <v>1</v>
      </c>
      <c r="G25" s="4" t="s">
        <v>221</v>
      </c>
      <c r="I25" s="4" t="s">
        <v>68</v>
      </c>
    </row>
    <row r="26" spans="2:9" ht="16.5" customHeight="1" x14ac:dyDescent="0.2">
      <c r="B26" s="196" t="s">
        <v>69</v>
      </c>
      <c r="C26" s="2">
        <v>1</v>
      </c>
      <c r="D26" s="282">
        <v>0.4</v>
      </c>
      <c r="E26" s="312">
        <v>0.2</v>
      </c>
      <c r="F26" s="2">
        <v>1E-3</v>
      </c>
      <c r="G26" s="135">
        <f>K3</f>
        <v>0</v>
      </c>
    </row>
    <row r="27" spans="2:9" ht="16.5" customHeight="1" x14ac:dyDescent="0.2">
      <c r="B27" s="196" t="s">
        <v>269</v>
      </c>
      <c r="C27" s="2">
        <v>1</v>
      </c>
      <c r="D27" s="2">
        <v>0</v>
      </c>
      <c r="E27" s="2">
        <v>0</v>
      </c>
      <c r="F27" s="2">
        <v>0</v>
      </c>
    </row>
    <row r="28" spans="2:9" ht="16.5" customHeight="1" x14ac:dyDescent="0.2">
      <c r="B28" s="196" t="s">
        <v>75</v>
      </c>
      <c r="C28" s="2">
        <v>0</v>
      </c>
      <c r="D28" s="2">
        <v>1</v>
      </c>
      <c r="E28" s="2">
        <v>0</v>
      </c>
      <c r="F28" s="2">
        <v>0.5</v>
      </c>
    </row>
    <row r="29" spans="2:9" ht="16.5" customHeight="1" x14ac:dyDescent="0.2">
      <c r="B29" s="196" t="s">
        <v>76</v>
      </c>
      <c r="C29" s="2">
        <v>0</v>
      </c>
      <c r="D29" s="2">
        <v>0</v>
      </c>
      <c r="E29" s="2">
        <v>1</v>
      </c>
      <c r="F29" s="2">
        <v>0</v>
      </c>
    </row>
    <row r="30" spans="2:9" ht="16.5" customHeight="1" x14ac:dyDescent="0.2">
      <c r="B30" s="196" t="s">
        <v>77</v>
      </c>
      <c r="C30" s="2">
        <v>0</v>
      </c>
      <c r="D30" s="2">
        <v>0.5</v>
      </c>
      <c r="E30" s="2">
        <v>0</v>
      </c>
      <c r="F30" s="2">
        <v>1</v>
      </c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31745" r:id="rId4" name="CommandButton1">
          <controlPr defaultSize="0" autoLine="0" r:id="rId5">
            <anchor moveWithCells="1">
              <from>
                <xdr:col>5</xdr:col>
                <xdr:colOff>381000</xdr:colOff>
                <xdr:row>12</xdr:row>
                <xdr:rowOff>66675</xdr:rowOff>
              </from>
              <to>
                <xdr:col>7</xdr:col>
                <xdr:colOff>561975</xdr:colOff>
                <xdr:row>15</xdr:row>
                <xdr:rowOff>0</xdr:rowOff>
              </to>
            </anchor>
          </controlPr>
        </control>
      </mc:Choice>
      <mc:Fallback>
        <control shapeId="31745" r:id="rId4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T383"/>
  <sheetViews>
    <sheetView zoomScale="75" workbookViewId="0">
      <selection activeCell="A24" sqref="A24"/>
    </sheetView>
  </sheetViews>
  <sheetFormatPr defaultRowHeight="11.25" x14ac:dyDescent="0.2"/>
  <cols>
    <col min="1" max="1" width="13.7109375" style="81" customWidth="1"/>
    <col min="2" max="2" width="12.42578125" style="139" customWidth="1"/>
    <col min="3" max="3" width="3" style="81" customWidth="1"/>
    <col min="4" max="4" width="3.85546875" style="81" customWidth="1"/>
    <col min="5" max="5" width="7.42578125" style="81" customWidth="1"/>
    <col min="6" max="6" width="7.85546875" style="81" customWidth="1"/>
    <col min="7" max="7" width="2.28515625" style="81" customWidth="1"/>
    <col min="8" max="16384" width="9.140625" style="81"/>
  </cols>
  <sheetData>
    <row r="1" spans="1:20" ht="27" customHeight="1" x14ac:dyDescent="0.2">
      <c r="A1" s="148" t="s">
        <v>246</v>
      </c>
    </row>
    <row r="2" spans="1:20" ht="14.25" customHeight="1" x14ac:dyDescent="0.2">
      <c r="A2" s="149" t="s">
        <v>247</v>
      </c>
    </row>
    <row r="3" spans="1:20" ht="14.25" customHeight="1" x14ac:dyDescent="0.2"/>
    <row r="4" spans="1:20" ht="14.25" customHeight="1" x14ac:dyDescent="0.2">
      <c r="A4" s="150" t="s">
        <v>248</v>
      </c>
      <c r="B4" s="151">
        <v>0.67447783471734879</v>
      </c>
    </row>
    <row r="5" spans="1:20" x14ac:dyDescent="0.2">
      <c r="A5" s="152" t="s">
        <v>249</v>
      </c>
      <c r="B5" s="153">
        <v>6.5585574011357197</v>
      </c>
    </row>
    <row r="6" spans="1:20" ht="15" customHeight="1" x14ac:dyDescent="0.2">
      <c r="A6" s="152" t="s">
        <v>250</v>
      </c>
      <c r="B6" s="153">
        <v>2.0364950589247122</v>
      </c>
    </row>
    <row r="7" spans="1:20" ht="14.25" customHeight="1" x14ac:dyDescent="0.2">
      <c r="A7" s="154" t="s">
        <v>251</v>
      </c>
      <c r="B7" s="155">
        <v>24.309748340581525</v>
      </c>
    </row>
    <row r="8" spans="1:20" ht="18.75" customHeight="1" x14ac:dyDescent="0.2">
      <c r="H8" s="150"/>
      <c r="I8" s="362" t="s">
        <v>259</v>
      </c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4"/>
    </row>
    <row r="9" spans="1:20" x14ac:dyDescent="0.2">
      <c r="H9" s="156" t="s">
        <v>156</v>
      </c>
      <c r="I9" s="157" t="s">
        <v>48</v>
      </c>
      <c r="J9" s="158" t="s">
        <v>49</v>
      </c>
      <c r="K9" s="158" t="s">
        <v>50</v>
      </c>
      <c r="L9" s="158" t="s">
        <v>51</v>
      </c>
      <c r="M9" s="158" t="s">
        <v>52</v>
      </c>
      <c r="N9" s="158" t="s">
        <v>53</v>
      </c>
      <c r="O9" s="158" t="s">
        <v>54</v>
      </c>
      <c r="P9" s="158" t="s">
        <v>55</v>
      </c>
      <c r="Q9" s="158" t="s">
        <v>56</v>
      </c>
      <c r="R9" s="158" t="s">
        <v>57</v>
      </c>
      <c r="S9" s="158" t="s">
        <v>58</v>
      </c>
      <c r="T9" s="159" t="s">
        <v>59</v>
      </c>
    </row>
    <row r="10" spans="1:20" x14ac:dyDescent="0.2">
      <c r="A10" s="160" t="s">
        <v>252</v>
      </c>
      <c r="B10" s="161" t="s">
        <v>253</v>
      </c>
      <c r="H10" s="162" t="s">
        <v>254</v>
      </c>
      <c r="I10" s="163">
        <v>4.4230999999999998</v>
      </c>
      <c r="J10" s="163">
        <v>3.0131000000000001</v>
      </c>
      <c r="K10" s="163">
        <v>1.4701</v>
      </c>
      <c r="L10" s="163">
        <v>-0.94930000000000003</v>
      </c>
      <c r="M10" s="163">
        <v>2.5989</v>
      </c>
      <c r="N10" s="163">
        <v>1.3949</v>
      </c>
      <c r="O10" s="163">
        <v>4.2624000000000004</v>
      </c>
      <c r="P10" s="163">
        <v>2.5819999999999999</v>
      </c>
      <c r="Q10" s="163">
        <v>2.9483999999999999</v>
      </c>
      <c r="R10" s="163">
        <v>2.6128</v>
      </c>
      <c r="S10" s="163">
        <v>1.5822000000000001</v>
      </c>
      <c r="T10" s="163">
        <v>0.81730000000000003</v>
      </c>
    </row>
    <row r="11" spans="1:20" x14ac:dyDescent="0.2">
      <c r="B11" s="164" t="s">
        <v>255</v>
      </c>
      <c r="H11" s="162" t="s">
        <v>256</v>
      </c>
      <c r="I11" s="163">
        <v>-8.2600000000000007E-2</v>
      </c>
      <c r="J11" s="163">
        <v>-6.9599999999999995E-2</v>
      </c>
      <c r="K11" s="163">
        <v>-1.4800000000000001E-2</v>
      </c>
      <c r="L11" s="163">
        <v>3.27E-2</v>
      </c>
      <c r="M11" s="163">
        <v>-5.5199999999999999E-2</v>
      </c>
      <c r="N11" s="163">
        <v>-1.29E-2</v>
      </c>
      <c r="O11" s="163">
        <v>-9.6299999999999997E-2</v>
      </c>
      <c r="P11" s="163">
        <v>-5.11E-2</v>
      </c>
      <c r="Q11" s="163">
        <v>-9.2600000000000002E-2</v>
      </c>
      <c r="R11" s="163">
        <v>-5.3400000000000003E-2</v>
      </c>
      <c r="S11" s="163">
        <v>-2.1100000000000001E-2</v>
      </c>
      <c r="T11" s="163">
        <v>2.2000000000000001E-3</v>
      </c>
    </row>
    <row r="12" spans="1:20" x14ac:dyDescent="0.2">
      <c r="A12" s="165">
        <v>35065</v>
      </c>
      <c r="B12" s="166">
        <v>49.609756099999998</v>
      </c>
      <c r="H12" s="167" t="s">
        <v>257</v>
      </c>
      <c r="I12" s="168">
        <v>5.0000000000000001E-4</v>
      </c>
      <c r="J12" s="168">
        <v>5.9999999999999995E-4</v>
      </c>
      <c r="K12" s="168">
        <v>1E-4</v>
      </c>
      <c r="L12" s="168">
        <v>-1E-4</v>
      </c>
      <c r="M12" s="168">
        <v>5.0000000000000001E-4</v>
      </c>
      <c r="N12" s="168">
        <v>1E-4</v>
      </c>
      <c r="O12" s="168">
        <v>6.9999999999999999E-4</v>
      </c>
      <c r="P12" s="168">
        <v>4.0000000000000002E-4</v>
      </c>
      <c r="Q12" s="168">
        <v>8.0000000000000004E-4</v>
      </c>
      <c r="R12" s="168">
        <v>4.0000000000000002E-4</v>
      </c>
      <c r="S12" s="168">
        <v>2.0000000000000001E-4</v>
      </c>
      <c r="T12" s="168">
        <v>0</v>
      </c>
    </row>
    <row r="13" spans="1:20" x14ac:dyDescent="0.2">
      <c r="A13" s="165">
        <v>35066</v>
      </c>
      <c r="B13" s="166">
        <v>48.975609759999998</v>
      </c>
      <c r="L13" s="81" t="s">
        <v>258</v>
      </c>
      <c r="Q13" s="81" t="s">
        <v>258</v>
      </c>
    </row>
    <row r="14" spans="1:20" x14ac:dyDescent="0.2">
      <c r="A14" s="165">
        <v>35067</v>
      </c>
      <c r="B14" s="166">
        <v>49.512195120000001</v>
      </c>
    </row>
    <row r="15" spans="1:20" x14ac:dyDescent="0.2">
      <c r="A15" s="165">
        <v>35068</v>
      </c>
      <c r="B15" s="166">
        <v>47.841463410000003</v>
      </c>
    </row>
    <row r="16" spans="1:20" x14ac:dyDescent="0.2">
      <c r="A16" s="165">
        <v>35069</v>
      </c>
      <c r="B16" s="166">
        <v>48.085365850000002</v>
      </c>
    </row>
    <row r="17" spans="1:2" x14ac:dyDescent="0.2">
      <c r="A17" s="165">
        <v>35070</v>
      </c>
      <c r="B17" s="166">
        <v>50.719512199999997</v>
      </c>
    </row>
    <row r="18" spans="1:2" x14ac:dyDescent="0.2">
      <c r="A18" s="165">
        <v>35071</v>
      </c>
      <c r="B18" s="166">
        <v>49.12195122</v>
      </c>
    </row>
    <row r="19" spans="1:2" x14ac:dyDescent="0.2">
      <c r="A19" s="165">
        <v>35072</v>
      </c>
      <c r="B19" s="166">
        <v>47.841463410000003</v>
      </c>
    </row>
    <row r="20" spans="1:2" x14ac:dyDescent="0.2">
      <c r="A20" s="165">
        <v>35073</v>
      </c>
      <c r="B20" s="166">
        <v>47.5</v>
      </c>
    </row>
    <row r="21" spans="1:2" x14ac:dyDescent="0.2">
      <c r="A21" s="165">
        <v>35074</v>
      </c>
      <c r="B21" s="166">
        <v>47.707317070000002</v>
      </c>
    </row>
    <row r="22" spans="1:2" x14ac:dyDescent="0.2">
      <c r="A22" s="165">
        <v>35075</v>
      </c>
      <c r="B22" s="166">
        <v>47.487804879999999</v>
      </c>
    </row>
    <row r="23" spans="1:2" x14ac:dyDescent="0.2">
      <c r="A23" s="165">
        <v>35076</v>
      </c>
      <c r="B23" s="166">
        <v>47.231707319999998</v>
      </c>
    </row>
    <row r="24" spans="1:2" x14ac:dyDescent="0.2">
      <c r="A24" s="165">
        <v>35077</v>
      </c>
      <c r="B24" s="166">
        <v>46.890243900000002</v>
      </c>
    </row>
    <row r="25" spans="1:2" x14ac:dyDescent="0.2">
      <c r="A25" s="165">
        <v>35078</v>
      </c>
      <c r="B25" s="166">
        <v>49.134146340000001</v>
      </c>
    </row>
    <row r="26" spans="1:2" x14ac:dyDescent="0.2">
      <c r="A26" s="165">
        <v>35079</v>
      </c>
      <c r="B26" s="166">
        <v>49.829268290000002</v>
      </c>
    </row>
    <row r="27" spans="1:2" x14ac:dyDescent="0.2">
      <c r="A27" s="165">
        <v>35080</v>
      </c>
      <c r="B27" s="166">
        <v>51.353658539999998</v>
      </c>
    </row>
    <row r="28" spans="1:2" x14ac:dyDescent="0.2">
      <c r="A28" s="165">
        <v>35081</v>
      </c>
      <c r="B28" s="166">
        <v>52.280487800000003</v>
      </c>
    </row>
    <row r="29" spans="1:2" x14ac:dyDescent="0.2">
      <c r="A29" s="165">
        <v>35082</v>
      </c>
      <c r="B29" s="166">
        <v>52.06097561</v>
      </c>
    </row>
    <row r="30" spans="1:2" x14ac:dyDescent="0.2">
      <c r="A30" s="165">
        <v>35083</v>
      </c>
      <c r="B30" s="166">
        <v>49.402439020000003</v>
      </c>
    </row>
    <row r="31" spans="1:2" x14ac:dyDescent="0.2">
      <c r="A31" s="165">
        <v>35084</v>
      </c>
      <c r="B31" s="166">
        <v>49.207317070000002</v>
      </c>
    </row>
    <row r="32" spans="1:2" x14ac:dyDescent="0.2">
      <c r="A32" s="165">
        <v>35085</v>
      </c>
      <c r="B32" s="166">
        <v>50.073170730000001</v>
      </c>
    </row>
    <row r="33" spans="1:2" x14ac:dyDescent="0.2">
      <c r="A33" s="165">
        <v>35086</v>
      </c>
      <c r="B33" s="166">
        <v>51.743902439999999</v>
      </c>
    </row>
    <row r="34" spans="1:2" x14ac:dyDescent="0.2">
      <c r="A34" s="165">
        <v>35087</v>
      </c>
      <c r="B34" s="166">
        <v>51.792682929999998</v>
      </c>
    </row>
    <row r="35" spans="1:2" x14ac:dyDescent="0.2">
      <c r="A35" s="165">
        <v>35088</v>
      </c>
      <c r="B35" s="166">
        <v>51.597560979999997</v>
      </c>
    </row>
    <row r="36" spans="1:2" x14ac:dyDescent="0.2">
      <c r="A36" s="165">
        <v>35089</v>
      </c>
      <c r="B36" s="166">
        <v>52.804878049999999</v>
      </c>
    </row>
    <row r="37" spans="1:2" x14ac:dyDescent="0.2">
      <c r="A37" s="165">
        <v>35090</v>
      </c>
      <c r="B37" s="166">
        <v>53.426829269999999</v>
      </c>
    </row>
    <row r="38" spans="1:2" x14ac:dyDescent="0.2">
      <c r="A38" s="165">
        <v>35091</v>
      </c>
      <c r="B38" s="166">
        <v>53.097560979999997</v>
      </c>
    </row>
    <row r="39" spans="1:2" x14ac:dyDescent="0.2">
      <c r="A39" s="165">
        <v>35092</v>
      </c>
      <c r="B39" s="166">
        <v>52.463414630000003</v>
      </c>
    </row>
    <row r="40" spans="1:2" x14ac:dyDescent="0.2">
      <c r="A40" s="165">
        <v>35093</v>
      </c>
      <c r="B40" s="166">
        <v>52.658536589999997</v>
      </c>
    </row>
    <row r="41" spans="1:2" x14ac:dyDescent="0.2">
      <c r="A41" s="165">
        <v>35094</v>
      </c>
      <c r="B41" s="166">
        <v>53.365853659999999</v>
      </c>
    </row>
    <row r="42" spans="1:2" x14ac:dyDescent="0.2">
      <c r="A42" s="165">
        <v>35095</v>
      </c>
      <c r="B42" s="166">
        <v>52.304878049999999</v>
      </c>
    </row>
    <row r="43" spans="1:2" x14ac:dyDescent="0.2">
      <c r="A43" s="165">
        <v>35096</v>
      </c>
      <c r="B43" s="166">
        <v>52.536585369999997</v>
      </c>
    </row>
    <row r="44" spans="1:2" x14ac:dyDescent="0.2">
      <c r="A44" s="165">
        <v>35097</v>
      </c>
      <c r="B44" s="166">
        <v>52</v>
      </c>
    </row>
    <row r="45" spans="1:2" x14ac:dyDescent="0.2">
      <c r="A45" s="165">
        <v>35098</v>
      </c>
      <c r="B45" s="166">
        <v>50.085365850000002</v>
      </c>
    </row>
    <row r="46" spans="1:2" x14ac:dyDescent="0.2">
      <c r="A46" s="165">
        <v>35099</v>
      </c>
      <c r="B46" s="166">
        <v>50.341463410000003</v>
      </c>
    </row>
    <row r="47" spans="1:2" x14ac:dyDescent="0.2">
      <c r="A47" s="165">
        <v>35100</v>
      </c>
      <c r="B47" s="166">
        <v>50.926829269999999</v>
      </c>
    </row>
    <row r="48" spans="1:2" x14ac:dyDescent="0.2">
      <c r="A48" s="165">
        <v>35101</v>
      </c>
      <c r="B48" s="166">
        <v>51.06097561</v>
      </c>
    </row>
    <row r="49" spans="1:2" x14ac:dyDescent="0.2">
      <c r="A49" s="165">
        <v>35102</v>
      </c>
      <c r="B49" s="166">
        <v>51.93902439</v>
      </c>
    </row>
    <row r="50" spans="1:2" x14ac:dyDescent="0.2">
      <c r="A50" s="165">
        <v>35103</v>
      </c>
      <c r="B50" s="166">
        <v>52.414634149999998</v>
      </c>
    </row>
    <row r="51" spans="1:2" x14ac:dyDescent="0.2">
      <c r="A51" s="165">
        <v>35104</v>
      </c>
      <c r="B51" s="166">
        <v>52.402439020000003</v>
      </c>
    </row>
    <row r="52" spans="1:2" x14ac:dyDescent="0.2">
      <c r="A52" s="165">
        <v>35105</v>
      </c>
      <c r="B52" s="166">
        <v>53.512195120000001</v>
      </c>
    </row>
    <row r="53" spans="1:2" x14ac:dyDescent="0.2">
      <c r="A53" s="165">
        <v>35106</v>
      </c>
      <c r="B53" s="166">
        <v>53.975609759999998</v>
      </c>
    </row>
    <row r="54" spans="1:2" x14ac:dyDescent="0.2">
      <c r="A54" s="165">
        <v>35107</v>
      </c>
      <c r="B54" s="166">
        <v>54.207317070000002</v>
      </c>
    </row>
    <row r="55" spans="1:2" x14ac:dyDescent="0.2">
      <c r="A55" s="165">
        <v>35108</v>
      </c>
      <c r="B55" s="166">
        <v>55.5</v>
      </c>
    </row>
    <row r="56" spans="1:2" x14ac:dyDescent="0.2">
      <c r="A56" s="165">
        <v>35109</v>
      </c>
      <c r="B56" s="166">
        <v>57.207317070000002</v>
      </c>
    </row>
    <row r="57" spans="1:2" x14ac:dyDescent="0.2">
      <c r="A57" s="165">
        <v>35110</v>
      </c>
      <c r="B57" s="166">
        <v>58.048780489999999</v>
      </c>
    </row>
    <row r="58" spans="1:2" x14ac:dyDescent="0.2">
      <c r="A58" s="165">
        <v>35111</v>
      </c>
      <c r="B58" s="166">
        <v>54.756097560000001</v>
      </c>
    </row>
    <row r="59" spans="1:2" x14ac:dyDescent="0.2">
      <c r="A59" s="165">
        <v>35112</v>
      </c>
      <c r="B59" s="166">
        <v>54.256097560000001</v>
      </c>
    </row>
    <row r="60" spans="1:2" x14ac:dyDescent="0.2">
      <c r="A60" s="165">
        <v>35113</v>
      </c>
      <c r="B60" s="166">
        <v>56.146341460000002</v>
      </c>
    </row>
    <row r="61" spans="1:2" x14ac:dyDescent="0.2">
      <c r="A61" s="165">
        <v>35114</v>
      </c>
      <c r="B61" s="166">
        <v>56.097560979999997</v>
      </c>
    </row>
    <row r="62" spans="1:2" x14ac:dyDescent="0.2">
      <c r="A62" s="165">
        <v>35115</v>
      </c>
      <c r="B62" s="166">
        <v>58</v>
      </c>
    </row>
    <row r="63" spans="1:2" x14ac:dyDescent="0.2">
      <c r="A63" s="165">
        <v>35116</v>
      </c>
      <c r="B63" s="166">
        <v>56.695121950000001</v>
      </c>
    </row>
    <row r="64" spans="1:2" x14ac:dyDescent="0.2">
      <c r="A64" s="165">
        <v>35117</v>
      </c>
      <c r="B64" s="166">
        <v>55.524390240000002</v>
      </c>
    </row>
    <row r="65" spans="1:2" x14ac:dyDescent="0.2">
      <c r="A65" s="165">
        <v>35118</v>
      </c>
      <c r="B65" s="166">
        <v>56.024390240000002</v>
      </c>
    </row>
    <row r="66" spans="1:2" x14ac:dyDescent="0.2">
      <c r="A66" s="165">
        <v>35119</v>
      </c>
      <c r="B66" s="166">
        <v>56.451219510000001</v>
      </c>
    </row>
    <row r="67" spans="1:2" x14ac:dyDescent="0.2">
      <c r="A67" s="165">
        <v>35120</v>
      </c>
      <c r="B67" s="166">
        <v>57.731707319999998</v>
      </c>
    </row>
    <row r="68" spans="1:2" x14ac:dyDescent="0.2">
      <c r="A68" s="165">
        <v>35121</v>
      </c>
      <c r="B68" s="166">
        <v>56.5</v>
      </c>
    </row>
    <row r="69" spans="1:2" x14ac:dyDescent="0.2">
      <c r="A69" s="165">
        <v>35122</v>
      </c>
      <c r="B69" s="166">
        <v>58.634146340000001</v>
      </c>
    </row>
    <row r="70" spans="1:2" x14ac:dyDescent="0.2">
      <c r="A70" s="165">
        <v>35123</v>
      </c>
      <c r="B70" s="166">
        <v>57.451219510000001</v>
      </c>
    </row>
    <row r="71" spans="1:2" x14ac:dyDescent="0.2">
      <c r="A71" s="165">
        <v>35124</v>
      </c>
      <c r="B71" s="166">
        <v>59.3</v>
      </c>
    </row>
    <row r="72" spans="1:2" x14ac:dyDescent="0.2">
      <c r="A72" s="165">
        <v>35125</v>
      </c>
      <c r="B72" s="166">
        <v>57.573170730000001</v>
      </c>
    </row>
    <row r="73" spans="1:2" x14ac:dyDescent="0.2">
      <c r="A73" s="165">
        <v>35126</v>
      </c>
      <c r="B73" s="166">
        <v>59.06097561</v>
      </c>
    </row>
    <row r="74" spans="1:2" x14ac:dyDescent="0.2">
      <c r="A74" s="165">
        <v>35127</v>
      </c>
      <c r="B74" s="166">
        <v>59.414634149999998</v>
      </c>
    </row>
    <row r="75" spans="1:2" x14ac:dyDescent="0.2">
      <c r="A75" s="165">
        <v>35128</v>
      </c>
      <c r="B75" s="166">
        <v>59.365853659999999</v>
      </c>
    </row>
    <row r="76" spans="1:2" x14ac:dyDescent="0.2">
      <c r="A76" s="165">
        <v>35129</v>
      </c>
      <c r="B76" s="166">
        <v>58.536585369999997</v>
      </c>
    </row>
    <row r="77" spans="1:2" x14ac:dyDescent="0.2">
      <c r="A77" s="165">
        <v>35130</v>
      </c>
      <c r="B77" s="166">
        <v>59.073170730000001</v>
      </c>
    </row>
    <row r="78" spans="1:2" x14ac:dyDescent="0.2">
      <c r="A78" s="165">
        <v>35131</v>
      </c>
      <c r="B78" s="166">
        <v>59.646341460000002</v>
      </c>
    </row>
    <row r="79" spans="1:2" x14ac:dyDescent="0.2">
      <c r="A79" s="165">
        <v>35132</v>
      </c>
      <c r="B79" s="166">
        <v>59.951219510000001</v>
      </c>
    </row>
    <row r="80" spans="1:2" x14ac:dyDescent="0.2">
      <c r="A80" s="165">
        <v>35133</v>
      </c>
      <c r="B80" s="166">
        <v>60.43902439</v>
      </c>
    </row>
    <row r="81" spans="1:2" x14ac:dyDescent="0.2">
      <c r="A81" s="165">
        <v>35134</v>
      </c>
      <c r="B81" s="166">
        <v>61.073170730000001</v>
      </c>
    </row>
    <row r="82" spans="1:2" x14ac:dyDescent="0.2">
      <c r="A82" s="165">
        <v>35135</v>
      </c>
      <c r="B82" s="166">
        <v>61.670731709999998</v>
      </c>
    </row>
    <row r="83" spans="1:2" x14ac:dyDescent="0.2">
      <c r="A83" s="165">
        <v>35136</v>
      </c>
      <c r="B83" s="166">
        <v>62.341463410000003</v>
      </c>
    </row>
    <row r="84" spans="1:2" x14ac:dyDescent="0.2">
      <c r="A84" s="165">
        <v>35137</v>
      </c>
      <c r="B84" s="166">
        <v>61.987804879999999</v>
      </c>
    </row>
    <row r="85" spans="1:2" x14ac:dyDescent="0.2">
      <c r="A85" s="165">
        <v>35138</v>
      </c>
      <c r="B85" s="166">
        <v>60.658536589999997</v>
      </c>
    </row>
    <row r="86" spans="1:2" x14ac:dyDescent="0.2">
      <c r="A86" s="165">
        <v>35139</v>
      </c>
      <c r="B86" s="166">
        <v>61.5</v>
      </c>
    </row>
    <row r="87" spans="1:2" x14ac:dyDescent="0.2">
      <c r="A87" s="165">
        <v>35140</v>
      </c>
      <c r="B87" s="166">
        <v>62.329268290000002</v>
      </c>
    </row>
    <row r="88" spans="1:2" x14ac:dyDescent="0.2">
      <c r="A88" s="165">
        <v>35141</v>
      </c>
      <c r="B88" s="166">
        <v>62.658536589999997</v>
      </c>
    </row>
    <row r="89" spans="1:2" x14ac:dyDescent="0.2">
      <c r="A89" s="165">
        <v>35142</v>
      </c>
      <c r="B89" s="166">
        <v>63.707317070000002</v>
      </c>
    </row>
    <row r="90" spans="1:2" x14ac:dyDescent="0.2">
      <c r="A90" s="165">
        <v>35143</v>
      </c>
      <c r="B90" s="166">
        <v>63.048780489999999</v>
      </c>
    </row>
    <row r="91" spans="1:2" x14ac:dyDescent="0.2">
      <c r="A91" s="165">
        <v>35144</v>
      </c>
      <c r="B91" s="166">
        <v>62.073170730000001</v>
      </c>
    </row>
    <row r="92" spans="1:2" x14ac:dyDescent="0.2">
      <c r="A92" s="165">
        <v>35145</v>
      </c>
      <c r="B92" s="166">
        <v>61.548780489999999</v>
      </c>
    </row>
    <row r="93" spans="1:2" x14ac:dyDescent="0.2">
      <c r="A93" s="165">
        <v>35146</v>
      </c>
      <c r="B93" s="166">
        <v>63.085365850000002</v>
      </c>
    </row>
    <row r="94" spans="1:2" x14ac:dyDescent="0.2">
      <c r="A94" s="165">
        <v>35147</v>
      </c>
      <c r="B94" s="166">
        <v>63.536585369999997</v>
      </c>
    </row>
    <row r="95" spans="1:2" x14ac:dyDescent="0.2">
      <c r="A95" s="165">
        <v>35148</v>
      </c>
      <c r="B95" s="166">
        <v>63.573170730000001</v>
      </c>
    </row>
    <row r="96" spans="1:2" x14ac:dyDescent="0.2">
      <c r="A96" s="165">
        <v>35149</v>
      </c>
      <c r="B96" s="166">
        <v>63.451219510000001</v>
      </c>
    </row>
    <row r="97" spans="1:2" x14ac:dyDescent="0.2">
      <c r="A97" s="165">
        <v>35150</v>
      </c>
      <c r="B97" s="166">
        <v>63.341463410000003</v>
      </c>
    </row>
    <row r="98" spans="1:2" x14ac:dyDescent="0.2">
      <c r="A98" s="165">
        <v>35151</v>
      </c>
      <c r="B98" s="166">
        <v>64.146341460000002</v>
      </c>
    </row>
    <row r="99" spans="1:2" x14ac:dyDescent="0.2">
      <c r="A99" s="165">
        <v>35152</v>
      </c>
      <c r="B99" s="166">
        <v>66.853658539999998</v>
      </c>
    </row>
    <row r="100" spans="1:2" x14ac:dyDescent="0.2">
      <c r="A100" s="165">
        <v>35153</v>
      </c>
      <c r="B100" s="166">
        <v>65.012195120000001</v>
      </c>
    </row>
    <row r="101" spans="1:2" x14ac:dyDescent="0.2">
      <c r="A101" s="165">
        <v>35154</v>
      </c>
      <c r="B101" s="166">
        <v>63.987804879999999</v>
      </c>
    </row>
    <row r="102" spans="1:2" x14ac:dyDescent="0.2">
      <c r="A102" s="165">
        <v>35155</v>
      </c>
      <c r="B102" s="166">
        <v>63.548780489999999</v>
      </c>
    </row>
    <row r="103" spans="1:2" x14ac:dyDescent="0.2">
      <c r="A103" s="165">
        <v>35156</v>
      </c>
      <c r="B103" s="166">
        <v>64.719512199999997</v>
      </c>
    </row>
    <row r="104" spans="1:2" x14ac:dyDescent="0.2">
      <c r="A104" s="165">
        <v>35157</v>
      </c>
      <c r="B104" s="166">
        <v>65.402439020000003</v>
      </c>
    </row>
    <row r="105" spans="1:2" x14ac:dyDescent="0.2">
      <c r="A105" s="165">
        <v>35158</v>
      </c>
      <c r="B105" s="166">
        <v>67.365853659999999</v>
      </c>
    </row>
    <row r="106" spans="1:2" x14ac:dyDescent="0.2">
      <c r="A106" s="165">
        <v>35159</v>
      </c>
      <c r="B106" s="166">
        <v>65.487804879999999</v>
      </c>
    </row>
    <row r="107" spans="1:2" x14ac:dyDescent="0.2">
      <c r="A107" s="165">
        <v>35160</v>
      </c>
      <c r="B107" s="166">
        <v>64.097560979999997</v>
      </c>
    </row>
    <row r="108" spans="1:2" x14ac:dyDescent="0.2">
      <c r="A108" s="165">
        <v>35161</v>
      </c>
      <c r="B108" s="166">
        <v>63.609756099999998</v>
      </c>
    </row>
    <row r="109" spans="1:2" x14ac:dyDescent="0.2">
      <c r="A109" s="165">
        <v>35162</v>
      </c>
      <c r="B109" s="166">
        <v>67.146341460000002</v>
      </c>
    </row>
    <row r="110" spans="1:2" x14ac:dyDescent="0.2">
      <c r="A110" s="165">
        <v>35163</v>
      </c>
      <c r="B110" s="166">
        <v>67.902439020000003</v>
      </c>
    </row>
    <row r="111" spans="1:2" x14ac:dyDescent="0.2">
      <c r="A111" s="165">
        <v>35164</v>
      </c>
      <c r="B111" s="166">
        <v>67.451219510000001</v>
      </c>
    </row>
    <row r="112" spans="1:2" x14ac:dyDescent="0.2">
      <c r="A112" s="165">
        <v>35165</v>
      </c>
      <c r="B112" s="166">
        <v>68.292682929999998</v>
      </c>
    </row>
    <row r="113" spans="1:2" x14ac:dyDescent="0.2">
      <c r="A113" s="165">
        <v>35166</v>
      </c>
      <c r="B113" s="166">
        <v>68.975609759999998</v>
      </c>
    </row>
    <row r="114" spans="1:2" x14ac:dyDescent="0.2">
      <c r="A114" s="165">
        <v>35167</v>
      </c>
      <c r="B114" s="166">
        <v>69.658536589999997</v>
      </c>
    </row>
    <row r="115" spans="1:2" x14ac:dyDescent="0.2">
      <c r="A115" s="165">
        <v>35168</v>
      </c>
      <c r="B115" s="166">
        <v>69.768292680000002</v>
      </c>
    </row>
    <row r="116" spans="1:2" x14ac:dyDescent="0.2">
      <c r="A116" s="165">
        <v>35169</v>
      </c>
      <c r="B116" s="166">
        <v>69.268292680000002</v>
      </c>
    </row>
    <row r="117" spans="1:2" x14ac:dyDescent="0.2">
      <c r="A117" s="165">
        <v>35170</v>
      </c>
      <c r="B117" s="166">
        <v>68.280487800000003</v>
      </c>
    </row>
    <row r="118" spans="1:2" x14ac:dyDescent="0.2">
      <c r="A118" s="165">
        <v>35171</v>
      </c>
      <c r="B118" s="166">
        <v>69.048780489999999</v>
      </c>
    </row>
    <row r="119" spans="1:2" x14ac:dyDescent="0.2">
      <c r="A119" s="165">
        <v>35172</v>
      </c>
      <c r="B119" s="166">
        <v>70.048780489999999</v>
      </c>
    </row>
    <row r="120" spans="1:2" x14ac:dyDescent="0.2">
      <c r="A120" s="165">
        <v>35173</v>
      </c>
      <c r="B120" s="166">
        <v>71.304878049999999</v>
      </c>
    </row>
    <row r="121" spans="1:2" x14ac:dyDescent="0.2">
      <c r="A121" s="165">
        <v>35174</v>
      </c>
      <c r="B121" s="166">
        <v>73.134146340000001</v>
      </c>
    </row>
    <row r="122" spans="1:2" x14ac:dyDescent="0.2">
      <c r="A122" s="165">
        <v>35175</v>
      </c>
      <c r="B122" s="166">
        <v>72.390243900000002</v>
      </c>
    </row>
    <row r="123" spans="1:2" x14ac:dyDescent="0.2">
      <c r="A123" s="165">
        <v>35176</v>
      </c>
      <c r="B123" s="166">
        <v>71.402439020000003</v>
      </c>
    </row>
    <row r="124" spans="1:2" x14ac:dyDescent="0.2">
      <c r="A124" s="165">
        <v>35177</v>
      </c>
      <c r="B124" s="166">
        <v>72.048780489999999</v>
      </c>
    </row>
    <row r="125" spans="1:2" x14ac:dyDescent="0.2">
      <c r="A125" s="165">
        <v>35178</v>
      </c>
      <c r="B125" s="166">
        <v>71.487804879999999</v>
      </c>
    </row>
    <row r="126" spans="1:2" x14ac:dyDescent="0.2">
      <c r="A126" s="165">
        <v>35179</v>
      </c>
      <c r="B126" s="166">
        <v>71.93902439</v>
      </c>
    </row>
    <row r="127" spans="1:2" x14ac:dyDescent="0.2">
      <c r="A127" s="165">
        <v>35180</v>
      </c>
      <c r="B127" s="166">
        <v>72.37804878</v>
      </c>
    </row>
    <row r="128" spans="1:2" x14ac:dyDescent="0.2">
      <c r="A128" s="165">
        <v>35181</v>
      </c>
      <c r="B128" s="166">
        <v>72.170731709999998</v>
      </c>
    </row>
    <row r="129" spans="1:2" x14ac:dyDescent="0.2">
      <c r="A129" s="165">
        <v>35182</v>
      </c>
      <c r="B129" s="166">
        <v>72.463414630000003</v>
      </c>
    </row>
    <row r="130" spans="1:2" x14ac:dyDescent="0.2">
      <c r="A130" s="165">
        <v>35183</v>
      </c>
      <c r="B130" s="166">
        <v>72.5</v>
      </c>
    </row>
    <row r="131" spans="1:2" x14ac:dyDescent="0.2">
      <c r="A131" s="165">
        <v>35184</v>
      </c>
      <c r="B131" s="166">
        <v>73.18292683</v>
      </c>
    </row>
    <row r="132" spans="1:2" x14ac:dyDescent="0.2">
      <c r="A132" s="165">
        <v>35185</v>
      </c>
      <c r="B132" s="166">
        <v>72.06097561</v>
      </c>
    </row>
    <row r="133" spans="1:2" x14ac:dyDescent="0.2">
      <c r="A133" s="165">
        <v>35186</v>
      </c>
      <c r="B133" s="166">
        <v>71.792682929999998</v>
      </c>
    </row>
    <row r="134" spans="1:2" x14ac:dyDescent="0.2">
      <c r="A134" s="165">
        <v>35187</v>
      </c>
      <c r="B134" s="166">
        <v>71.914634149999998</v>
      </c>
    </row>
    <row r="135" spans="1:2" x14ac:dyDescent="0.2">
      <c r="A135" s="165">
        <v>35188</v>
      </c>
      <c r="B135" s="166">
        <v>72.451219510000001</v>
      </c>
    </row>
    <row r="136" spans="1:2" x14ac:dyDescent="0.2">
      <c r="A136" s="165">
        <v>35189</v>
      </c>
      <c r="B136" s="166">
        <v>72.81707317</v>
      </c>
    </row>
    <row r="137" spans="1:2" x14ac:dyDescent="0.2">
      <c r="A137" s="165">
        <v>35190</v>
      </c>
      <c r="B137" s="166">
        <v>73.548780489999999</v>
      </c>
    </row>
    <row r="138" spans="1:2" x14ac:dyDescent="0.2">
      <c r="A138" s="165">
        <v>35191</v>
      </c>
      <c r="B138" s="166">
        <v>74.43902439</v>
      </c>
    </row>
    <row r="139" spans="1:2" x14ac:dyDescent="0.2">
      <c r="A139" s="165">
        <v>35192</v>
      </c>
      <c r="B139" s="166">
        <v>75.426829269999999</v>
      </c>
    </row>
    <row r="140" spans="1:2" x14ac:dyDescent="0.2">
      <c r="A140" s="165">
        <v>35193</v>
      </c>
      <c r="B140" s="166">
        <v>75.012195120000001</v>
      </c>
    </row>
    <row r="141" spans="1:2" x14ac:dyDescent="0.2">
      <c r="A141" s="165">
        <v>35194</v>
      </c>
      <c r="B141" s="166">
        <v>74.56097561</v>
      </c>
    </row>
    <row r="142" spans="1:2" x14ac:dyDescent="0.2">
      <c r="A142" s="165">
        <v>35195</v>
      </c>
      <c r="B142" s="166">
        <v>74.902439020000003</v>
      </c>
    </row>
    <row r="143" spans="1:2" x14ac:dyDescent="0.2">
      <c r="A143" s="165">
        <v>35196</v>
      </c>
      <c r="B143" s="166">
        <v>74.5</v>
      </c>
    </row>
    <row r="144" spans="1:2" x14ac:dyDescent="0.2">
      <c r="A144" s="165">
        <v>35197</v>
      </c>
      <c r="B144" s="166">
        <v>76.06097561</v>
      </c>
    </row>
    <row r="145" spans="1:2" x14ac:dyDescent="0.2">
      <c r="A145" s="165">
        <v>35198</v>
      </c>
      <c r="B145" s="166">
        <v>75.658536589999997</v>
      </c>
    </row>
    <row r="146" spans="1:2" x14ac:dyDescent="0.2">
      <c r="A146" s="165">
        <v>35199</v>
      </c>
      <c r="B146" s="166">
        <v>75.353658539999998</v>
      </c>
    </row>
    <row r="147" spans="1:2" x14ac:dyDescent="0.2">
      <c r="A147" s="165">
        <v>35200</v>
      </c>
      <c r="B147" s="166">
        <v>75.536585369999997</v>
      </c>
    </row>
    <row r="148" spans="1:2" x14ac:dyDescent="0.2">
      <c r="A148" s="165">
        <v>35201</v>
      </c>
      <c r="B148" s="166">
        <v>76.243902439999999</v>
      </c>
    </row>
    <row r="149" spans="1:2" x14ac:dyDescent="0.2">
      <c r="A149" s="165">
        <v>35202</v>
      </c>
      <c r="B149" s="166">
        <v>76.170731709999998</v>
      </c>
    </row>
    <row r="150" spans="1:2" x14ac:dyDescent="0.2">
      <c r="A150" s="165">
        <v>35203</v>
      </c>
      <c r="B150" s="166">
        <v>76.048780489999999</v>
      </c>
    </row>
    <row r="151" spans="1:2" x14ac:dyDescent="0.2">
      <c r="A151" s="165">
        <v>35204</v>
      </c>
      <c r="B151" s="166">
        <v>76.37804878</v>
      </c>
    </row>
    <row r="152" spans="1:2" x14ac:dyDescent="0.2">
      <c r="A152" s="165">
        <v>35205</v>
      </c>
      <c r="B152" s="166">
        <v>76.256097560000001</v>
      </c>
    </row>
    <row r="153" spans="1:2" x14ac:dyDescent="0.2">
      <c r="A153" s="165">
        <v>35206</v>
      </c>
      <c r="B153" s="166">
        <v>76.402439020000003</v>
      </c>
    </row>
    <row r="154" spans="1:2" x14ac:dyDescent="0.2">
      <c r="A154" s="165">
        <v>35207</v>
      </c>
      <c r="B154" s="166">
        <v>77.890243900000002</v>
      </c>
    </row>
    <row r="155" spans="1:2" x14ac:dyDescent="0.2">
      <c r="A155" s="165">
        <v>35208</v>
      </c>
      <c r="B155" s="166">
        <v>77.68292683</v>
      </c>
    </row>
    <row r="156" spans="1:2" x14ac:dyDescent="0.2">
      <c r="A156" s="165">
        <v>35209</v>
      </c>
      <c r="B156" s="166">
        <v>78.146341460000002</v>
      </c>
    </row>
    <row r="157" spans="1:2" x14ac:dyDescent="0.2">
      <c r="A157" s="165">
        <v>35210</v>
      </c>
      <c r="B157" s="166">
        <v>79.12195122</v>
      </c>
    </row>
    <row r="158" spans="1:2" x14ac:dyDescent="0.2">
      <c r="A158" s="165">
        <v>35211</v>
      </c>
      <c r="B158" s="166">
        <v>79.597560979999997</v>
      </c>
    </row>
    <row r="159" spans="1:2" x14ac:dyDescent="0.2">
      <c r="A159" s="165">
        <v>35212</v>
      </c>
      <c r="B159" s="166">
        <v>78.573170730000001</v>
      </c>
    </row>
    <row r="160" spans="1:2" x14ac:dyDescent="0.2">
      <c r="A160" s="165">
        <v>35213</v>
      </c>
      <c r="B160" s="166">
        <v>79.256097560000001</v>
      </c>
    </row>
    <row r="161" spans="1:2" x14ac:dyDescent="0.2">
      <c r="A161" s="165">
        <v>35214</v>
      </c>
      <c r="B161" s="166">
        <v>78.853658539999998</v>
      </c>
    </row>
    <row r="162" spans="1:2" x14ac:dyDescent="0.2">
      <c r="A162" s="165">
        <v>35215</v>
      </c>
      <c r="B162" s="166">
        <v>78.670731709999998</v>
      </c>
    </row>
    <row r="163" spans="1:2" x14ac:dyDescent="0.2">
      <c r="A163" s="165">
        <v>35216</v>
      </c>
      <c r="B163" s="166">
        <v>78.68292683</v>
      </c>
    </row>
    <row r="164" spans="1:2" x14ac:dyDescent="0.2">
      <c r="A164" s="165">
        <v>35217</v>
      </c>
      <c r="B164" s="166">
        <v>78.609756099999998</v>
      </c>
    </row>
    <row r="165" spans="1:2" x14ac:dyDescent="0.2">
      <c r="A165" s="165">
        <v>35218</v>
      </c>
      <c r="B165" s="166">
        <v>79.585365850000002</v>
      </c>
    </row>
    <row r="166" spans="1:2" x14ac:dyDescent="0.2">
      <c r="A166" s="165">
        <v>35219</v>
      </c>
      <c r="B166" s="166">
        <v>79.463414630000003</v>
      </c>
    </row>
    <row r="167" spans="1:2" x14ac:dyDescent="0.2">
      <c r="A167" s="165">
        <v>35220</v>
      </c>
      <c r="B167" s="166">
        <v>80.073170730000001</v>
      </c>
    </row>
    <row r="168" spans="1:2" x14ac:dyDescent="0.2">
      <c r="A168" s="165">
        <v>35221</v>
      </c>
      <c r="B168" s="166">
        <v>80.43902439</v>
      </c>
    </row>
    <row r="169" spans="1:2" x14ac:dyDescent="0.2">
      <c r="A169" s="165">
        <v>35222</v>
      </c>
      <c r="B169" s="166">
        <v>80.56097561</v>
      </c>
    </row>
    <row r="170" spans="1:2" x14ac:dyDescent="0.2">
      <c r="A170" s="165">
        <v>35223</v>
      </c>
      <c r="B170" s="166">
        <v>81.036585369999997</v>
      </c>
    </row>
    <row r="171" spans="1:2" x14ac:dyDescent="0.2">
      <c r="A171" s="165">
        <v>35224</v>
      </c>
      <c r="B171" s="166">
        <v>81.536585369999997</v>
      </c>
    </row>
    <row r="172" spans="1:2" x14ac:dyDescent="0.2">
      <c r="A172" s="165">
        <v>35225</v>
      </c>
      <c r="B172" s="166">
        <v>81.243902439999999</v>
      </c>
    </row>
    <row r="173" spans="1:2" x14ac:dyDescent="0.2">
      <c r="A173" s="165">
        <v>35226</v>
      </c>
      <c r="B173" s="166">
        <v>81.414634149999998</v>
      </c>
    </row>
    <row r="174" spans="1:2" x14ac:dyDescent="0.2">
      <c r="A174" s="165">
        <v>35227</v>
      </c>
      <c r="B174" s="166">
        <v>81.426829269999999</v>
      </c>
    </row>
    <row r="175" spans="1:2" x14ac:dyDescent="0.2">
      <c r="A175" s="165">
        <v>35228</v>
      </c>
      <c r="B175" s="166">
        <v>81.341463410000003</v>
      </c>
    </row>
    <row r="176" spans="1:2" x14ac:dyDescent="0.2">
      <c r="A176" s="165">
        <v>35229</v>
      </c>
      <c r="B176" s="166">
        <v>81.463414630000003</v>
      </c>
    </row>
    <row r="177" spans="1:2" x14ac:dyDescent="0.2">
      <c r="A177" s="165">
        <v>35230</v>
      </c>
      <c r="B177" s="166">
        <v>81.975609759999998</v>
      </c>
    </row>
    <row r="178" spans="1:2" x14ac:dyDescent="0.2">
      <c r="A178" s="165">
        <v>35231</v>
      </c>
      <c r="B178" s="166">
        <v>81.756097560000001</v>
      </c>
    </row>
    <row r="179" spans="1:2" x14ac:dyDescent="0.2">
      <c r="A179" s="165">
        <v>35232</v>
      </c>
      <c r="B179" s="166">
        <v>82.256097560000001</v>
      </c>
    </row>
    <row r="180" spans="1:2" x14ac:dyDescent="0.2">
      <c r="A180" s="165">
        <v>35233</v>
      </c>
      <c r="B180" s="166">
        <v>82.134146340000001</v>
      </c>
    </row>
    <row r="181" spans="1:2" x14ac:dyDescent="0.2">
      <c r="A181" s="165">
        <v>35234</v>
      </c>
      <c r="B181" s="166">
        <v>82.548780489999999</v>
      </c>
    </row>
    <row r="182" spans="1:2" x14ac:dyDescent="0.2">
      <c r="A182" s="165">
        <v>35235</v>
      </c>
      <c r="B182" s="166">
        <v>82.37804878</v>
      </c>
    </row>
    <row r="183" spans="1:2" x14ac:dyDescent="0.2">
      <c r="A183" s="165">
        <v>35236</v>
      </c>
      <c r="B183" s="166">
        <v>82.37804878</v>
      </c>
    </row>
    <row r="184" spans="1:2" x14ac:dyDescent="0.2">
      <c r="A184" s="165">
        <v>35237</v>
      </c>
      <c r="B184" s="166">
        <v>82.280487800000003</v>
      </c>
    </row>
    <row r="185" spans="1:2" x14ac:dyDescent="0.2">
      <c r="A185" s="165">
        <v>35238</v>
      </c>
      <c r="B185" s="166">
        <v>82.792682929999998</v>
      </c>
    </row>
    <row r="186" spans="1:2" x14ac:dyDescent="0.2">
      <c r="A186" s="165">
        <v>35239</v>
      </c>
      <c r="B186" s="166">
        <v>83.256097560000001</v>
      </c>
    </row>
    <row r="187" spans="1:2" x14ac:dyDescent="0.2">
      <c r="A187" s="165">
        <v>35240</v>
      </c>
      <c r="B187" s="166">
        <v>82.914634149999998</v>
      </c>
    </row>
    <row r="188" spans="1:2" x14ac:dyDescent="0.2">
      <c r="A188" s="165">
        <v>35241</v>
      </c>
      <c r="B188" s="166">
        <v>82.804878049999999</v>
      </c>
    </row>
    <row r="189" spans="1:2" x14ac:dyDescent="0.2">
      <c r="A189" s="165">
        <v>35242</v>
      </c>
      <c r="B189" s="166">
        <v>82.951219510000001</v>
      </c>
    </row>
    <row r="190" spans="1:2" x14ac:dyDescent="0.2">
      <c r="A190" s="165">
        <v>35243</v>
      </c>
      <c r="B190" s="166">
        <v>82.951219510000001</v>
      </c>
    </row>
    <row r="191" spans="1:2" x14ac:dyDescent="0.2">
      <c r="A191" s="165">
        <v>35244</v>
      </c>
      <c r="B191" s="166">
        <v>83.292682929999998</v>
      </c>
    </row>
    <row r="192" spans="1:2" x14ac:dyDescent="0.2">
      <c r="A192" s="165">
        <v>35245</v>
      </c>
      <c r="B192" s="166">
        <v>83.268292680000002</v>
      </c>
    </row>
    <row r="193" spans="1:2" x14ac:dyDescent="0.2">
      <c r="A193" s="165">
        <v>35246</v>
      </c>
      <c r="B193" s="166">
        <v>83.670731709999998</v>
      </c>
    </row>
    <row r="194" spans="1:2" x14ac:dyDescent="0.2">
      <c r="A194" s="165">
        <v>35247</v>
      </c>
      <c r="B194" s="166">
        <v>83.951219510000001</v>
      </c>
    </row>
    <row r="195" spans="1:2" x14ac:dyDescent="0.2">
      <c r="A195" s="165">
        <v>35248</v>
      </c>
      <c r="B195" s="166">
        <v>84.292682929999998</v>
      </c>
    </row>
    <row r="196" spans="1:2" x14ac:dyDescent="0.2">
      <c r="A196" s="165">
        <v>35249</v>
      </c>
      <c r="B196" s="166">
        <v>84.365853659999999</v>
      </c>
    </row>
    <row r="197" spans="1:2" x14ac:dyDescent="0.2">
      <c r="A197" s="165">
        <v>35250</v>
      </c>
      <c r="B197" s="166">
        <v>83.68292683</v>
      </c>
    </row>
    <row r="198" spans="1:2" x14ac:dyDescent="0.2">
      <c r="A198" s="165">
        <v>35251</v>
      </c>
      <c r="B198" s="166">
        <v>84.06097561</v>
      </c>
    </row>
    <row r="199" spans="1:2" x14ac:dyDescent="0.2">
      <c r="A199" s="165">
        <v>35252</v>
      </c>
      <c r="B199" s="166">
        <v>84.085365850000002</v>
      </c>
    </row>
    <row r="200" spans="1:2" x14ac:dyDescent="0.2">
      <c r="A200" s="165">
        <v>35253</v>
      </c>
      <c r="B200" s="166">
        <v>84.256097560000001</v>
      </c>
    </row>
    <row r="201" spans="1:2" x14ac:dyDescent="0.2">
      <c r="A201" s="165">
        <v>35254</v>
      </c>
      <c r="B201" s="166">
        <v>84.085365850000002</v>
      </c>
    </row>
    <row r="202" spans="1:2" x14ac:dyDescent="0.2">
      <c r="A202" s="165">
        <v>35255</v>
      </c>
      <c r="B202" s="166">
        <v>84.43902439</v>
      </c>
    </row>
    <row r="203" spans="1:2" x14ac:dyDescent="0.2">
      <c r="A203" s="165">
        <v>35256</v>
      </c>
      <c r="B203" s="166">
        <v>84.536585369999997</v>
      </c>
    </row>
    <row r="204" spans="1:2" x14ac:dyDescent="0.2">
      <c r="A204" s="165">
        <v>35257</v>
      </c>
      <c r="B204" s="166">
        <v>84.304878049999999</v>
      </c>
    </row>
    <row r="205" spans="1:2" x14ac:dyDescent="0.2">
      <c r="A205" s="165">
        <v>35258</v>
      </c>
      <c r="B205" s="166">
        <v>84.524390240000002</v>
      </c>
    </row>
    <row r="206" spans="1:2" x14ac:dyDescent="0.2">
      <c r="A206" s="165">
        <v>35259</v>
      </c>
      <c r="B206" s="166">
        <v>84.426829269999999</v>
      </c>
    </row>
    <row r="207" spans="1:2" x14ac:dyDescent="0.2">
      <c r="A207" s="165">
        <v>35260</v>
      </c>
      <c r="B207" s="166">
        <v>84.646341460000002</v>
      </c>
    </row>
    <row r="208" spans="1:2" x14ac:dyDescent="0.2">
      <c r="A208" s="165">
        <v>35261</v>
      </c>
      <c r="B208" s="166">
        <v>84.280487800000003</v>
      </c>
    </row>
    <row r="209" spans="1:2" x14ac:dyDescent="0.2">
      <c r="A209" s="165">
        <v>35262</v>
      </c>
      <c r="B209" s="166">
        <v>84.341463410000003</v>
      </c>
    </row>
    <row r="210" spans="1:2" x14ac:dyDescent="0.2">
      <c r="A210" s="165">
        <v>35263</v>
      </c>
      <c r="B210" s="166">
        <v>84.451219510000001</v>
      </c>
    </row>
    <row r="211" spans="1:2" x14ac:dyDescent="0.2">
      <c r="A211" s="165">
        <v>35264</v>
      </c>
      <c r="B211" s="166">
        <v>84.792682929999998</v>
      </c>
    </row>
    <row r="212" spans="1:2" x14ac:dyDescent="0.2">
      <c r="A212" s="165">
        <v>35265</v>
      </c>
      <c r="B212" s="166">
        <v>84.926829269999999</v>
      </c>
    </row>
    <row r="213" spans="1:2" x14ac:dyDescent="0.2">
      <c r="A213" s="165">
        <v>35266</v>
      </c>
      <c r="B213" s="166">
        <v>84.634146340000001</v>
      </c>
    </row>
    <row r="214" spans="1:2" x14ac:dyDescent="0.2">
      <c r="A214" s="165">
        <v>35267</v>
      </c>
      <c r="B214" s="166">
        <v>84.646341460000002</v>
      </c>
    </row>
    <row r="215" spans="1:2" x14ac:dyDescent="0.2">
      <c r="A215" s="165">
        <v>35268</v>
      </c>
      <c r="B215" s="166">
        <v>84.719512199999997</v>
      </c>
    </row>
    <row r="216" spans="1:2" x14ac:dyDescent="0.2">
      <c r="A216" s="165">
        <v>35269</v>
      </c>
      <c r="B216" s="166">
        <v>85.524390240000002</v>
      </c>
    </row>
    <row r="217" spans="1:2" x14ac:dyDescent="0.2">
      <c r="A217" s="165">
        <v>35270</v>
      </c>
      <c r="B217" s="166">
        <v>85.37804878</v>
      </c>
    </row>
    <row r="218" spans="1:2" x14ac:dyDescent="0.2">
      <c r="A218" s="165">
        <v>35271</v>
      </c>
      <c r="B218" s="166">
        <v>85.353658539999998</v>
      </c>
    </row>
    <row r="219" spans="1:2" x14ac:dyDescent="0.2">
      <c r="A219" s="165">
        <v>35272</v>
      </c>
      <c r="B219" s="166">
        <v>85.68292683</v>
      </c>
    </row>
    <row r="220" spans="1:2" x14ac:dyDescent="0.2">
      <c r="A220" s="165">
        <v>35273</v>
      </c>
      <c r="B220" s="166">
        <v>85.634146340000001</v>
      </c>
    </row>
    <row r="221" spans="1:2" x14ac:dyDescent="0.2">
      <c r="A221" s="165">
        <v>35274</v>
      </c>
      <c r="B221" s="166">
        <v>85.768292680000002</v>
      </c>
    </row>
    <row r="222" spans="1:2" x14ac:dyDescent="0.2">
      <c r="A222" s="165">
        <v>35275</v>
      </c>
      <c r="B222" s="166">
        <v>85.658536589999997</v>
      </c>
    </row>
    <row r="223" spans="1:2" x14ac:dyDescent="0.2">
      <c r="A223" s="165">
        <v>35276</v>
      </c>
      <c r="B223" s="166">
        <v>85.487804879999999</v>
      </c>
    </row>
    <row r="224" spans="1:2" x14ac:dyDescent="0.2">
      <c r="A224" s="165">
        <v>35277</v>
      </c>
      <c r="B224" s="166">
        <v>85.073170730000001</v>
      </c>
    </row>
    <row r="225" spans="1:2" x14ac:dyDescent="0.2">
      <c r="A225" s="165">
        <v>35278</v>
      </c>
      <c r="B225" s="166">
        <v>85.097560979999997</v>
      </c>
    </row>
    <row r="226" spans="1:2" x14ac:dyDescent="0.2">
      <c r="A226" s="165">
        <v>35279</v>
      </c>
      <c r="B226" s="166">
        <v>85.024390240000002</v>
      </c>
    </row>
    <row r="227" spans="1:2" x14ac:dyDescent="0.2">
      <c r="A227" s="165">
        <v>35280</v>
      </c>
      <c r="B227" s="166">
        <v>84.81707317</v>
      </c>
    </row>
    <row r="228" spans="1:2" x14ac:dyDescent="0.2">
      <c r="A228" s="165">
        <v>35281</v>
      </c>
      <c r="B228" s="166">
        <v>85.024390240000002</v>
      </c>
    </row>
    <row r="229" spans="1:2" x14ac:dyDescent="0.2">
      <c r="A229" s="165">
        <v>35282</v>
      </c>
      <c r="B229" s="166">
        <v>84.585365850000002</v>
      </c>
    </row>
    <row r="230" spans="1:2" x14ac:dyDescent="0.2">
      <c r="A230" s="165">
        <v>35283</v>
      </c>
      <c r="B230" s="166">
        <v>84.743902439999999</v>
      </c>
    </row>
    <row r="231" spans="1:2" x14ac:dyDescent="0.2">
      <c r="A231" s="165">
        <v>35284</v>
      </c>
      <c r="B231" s="166">
        <v>84.975609759999998</v>
      </c>
    </row>
    <row r="232" spans="1:2" x14ac:dyDescent="0.2">
      <c r="A232" s="165">
        <v>35285</v>
      </c>
      <c r="B232" s="166">
        <v>84.902439020000003</v>
      </c>
    </row>
    <row r="233" spans="1:2" x14ac:dyDescent="0.2">
      <c r="A233" s="165">
        <v>35286</v>
      </c>
      <c r="B233" s="166">
        <v>84.975609759999998</v>
      </c>
    </row>
    <row r="234" spans="1:2" x14ac:dyDescent="0.2">
      <c r="A234" s="165">
        <v>35287</v>
      </c>
      <c r="B234" s="166">
        <v>85.304878049999999</v>
      </c>
    </row>
    <row r="235" spans="1:2" x14ac:dyDescent="0.2">
      <c r="A235" s="165">
        <v>35288</v>
      </c>
      <c r="B235" s="166">
        <v>84.93902439</v>
      </c>
    </row>
    <row r="236" spans="1:2" x14ac:dyDescent="0.2">
      <c r="A236" s="165">
        <v>35289</v>
      </c>
      <c r="B236" s="166">
        <v>85.134146340000001</v>
      </c>
    </row>
    <row r="237" spans="1:2" x14ac:dyDescent="0.2">
      <c r="A237" s="165">
        <v>35290</v>
      </c>
      <c r="B237" s="166">
        <v>85.170731709999998</v>
      </c>
    </row>
    <row r="238" spans="1:2" x14ac:dyDescent="0.2">
      <c r="A238" s="165">
        <v>35291</v>
      </c>
      <c r="B238" s="166">
        <v>85.109756099999998</v>
      </c>
    </row>
    <row r="239" spans="1:2" x14ac:dyDescent="0.2">
      <c r="A239" s="165">
        <v>35292</v>
      </c>
      <c r="B239" s="166">
        <v>84.536585369999997</v>
      </c>
    </row>
    <row r="240" spans="1:2" x14ac:dyDescent="0.2">
      <c r="A240" s="165">
        <v>35293</v>
      </c>
      <c r="B240" s="166">
        <v>85.134146340000001</v>
      </c>
    </row>
    <row r="241" spans="1:2" x14ac:dyDescent="0.2">
      <c r="A241" s="165">
        <v>35294</v>
      </c>
      <c r="B241" s="166">
        <v>85.426829269999999</v>
      </c>
    </row>
    <row r="242" spans="1:2" x14ac:dyDescent="0.2">
      <c r="A242" s="165">
        <v>35295</v>
      </c>
      <c r="B242" s="166">
        <v>84.56097561</v>
      </c>
    </row>
    <row r="243" spans="1:2" x14ac:dyDescent="0.2">
      <c r="A243" s="165">
        <v>35296</v>
      </c>
      <c r="B243" s="166">
        <v>84.951219510000001</v>
      </c>
    </row>
    <row r="244" spans="1:2" x14ac:dyDescent="0.2">
      <c r="A244" s="165">
        <v>35297</v>
      </c>
      <c r="B244" s="166">
        <v>85.12195122</v>
      </c>
    </row>
    <row r="245" spans="1:2" x14ac:dyDescent="0.2">
      <c r="A245" s="165">
        <v>35298</v>
      </c>
      <c r="B245" s="166">
        <v>85.195121950000001</v>
      </c>
    </row>
    <row r="246" spans="1:2" x14ac:dyDescent="0.2">
      <c r="A246" s="165">
        <v>35299</v>
      </c>
      <c r="B246" s="166">
        <v>84.451219510000001</v>
      </c>
    </row>
    <row r="247" spans="1:2" x14ac:dyDescent="0.2">
      <c r="A247" s="165">
        <v>35300</v>
      </c>
      <c r="B247" s="166">
        <v>83.762500000000003</v>
      </c>
    </row>
    <row r="248" spans="1:2" x14ac:dyDescent="0.2">
      <c r="A248" s="165">
        <v>35301</v>
      </c>
      <c r="B248" s="166">
        <v>84.224999999999994</v>
      </c>
    </row>
    <row r="249" spans="1:2" x14ac:dyDescent="0.2">
      <c r="A249" s="165">
        <v>35302</v>
      </c>
      <c r="B249" s="166">
        <v>83.287499999999994</v>
      </c>
    </row>
    <row r="250" spans="1:2" x14ac:dyDescent="0.2">
      <c r="A250" s="165">
        <v>35303</v>
      </c>
      <c r="B250" s="166">
        <v>83.362499999999997</v>
      </c>
    </row>
    <row r="251" spans="1:2" x14ac:dyDescent="0.2">
      <c r="A251" s="165">
        <v>35304</v>
      </c>
      <c r="B251" s="166">
        <v>83.674999999999997</v>
      </c>
    </row>
    <row r="252" spans="1:2" x14ac:dyDescent="0.2">
      <c r="A252" s="165">
        <v>35305</v>
      </c>
      <c r="B252" s="166">
        <v>83.174999999999997</v>
      </c>
    </row>
    <row r="253" spans="1:2" x14ac:dyDescent="0.2">
      <c r="A253" s="165">
        <v>35306</v>
      </c>
      <c r="B253" s="166">
        <v>82.95</v>
      </c>
    </row>
    <row r="254" spans="1:2" x14ac:dyDescent="0.2">
      <c r="A254" s="165">
        <v>35307</v>
      </c>
      <c r="B254" s="166">
        <v>83.012500000000003</v>
      </c>
    </row>
    <row r="255" spans="1:2" x14ac:dyDescent="0.2">
      <c r="A255" s="165">
        <v>35308</v>
      </c>
      <c r="B255" s="166">
        <v>83.474999999999994</v>
      </c>
    </row>
    <row r="256" spans="1:2" x14ac:dyDescent="0.2">
      <c r="A256" s="165">
        <v>35309</v>
      </c>
      <c r="B256" s="166">
        <v>83.45</v>
      </c>
    </row>
    <row r="257" spans="1:2" x14ac:dyDescent="0.2">
      <c r="A257" s="165">
        <v>35310</v>
      </c>
      <c r="B257" s="166">
        <v>83.287499999999994</v>
      </c>
    </row>
    <row r="258" spans="1:2" x14ac:dyDescent="0.2">
      <c r="A258" s="165">
        <v>35311</v>
      </c>
      <c r="B258" s="166">
        <v>83.387500000000003</v>
      </c>
    </row>
    <row r="259" spans="1:2" x14ac:dyDescent="0.2">
      <c r="A259" s="165">
        <v>35312</v>
      </c>
      <c r="B259" s="166">
        <v>83.075000000000003</v>
      </c>
    </row>
    <row r="260" spans="1:2" x14ac:dyDescent="0.2">
      <c r="A260" s="165">
        <v>35313</v>
      </c>
      <c r="B260" s="166">
        <v>82.5</v>
      </c>
    </row>
    <row r="261" spans="1:2" x14ac:dyDescent="0.2">
      <c r="A261" s="165">
        <v>35314</v>
      </c>
      <c r="B261" s="166">
        <v>81.637500000000003</v>
      </c>
    </row>
    <row r="262" spans="1:2" x14ac:dyDescent="0.2">
      <c r="A262" s="165">
        <v>35315</v>
      </c>
      <c r="B262" s="166">
        <v>81.875</v>
      </c>
    </row>
    <row r="263" spans="1:2" x14ac:dyDescent="0.2">
      <c r="A263" s="165">
        <v>35316</v>
      </c>
      <c r="B263" s="166">
        <v>81.974999999999994</v>
      </c>
    </row>
    <row r="264" spans="1:2" x14ac:dyDescent="0.2">
      <c r="A264" s="165">
        <v>35317</v>
      </c>
      <c r="B264" s="166">
        <v>82</v>
      </c>
    </row>
    <row r="265" spans="1:2" x14ac:dyDescent="0.2">
      <c r="A265" s="165">
        <v>35318</v>
      </c>
      <c r="B265" s="166">
        <v>81.3125</v>
      </c>
    </row>
    <row r="266" spans="1:2" x14ac:dyDescent="0.2">
      <c r="A266" s="165">
        <v>35319</v>
      </c>
      <c r="B266" s="166">
        <v>80.599999999999994</v>
      </c>
    </row>
    <row r="267" spans="1:2" x14ac:dyDescent="0.2">
      <c r="A267" s="165">
        <v>35320</v>
      </c>
      <c r="B267" s="166">
        <v>81.387500000000003</v>
      </c>
    </row>
    <row r="268" spans="1:2" x14ac:dyDescent="0.2">
      <c r="A268" s="165">
        <v>35321</v>
      </c>
      <c r="B268" s="166">
        <v>80.612499999999997</v>
      </c>
    </row>
    <row r="269" spans="1:2" x14ac:dyDescent="0.2">
      <c r="A269" s="165">
        <v>35322</v>
      </c>
      <c r="B269" s="166">
        <v>80.012500000000003</v>
      </c>
    </row>
    <row r="270" spans="1:2" x14ac:dyDescent="0.2">
      <c r="A270" s="165">
        <v>35323</v>
      </c>
      <c r="B270" s="166">
        <v>80.4375</v>
      </c>
    </row>
    <row r="271" spans="1:2" x14ac:dyDescent="0.2">
      <c r="A271" s="165">
        <v>35324</v>
      </c>
      <c r="B271" s="166">
        <v>80.612499999999997</v>
      </c>
    </row>
    <row r="272" spans="1:2" x14ac:dyDescent="0.2">
      <c r="A272" s="165">
        <v>35325</v>
      </c>
      <c r="B272" s="166">
        <v>79.987499999999997</v>
      </c>
    </row>
    <row r="273" spans="1:2" x14ac:dyDescent="0.2">
      <c r="A273" s="165">
        <v>35326</v>
      </c>
      <c r="B273" s="166">
        <v>79.825000000000003</v>
      </c>
    </row>
    <row r="274" spans="1:2" x14ac:dyDescent="0.2">
      <c r="A274" s="165">
        <v>35327</v>
      </c>
      <c r="B274" s="166">
        <v>79.087500000000006</v>
      </c>
    </row>
    <row r="275" spans="1:2" x14ac:dyDescent="0.2">
      <c r="A275" s="165">
        <v>35328</v>
      </c>
      <c r="B275" s="166">
        <v>79.037499999999994</v>
      </c>
    </row>
    <row r="276" spans="1:2" x14ac:dyDescent="0.2">
      <c r="A276" s="165">
        <v>35329</v>
      </c>
      <c r="B276" s="166">
        <v>78.474999999999994</v>
      </c>
    </row>
    <row r="277" spans="1:2" x14ac:dyDescent="0.2">
      <c r="A277" s="165">
        <v>35330</v>
      </c>
      <c r="B277" s="166">
        <v>77.974999999999994</v>
      </c>
    </row>
    <row r="278" spans="1:2" x14ac:dyDescent="0.2">
      <c r="A278" s="165">
        <v>35331</v>
      </c>
      <c r="B278" s="166">
        <v>77.112499999999997</v>
      </c>
    </row>
    <row r="279" spans="1:2" x14ac:dyDescent="0.2">
      <c r="A279" s="165">
        <v>35332</v>
      </c>
      <c r="B279" s="166">
        <v>76.987499999999997</v>
      </c>
    </row>
    <row r="280" spans="1:2" x14ac:dyDescent="0.2">
      <c r="A280" s="165">
        <v>35333</v>
      </c>
      <c r="B280" s="166">
        <v>76.137500000000003</v>
      </c>
    </row>
    <row r="281" spans="1:2" x14ac:dyDescent="0.2">
      <c r="A281" s="165">
        <v>35334</v>
      </c>
      <c r="B281" s="166">
        <v>75.724999999999994</v>
      </c>
    </row>
    <row r="282" spans="1:2" x14ac:dyDescent="0.2">
      <c r="A282" s="165">
        <v>35335</v>
      </c>
      <c r="B282" s="166">
        <v>75.125</v>
      </c>
    </row>
    <row r="283" spans="1:2" x14ac:dyDescent="0.2">
      <c r="A283" s="165">
        <v>35336</v>
      </c>
      <c r="B283" s="166">
        <v>75.0625</v>
      </c>
    </row>
    <row r="284" spans="1:2" x14ac:dyDescent="0.2">
      <c r="A284" s="165">
        <v>35337</v>
      </c>
      <c r="B284" s="166">
        <v>74.287499999999994</v>
      </c>
    </row>
    <row r="285" spans="1:2" x14ac:dyDescent="0.2">
      <c r="A285" s="165">
        <v>35338</v>
      </c>
      <c r="B285" s="166">
        <v>73.400000000000006</v>
      </c>
    </row>
    <row r="286" spans="1:2" x14ac:dyDescent="0.2">
      <c r="A286" s="165">
        <v>35339</v>
      </c>
      <c r="B286" s="166">
        <v>73.862499999999997</v>
      </c>
    </row>
    <row r="287" spans="1:2" x14ac:dyDescent="0.2">
      <c r="A287" s="165">
        <v>35340</v>
      </c>
      <c r="B287" s="166">
        <v>74.775000000000006</v>
      </c>
    </row>
    <row r="288" spans="1:2" x14ac:dyDescent="0.2">
      <c r="A288" s="165">
        <v>35341</v>
      </c>
      <c r="B288" s="166">
        <v>75.625</v>
      </c>
    </row>
    <row r="289" spans="1:2" x14ac:dyDescent="0.2">
      <c r="A289" s="165">
        <v>35342</v>
      </c>
      <c r="B289" s="166">
        <v>74.900000000000006</v>
      </c>
    </row>
    <row r="290" spans="1:2" x14ac:dyDescent="0.2">
      <c r="A290" s="165">
        <v>35343</v>
      </c>
      <c r="B290" s="166">
        <v>74.112499999999997</v>
      </c>
    </row>
    <row r="291" spans="1:2" x14ac:dyDescent="0.2">
      <c r="A291" s="165">
        <v>35344</v>
      </c>
      <c r="B291" s="166">
        <v>73.4375</v>
      </c>
    </row>
    <row r="292" spans="1:2" x14ac:dyDescent="0.2">
      <c r="A292" s="165">
        <v>35345</v>
      </c>
      <c r="B292" s="166">
        <v>71.887500000000003</v>
      </c>
    </row>
    <row r="293" spans="1:2" x14ac:dyDescent="0.2">
      <c r="A293" s="165">
        <v>35346</v>
      </c>
      <c r="B293" s="166">
        <v>72.424999999999997</v>
      </c>
    </row>
    <row r="294" spans="1:2" x14ac:dyDescent="0.2">
      <c r="A294" s="165">
        <v>35347</v>
      </c>
      <c r="B294" s="166">
        <v>71.587500000000006</v>
      </c>
    </row>
    <row r="295" spans="1:2" x14ac:dyDescent="0.2">
      <c r="A295" s="165">
        <v>35348</v>
      </c>
      <c r="B295" s="166">
        <v>71.724999999999994</v>
      </c>
    </row>
    <row r="296" spans="1:2" x14ac:dyDescent="0.2">
      <c r="A296" s="165">
        <v>35349</v>
      </c>
      <c r="B296" s="166">
        <v>71.912499999999994</v>
      </c>
    </row>
    <row r="297" spans="1:2" x14ac:dyDescent="0.2">
      <c r="A297" s="165">
        <v>35350</v>
      </c>
      <c r="B297" s="166">
        <v>72.487499999999997</v>
      </c>
    </row>
    <row r="298" spans="1:2" x14ac:dyDescent="0.2">
      <c r="A298" s="165">
        <v>35351</v>
      </c>
      <c r="B298" s="166">
        <v>72.025000000000006</v>
      </c>
    </row>
    <row r="299" spans="1:2" x14ac:dyDescent="0.2">
      <c r="A299" s="165">
        <v>35352</v>
      </c>
      <c r="B299" s="166">
        <v>71.8125</v>
      </c>
    </row>
    <row r="300" spans="1:2" x14ac:dyDescent="0.2">
      <c r="A300" s="165">
        <v>35353</v>
      </c>
      <c r="B300" s="166">
        <v>71.862499999999997</v>
      </c>
    </row>
    <row r="301" spans="1:2" x14ac:dyDescent="0.2">
      <c r="A301" s="165">
        <v>35354</v>
      </c>
      <c r="B301" s="166">
        <v>72.400000000000006</v>
      </c>
    </row>
    <row r="302" spans="1:2" x14ac:dyDescent="0.2">
      <c r="A302" s="165">
        <v>35355</v>
      </c>
      <c r="B302" s="166">
        <v>71.474999999999994</v>
      </c>
    </row>
    <row r="303" spans="1:2" x14ac:dyDescent="0.2">
      <c r="A303" s="165">
        <v>35356</v>
      </c>
      <c r="B303" s="166">
        <v>69.75</v>
      </c>
    </row>
    <row r="304" spans="1:2" x14ac:dyDescent="0.2">
      <c r="A304" s="165">
        <v>35357</v>
      </c>
      <c r="B304" s="166">
        <v>68.150000000000006</v>
      </c>
    </row>
    <row r="305" spans="1:2" x14ac:dyDescent="0.2">
      <c r="A305" s="165">
        <v>35358</v>
      </c>
      <c r="B305" s="166">
        <v>68.487499999999997</v>
      </c>
    </row>
    <row r="306" spans="1:2" x14ac:dyDescent="0.2">
      <c r="A306" s="165">
        <v>35359</v>
      </c>
      <c r="B306" s="166">
        <v>68.1875</v>
      </c>
    </row>
    <row r="307" spans="1:2" x14ac:dyDescent="0.2">
      <c r="A307" s="165">
        <v>35360</v>
      </c>
      <c r="B307" s="166">
        <v>67.724999999999994</v>
      </c>
    </row>
    <row r="308" spans="1:2" x14ac:dyDescent="0.2">
      <c r="A308" s="165">
        <v>35361</v>
      </c>
      <c r="B308" s="166">
        <v>68.599999999999994</v>
      </c>
    </row>
    <row r="309" spans="1:2" x14ac:dyDescent="0.2">
      <c r="A309" s="165">
        <v>35362</v>
      </c>
      <c r="B309" s="166">
        <v>66.987499999999997</v>
      </c>
    </row>
    <row r="310" spans="1:2" x14ac:dyDescent="0.2">
      <c r="A310" s="165">
        <v>35363</v>
      </c>
      <c r="B310" s="166">
        <v>66.912499999999994</v>
      </c>
    </row>
    <row r="311" spans="1:2" x14ac:dyDescent="0.2">
      <c r="A311" s="165">
        <v>35364</v>
      </c>
      <c r="B311" s="166">
        <v>67.875</v>
      </c>
    </row>
    <row r="312" spans="1:2" x14ac:dyDescent="0.2">
      <c r="A312" s="165">
        <v>35365</v>
      </c>
      <c r="B312" s="166">
        <v>67.837500000000006</v>
      </c>
    </row>
    <row r="313" spans="1:2" x14ac:dyDescent="0.2">
      <c r="A313" s="165">
        <v>35366</v>
      </c>
      <c r="B313" s="166">
        <v>67.762500000000003</v>
      </c>
    </row>
    <row r="314" spans="1:2" x14ac:dyDescent="0.2">
      <c r="A314" s="165">
        <v>35367</v>
      </c>
      <c r="B314" s="166">
        <v>67.712500000000006</v>
      </c>
    </row>
    <row r="315" spans="1:2" x14ac:dyDescent="0.2">
      <c r="A315" s="165">
        <v>35368</v>
      </c>
      <c r="B315" s="166">
        <v>67.162499999999994</v>
      </c>
    </row>
    <row r="316" spans="1:2" x14ac:dyDescent="0.2">
      <c r="A316" s="165">
        <v>35369</v>
      </c>
      <c r="B316" s="166">
        <v>67.037499999999994</v>
      </c>
    </row>
    <row r="317" spans="1:2" x14ac:dyDescent="0.2">
      <c r="A317" s="165">
        <v>35370</v>
      </c>
      <c r="B317" s="166">
        <v>65.037499999999994</v>
      </c>
    </row>
    <row r="318" spans="1:2" x14ac:dyDescent="0.2">
      <c r="A318" s="165">
        <v>35371</v>
      </c>
      <c r="B318" s="166">
        <v>62.774999999999999</v>
      </c>
    </row>
    <row r="319" spans="1:2" x14ac:dyDescent="0.2">
      <c r="A319" s="165">
        <v>35372</v>
      </c>
      <c r="B319" s="166">
        <v>61.774999999999999</v>
      </c>
    </row>
    <row r="320" spans="1:2" x14ac:dyDescent="0.2">
      <c r="A320" s="165">
        <v>35373</v>
      </c>
      <c r="B320" s="166">
        <v>61.75</v>
      </c>
    </row>
    <row r="321" spans="1:2" x14ac:dyDescent="0.2">
      <c r="A321" s="165">
        <v>35374</v>
      </c>
      <c r="B321" s="166">
        <v>61.15</v>
      </c>
    </row>
    <row r="322" spans="1:2" x14ac:dyDescent="0.2">
      <c r="A322" s="165">
        <v>35375</v>
      </c>
      <c r="B322" s="166">
        <v>62.45</v>
      </c>
    </row>
    <row r="323" spans="1:2" x14ac:dyDescent="0.2">
      <c r="A323" s="165">
        <v>35376</v>
      </c>
      <c r="B323" s="166">
        <v>62.3</v>
      </c>
    </row>
    <row r="324" spans="1:2" x14ac:dyDescent="0.2">
      <c r="A324" s="165">
        <v>35377</v>
      </c>
      <c r="B324" s="166">
        <v>62.95</v>
      </c>
    </row>
    <row r="325" spans="1:2" x14ac:dyDescent="0.2">
      <c r="A325" s="165">
        <v>35378</v>
      </c>
      <c r="B325" s="166">
        <v>62.412500000000001</v>
      </c>
    </row>
    <row r="326" spans="1:2" x14ac:dyDescent="0.2">
      <c r="A326" s="165">
        <v>35379</v>
      </c>
      <c r="B326" s="166">
        <v>61.7</v>
      </c>
    </row>
    <row r="327" spans="1:2" x14ac:dyDescent="0.2">
      <c r="A327" s="165">
        <v>35380</v>
      </c>
      <c r="B327" s="166">
        <v>61.6</v>
      </c>
    </row>
    <row r="328" spans="1:2" x14ac:dyDescent="0.2">
      <c r="A328" s="165">
        <v>35381</v>
      </c>
      <c r="B328" s="166">
        <v>61.462499999999999</v>
      </c>
    </row>
    <row r="329" spans="1:2" x14ac:dyDescent="0.2">
      <c r="A329" s="165">
        <v>35382</v>
      </c>
      <c r="B329" s="166">
        <v>61.5625</v>
      </c>
    </row>
    <row r="330" spans="1:2" x14ac:dyDescent="0.2">
      <c r="A330" s="165">
        <v>35383</v>
      </c>
      <c r="B330" s="166">
        <v>61.862499999999997</v>
      </c>
    </row>
    <row r="331" spans="1:2" x14ac:dyDescent="0.2">
      <c r="A331" s="165">
        <v>35384</v>
      </c>
      <c r="B331" s="166">
        <v>60.274999999999999</v>
      </c>
    </row>
    <row r="332" spans="1:2" x14ac:dyDescent="0.2">
      <c r="A332" s="165">
        <v>35385</v>
      </c>
      <c r="B332" s="166">
        <v>60.487499999999997</v>
      </c>
    </row>
    <row r="333" spans="1:2" x14ac:dyDescent="0.2">
      <c r="A333" s="165">
        <v>35386</v>
      </c>
      <c r="B333" s="166">
        <v>60.8</v>
      </c>
    </row>
    <row r="334" spans="1:2" x14ac:dyDescent="0.2">
      <c r="A334" s="165">
        <v>35387</v>
      </c>
      <c r="B334" s="166">
        <v>62.825000000000003</v>
      </c>
    </row>
    <row r="335" spans="1:2" x14ac:dyDescent="0.2">
      <c r="A335" s="165">
        <v>35388</v>
      </c>
      <c r="B335" s="166">
        <v>61.587499999999999</v>
      </c>
    </row>
    <row r="336" spans="1:2" x14ac:dyDescent="0.2">
      <c r="A336" s="165">
        <v>35389</v>
      </c>
      <c r="B336" s="166">
        <v>58.5</v>
      </c>
    </row>
    <row r="337" spans="1:2" x14ac:dyDescent="0.2">
      <c r="A337" s="165">
        <v>35390</v>
      </c>
      <c r="B337" s="166">
        <v>58.45</v>
      </c>
    </row>
    <row r="338" spans="1:2" x14ac:dyDescent="0.2">
      <c r="A338" s="165">
        <v>35391</v>
      </c>
      <c r="B338" s="166">
        <v>59.45</v>
      </c>
    </row>
    <row r="339" spans="1:2" x14ac:dyDescent="0.2">
      <c r="A339" s="165">
        <v>35392</v>
      </c>
      <c r="B339" s="166">
        <v>59.225000000000001</v>
      </c>
    </row>
    <row r="340" spans="1:2" x14ac:dyDescent="0.2">
      <c r="A340" s="165">
        <v>35393</v>
      </c>
      <c r="B340" s="166">
        <v>56.95</v>
      </c>
    </row>
    <row r="341" spans="1:2" x14ac:dyDescent="0.2">
      <c r="A341" s="165">
        <v>35394</v>
      </c>
      <c r="B341" s="166">
        <v>57.612499999999997</v>
      </c>
    </row>
    <row r="342" spans="1:2" x14ac:dyDescent="0.2">
      <c r="A342" s="165">
        <v>35395</v>
      </c>
      <c r="B342" s="166">
        <v>60.162500000000001</v>
      </c>
    </row>
    <row r="343" spans="1:2" x14ac:dyDescent="0.2">
      <c r="A343" s="165">
        <v>35396</v>
      </c>
      <c r="B343" s="166">
        <v>56.8</v>
      </c>
    </row>
    <row r="344" spans="1:2" x14ac:dyDescent="0.2">
      <c r="A344" s="165">
        <v>35397</v>
      </c>
      <c r="B344" s="166">
        <v>54.1</v>
      </c>
    </row>
    <row r="345" spans="1:2" x14ac:dyDescent="0.2">
      <c r="A345" s="165">
        <v>35398</v>
      </c>
      <c r="B345" s="166">
        <v>54.737499999999997</v>
      </c>
    </row>
    <row r="346" spans="1:2" x14ac:dyDescent="0.2">
      <c r="A346" s="165">
        <v>35399</v>
      </c>
      <c r="B346" s="166">
        <v>54.1875</v>
      </c>
    </row>
    <row r="347" spans="1:2" x14ac:dyDescent="0.2">
      <c r="A347" s="165">
        <v>35400</v>
      </c>
      <c r="B347" s="166">
        <v>54.4375</v>
      </c>
    </row>
    <row r="348" spans="1:2" x14ac:dyDescent="0.2">
      <c r="A348" s="165">
        <v>35401</v>
      </c>
      <c r="B348" s="166">
        <v>57.125</v>
      </c>
    </row>
    <row r="349" spans="1:2" x14ac:dyDescent="0.2">
      <c r="A349" s="165">
        <v>35402</v>
      </c>
      <c r="B349" s="166">
        <v>55.8</v>
      </c>
    </row>
    <row r="350" spans="1:2" x14ac:dyDescent="0.2">
      <c r="A350" s="165">
        <v>35403</v>
      </c>
      <c r="B350" s="166">
        <v>55.05</v>
      </c>
    </row>
    <row r="351" spans="1:2" x14ac:dyDescent="0.2">
      <c r="A351" s="165">
        <v>35404</v>
      </c>
      <c r="B351" s="166">
        <v>56.7</v>
      </c>
    </row>
    <row r="352" spans="1:2" x14ac:dyDescent="0.2">
      <c r="A352" s="165">
        <v>35405</v>
      </c>
      <c r="B352" s="166">
        <v>55.262500000000003</v>
      </c>
    </row>
    <row r="353" spans="1:2" x14ac:dyDescent="0.2">
      <c r="A353" s="165">
        <v>35406</v>
      </c>
      <c r="B353" s="166">
        <v>54.6</v>
      </c>
    </row>
    <row r="354" spans="1:2" x14ac:dyDescent="0.2">
      <c r="A354" s="165">
        <v>35407</v>
      </c>
      <c r="B354" s="166">
        <v>55.9375</v>
      </c>
    </row>
    <row r="355" spans="1:2" x14ac:dyDescent="0.2">
      <c r="A355" s="165">
        <v>35408</v>
      </c>
      <c r="B355" s="166">
        <v>54.825000000000003</v>
      </c>
    </row>
    <row r="356" spans="1:2" x14ac:dyDescent="0.2">
      <c r="A356" s="165">
        <v>35409</v>
      </c>
      <c r="B356" s="166">
        <v>53.4375</v>
      </c>
    </row>
    <row r="357" spans="1:2" x14ac:dyDescent="0.2">
      <c r="A357" s="165">
        <v>35410</v>
      </c>
      <c r="B357" s="166">
        <v>52.85</v>
      </c>
    </row>
    <row r="358" spans="1:2" x14ac:dyDescent="0.2">
      <c r="A358" s="165">
        <v>35411</v>
      </c>
      <c r="B358" s="166">
        <v>51.837499999999999</v>
      </c>
    </row>
    <row r="359" spans="1:2" x14ac:dyDescent="0.2">
      <c r="A359" s="165">
        <v>35412</v>
      </c>
      <c r="B359" s="166">
        <v>52.375</v>
      </c>
    </row>
    <row r="360" spans="1:2" x14ac:dyDescent="0.2">
      <c r="A360" s="165">
        <v>35413</v>
      </c>
      <c r="B360" s="166">
        <v>53.0625</v>
      </c>
    </row>
    <row r="361" spans="1:2" x14ac:dyDescent="0.2">
      <c r="A361" s="165">
        <v>35414</v>
      </c>
      <c r="B361" s="166">
        <v>51.375</v>
      </c>
    </row>
    <row r="362" spans="1:2" x14ac:dyDescent="0.2">
      <c r="A362" s="165">
        <v>35415</v>
      </c>
      <c r="B362" s="166">
        <v>51.325000000000003</v>
      </c>
    </row>
    <row r="363" spans="1:2" x14ac:dyDescent="0.2">
      <c r="A363" s="165">
        <v>35416</v>
      </c>
      <c r="B363" s="166">
        <v>51.462499999999999</v>
      </c>
    </row>
    <row r="364" spans="1:2" x14ac:dyDescent="0.2">
      <c r="A364" s="165">
        <v>35417</v>
      </c>
      <c r="B364" s="166">
        <v>51.737499999999997</v>
      </c>
    </row>
    <row r="365" spans="1:2" x14ac:dyDescent="0.2">
      <c r="A365" s="165">
        <v>35418</v>
      </c>
      <c r="B365" s="166">
        <v>52.112499999999997</v>
      </c>
    </row>
    <row r="366" spans="1:2" x14ac:dyDescent="0.2">
      <c r="A366" s="165">
        <v>35419</v>
      </c>
      <c r="B366" s="166">
        <v>52.35</v>
      </c>
    </row>
    <row r="367" spans="1:2" x14ac:dyDescent="0.2">
      <c r="A367" s="165">
        <v>35420</v>
      </c>
      <c r="B367" s="166">
        <v>51.862499999999997</v>
      </c>
    </row>
    <row r="368" spans="1:2" x14ac:dyDescent="0.2">
      <c r="A368" s="165">
        <v>35421</v>
      </c>
      <c r="B368" s="166">
        <v>49.8125</v>
      </c>
    </row>
    <row r="369" spans="1:2" x14ac:dyDescent="0.2">
      <c r="A369" s="165">
        <v>35422</v>
      </c>
      <c r="B369" s="166">
        <v>50.3</v>
      </c>
    </row>
    <row r="370" spans="1:2" x14ac:dyDescent="0.2">
      <c r="A370" s="165">
        <v>35423</v>
      </c>
      <c r="B370" s="166">
        <v>49.362499999999997</v>
      </c>
    </row>
    <row r="371" spans="1:2" x14ac:dyDescent="0.2">
      <c r="A371" s="165">
        <v>35424</v>
      </c>
      <c r="B371" s="166">
        <v>48.237499999999997</v>
      </c>
    </row>
    <row r="372" spans="1:2" x14ac:dyDescent="0.2">
      <c r="A372" s="165">
        <v>35425</v>
      </c>
      <c r="B372" s="166">
        <v>48.737499999999997</v>
      </c>
    </row>
    <row r="373" spans="1:2" x14ac:dyDescent="0.2">
      <c r="A373" s="165">
        <v>35426</v>
      </c>
      <c r="B373" s="166">
        <v>52.012500000000003</v>
      </c>
    </row>
    <row r="374" spans="1:2" x14ac:dyDescent="0.2">
      <c r="A374" s="165">
        <v>35427</v>
      </c>
      <c r="B374" s="166">
        <v>51.962499999999999</v>
      </c>
    </row>
    <row r="375" spans="1:2" x14ac:dyDescent="0.2">
      <c r="A375" s="165">
        <v>35428</v>
      </c>
      <c r="B375" s="166">
        <v>52.95</v>
      </c>
    </row>
    <row r="376" spans="1:2" x14ac:dyDescent="0.2">
      <c r="A376" s="165">
        <v>35429</v>
      </c>
      <c r="B376" s="166">
        <v>53.05</v>
      </c>
    </row>
    <row r="377" spans="1:2" x14ac:dyDescent="0.2">
      <c r="A377" s="165">
        <v>35430</v>
      </c>
      <c r="B377" s="166">
        <v>51.6</v>
      </c>
    </row>
    <row r="378" spans="1:2" x14ac:dyDescent="0.2">
      <c r="A378" s="140"/>
    </row>
    <row r="379" spans="1:2" x14ac:dyDescent="0.2">
      <c r="A379" s="140"/>
    </row>
    <row r="380" spans="1:2" x14ac:dyDescent="0.2">
      <c r="A380" s="140"/>
    </row>
    <row r="381" spans="1:2" x14ac:dyDescent="0.2">
      <c r="A381" s="140"/>
    </row>
    <row r="382" spans="1:2" x14ac:dyDescent="0.2">
      <c r="A382" s="140"/>
    </row>
    <row r="383" spans="1:2" x14ac:dyDescent="0.2">
      <c r="A383" s="140"/>
    </row>
  </sheetData>
  <mergeCells count="1">
    <mergeCell ref="I8:T8"/>
  </mergeCells>
  <phoneticPr fontId="1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32769" r:id="rId3" name="CommandButton1">
          <controlPr autoLine="0" autoPict="0" r:id="rId4">
            <anchor moveWithCells="1">
              <from>
                <xdr:col>5</xdr:col>
                <xdr:colOff>485775</xdr:colOff>
                <xdr:row>20</xdr:row>
                <xdr:rowOff>28575</xdr:rowOff>
              </from>
              <to>
                <xdr:col>10</xdr:col>
                <xdr:colOff>0</xdr:colOff>
                <xdr:row>23</xdr:row>
                <xdr:rowOff>104775</xdr:rowOff>
              </to>
            </anchor>
          </controlPr>
        </control>
      </mc:Choice>
      <mc:Fallback>
        <control shapeId="3276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93</vt:i4>
      </vt:variant>
    </vt:vector>
  </HeadingPairs>
  <TitlesOfParts>
    <vt:vector size="106" baseType="lpstr">
      <vt:lpstr>GenInfo</vt:lpstr>
      <vt:lpstr>ContractPrice</vt:lpstr>
      <vt:lpstr>InterestRate</vt:lpstr>
      <vt:lpstr>LoadProfile</vt:lpstr>
      <vt:lpstr>PwrPrice1</vt:lpstr>
      <vt:lpstr>Power Curves</vt:lpstr>
      <vt:lpstr>Scalar1</vt:lpstr>
      <vt:lpstr>Covar</vt:lpstr>
      <vt:lpstr>Climate</vt:lpstr>
      <vt:lpstr>Peak</vt:lpstr>
      <vt:lpstr>OffPeak</vt:lpstr>
      <vt:lpstr>Strip</vt:lpstr>
      <vt:lpstr>Option</vt:lpstr>
      <vt:lpstr>BasisIndex</vt:lpstr>
      <vt:lpstr>BasisNumber</vt:lpstr>
      <vt:lpstr>BidOfferSpread</vt:lpstr>
      <vt:lpstr>GenInfo!binwidth</vt:lpstr>
      <vt:lpstr>CalcIntrinsic</vt:lpstr>
      <vt:lpstr>compensation</vt:lpstr>
      <vt:lpstr>ContractFlag</vt:lpstr>
      <vt:lpstr>ContractPrice!ContractPrice</vt:lpstr>
      <vt:lpstr>correl1</vt:lpstr>
      <vt:lpstr>CurveDate</vt:lpstr>
      <vt:lpstr>InterestRate!CurveRange</vt:lpstr>
      <vt:lpstr>DailyVol</vt:lpstr>
      <vt:lpstr>dealEnd</vt:lpstr>
      <vt:lpstr>dealStart</vt:lpstr>
      <vt:lpstr>DebugIter</vt:lpstr>
      <vt:lpstr>discountRate</vt:lpstr>
      <vt:lpstr>dLoad</vt:lpstr>
      <vt:lpstr>DownJumps</vt:lpstr>
      <vt:lpstr>downjumpsize</vt:lpstr>
      <vt:lpstr>downjumpvariance</vt:lpstr>
      <vt:lpstr>dTemp</vt:lpstr>
      <vt:lpstr>dweather</vt:lpstr>
      <vt:lpstr>fA</vt:lpstr>
      <vt:lpstr>fB</vt:lpstr>
      <vt:lpstr>FDecay</vt:lpstr>
      <vt:lpstr>FilePath</vt:lpstr>
      <vt:lpstr>fOff</vt:lpstr>
      <vt:lpstr>Forecastedload</vt:lpstr>
      <vt:lpstr>ForecastedStdDev</vt:lpstr>
      <vt:lpstr>GrowthRate</vt:lpstr>
      <vt:lpstr>hedgeflag</vt:lpstr>
      <vt:lpstr>idimL</vt:lpstr>
      <vt:lpstr>idimS</vt:lpstr>
      <vt:lpstr>interuplength</vt:lpstr>
      <vt:lpstr>Interuptions</vt:lpstr>
      <vt:lpstr>IRFirstMonth</vt:lpstr>
      <vt:lpstr>Load1</vt:lpstr>
      <vt:lpstr>loadbasis</vt:lpstr>
      <vt:lpstr>loadbound</vt:lpstr>
      <vt:lpstr>loadcap</vt:lpstr>
      <vt:lpstr>loadfloor</vt:lpstr>
      <vt:lpstr>LoadGroup</vt:lpstr>
      <vt:lpstr>loadMargin</vt:lpstr>
      <vt:lpstr>lowerbound</vt:lpstr>
      <vt:lpstr>lowerPenulty</vt:lpstr>
      <vt:lpstr>marketflag</vt:lpstr>
      <vt:lpstr>nativeload</vt:lpstr>
      <vt:lpstr>nmonths</vt:lpstr>
      <vt:lpstr>normtemp</vt:lpstr>
      <vt:lpstr>nRun</vt:lpstr>
      <vt:lpstr>Number_of_Iterations</vt:lpstr>
      <vt:lpstr>offPeak</vt:lpstr>
      <vt:lpstr>offpeakv</vt:lpstr>
      <vt:lpstr>OffPeakVolFlag</vt:lpstr>
      <vt:lpstr>Offsets</vt:lpstr>
      <vt:lpstr>ophedge</vt:lpstr>
      <vt:lpstr>ophedgecount</vt:lpstr>
      <vt:lpstr>optionhedge</vt:lpstr>
      <vt:lpstr>optionhedgecount</vt:lpstr>
      <vt:lpstr>peak</vt:lpstr>
      <vt:lpstr>peakhedge</vt:lpstr>
      <vt:lpstr>peakhedgecount</vt:lpstr>
      <vt:lpstr>peakv</vt:lpstr>
      <vt:lpstr>PositionBasis</vt:lpstr>
      <vt:lpstr>PositionRegion</vt:lpstr>
      <vt:lpstr>PowerDir</vt:lpstr>
      <vt:lpstr>PowerUpdate</vt:lpstr>
      <vt:lpstr>PriceCap</vt:lpstr>
      <vt:lpstr>priceElasticity</vt:lpstr>
      <vt:lpstr>PriceFloor</vt:lpstr>
      <vt:lpstr>Covar!Print_Area</vt:lpstr>
      <vt:lpstr>GenInfo!Print_Area</vt:lpstr>
      <vt:lpstr>RegionIndex</vt:lpstr>
      <vt:lpstr>RegionNumber</vt:lpstr>
      <vt:lpstr>SatPrice</vt:lpstr>
      <vt:lpstr>Scalar</vt:lpstr>
      <vt:lpstr>ScalarSS</vt:lpstr>
      <vt:lpstr>scorrel</vt:lpstr>
      <vt:lpstr>striphedge</vt:lpstr>
      <vt:lpstr>striphedgecount</vt:lpstr>
      <vt:lpstr>stype</vt:lpstr>
      <vt:lpstr>SunPrice</vt:lpstr>
      <vt:lpstr>suppinterrup</vt:lpstr>
      <vt:lpstr>svol</vt:lpstr>
      <vt:lpstr>type1</vt:lpstr>
      <vt:lpstr>UpJumps</vt:lpstr>
      <vt:lpstr>upjumpsize</vt:lpstr>
      <vt:lpstr>upjumpvariance</vt:lpstr>
      <vt:lpstr>upperbound</vt:lpstr>
      <vt:lpstr>upperPenulty</vt:lpstr>
      <vt:lpstr>ValDate</vt:lpstr>
      <vt:lpstr>vol1</vt:lpstr>
      <vt:lpstr>weatherflag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Research Power Simulation Model</dc:title>
  <dc:subject>Power Simulation</dc:subject>
  <dc:creator>Tom Halliburton, Alex Huang</dc:creator>
  <cp:lastModifiedBy>Jan Havlíček</cp:lastModifiedBy>
  <cp:lastPrinted>2001-10-19T16:19:48Z</cp:lastPrinted>
  <dcterms:created xsi:type="dcterms:W3CDTF">1998-06-25T22:35:49Z</dcterms:created>
  <dcterms:modified xsi:type="dcterms:W3CDTF">2023-09-15T18:11:35Z</dcterms:modified>
</cp:coreProperties>
</file>