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74A79E-FA68-4A99-B918-DD493A0E2ECC}" xr6:coauthVersionLast="47" xr6:coauthVersionMax="47" xr10:uidLastSave="{00000000-0000-0000-0000-000000000000}"/>
  <bookViews>
    <workbookView xWindow="-120" yWindow="-120" windowWidth="38640" windowHeight="15720" activeTab="1"/>
  </bookViews>
  <sheets>
    <sheet name="MGMT-WEST" sheetId="185" r:id="rId1"/>
    <sheet name="Sheet1" sheetId="9" r:id="rId2"/>
  </sheets>
  <externalReferences>
    <externalReference r:id="rId3"/>
    <externalReference r:id="rId4"/>
  </externalReferences>
  <definedNames>
    <definedName name="eff_date2">#REF!</definedName>
    <definedName name="FTNW">Sheet1!$H$15</definedName>
    <definedName name="FTWE">Sheet1!$H$8</definedName>
    <definedName name="GDNEW">Sheet1!$H$10</definedName>
    <definedName name="MGMTWEST">Sheet1!$H$6</definedName>
    <definedName name="_xlnm.Print_Area" localSheetId="0">'MGMT-WEST'!$A$1:$AS$89</definedName>
    <definedName name="TOPPAGE">#REF!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RollDetail19" localSheetId="0" hidden="1">{"BookBal",#N/A,FALSE,"Roll-1";"DailyChange",#N/A,FALSE,"Roll-1";"Schedules",#N/A,FALSE,"Roll-1"}</definedName>
    <definedName name="wrn.RollDetail19" hidden="1">{"BookBal",#N/A,FALSE,"Roll-1";"DailyChange",#N/A,FALSE,"Roll-1";"Schedules",#N/A,FALSE,"Roll-1"}</definedName>
    <definedName name="wrn.RollDetail2" localSheetId="0" hidden="1">{"BookBal",#N/A,FALSE,"Roll-1";"DailyChange",#N/A,FALSE,"Roll-1";"Schedules",#N/A,FALSE,"Roll-1"}</definedName>
    <definedName name="wrn.RollDetail2" hidden="1">{"BookBal",#N/A,FALSE,"Roll-1";"DailyChange",#N/A,FALSE,"Roll-1";"Schedules",#N/A,FALSE,"Roll-1"}</definedName>
    <definedName name="wrn.RollDetail20" localSheetId="0" hidden="1">{"BookBal",#N/A,FALSE,"Roll-1";"DailyChange",#N/A,FALSE,"Roll-1";"Schedules",#N/A,FALSE,"Roll-1"}</definedName>
    <definedName name="wrn.RollDetail20" hidden="1">{"BookBal",#N/A,FALSE,"Roll-1";"DailyChange",#N/A,FALSE,"Roll-1";"Schedules",#N/A,FALSE,"Roll-1"}</definedName>
    <definedName name="wrn.RollDetail20a" localSheetId="0" hidden="1">{"BookBal",#N/A,FALSE,"Roll-1";"DailyChange",#N/A,FALSE,"Roll-1";"Schedules",#N/A,FALSE,"Roll-1"}</definedName>
    <definedName name="wrn.RollDetail20a" hidden="1">{"BookBal",#N/A,FALSE,"Roll-1";"DailyChange",#N/A,FALSE,"Roll-1";"Schedules",#N/A,FALSE,"Roll-1"}</definedName>
    <definedName name="wrn.RollDetail21" localSheetId="0" hidden="1">{"BookBal",#N/A,FALSE,"Roll-1";"DailyChange",#N/A,FALSE,"Roll-1";"Schedules",#N/A,FALSE,"Roll-1"}</definedName>
    <definedName name="wrn.RollDetail21" hidden="1">{"BookBal",#N/A,FALSE,"Roll-1";"DailyChange",#N/A,FALSE,"Roll-1";"Schedules",#N/A,FALSE,"Roll-1"}</definedName>
    <definedName name="wrn.RollDetail21a" localSheetId="0" hidden="1">{"BookBal",#N/A,FALSE,"Roll-1";"DailyChange",#N/A,FALSE,"Roll-1";"Schedules",#N/A,FALSE,"Roll-1"}</definedName>
    <definedName name="wrn.RollDetail21a" hidden="1">{"BookBal",#N/A,FALSE,"Roll-1";"DailyChange",#N/A,FALSE,"Roll-1";"Schedules",#N/A,FALSE,"Roll-1"}</definedName>
    <definedName name="wrn.RollDetail21b" localSheetId="0" hidden="1">{"BookBal",#N/A,FALSE,"Roll-1";"DailyChange",#N/A,FALSE,"Roll-1";"Schedules",#N/A,FALSE,"Roll-1"}</definedName>
    <definedName name="wrn.RollDetail21b" hidden="1">{"BookBal",#N/A,FALSE,"Roll-1";"DailyChange",#N/A,FALSE,"Roll-1";"Schedules",#N/A,FALSE,"Roll-1"}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85" l="1"/>
  <c r="A7" i="185"/>
  <c r="A12" i="185"/>
  <c r="A23" i="185"/>
  <c r="A28" i="185"/>
  <c r="A32" i="185"/>
  <c r="A38" i="185"/>
  <c r="A55" i="185"/>
  <c r="B61" i="185"/>
  <c r="B63" i="185"/>
  <c r="B67" i="185"/>
  <c r="A68" i="185"/>
  <c r="B89" i="185"/>
  <c r="C132" i="185"/>
  <c r="AG132" i="185"/>
  <c r="A25" i="9"/>
</calcChain>
</file>

<file path=xl/sharedStrings.xml><?xml version="1.0" encoding="utf-8"?>
<sst xmlns="http://schemas.openxmlformats.org/spreadsheetml/2006/main" count="177" uniqueCount="119">
  <si>
    <t>ENRON CAPITAL &amp; TRADE RESOURCES</t>
  </si>
  <si>
    <t>DAILY POSITION STATEMENT</t>
  </si>
  <si>
    <t>RISK BOOKS</t>
  </si>
  <si>
    <t>TOTAL</t>
  </si>
  <si>
    <t>Post ID:</t>
  </si>
  <si>
    <t>Volumes  long/(short)  (Million MMbtu)</t>
  </si>
  <si>
    <t xml:space="preserve">     Volatility Factor (d)</t>
  </si>
  <si>
    <t xml:space="preserve">     Net NPV Position</t>
  </si>
  <si>
    <t xml:space="preserve">    Price Equivalent Net NPV Position</t>
  </si>
  <si>
    <t xml:space="preserve">     Net NPV Position (MM Bbls)</t>
  </si>
  <si>
    <t xml:space="preserve">     Net NPV Position (C $)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</si>
  <si>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</si>
  <si>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</si>
  <si>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</si>
  <si>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</si>
  <si>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</si>
  <si>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</si>
  <si>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</si>
  <si>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</si>
  <si>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</t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</si>
  <si>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</si>
  <si>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</si>
  <si>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</si>
  <si>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</si>
  <si>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</si>
  <si>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</si>
  <si>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</si>
  <si>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</si>
  <si>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</si>
  <si>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</si>
  <si>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</si>
  <si>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</si>
  <si>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</si>
  <si>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>Month to Date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</si>
  <si>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</si>
  <si>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</si>
  <si>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</si>
  <si>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</si>
  <si>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</si>
  <si>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</si>
  <si>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</si>
  <si>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</si>
  <si>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</si>
  <si>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</t>
  </si>
  <si>
    <t xml:space="preserve">     Total Income (Loss)</t>
  </si>
  <si>
    <t xml:space="preserve">   LTD Gross recognized as of prior day</t>
  </si>
  <si>
    <t xml:space="preserve">   Prior Day Origination</t>
  </si>
  <si>
    <t xml:space="preserve">   Prior Day Hedge Management</t>
  </si>
  <si>
    <t xml:space="preserve">         Prior Day New Deals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</si>
  <si>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</si>
  <si>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</si>
  <si>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</si>
  <si>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</si>
  <si>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</si>
  <si>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</si>
  <si>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</si>
  <si>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</si>
  <si>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Prior Day Hedge Management - Total</t>
  </si>
  <si>
    <t xml:space="preserve">   Prior Day Prudency</t>
  </si>
  <si>
    <t xml:space="preserve">   Prior Day Other</t>
  </si>
  <si>
    <t xml:space="preserve">   Zero Out-LTD Gross recognized as of prior day</t>
  </si>
  <si>
    <t xml:space="preserve">   Zero Out-Prior Day Origination</t>
  </si>
  <si>
    <t xml:space="preserve">   Zero Out-Prior Day Hedge Management</t>
  </si>
  <si>
    <t xml:space="preserve">         Zero Out-Prior Day Change in New Deals</t>
  </si>
  <si>
    <t xml:space="preserve">         Zero Out-Prior Day Change in Price</t>
  </si>
  <si>
    <t xml:space="preserve">         Zero Out-Prior Day Change in Basis Price</t>
  </si>
  <si>
    <t xml:space="preserve">         Zero Out-Prior Day Change in Index Price</t>
  </si>
  <si>
    <t xml:space="preserve">         Zero Out-Prior Day Gamma</t>
  </si>
  <si>
    <t xml:space="preserve">         Zero Out-Prior Day Change in Implied Volatility</t>
  </si>
  <si>
    <t xml:space="preserve">         Zero Out-Prior Day Theta</t>
  </si>
  <si>
    <t xml:space="preserve">         Zero Out-Prior Day Change in Time</t>
  </si>
  <si>
    <t xml:space="preserve">         Zero Out-Prior Day  Broker Fees</t>
  </si>
  <si>
    <t xml:space="preserve">   Zero Out-Prior Day Hedge Management - Total</t>
  </si>
  <si>
    <t xml:space="preserve">   Zero Out-Prior Day Prudency</t>
  </si>
  <si>
    <t xml:space="preserve">   Zero Out-Prior Day Other</t>
  </si>
  <si>
    <t>DO NOT REMOVE</t>
  </si>
  <si>
    <t>Intra Month Fees</t>
  </si>
  <si>
    <t>Curr MTD</t>
  </si>
  <si>
    <t>Curr Day</t>
  </si>
  <si>
    <t>Prio MTD</t>
  </si>
  <si>
    <r>
      <t xml:space="preserve">     </t>
    </r>
    <r>
      <rPr>
        <u/>
        <sz val="10"/>
        <rFont val="Times New Roman"/>
        <family val="1"/>
      </rPr>
      <t>Hedge management</t>
    </r>
  </si>
  <si>
    <t>Mgmt-West</t>
  </si>
  <si>
    <t>Northwest</t>
  </si>
  <si>
    <t>Southwest</t>
  </si>
  <si>
    <t>Permian</t>
  </si>
  <si>
    <t>San Juan</t>
  </si>
  <si>
    <t>Price</t>
  </si>
  <si>
    <t>Basis</t>
  </si>
  <si>
    <t>Gas Daily</t>
  </si>
  <si>
    <t>Daily - Financial</t>
  </si>
  <si>
    <t xml:space="preserve">Daily - Physical </t>
  </si>
  <si>
    <t>Total Daily P&amp;L</t>
  </si>
  <si>
    <t>FT-west</t>
  </si>
  <si>
    <t>GD-NEW</t>
  </si>
  <si>
    <t>FT-nw</t>
  </si>
  <si>
    <t>total</t>
  </si>
  <si>
    <t>MGMT (et al)</t>
  </si>
  <si>
    <t>today</t>
  </si>
  <si>
    <t>prior</t>
  </si>
  <si>
    <t>LTD Through December 31, 2000</t>
  </si>
  <si>
    <t>path:</t>
  </si>
  <si>
    <t>$AE$86</t>
  </si>
  <si>
    <t>Above are file names and cell addresses used in macro link formulas to pull P&amp;L data. GD-New sums GD-New and GD-NewJr.</t>
  </si>
  <si>
    <t>&gt;</t>
  </si>
  <si>
    <t>&lt;</t>
  </si>
  <si>
    <t>Keystone</t>
  </si>
  <si>
    <t>$Aa$89</t>
  </si>
  <si>
    <t>Bas Opt Hedge</t>
  </si>
  <si>
    <t>BASIS OPTIONS</t>
  </si>
  <si>
    <t>$V$50</t>
  </si>
  <si>
    <t>$V$52</t>
  </si>
  <si>
    <t>$Y$50</t>
  </si>
  <si>
    <t>$V$51</t>
  </si>
  <si>
    <t>$Y$52</t>
  </si>
  <si>
    <t>MgmtWe0401</t>
  </si>
  <si>
    <t>GDNEW0401</t>
  </si>
  <si>
    <t>FTNW0401</t>
  </si>
  <si>
    <t>\\enehou\houston\common\ERMS\erms_adm\firmtrad\2001\0401\Regions\</t>
  </si>
  <si>
    <t>FTWE0401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</si>
</sst>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;;;"/>
    <numFmt numFmtId="167" formatCode="dd\-mmm\-yy_)"/>
    <numFmt numFmtId="168" formatCode="&quot;As of &quot;mmmm\ dd\,\ yyyy"/>
    <numFmt numFmtId="169" formatCode="&quot;Through &quot;mmmm\ dd\,\ yyyy"/>
    <numFmt numFmtId="170" formatCode="&quot;Change since &quot;mmmm\ dd\,\ yyyy"/>
    <numFmt numFmtId="171" formatCode="&quot;LTD Through &quot;mmmm\ dd\,\ yyyy"/>
    <numFmt numFmtId="172" formatCode="&quot;MTD Through &quot;mmmm\ dd\,\ yyyy"/>
    <numFmt numFmtId="173" formatCode="&quot;YTD Through &quot;mmmm\ dd\,\ yyyy"/>
    <numFmt numFmtId="174" formatCode="_(* #,##0_);_(* \(#,##0\);_(* &quot;-&quot;??_);_(@_)"/>
  </numFmts>
  <fonts count="21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7"/>
      <color indexed="10"/>
      <name val="Times New Roman"/>
      <family val="1"/>
    </font>
    <font>
      <sz val="10"/>
      <name val="Times New Roman"/>
      <family val="1"/>
    </font>
    <font>
      <sz val="10"/>
      <color indexed="39"/>
      <name val="Times New Roman"/>
      <family val="1"/>
    </font>
    <font>
      <b/>
      <sz val="10"/>
      <color indexed="39"/>
      <name val="Times New Roman"/>
      <family val="1"/>
    </font>
    <font>
      <b/>
      <i/>
      <sz val="10"/>
      <name val="Times New Roman"/>
      <family val="1"/>
    </font>
    <font>
      <b/>
      <sz val="18"/>
      <color indexed="10"/>
      <name val="Times New Roman"/>
      <family val="1"/>
    </font>
    <font>
      <b/>
      <sz val="10"/>
      <name val="Times New Roman"/>
    </font>
    <font>
      <u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Arial"/>
    </font>
    <font>
      <sz val="10"/>
      <name val="Times New Roman"/>
    </font>
    <font>
      <sz val="12"/>
      <color indexed="8"/>
      <name val="Times New Roman"/>
      <family val="1"/>
    </font>
    <font>
      <b/>
      <sz val="10"/>
      <name val="Arial"/>
      <family val="2"/>
    </font>
    <font>
      <sz val="6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63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NumberFormat="0" applyFont="0" applyFill="0" applyBorder="0" applyAlignment="0" applyProtection="0"/>
    <xf numFmtId="8" fontId="1" fillId="0" borderId="0" applyFont="0" applyFill="0" applyBorder="0" applyAlignment="0" applyProtection="0"/>
  </cellStyleXfs>
  <cellXfs count="158">
    <xf numFmtId="0" fontId="0" fillId="0" borderId="0" xfId="0"/>
    <xf numFmtId="0" fontId="2" fillId="0" borderId="0" xfId="0" applyFont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14" fontId="5" fillId="0" borderId="0" xfId="0" applyNumberFormat="1" applyFont="1"/>
    <xf numFmtId="0" fontId="2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/>
    <xf numFmtId="22" fontId="5" fillId="0" borderId="0" xfId="0" applyNumberFormat="1" applyFont="1"/>
    <xf numFmtId="168" fontId="8" fillId="0" borderId="0" xfId="0" quotePrefix="1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2" fillId="0" borderId="0" xfId="0" applyFont="1"/>
    <xf numFmtId="37" fontId="2" fillId="0" borderId="0" xfId="0" applyNumberFormat="1" applyFont="1" applyBorder="1" applyAlignment="1">
      <alignment horizontal="center"/>
    </xf>
    <xf numFmtId="37" fontId="2" fillId="0" borderId="1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Continuous"/>
    </xf>
    <xf numFmtId="0" fontId="5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left"/>
    </xf>
    <xf numFmtId="169" fontId="8" fillId="0" borderId="0" xfId="0" quotePrefix="1" applyNumberFormat="1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quotePrefix="1" applyFont="1" applyAlignment="1">
      <alignment horizontal="left"/>
    </xf>
    <xf numFmtId="165" fontId="5" fillId="0" borderId="3" xfId="0" applyNumberFormat="1" applyFont="1" applyFill="1" applyBorder="1" applyProtection="1"/>
    <xf numFmtId="165" fontId="5" fillId="0" borderId="0" xfId="0" applyNumberFormat="1" applyFont="1" applyFill="1" applyBorder="1" applyProtection="1"/>
    <xf numFmtId="0" fontId="2" fillId="2" borderId="0" xfId="0" applyFont="1" applyFill="1" applyAlignment="1">
      <alignment horizontal="left"/>
    </xf>
    <xf numFmtId="165" fontId="2" fillId="3" borderId="3" xfId="0" applyNumberFormat="1" applyFont="1" applyFill="1" applyBorder="1" applyProtection="1"/>
    <xf numFmtId="165" fontId="2" fillId="0" borderId="3" xfId="0" applyNumberFormat="1" applyFont="1" applyFill="1" applyBorder="1" applyProtection="1"/>
    <xf numFmtId="165" fontId="2" fillId="3" borderId="0" xfId="0" applyNumberFormat="1" applyFont="1" applyFill="1" applyBorder="1" applyProtection="1"/>
    <xf numFmtId="165" fontId="5" fillId="0" borderId="0" xfId="0" applyNumberFormat="1" applyFont="1"/>
    <xf numFmtId="0" fontId="5" fillId="0" borderId="0" xfId="0" applyFont="1" applyAlignment="1">
      <alignment horizontal="left"/>
    </xf>
    <xf numFmtId="165" fontId="5" fillId="0" borderId="0" xfId="0" applyNumberFormat="1" applyFont="1" applyProtection="1"/>
    <xf numFmtId="165" fontId="5" fillId="0" borderId="3" xfId="0" applyNumberFormat="1" applyFont="1" applyBorder="1" applyProtection="1"/>
    <xf numFmtId="165" fontId="5" fillId="0" borderId="0" xfId="0" applyNumberFormat="1" applyFont="1" applyBorder="1" applyProtection="1"/>
    <xf numFmtId="170" fontId="5" fillId="0" borderId="0" xfId="0" quotePrefix="1" applyNumberFormat="1" applyFont="1" applyAlignment="1">
      <alignment horizontal="left"/>
    </xf>
    <xf numFmtId="0" fontId="12" fillId="0" borderId="0" xfId="0" applyFont="1" applyAlignment="1">
      <alignment horizontal="left"/>
    </xf>
    <xf numFmtId="171" fontId="8" fillId="0" borderId="0" xfId="0" quotePrefix="1" applyNumberFormat="1" applyFont="1" applyAlignment="1">
      <alignment horizontal="left"/>
    </xf>
    <xf numFmtId="5" fontId="5" fillId="0" borderId="3" xfId="0" applyNumberFormat="1" applyFont="1" applyBorder="1" applyProtection="1"/>
    <xf numFmtId="5" fontId="5" fillId="0" borderId="0" xfId="0" applyNumberFormat="1" applyFont="1" applyBorder="1" applyProtection="1"/>
    <xf numFmtId="5" fontId="5" fillId="0" borderId="0" xfId="0" applyNumberFormat="1" applyFont="1" applyProtection="1"/>
    <xf numFmtId="172" fontId="8" fillId="0" borderId="0" xfId="0" quotePrefix="1" applyNumberFormat="1" applyFont="1" applyAlignment="1">
      <alignment horizontal="left"/>
    </xf>
    <xf numFmtId="38" fontId="5" fillId="0" borderId="3" xfId="0" applyNumberFormat="1" applyFont="1" applyFill="1" applyBorder="1" applyProtection="1"/>
    <xf numFmtId="0" fontId="2" fillId="1" borderId="0" xfId="0" applyFont="1" applyFill="1" applyAlignment="1">
      <alignment horizontal="left"/>
    </xf>
    <xf numFmtId="5" fontId="2" fillId="3" borderId="3" xfId="0" applyNumberFormat="1" applyFont="1" applyFill="1" applyBorder="1" applyProtection="1"/>
    <xf numFmtId="5" fontId="2" fillId="0" borderId="3" xfId="0" applyNumberFormat="1" applyFont="1" applyFill="1" applyBorder="1" applyProtection="1"/>
    <xf numFmtId="5" fontId="2" fillId="3" borderId="0" xfId="0" applyNumberFormat="1" applyFont="1" applyFill="1" applyBorder="1" applyProtection="1"/>
    <xf numFmtId="0" fontId="2" fillId="4" borderId="0" xfId="0" applyFont="1" applyFill="1"/>
    <xf numFmtId="5" fontId="2" fillId="4" borderId="0" xfId="0" applyNumberFormat="1" applyFont="1" applyFill="1" applyProtection="1"/>
    <xf numFmtId="0" fontId="13" fillId="4" borderId="0" xfId="0" applyFont="1" applyFill="1"/>
    <xf numFmtId="0" fontId="2" fillId="4" borderId="0" xfId="0" applyFont="1" applyFill="1" applyBorder="1"/>
    <xf numFmtId="38" fontId="5" fillId="0" borderId="0" xfId="0" applyNumberFormat="1" applyFont="1" applyBorder="1" applyProtection="1"/>
    <xf numFmtId="38" fontId="5" fillId="0" borderId="0" xfId="0" applyNumberFormat="1" applyFont="1"/>
    <xf numFmtId="171" fontId="8" fillId="0" borderId="0" xfId="0" applyNumberFormat="1" applyFont="1" applyAlignment="1">
      <alignment horizontal="left"/>
    </xf>
    <xf numFmtId="5" fontId="5" fillId="0" borderId="0" xfId="0" applyNumberFormat="1" applyFont="1"/>
    <xf numFmtId="166" fontId="5" fillId="0" borderId="0" xfId="0" applyNumberFormat="1" applyFont="1" applyProtection="1"/>
    <xf numFmtId="38" fontId="5" fillId="0" borderId="0" xfId="0" applyNumberFormat="1" applyFont="1" applyProtection="1"/>
    <xf numFmtId="173" fontId="8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5" fontId="5" fillId="3" borderId="3" xfId="0" applyNumberFormat="1" applyFont="1" applyFill="1" applyBorder="1" applyProtection="1"/>
    <xf numFmtId="5" fontId="5" fillId="3" borderId="0" xfId="0" applyNumberFormat="1" applyFont="1" applyFill="1" applyBorder="1" applyProtection="1"/>
    <xf numFmtId="0" fontId="5" fillId="0" borderId="0" xfId="0" applyFont="1" applyBorder="1"/>
    <xf numFmtId="0" fontId="8" fillId="0" borderId="0" xfId="0" applyFont="1"/>
    <xf numFmtId="5" fontId="10" fillId="0" borderId="3" xfId="0" applyNumberFormat="1" applyFont="1" applyBorder="1"/>
    <xf numFmtId="5" fontId="10" fillId="0" borderId="0" xfId="0" applyNumberFormat="1" applyFont="1" applyBorder="1"/>
    <xf numFmtId="37" fontId="5" fillId="0" borderId="0" xfId="0" applyNumberFormat="1" applyFont="1" applyBorder="1"/>
    <xf numFmtId="5" fontId="5" fillId="0" borderId="0" xfId="0" applyNumberFormat="1" applyFont="1" applyBorder="1"/>
    <xf numFmtId="0" fontId="2" fillId="5" borderId="0" xfId="0" applyFont="1" applyFill="1" applyAlignment="1">
      <alignment horizontal="left"/>
    </xf>
    <xf numFmtId="5" fontId="2" fillId="5" borderId="3" xfId="0" applyNumberFormat="1" applyFont="1" applyFill="1" applyBorder="1"/>
    <xf numFmtId="5" fontId="2" fillId="5" borderId="0" xfId="0" applyNumberFormat="1" applyFont="1" applyFill="1" applyBorder="1"/>
    <xf numFmtId="5" fontId="2" fillId="5" borderId="3" xfId="0" applyNumberFormat="1" applyFont="1" applyFill="1" applyBorder="1" applyProtection="1"/>
    <xf numFmtId="0" fontId="10" fillId="5" borderId="0" xfId="0" applyFont="1" applyFill="1" applyAlignment="1">
      <alignment horizontal="left"/>
    </xf>
    <xf numFmtId="5" fontId="2" fillId="5" borderId="0" xfId="0" applyNumberFormat="1" applyFont="1" applyFill="1" applyBorder="1" applyProtection="1"/>
    <xf numFmtId="38" fontId="15" fillId="0" borderId="0" xfId="3" applyNumberFormat="1" applyFont="1"/>
    <xf numFmtId="5" fontId="5" fillId="4" borderId="0" xfId="0" applyNumberFormat="1" applyFont="1" applyFill="1" applyProtection="1"/>
    <xf numFmtId="5" fontId="5" fillId="4" borderId="3" xfId="0" applyNumberFormat="1" applyFont="1" applyFill="1" applyBorder="1" applyProtection="1"/>
    <xf numFmtId="5" fontId="5" fillId="4" borderId="0" xfId="0" applyNumberFormat="1" applyFont="1" applyFill="1" applyBorder="1" applyProtection="1"/>
    <xf numFmtId="5" fontId="14" fillId="4" borderId="3" xfId="0" applyNumberFormat="1" applyFont="1" applyFill="1" applyBorder="1" applyProtection="1"/>
    <xf numFmtId="5" fontId="2" fillId="6" borderId="0" xfId="0" applyNumberFormat="1" applyFont="1" applyFill="1" applyBorder="1" applyProtection="1"/>
    <xf numFmtId="167" fontId="5" fillId="0" borderId="0" xfId="0" applyNumberFormat="1" applyFont="1" applyProtection="1"/>
    <xf numFmtId="0" fontId="5" fillId="0" borderId="4" xfId="0" applyFont="1" applyBorder="1" applyAlignment="1">
      <alignment horizontal="centerContinuous"/>
    </xf>
    <xf numFmtId="0" fontId="5" fillId="0" borderId="5" xfId="0" applyFont="1" applyBorder="1" applyAlignment="1">
      <alignment horizontal="centerContinuous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Continuous"/>
    </xf>
    <xf numFmtId="37" fontId="5" fillId="0" borderId="8" xfId="0" applyNumberFormat="1" applyFont="1" applyBorder="1"/>
    <xf numFmtId="5" fontId="0" fillId="0" borderId="0" xfId="0" applyNumberFormat="1"/>
    <xf numFmtId="0" fontId="16" fillId="0" borderId="0" xfId="0" applyFont="1"/>
    <xf numFmtId="5" fontId="16" fillId="0" borderId="0" xfId="0" applyNumberFormat="1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left"/>
    </xf>
    <xf numFmtId="5" fontId="5" fillId="0" borderId="3" xfId="0" applyNumberFormat="1" applyFont="1" applyFill="1" applyBorder="1" applyProtection="1"/>
    <xf numFmtId="37" fontId="5" fillId="0" borderId="3" xfId="0" applyNumberFormat="1" applyFont="1" applyBorder="1" applyProtection="1"/>
    <xf numFmtId="3" fontId="5" fillId="0" borderId="0" xfId="0" applyNumberFormat="1" applyFont="1" applyBorder="1" applyProtection="1"/>
    <xf numFmtId="2" fontId="16" fillId="0" borderId="0" xfId="0" quotePrefix="1" applyNumberFormat="1" applyFont="1" applyFill="1" applyAlignment="1">
      <alignment horizontal="left"/>
    </xf>
    <xf numFmtId="0" fontId="17" fillId="0" borderId="0" xfId="0" applyFont="1"/>
    <xf numFmtId="0" fontId="18" fillId="0" borderId="0" xfId="0" applyFont="1" applyAlignment="1">
      <alignment horizontal="right"/>
    </xf>
    <xf numFmtId="0" fontId="18" fillId="0" borderId="0" xfId="0" applyFont="1"/>
    <xf numFmtId="5" fontId="2" fillId="4" borderId="0" xfId="0" applyNumberFormat="1" applyFont="1" applyFill="1" applyBorder="1" applyProtection="1"/>
    <xf numFmtId="166" fontId="5" fillId="0" borderId="0" xfId="0" applyNumberFormat="1" applyFont="1" applyBorder="1" applyProtection="1"/>
    <xf numFmtId="37" fontId="5" fillId="0" borderId="0" xfId="0" applyNumberFormat="1" applyFont="1" applyBorder="1" applyProtection="1"/>
    <xf numFmtId="165" fontId="5" fillId="0" borderId="9" xfId="0" applyNumberFormat="1" applyFont="1" applyBorder="1" applyProtection="1"/>
    <xf numFmtId="165" fontId="5" fillId="0" borderId="10" xfId="0" applyNumberFormat="1" applyFont="1" applyBorder="1" applyProtection="1"/>
    <xf numFmtId="165" fontId="5" fillId="0" borderId="11" xfId="0" applyNumberFormat="1" applyFont="1" applyBorder="1" applyProtection="1"/>
    <xf numFmtId="165" fontId="5" fillId="0" borderId="12" xfId="0" applyNumberFormat="1" applyFont="1" applyBorder="1" applyProtection="1"/>
    <xf numFmtId="5" fontId="5" fillId="0" borderId="9" xfId="0" applyNumberFormat="1" applyFont="1" applyBorder="1" applyProtection="1"/>
    <xf numFmtId="5" fontId="5" fillId="0" borderId="10" xfId="0" applyNumberFormat="1" applyFont="1" applyBorder="1" applyProtection="1"/>
    <xf numFmtId="5" fontId="5" fillId="0" borderId="11" xfId="0" applyNumberFormat="1" applyFont="1" applyBorder="1" applyProtection="1"/>
    <xf numFmtId="5" fontId="5" fillId="0" borderId="12" xfId="0" applyNumberFormat="1" applyFont="1" applyBorder="1" applyProtection="1"/>
    <xf numFmtId="5" fontId="2" fillId="3" borderId="9" xfId="0" applyNumberFormat="1" applyFont="1" applyFill="1" applyBorder="1" applyProtection="1"/>
    <xf numFmtId="5" fontId="2" fillId="3" borderId="10" xfId="0" applyNumberFormat="1" applyFont="1" applyFill="1" applyBorder="1" applyProtection="1"/>
    <xf numFmtId="5" fontId="2" fillId="3" borderId="11" xfId="0" applyNumberFormat="1" applyFont="1" applyFill="1" applyBorder="1" applyProtection="1"/>
    <xf numFmtId="5" fontId="2" fillId="3" borderId="12" xfId="0" applyNumberFormat="1" applyFont="1" applyFill="1" applyBorder="1" applyProtection="1"/>
    <xf numFmtId="5" fontId="2" fillId="0" borderId="0" xfId="0" applyNumberFormat="1" applyFont="1" applyFill="1" applyBorder="1"/>
    <xf numFmtId="5" fontId="2" fillId="0" borderId="0" xfId="0" applyNumberFormat="1" applyFont="1" applyFill="1" applyBorder="1" applyProtection="1"/>
    <xf numFmtId="0" fontId="5" fillId="0" borderId="0" xfId="0" applyFont="1" applyFill="1"/>
    <xf numFmtId="5" fontId="5" fillId="0" borderId="0" xfId="0" applyNumberFormat="1" applyFont="1" applyFill="1" applyProtection="1"/>
    <xf numFmtId="0" fontId="2" fillId="0" borderId="0" xfId="0" applyFont="1" applyFill="1"/>
    <xf numFmtId="5" fontId="5" fillId="0" borderId="0" xfId="0" applyNumberFormat="1" applyFont="1" applyFill="1" applyBorder="1" applyProtection="1"/>
    <xf numFmtId="5" fontId="14" fillId="0" borderId="0" xfId="0" applyNumberFormat="1" applyFont="1" applyFill="1" applyBorder="1" applyProtection="1"/>
    <xf numFmtId="5" fontId="19" fillId="0" borderId="0" xfId="0" applyNumberFormat="1" applyFont="1"/>
    <xf numFmtId="174" fontId="20" fillId="0" borderId="0" xfId="1" applyNumberFormat="1" applyFont="1"/>
    <xf numFmtId="174" fontId="0" fillId="0" borderId="0" xfId="0" applyNumberFormat="1"/>
    <xf numFmtId="1" fontId="4" fillId="0" borderId="0" xfId="2" applyNumberFormat="1" applyFont="1" applyBorder="1" applyAlignment="1">
      <alignment horizontal="centerContinuous"/>
    </xf>
    <xf numFmtId="38" fontId="5" fillId="0" borderId="0" xfId="2" applyNumberFormat="1" applyFont="1"/>
    <xf numFmtId="38" fontId="6" fillId="0" borderId="0" xfId="2" applyNumberFormat="1" applyFont="1"/>
    <xf numFmtId="38" fontId="6" fillId="0" borderId="0" xfId="2" applyNumberFormat="1" applyFont="1" applyBorder="1" applyAlignment="1">
      <alignment horizontal="right"/>
    </xf>
    <xf numFmtId="38" fontId="5" fillId="0" borderId="0" xfId="2" applyNumberFormat="1" applyFont="1" applyBorder="1"/>
    <xf numFmtId="38" fontId="2" fillId="0" borderId="0" xfId="2" applyNumberFormat="1" applyFont="1"/>
    <xf numFmtId="38" fontId="2" fillId="0" borderId="13" xfId="2" applyNumberFormat="1" applyFont="1" applyBorder="1" applyAlignment="1">
      <alignment horizontal="center"/>
    </xf>
    <xf numFmtId="38" fontId="2" fillId="0" borderId="1" xfId="2" applyNumberFormat="1" applyFont="1" applyBorder="1" applyAlignment="1">
      <alignment horizontal="center"/>
    </xf>
    <xf numFmtId="38" fontId="5" fillId="0" borderId="0" xfId="2" applyNumberFormat="1" applyFont="1" applyAlignment="1">
      <alignment horizontal="center"/>
    </xf>
    <xf numFmtId="0" fontId="5" fillId="0" borderId="0" xfId="2" applyNumberFormat="1" applyFont="1"/>
    <xf numFmtId="164" fontId="5" fillId="0" borderId="3" xfId="2" applyNumberFormat="1" applyFont="1" applyBorder="1"/>
    <xf numFmtId="164" fontId="5" fillId="0" borderId="0" xfId="2" applyNumberFormat="1" applyFont="1" applyBorder="1"/>
    <xf numFmtId="38" fontId="2" fillId="2" borderId="0" xfId="2" applyNumberFormat="1" applyFont="1" applyFill="1" applyProtection="1"/>
    <xf numFmtId="38" fontId="5" fillId="0" borderId="0" xfId="2" applyNumberFormat="1" applyFont="1" applyProtection="1"/>
    <xf numFmtId="40" fontId="5" fillId="0" borderId="0" xfId="2" applyFont="1"/>
    <xf numFmtId="38" fontId="2" fillId="0" borderId="0" xfId="2" applyNumberFormat="1" applyFont="1" applyProtection="1"/>
    <xf numFmtId="38" fontId="5" fillId="1" borderId="0" xfId="2" applyNumberFormat="1" applyFont="1" applyFill="1" applyProtection="1"/>
    <xf numFmtId="38" fontId="5" fillId="2" borderId="0" xfId="2" applyNumberFormat="1" applyFont="1" applyFill="1" applyProtection="1"/>
    <xf numFmtId="38" fontId="2" fillId="4" borderId="0" xfId="2" applyNumberFormat="1" applyFont="1" applyFill="1" applyProtection="1"/>
    <xf numFmtId="40" fontId="2" fillId="4" borderId="0" xfId="2" applyFont="1" applyFill="1"/>
    <xf numFmtId="37" fontId="5" fillId="0" borderId="0" xfId="2" applyNumberFormat="1" applyFont="1" applyProtection="1"/>
    <xf numFmtId="3" fontId="5" fillId="0" borderId="0" xfId="2" applyNumberFormat="1" applyFont="1" applyProtection="1"/>
    <xf numFmtId="6" fontId="5" fillId="0" borderId="0" xfId="4" applyNumberFormat="1" applyFont="1" applyBorder="1"/>
    <xf numFmtId="40" fontId="5" fillId="0" borderId="0" xfId="2" applyNumberFormat="1" applyFont="1" applyBorder="1"/>
    <xf numFmtId="38" fontId="2" fillId="5" borderId="0" xfId="2" applyNumberFormat="1" applyFont="1" applyFill="1"/>
    <xf numFmtId="38" fontId="14" fillId="5" borderId="0" xfId="2" applyNumberFormat="1" applyFont="1" applyFill="1" applyProtection="1"/>
    <xf numFmtId="40" fontId="5" fillId="5" borderId="0" xfId="2" applyFont="1" applyFill="1"/>
    <xf numFmtId="38" fontId="5" fillId="4" borderId="0" xfId="2" applyNumberFormat="1" applyFont="1" applyFill="1" applyProtection="1"/>
    <xf numFmtId="38" fontId="5" fillId="4" borderId="3" xfId="2" applyNumberFormat="1" applyFont="1" applyFill="1" applyBorder="1"/>
    <xf numFmtId="38" fontId="5" fillId="4" borderId="0" xfId="2" applyNumberFormat="1" applyFont="1" applyFill="1"/>
    <xf numFmtId="38" fontId="5" fillId="0" borderId="3" xfId="2" applyNumberFormat="1" applyFont="1" applyBorder="1"/>
    <xf numFmtId="38" fontId="5" fillId="0" borderId="14" xfId="2" applyNumberFormat="1" applyFont="1" applyBorder="1"/>
    <xf numFmtId="38" fontId="5" fillId="0" borderId="15" xfId="2" applyNumberFormat="1" applyFont="1" applyBorder="1"/>
    <xf numFmtId="38" fontId="5" fillId="0" borderId="16" xfId="2" applyNumberFormat="1" applyFont="1" applyBorder="1"/>
  </cellXfs>
  <cellStyles count="5">
    <cellStyle name="Comma" xfId="1" builtinId="3"/>
    <cellStyle name="Comma_MgmtWe0401" xfId="2"/>
    <cellStyle name="Comma_Report" xfId="3"/>
    <cellStyle name="Currency_MgmtWe0401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485775</xdr:colOff>
          <xdr:row>4</xdr:row>
          <xdr:rowOff>57150</xdr:rowOff>
        </xdr:from>
        <xdr:to>
          <xdr:col>10</xdr:col>
          <xdr:colOff>542925</xdr:colOff>
          <xdr:row>5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0E17886-3637-BFC1-7399-C980103B96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Run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485775</xdr:colOff>
          <xdr:row>2</xdr:row>
          <xdr:rowOff>0</xdr:rowOff>
        </xdr:from>
        <xdr:to>
          <xdr:col>10</xdr:col>
          <xdr:colOff>542925</xdr:colOff>
          <xdr:row>3</xdr:row>
          <xdr:rowOff>95250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6ECBAE5-D3E2-CB5C-684C-EC26FC1ECA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Copy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RMS\erms_adm\firmtrad\2001\0401\Regions\MgmtWe04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gmtWe040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Roll-21"/>
      <sheetName val="Roll-22"/>
      <sheetName val="Roll-23"/>
      <sheetName val="Roll-24"/>
      <sheetName val="Orig Sched"/>
      <sheetName val="YTD"/>
      <sheetName val="Reconciliation"/>
      <sheetName val="Daily Macros"/>
      <sheetName val="Monthly Macros"/>
    </sheetNames>
    <sheetDataSet>
      <sheetData sheetId="0"/>
      <sheetData sheetId="1"/>
      <sheetData sheetId="2"/>
      <sheetData sheetId="3">
        <row r="67">
          <cell r="B6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Roll-21"/>
      <sheetName val="Roll-22"/>
      <sheetName val="Roll-23"/>
      <sheetName val="Roll-24"/>
      <sheetName val="Orig Sched"/>
      <sheetName val="YTD"/>
      <sheetName val="Reconciliation"/>
      <sheetName val="Daily Macros"/>
      <sheetName val="Monthly Macros"/>
    </sheetNames>
    <sheetDataSet>
      <sheetData sheetId="0"/>
      <sheetData sheetId="1"/>
      <sheetData sheetId="2"/>
      <sheetData sheetId="3">
        <row r="5">
          <cell r="B5">
            <v>36983</v>
          </cell>
        </row>
        <row r="74">
          <cell r="B74">
            <v>0</v>
          </cell>
        </row>
      </sheetData>
      <sheetData sheetId="4">
        <row r="74">
          <cell r="B74">
            <v>0</v>
          </cell>
          <cell r="Z74">
            <v>0</v>
          </cell>
        </row>
      </sheetData>
      <sheetData sheetId="5">
        <row r="74">
          <cell r="B74">
            <v>0</v>
          </cell>
          <cell r="Z74">
            <v>0</v>
          </cell>
        </row>
      </sheetData>
      <sheetData sheetId="6">
        <row r="74">
          <cell r="B74">
            <v>0</v>
          </cell>
          <cell r="Z74">
            <v>0</v>
          </cell>
        </row>
      </sheetData>
      <sheetData sheetId="7">
        <row r="74">
          <cell r="B74">
            <v>0</v>
          </cell>
        </row>
      </sheetData>
      <sheetData sheetId="8"/>
      <sheetData sheetId="9">
        <row r="74">
          <cell r="B74">
            <v>0</v>
          </cell>
          <cell r="Z74">
            <v>0</v>
          </cell>
        </row>
      </sheetData>
      <sheetData sheetId="10">
        <row r="74">
          <cell r="B74">
            <v>0</v>
          </cell>
          <cell r="Z74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Y134"/>
  <sheetViews>
    <sheetView showGridLines="0" topLeftCell="A3" zoomScale="85" zoomScaleNormal="100" workbookViewId="0">
      <pane ySplit="4" topLeftCell="A114" activePane="bottomLeft" state="frozen"/>
      <selection activeCell="A3" sqref="A3"/>
      <selection pane="bottomLeft" activeCell="C5" sqref="C5:AS89"/>
    </sheetView>
  </sheetViews>
  <sheetFormatPr defaultRowHeight="12.75" x14ac:dyDescent="0.2"/>
  <cols>
    <col min="1" max="1" width="37" style="3" customWidth="1"/>
    <col min="2" max="2" width="15.5703125" style="125" customWidth="1"/>
    <col min="3" max="3" width="15.5703125" style="3" customWidth="1"/>
    <col min="4" max="4" width="11" style="125" customWidth="1"/>
    <col min="5" max="5" width="13.7109375" style="3" customWidth="1"/>
    <col min="6" max="6" width="10.28515625" style="125" customWidth="1"/>
    <col min="7" max="7" width="12.85546875" style="3" customWidth="1"/>
    <col min="8" max="8" width="9.7109375" style="125" customWidth="1"/>
    <col min="9" max="9" width="12.85546875" style="125" hidden="1" customWidth="1"/>
    <col min="10" max="10" width="9.7109375" style="125" hidden="1" customWidth="1"/>
    <col min="11" max="11" width="12.85546875" style="125" hidden="1" customWidth="1"/>
    <col min="12" max="12" width="9.7109375" style="125" hidden="1" customWidth="1"/>
    <col min="13" max="13" width="12.85546875" style="125" hidden="1" customWidth="1"/>
    <col min="14" max="14" width="9.7109375" style="125" hidden="1" customWidth="1"/>
    <col min="15" max="15" width="13.42578125" style="3" customWidth="1"/>
    <col min="16" max="16" width="7.85546875" style="125" customWidth="1"/>
    <col min="17" max="17" width="14.140625" style="3" customWidth="1"/>
    <col min="18" max="18" width="10" style="125" customWidth="1"/>
    <col min="19" max="19" width="13.42578125" style="3" customWidth="1"/>
    <col min="20" max="20" width="9.42578125" style="125" customWidth="1"/>
    <col min="21" max="21" width="14.42578125" style="4" customWidth="1"/>
    <col min="22" max="22" width="9.85546875" style="126" customWidth="1"/>
    <col min="23" max="23" width="12.85546875" style="4" customWidth="1"/>
    <col min="24" max="24" width="7.5703125" style="4" customWidth="1"/>
    <col min="25" max="25" width="13.7109375" style="4" customWidth="1"/>
    <col min="26" max="26" width="7.5703125" style="4" customWidth="1"/>
    <col min="27" max="27" width="12.7109375" style="4" customWidth="1"/>
    <col min="28" max="28" width="9.140625" style="3"/>
    <col min="29" max="29" width="12.7109375" style="3" customWidth="1"/>
    <col min="30" max="30" width="9.140625" style="3"/>
    <col min="31" max="31" width="12.7109375" style="3" customWidth="1"/>
    <col min="32" max="32" width="10.5703125" style="125" customWidth="1"/>
    <col min="33" max="33" width="13.5703125" style="3" customWidth="1"/>
    <col min="34" max="34" width="8.5703125" style="125" customWidth="1"/>
    <col min="35" max="35" width="14.42578125" style="3" customWidth="1"/>
    <col min="36" max="36" width="9.5703125" style="3" customWidth="1"/>
    <col min="37" max="37" width="14.42578125" style="3" customWidth="1"/>
    <col min="38" max="38" width="9.5703125" style="3" customWidth="1"/>
    <col min="39" max="39" width="14.42578125" style="3" customWidth="1"/>
    <col min="40" max="40" width="9.5703125" style="3" customWidth="1"/>
    <col min="41" max="41" width="14.42578125" style="3" customWidth="1"/>
    <col min="42" max="42" width="9.5703125" style="3" customWidth="1"/>
    <col min="43" max="43" width="14.42578125" style="3" customWidth="1"/>
    <col min="44" max="44" width="9.5703125" style="125" customWidth="1"/>
    <col min="45" max="45" width="14.5703125" style="3" customWidth="1"/>
    <col min="46" max="46" width="7.85546875" style="3" customWidth="1"/>
    <col min="47" max="47" width="14.28515625" style="3" customWidth="1"/>
    <col min="48" max="49" width="9.140625" style="3"/>
    <col min="50" max="50" width="22.140625" style="3" customWidth="1"/>
    <col min="51" max="16384" width="9.140625" style="3"/>
  </cols>
  <sheetData>
    <row r="1" spans="1:50" ht="15" customHeight="1" x14ac:dyDescent="0.3">
      <c r="A1" s="1" t="s">
        <v>0</v>
      </c>
      <c r="B1" s="2"/>
      <c r="C1"/>
      <c r="D1" s="124"/>
      <c r="AF1" s="2"/>
      <c r="AG1"/>
      <c r="AX1" s="5"/>
    </row>
    <row r="2" spans="1:50" x14ac:dyDescent="0.2">
      <c r="A2" s="1" t="s">
        <v>1</v>
      </c>
      <c r="C2" s="6"/>
      <c r="E2" s="6"/>
      <c r="G2" s="6"/>
      <c r="O2" s="6"/>
      <c r="Q2" s="6"/>
      <c r="S2" s="6"/>
      <c r="U2" s="7"/>
      <c r="V2" s="127"/>
      <c r="W2" s="7"/>
      <c r="X2" s="7"/>
      <c r="Y2" s="7"/>
      <c r="Z2" s="7"/>
      <c r="AA2" s="7"/>
      <c r="AB2" s="6"/>
      <c r="AC2" s="6"/>
      <c r="AD2" s="6"/>
      <c r="AE2" s="6"/>
      <c r="AG2" s="6"/>
      <c r="AI2" s="6"/>
      <c r="AJ2" s="6"/>
      <c r="AK2" s="6"/>
      <c r="AL2" s="6"/>
      <c r="AM2" s="6"/>
      <c r="AN2" s="6"/>
      <c r="AO2" s="6"/>
      <c r="AP2" s="6"/>
      <c r="AQ2" s="6"/>
      <c r="AR2" s="128"/>
      <c r="AS2" s="8"/>
      <c r="AX2" s="9"/>
    </row>
    <row r="3" spans="1:50" x14ac:dyDescent="0.2">
      <c r="A3" s="1" t="s">
        <v>2</v>
      </c>
    </row>
    <row r="4" spans="1:50" ht="13.5" x14ac:dyDescent="0.25">
      <c r="A4" s="10">
        <f>'[2]Roll-1'!B5</f>
        <v>36983</v>
      </c>
      <c r="C4" s="11"/>
      <c r="E4" s="11"/>
      <c r="G4" s="11"/>
      <c r="O4" s="11"/>
      <c r="Q4" s="11"/>
      <c r="S4" s="11"/>
      <c r="U4" s="12"/>
      <c r="W4" s="12"/>
      <c r="X4" s="13"/>
      <c r="Y4" s="12"/>
      <c r="Z4" s="13"/>
      <c r="AA4" s="12"/>
      <c r="AB4" s="14"/>
      <c r="AC4" s="11"/>
      <c r="AD4" s="14"/>
      <c r="AE4" s="11"/>
      <c r="AG4" s="11"/>
      <c r="AI4" s="11"/>
      <c r="AJ4" s="14"/>
      <c r="AK4" s="11"/>
      <c r="AL4" s="14"/>
      <c r="AM4" s="14"/>
      <c r="AN4" s="14"/>
      <c r="AO4" s="14"/>
      <c r="AP4" s="14"/>
      <c r="AQ4" s="14"/>
      <c r="AS4" s="11"/>
    </row>
    <row r="5" spans="1:50" s="15" customFormat="1" x14ac:dyDescent="0.2">
      <c r="B5" s="129"/>
      <c r="C5" s="16" t="s">
        <v>81</v>
      </c>
      <c r="D5" s="129"/>
      <c r="E5" s="16" t="s">
        <v>81</v>
      </c>
      <c r="F5" s="129"/>
      <c r="G5" s="16" t="s">
        <v>81</v>
      </c>
      <c r="H5" s="129"/>
      <c r="I5" s="130" t="s">
        <v>81</v>
      </c>
      <c r="J5" s="129"/>
      <c r="K5" s="130" t="s">
        <v>107</v>
      </c>
      <c r="L5" s="129"/>
      <c r="M5" s="130" t="s">
        <v>107</v>
      </c>
      <c r="N5" s="129"/>
      <c r="O5" s="16" t="s">
        <v>82</v>
      </c>
      <c r="P5" s="129"/>
      <c r="Q5" s="16" t="s">
        <v>82</v>
      </c>
      <c r="R5" s="129"/>
      <c r="S5" s="16" t="s">
        <v>82</v>
      </c>
      <c r="T5" s="129"/>
      <c r="U5" s="16" t="s">
        <v>83</v>
      </c>
      <c r="V5" s="129"/>
      <c r="W5" s="16" t="s">
        <v>83</v>
      </c>
      <c r="X5" s="129"/>
      <c r="Y5" s="16" t="s">
        <v>83</v>
      </c>
      <c r="Z5" s="129"/>
      <c r="AA5" s="16" t="s">
        <v>84</v>
      </c>
      <c r="AB5" s="16"/>
      <c r="AC5" s="16" t="s">
        <v>84</v>
      </c>
      <c r="AD5" s="16"/>
      <c r="AE5" s="16" t="s">
        <v>84</v>
      </c>
      <c r="AF5" s="129"/>
      <c r="AG5" s="16" t="s">
        <v>85</v>
      </c>
      <c r="AH5" s="129"/>
      <c r="AI5" s="16" t="s">
        <v>85</v>
      </c>
      <c r="AJ5" s="16"/>
      <c r="AK5" s="16" t="s">
        <v>85</v>
      </c>
      <c r="AL5" s="16"/>
      <c r="AM5" s="16" t="s">
        <v>105</v>
      </c>
      <c r="AN5" s="16"/>
      <c r="AO5" s="16" t="s">
        <v>105</v>
      </c>
      <c r="AP5" s="16"/>
      <c r="AQ5" s="16" t="s">
        <v>105</v>
      </c>
      <c r="AR5" s="129"/>
      <c r="AS5" s="16" t="s">
        <v>81</v>
      </c>
    </row>
    <row r="6" spans="1:50" s="15" customFormat="1" ht="12.75" customHeight="1" thickBot="1" x14ac:dyDescent="0.25">
      <c r="B6" s="129"/>
      <c r="C6" s="17" t="s">
        <v>86</v>
      </c>
      <c r="D6" s="129"/>
      <c r="E6" s="17" t="s">
        <v>87</v>
      </c>
      <c r="F6" s="129"/>
      <c r="G6" s="17" t="s">
        <v>88</v>
      </c>
      <c r="H6" s="129"/>
      <c r="I6" s="131" t="s">
        <v>108</v>
      </c>
      <c r="J6" s="129"/>
      <c r="K6" s="131" t="s">
        <v>86</v>
      </c>
      <c r="L6" s="129"/>
      <c r="M6" s="131" t="s">
        <v>87</v>
      </c>
      <c r="N6" s="129"/>
      <c r="O6" s="17" t="s">
        <v>86</v>
      </c>
      <c r="P6" s="129"/>
      <c r="Q6" s="17" t="s">
        <v>87</v>
      </c>
      <c r="R6" s="129"/>
      <c r="S6" s="17" t="s">
        <v>88</v>
      </c>
      <c r="T6" s="129"/>
      <c r="U6" s="17" t="s">
        <v>86</v>
      </c>
      <c r="V6" s="129"/>
      <c r="W6" s="17" t="s">
        <v>87</v>
      </c>
      <c r="X6" s="129"/>
      <c r="Y6" s="17" t="s">
        <v>88</v>
      </c>
      <c r="Z6" s="129"/>
      <c r="AA6" s="17" t="s">
        <v>86</v>
      </c>
      <c r="AB6" s="16"/>
      <c r="AC6" s="17" t="s">
        <v>87</v>
      </c>
      <c r="AD6" s="16"/>
      <c r="AE6" s="17" t="s">
        <v>88</v>
      </c>
      <c r="AF6" s="129"/>
      <c r="AG6" s="17" t="s">
        <v>86</v>
      </c>
      <c r="AH6" s="129"/>
      <c r="AI6" s="17" t="s">
        <v>87</v>
      </c>
      <c r="AJ6" s="16"/>
      <c r="AK6" s="17" t="s">
        <v>88</v>
      </c>
      <c r="AL6" s="16"/>
      <c r="AM6" s="17" t="s">
        <v>86</v>
      </c>
      <c r="AN6" s="16"/>
      <c r="AO6" s="17" t="s">
        <v>87</v>
      </c>
      <c r="AP6" s="16"/>
      <c r="AQ6" s="17" t="s">
        <v>88</v>
      </c>
      <c r="AR6" s="129"/>
      <c r="AS6" s="17" t="s">
        <v>3</v>
      </c>
    </row>
    <row r="7" spans="1:50" ht="19.5" customHeight="1" thickBot="1" x14ac:dyDescent="0.35">
      <c r="A7" s="18">
        <f>+[2]Input!A4</f>
        <v>0</v>
      </c>
      <c r="C7" s="19"/>
      <c r="E7" s="19"/>
      <c r="G7" s="19"/>
      <c r="O7" s="19"/>
      <c r="Q7" s="19"/>
      <c r="S7" s="19"/>
      <c r="U7" s="19"/>
      <c r="V7" s="125"/>
      <c r="W7" s="19"/>
      <c r="X7" s="125"/>
      <c r="Y7" s="19"/>
      <c r="Z7" s="125"/>
      <c r="AA7" s="19"/>
      <c r="AB7" s="19"/>
      <c r="AC7" s="19"/>
      <c r="AD7" s="19"/>
      <c r="AE7" s="19"/>
      <c r="AG7" s="19"/>
      <c r="AI7" s="19"/>
      <c r="AJ7" s="19"/>
      <c r="AK7" s="19"/>
      <c r="AL7" s="19"/>
      <c r="AM7" s="19"/>
      <c r="AN7" s="19"/>
      <c r="AO7" s="19"/>
      <c r="AP7" s="19"/>
      <c r="AQ7" s="19"/>
      <c r="AS7" s="19"/>
    </row>
    <row r="8" spans="1:50" x14ac:dyDescent="0.2">
      <c r="A8"/>
      <c r="B8" s="20" t="s">
        <v>4</v>
      </c>
      <c r="C8" s="21">
        <v>1092188</v>
      </c>
      <c r="E8" s="21">
        <v>1092189</v>
      </c>
      <c r="G8" s="21">
        <v>1092268</v>
      </c>
      <c r="K8" s="132">
        <v>1092280</v>
      </c>
      <c r="M8" s="132">
        <v>1092280</v>
      </c>
      <c r="O8" s="21">
        <v>1092190</v>
      </c>
      <c r="Q8" s="21">
        <v>1092191</v>
      </c>
      <c r="S8" s="21">
        <v>1092272</v>
      </c>
      <c r="U8" s="21">
        <v>1092192</v>
      </c>
      <c r="V8" s="125"/>
      <c r="W8" s="21">
        <v>1092193</v>
      </c>
      <c r="X8" s="125"/>
      <c r="Y8" s="21">
        <v>1092274</v>
      </c>
      <c r="Z8" s="125"/>
      <c r="AA8" s="21">
        <v>1092194</v>
      </c>
      <c r="AB8" s="21"/>
      <c r="AC8" s="21">
        <v>1092195</v>
      </c>
      <c r="AD8" s="21"/>
      <c r="AE8" s="21">
        <v>1092276</v>
      </c>
      <c r="AF8" s="20"/>
      <c r="AG8" s="21">
        <v>1092196</v>
      </c>
      <c r="AI8" s="21">
        <v>1092197</v>
      </c>
      <c r="AJ8" s="21"/>
      <c r="AK8" s="21">
        <v>1092278</v>
      </c>
      <c r="AL8" s="21"/>
      <c r="AM8" s="21">
        <v>1092198</v>
      </c>
      <c r="AN8" s="21"/>
      <c r="AO8" s="21">
        <v>1092199</v>
      </c>
      <c r="AP8" s="21"/>
      <c r="AQ8" s="21">
        <v>1092280</v>
      </c>
      <c r="AS8" s="21"/>
    </row>
    <row r="9" spans="1:50" x14ac:dyDescent="0.2">
      <c r="C9" s="19"/>
      <c r="E9" s="19"/>
      <c r="G9" s="19"/>
      <c r="H9" s="133"/>
      <c r="I9" s="133"/>
      <c r="J9" s="133"/>
      <c r="K9" s="133"/>
      <c r="L9" s="133"/>
      <c r="M9" s="133"/>
      <c r="N9" s="133"/>
      <c r="O9" s="21"/>
      <c r="Q9" s="19"/>
      <c r="S9" s="19"/>
      <c r="U9" s="19"/>
      <c r="V9" s="125"/>
      <c r="W9" s="19"/>
      <c r="X9" s="125"/>
      <c r="Y9" s="21"/>
      <c r="Z9" s="125"/>
      <c r="AA9" s="19"/>
      <c r="AB9" s="19"/>
      <c r="AC9" s="19"/>
      <c r="AD9" s="19"/>
      <c r="AE9" s="19"/>
      <c r="AG9" s="19"/>
      <c r="AI9" s="19"/>
      <c r="AJ9" s="19"/>
      <c r="AK9" s="19"/>
      <c r="AL9" s="19"/>
      <c r="AM9" s="19"/>
      <c r="AN9" s="19"/>
      <c r="AO9" s="19"/>
      <c r="AP9" s="19"/>
      <c r="AQ9" s="19"/>
      <c r="AS9" s="19"/>
    </row>
    <row r="10" spans="1:50" x14ac:dyDescent="0.2">
      <c r="A10" s="22" t="s">
        <v>5</v>
      </c>
      <c r="U10" s="3"/>
      <c r="V10" s="125"/>
      <c r="W10" s="3"/>
      <c r="X10" s="125"/>
      <c r="Y10" s="3"/>
      <c r="Z10" s="125"/>
      <c r="AA10" s="3"/>
    </row>
    <row r="11" spans="1:50" ht="12" customHeight="1" x14ac:dyDescent="0.2">
      <c r="A11" s="22"/>
      <c r="U11" s="3"/>
      <c r="V11" s="125"/>
      <c r="W11" s="3"/>
      <c r="X11" s="125"/>
      <c r="Y11" s="3"/>
      <c r="Z11" s="125"/>
      <c r="AA11" s="3"/>
    </row>
    <row r="12" spans="1:50" ht="13.5" x14ac:dyDescent="0.25">
      <c r="A12" s="23">
        <f>A4</f>
        <v>36983</v>
      </c>
      <c r="U12" s="3"/>
      <c r="V12" s="125"/>
      <c r="W12" s="3"/>
      <c r="X12" s="125"/>
      <c r="Y12" s="3"/>
      <c r="Z12" s="125"/>
      <c r="AA12" s="3"/>
    </row>
    <row r="13" spans="1:50" x14ac:dyDescent="0.2">
      <c r="A13" s="24" t="s">
        <v>6</v>
      </c>
      <c r="C13" s="134">
        <v>1</v>
      </c>
      <c r="E13" s="134">
        <v>1.0999999999999999E-2</v>
      </c>
      <c r="G13" s="134">
        <v>1.0999999999999999E-2</v>
      </c>
      <c r="H13" s="135"/>
      <c r="I13" s="134">
        <v>0</v>
      </c>
      <c r="J13" s="135"/>
      <c r="K13" s="134">
        <v>0</v>
      </c>
      <c r="L13" s="135"/>
      <c r="M13" s="134">
        <v>0</v>
      </c>
      <c r="O13" s="134">
        <v>1.0999999999999999E-2</v>
      </c>
      <c r="Q13" s="134">
        <v>1</v>
      </c>
      <c r="S13" s="134">
        <v>1</v>
      </c>
      <c r="U13" s="134">
        <v>0</v>
      </c>
      <c r="V13" s="125"/>
      <c r="W13" s="134">
        <v>1.0999999999999999E-2</v>
      </c>
      <c r="X13" s="125"/>
      <c r="Y13" s="134">
        <v>0</v>
      </c>
      <c r="Z13" s="125"/>
      <c r="AA13" s="134">
        <v>1</v>
      </c>
      <c r="AB13" s="135"/>
      <c r="AC13" s="134">
        <v>0</v>
      </c>
      <c r="AD13" s="135"/>
      <c r="AE13" s="134">
        <v>0</v>
      </c>
      <c r="AG13" s="134">
        <v>0</v>
      </c>
      <c r="AI13" s="134">
        <v>1.0999999999999999E-2</v>
      </c>
      <c r="AJ13" s="135"/>
      <c r="AK13" s="134">
        <v>0</v>
      </c>
      <c r="AL13" s="135"/>
      <c r="AM13" s="134">
        <v>0</v>
      </c>
      <c r="AN13" s="135"/>
      <c r="AO13" s="134">
        <v>0</v>
      </c>
      <c r="AP13" s="135"/>
      <c r="AQ13" s="134">
        <v>0</v>
      </c>
      <c r="AS13" s="134">
        <v>0.20692983138581209</v>
      </c>
      <c r="AU13" s="25"/>
    </row>
    <row r="14" spans="1:50" x14ac:dyDescent="0.2">
      <c r="A14" s="24" t="s">
        <v>7</v>
      </c>
      <c r="C14" s="26">
        <v>-12.010509497099999</v>
      </c>
      <c r="E14" s="26">
        <v>-63.974090545299994</v>
      </c>
      <c r="G14" s="26">
        <v>-1.0603265277</v>
      </c>
      <c r="H14" s="27"/>
      <c r="I14" s="26">
        <v>0</v>
      </c>
      <c r="J14" s="27"/>
      <c r="K14" s="26">
        <v>0</v>
      </c>
      <c r="L14" s="27"/>
      <c r="M14" s="26">
        <v>0</v>
      </c>
      <c r="O14" s="26">
        <v>-0.61914025210000001</v>
      </c>
      <c r="Q14" s="26">
        <v>-21.155726020500001</v>
      </c>
      <c r="S14" s="26">
        <v>-0.98586799279999993</v>
      </c>
      <c r="U14" s="26">
        <v>0</v>
      </c>
      <c r="V14" s="125"/>
      <c r="W14" s="26">
        <v>-52.0359231431</v>
      </c>
      <c r="X14" s="125"/>
      <c r="Y14" s="26">
        <v>0</v>
      </c>
      <c r="Z14" s="125"/>
      <c r="AA14" s="26">
        <v>-1E-10</v>
      </c>
      <c r="AB14" s="27"/>
      <c r="AC14" s="26">
        <v>-11.920806578300001</v>
      </c>
      <c r="AD14" s="27"/>
      <c r="AE14" s="26">
        <v>0</v>
      </c>
      <c r="AG14" s="26">
        <v>0</v>
      </c>
      <c r="AI14" s="26">
        <v>-7.9587876911000004</v>
      </c>
      <c r="AJ14" s="27"/>
      <c r="AK14" s="26">
        <v>0</v>
      </c>
      <c r="AL14" s="27"/>
      <c r="AM14" s="26">
        <v>0</v>
      </c>
      <c r="AN14" s="27"/>
      <c r="AO14" s="26">
        <v>0</v>
      </c>
      <c r="AP14" s="27"/>
      <c r="AQ14" s="26">
        <v>0</v>
      </c>
      <c r="AS14" s="26">
        <v>-171.72117824809996</v>
      </c>
      <c r="AU14" s="25"/>
    </row>
    <row r="15" spans="1:50" x14ac:dyDescent="0.2">
      <c r="A15" s="28" t="s">
        <v>8</v>
      </c>
      <c r="B15" s="136"/>
      <c r="C15" s="29">
        <v>-12.010509497099999</v>
      </c>
      <c r="D15" s="136"/>
      <c r="E15" s="29">
        <v>-0.7037149959982999</v>
      </c>
      <c r="F15" s="136"/>
      <c r="G15" s="29">
        <v>-1.16635918047E-2</v>
      </c>
      <c r="H15" s="31"/>
      <c r="I15" s="29">
        <v>0</v>
      </c>
      <c r="J15" s="31"/>
      <c r="K15" s="29">
        <v>0</v>
      </c>
      <c r="L15" s="31"/>
      <c r="M15" s="29">
        <v>0</v>
      </c>
      <c r="N15" s="136"/>
      <c r="O15" s="29">
        <v>-6.8105427731E-3</v>
      </c>
      <c r="P15" s="136"/>
      <c r="Q15" s="29">
        <v>-21.155726020500001</v>
      </c>
      <c r="R15" s="136"/>
      <c r="S15" s="30">
        <v>-0.98586799279999993</v>
      </c>
      <c r="T15" s="136"/>
      <c r="U15" s="30">
        <v>0</v>
      </c>
      <c r="V15" s="136"/>
      <c r="W15" s="30">
        <v>-0.57239515457409995</v>
      </c>
      <c r="X15" s="136"/>
      <c r="Y15" s="30">
        <v>0</v>
      </c>
      <c r="Z15" s="136"/>
      <c r="AA15" s="30">
        <v>-1E-10</v>
      </c>
      <c r="AB15" s="136"/>
      <c r="AC15" s="30">
        <v>0</v>
      </c>
      <c r="AD15" s="136"/>
      <c r="AE15" s="30">
        <v>0</v>
      </c>
      <c r="AF15" s="136"/>
      <c r="AG15" s="29">
        <v>0</v>
      </c>
      <c r="AH15" s="136"/>
      <c r="AI15" s="29">
        <v>-8.7546664602100005E-2</v>
      </c>
      <c r="AJ15" s="31"/>
      <c r="AK15" s="29">
        <v>0</v>
      </c>
      <c r="AL15" s="31"/>
      <c r="AM15" s="29">
        <v>0</v>
      </c>
      <c r="AN15" s="31"/>
      <c r="AO15" s="29">
        <v>0</v>
      </c>
      <c r="AP15" s="31"/>
      <c r="AQ15" s="29">
        <v>0</v>
      </c>
      <c r="AR15" s="136"/>
      <c r="AS15" s="26">
        <v>-35.534234460252307</v>
      </c>
      <c r="AT15" s="32"/>
      <c r="AU15" s="25"/>
    </row>
    <row r="16" spans="1:50" x14ac:dyDescent="0.2">
      <c r="A16" s="33" t="s">
        <v>9</v>
      </c>
      <c r="C16" s="34"/>
      <c r="E16" s="34"/>
      <c r="G16" s="34"/>
      <c r="O16" s="34"/>
      <c r="Q16" s="34"/>
      <c r="S16" s="34"/>
      <c r="U16" s="34"/>
      <c r="V16" s="125"/>
      <c r="W16" s="34"/>
      <c r="X16" s="125"/>
      <c r="Y16" s="34"/>
      <c r="Z16" s="125"/>
      <c r="AA16" s="34"/>
      <c r="AB16" s="34"/>
      <c r="AC16" s="34"/>
      <c r="AD16" s="34"/>
      <c r="AE16" s="34"/>
      <c r="AG16" s="34"/>
      <c r="AI16" s="34"/>
      <c r="AJ16" s="34"/>
      <c r="AK16" s="34"/>
      <c r="AL16" s="34"/>
      <c r="AM16" s="34"/>
      <c r="AN16" s="36"/>
      <c r="AO16" s="34"/>
      <c r="AP16" s="34"/>
      <c r="AQ16" s="34"/>
      <c r="AS16" s="34"/>
      <c r="AU16" s="25"/>
    </row>
    <row r="17" spans="1:45" x14ac:dyDescent="0.2">
      <c r="A17" s="33" t="s">
        <v>10</v>
      </c>
      <c r="U17" s="3"/>
      <c r="V17" s="125"/>
      <c r="W17" s="3"/>
      <c r="X17" s="125"/>
      <c r="Y17" s="3"/>
      <c r="Z17" s="125"/>
      <c r="AA17" s="3"/>
      <c r="AN17" s="63"/>
    </row>
    <row r="18" spans="1:45" x14ac:dyDescent="0.2">
      <c r="A18" s="33"/>
      <c r="C18" s="34"/>
      <c r="E18" s="34"/>
      <c r="G18" s="34"/>
      <c r="O18" s="34"/>
      <c r="Q18" s="34"/>
      <c r="S18" s="34"/>
      <c r="U18" s="34"/>
      <c r="V18" s="125"/>
      <c r="W18" s="34"/>
      <c r="X18" s="125"/>
      <c r="Y18" s="34"/>
      <c r="Z18" s="125"/>
      <c r="AA18" s="34"/>
      <c r="AB18" s="34"/>
      <c r="AC18" s="34"/>
      <c r="AD18" s="34"/>
      <c r="AE18" s="34"/>
      <c r="AG18" s="34"/>
      <c r="AI18" s="34"/>
      <c r="AJ18" s="34"/>
      <c r="AK18" s="34"/>
      <c r="AL18" s="34"/>
      <c r="AM18" s="34"/>
      <c r="AN18" s="36"/>
      <c r="AO18" s="34"/>
      <c r="AP18" s="34"/>
      <c r="AQ18" s="34"/>
      <c r="AS18" s="34"/>
    </row>
    <row r="19" spans="1:45" x14ac:dyDescent="0.2">
      <c r="A19" s="33" t="s">
        <v>11</v>
      </c>
      <c r="C19" s="35">
        <v>0</v>
      </c>
      <c r="E19" s="35">
        <v>0</v>
      </c>
      <c r="G19" s="102">
        <v>0</v>
      </c>
      <c r="H19" s="103"/>
      <c r="I19" s="104">
        <v>0</v>
      </c>
      <c r="J19" s="103"/>
      <c r="K19" s="104">
        <v>0</v>
      </c>
      <c r="L19" s="103"/>
      <c r="M19" s="105">
        <v>0</v>
      </c>
      <c r="O19" s="35">
        <v>0</v>
      </c>
      <c r="Q19" s="35">
        <v>0</v>
      </c>
      <c r="S19" s="35">
        <v>0</v>
      </c>
      <c r="U19" s="35">
        <v>0</v>
      </c>
      <c r="V19" s="125"/>
      <c r="W19" s="35">
        <v>0</v>
      </c>
      <c r="X19" s="125"/>
      <c r="Y19" s="35">
        <v>0</v>
      </c>
      <c r="Z19" s="125"/>
      <c r="AA19" s="35">
        <v>0</v>
      </c>
      <c r="AB19" s="36"/>
      <c r="AC19" s="35">
        <v>0</v>
      </c>
      <c r="AD19" s="36"/>
      <c r="AE19" s="35">
        <v>0</v>
      </c>
      <c r="AG19" s="35">
        <v>0</v>
      </c>
      <c r="AI19" s="35">
        <v>0</v>
      </c>
      <c r="AJ19" s="36"/>
      <c r="AK19" s="35">
        <v>0</v>
      </c>
      <c r="AL19" s="36"/>
      <c r="AM19" s="35">
        <v>0</v>
      </c>
      <c r="AN19" s="36"/>
      <c r="AO19" s="35">
        <v>0</v>
      </c>
      <c r="AP19" s="36"/>
      <c r="AQ19" s="35">
        <v>0</v>
      </c>
      <c r="AS19" s="26">
        <v>0</v>
      </c>
    </row>
    <row r="20" spans="1:45" x14ac:dyDescent="0.2">
      <c r="A20" s="33" t="s">
        <v>12</v>
      </c>
      <c r="C20" s="35">
        <v>0</v>
      </c>
      <c r="E20" s="35">
        <v>0</v>
      </c>
      <c r="G20" s="102">
        <v>0</v>
      </c>
      <c r="H20" s="103"/>
      <c r="I20" s="104">
        <v>0</v>
      </c>
      <c r="J20" s="103"/>
      <c r="K20" s="104">
        <v>0</v>
      </c>
      <c r="L20" s="103"/>
      <c r="M20" s="105">
        <v>0</v>
      </c>
      <c r="O20" s="35">
        <v>0</v>
      </c>
      <c r="Q20" s="35">
        <v>0</v>
      </c>
      <c r="S20" s="35">
        <v>0</v>
      </c>
      <c r="U20" s="35">
        <v>0</v>
      </c>
      <c r="V20" s="125"/>
      <c r="W20" s="35">
        <v>0</v>
      </c>
      <c r="X20" s="125"/>
      <c r="Y20" s="35">
        <v>0</v>
      </c>
      <c r="Z20" s="125"/>
      <c r="AA20" s="35">
        <v>0</v>
      </c>
      <c r="AB20" s="36"/>
      <c r="AC20" s="35">
        <v>0</v>
      </c>
      <c r="AD20" s="36"/>
      <c r="AE20" s="35">
        <v>0</v>
      </c>
      <c r="AG20" s="35">
        <v>0</v>
      </c>
      <c r="AI20" s="35">
        <v>0</v>
      </c>
      <c r="AJ20" s="36"/>
      <c r="AK20" s="35">
        <v>0</v>
      </c>
      <c r="AL20" s="36"/>
      <c r="AM20" s="35">
        <v>0</v>
      </c>
      <c r="AN20" s="36"/>
      <c r="AO20" s="35">
        <v>0</v>
      </c>
      <c r="AP20" s="36"/>
      <c r="AQ20" s="35">
        <v>0</v>
      </c>
      <c r="AS20" s="26">
        <v>0</v>
      </c>
    </row>
    <row r="21" spans="1:45" x14ac:dyDescent="0.2">
      <c r="A21" s="33" t="s">
        <v>13</v>
      </c>
      <c r="B21" s="137"/>
      <c r="C21" s="35">
        <v>0</v>
      </c>
      <c r="D21" s="137"/>
      <c r="E21" s="35">
        <v>0</v>
      </c>
      <c r="F21" s="137"/>
      <c r="G21" s="102">
        <v>0</v>
      </c>
      <c r="H21" s="103"/>
      <c r="I21" s="104">
        <v>0</v>
      </c>
      <c r="J21" s="103"/>
      <c r="K21" s="104">
        <v>0</v>
      </c>
      <c r="L21" s="103"/>
      <c r="M21" s="105">
        <v>0</v>
      </c>
      <c r="N21" s="137"/>
      <c r="O21" s="35">
        <v>0</v>
      </c>
      <c r="P21" s="137"/>
      <c r="Q21" s="35">
        <v>0</v>
      </c>
      <c r="R21" s="137"/>
      <c r="S21" s="35">
        <v>0</v>
      </c>
      <c r="T21" s="137"/>
      <c r="U21" s="35">
        <v>0</v>
      </c>
      <c r="V21" s="137"/>
      <c r="W21" s="35">
        <v>0</v>
      </c>
      <c r="X21" s="137"/>
      <c r="Y21" s="35">
        <v>0</v>
      </c>
      <c r="Z21" s="137"/>
      <c r="AA21" s="35">
        <v>0</v>
      </c>
      <c r="AB21" s="36"/>
      <c r="AC21" s="35">
        <v>0</v>
      </c>
      <c r="AD21" s="36"/>
      <c r="AE21" s="35">
        <v>0</v>
      </c>
      <c r="AF21" s="137"/>
      <c r="AG21" s="35">
        <v>0</v>
      </c>
      <c r="AH21" s="137"/>
      <c r="AI21" s="35">
        <v>0</v>
      </c>
      <c r="AJ21" s="36"/>
      <c r="AK21" s="35">
        <v>0</v>
      </c>
      <c r="AL21" s="36"/>
      <c r="AM21" s="35">
        <v>0</v>
      </c>
      <c r="AN21" s="36"/>
      <c r="AO21" s="35">
        <v>0</v>
      </c>
      <c r="AP21" s="36"/>
      <c r="AQ21" s="35">
        <v>0</v>
      </c>
      <c r="AR21" s="137"/>
      <c r="AS21" s="26">
        <v>0</v>
      </c>
    </row>
    <row r="22" spans="1:45" x14ac:dyDescent="0.2">
      <c r="C22" s="34"/>
      <c r="E22" s="34"/>
      <c r="G22" s="34"/>
      <c r="H22" s="36"/>
      <c r="I22" s="34"/>
      <c r="J22" s="36"/>
      <c r="K22" s="34"/>
      <c r="L22" s="36"/>
      <c r="M22" s="34"/>
      <c r="O22" s="34"/>
      <c r="Q22" s="34"/>
      <c r="S22" s="34"/>
      <c r="U22" s="34"/>
      <c r="V22" s="125"/>
      <c r="W22" s="34"/>
      <c r="X22" s="125"/>
      <c r="Y22" s="34"/>
      <c r="Z22" s="125"/>
      <c r="AA22" s="34"/>
      <c r="AB22" s="34"/>
      <c r="AC22" s="34"/>
      <c r="AD22" s="34"/>
      <c r="AE22" s="34"/>
      <c r="AG22" s="34"/>
      <c r="AI22" s="34"/>
      <c r="AJ22" s="34"/>
      <c r="AK22" s="34"/>
      <c r="AL22" s="34"/>
      <c r="AM22" s="34"/>
      <c r="AN22" s="36"/>
      <c r="AO22" s="34"/>
      <c r="AP22" s="34"/>
      <c r="AQ22" s="34"/>
      <c r="AS22" s="34"/>
    </row>
    <row r="23" spans="1:45" ht="13.5" x14ac:dyDescent="0.25">
      <c r="A23" s="23">
        <f>EOMONTH(A4,-1)</f>
        <v>36981</v>
      </c>
      <c r="H23" s="63"/>
      <c r="I23" s="3"/>
      <c r="J23" s="63"/>
      <c r="K23" s="3"/>
      <c r="L23" s="63"/>
      <c r="M23" s="3"/>
      <c r="U23" s="3"/>
      <c r="V23" s="125"/>
      <c r="W23" s="3"/>
      <c r="X23" s="125"/>
      <c r="Y23" s="3"/>
      <c r="Z23" s="125"/>
      <c r="AA23" s="3"/>
      <c r="AN23" s="63"/>
    </row>
    <row r="24" spans="1:45" x14ac:dyDescent="0.2">
      <c r="A24" s="33" t="s">
        <v>11</v>
      </c>
      <c r="C24" s="35">
        <v>0</v>
      </c>
      <c r="E24" s="35">
        <v>0</v>
      </c>
      <c r="G24" s="102">
        <v>0</v>
      </c>
      <c r="H24" s="103"/>
      <c r="I24" s="104">
        <v>0</v>
      </c>
      <c r="J24" s="103"/>
      <c r="K24" s="104">
        <v>0</v>
      </c>
      <c r="L24" s="103"/>
      <c r="M24" s="105">
        <v>0</v>
      </c>
      <c r="O24" s="35">
        <v>0</v>
      </c>
      <c r="Q24" s="35">
        <v>0</v>
      </c>
      <c r="S24" s="35">
        <v>0</v>
      </c>
      <c r="U24" s="35">
        <v>0</v>
      </c>
      <c r="V24" s="125"/>
      <c r="W24" s="35">
        <v>0</v>
      </c>
      <c r="X24" s="125"/>
      <c r="Y24" s="35">
        <v>0</v>
      </c>
      <c r="Z24" s="125"/>
      <c r="AA24" s="35">
        <v>0</v>
      </c>
      <c r="AB24" s="36"/>
      <c r="AC24" s="35">
        <v>0</v>
      </c>
      <c r="AD24" s="36"/>
      <c r="AE24" s="35">
        <v>0</v>
      </c>
      <c r="AG24" s="35">
        <v>0</v>
      </c>
      <c r="AI24" s="35">
        <v>0</v>
      </c>
      <c r="AJ24" s="36"/>
      <c r="AK24" s="35">
        <v>0</v>
      </c>
      <c r="AL24" s="36"/>
      <c r="AM24" s="35">
        <v>0</v>
      </c>
      <c r="AN24" s="36"/>
      <c r="AO24" s="35">
        <v>0</v>
      </c>
      <c r="AP24" s="36"/>
      <c r="AQ24" s="35">
        <v>0</v>
      </c>
      <c r="AS24" s="26">
        <v>0</v>
      </c>
    </row>
    <row r="25" spans="1:45" x14ac:dyDescent="0.2">
      <c r="A25" s="33" t="s">
        <v>12</v>
      </c>
      <c r="C25" s="35">
        <v>0</v>
      </c>
      <c r="E25" s="35">
        <v>0</v>
      </c>
      <c r="G25" s="102">
        <v>0</v>
      </c>
      <c r="H25" s="103"/>
      <c r="I25" s="104">
        <v>0</v>
      </c>
      <c r="J25" s="103"/>
      <c r="K25" s="104">
        <v>0</v>
      </c>
      <c r="L25" s="103"/>
      <c r="M25" s="105">
        <v>0</v>
      </c>
      <c r="O25" s="35">
        <v>0</v>
      </c>
      <c r="Q25" s="35">
        <v>0</v>
      </c>
      <c r="S25" s="35">
        <v>0</v>
      </c>
      <c r="U25" s="35">
        <v>0</v>
      </c>
      <c r="V25" s="125"/>
      <c r="W25" s="35">
        <v>0</v>
      </c>
      <c r="X25" s="125"/>
      <c r="Y25" s="35">
        <v>0</v>
      </c>
      <c r="Z25" s="125"/>
      <c r="AA25" s="35">
        <v>0</v>
      </c>
      <c r="AB25" s="36"/>
      <c r="AC25" s="35">
        <v>0</v>
      </c>
      <c r="AD25" s="36"/>
      <c r="AE25" s="35">
        <v>0</v>
      </c>
      <c r="AG25" s="35">
        <v>0</v>
      </c>
      <c r="AI25" s="35">
        <v>0</v>
      </c>
      <c r="AJ25" s="36"/>
      <c r="AK25" s="35">
        <v>0</v>
      </c>
      <c r="AL25" s="36"/>
      <c r="AM25" s="35">
        <v>0</v>
      </c>
      <c r="AN25" s="36"/>
      <c r="AO25" s="35">
        <v>0</v>
      </c>
      <c r="AP25" s="36"/>
      <c r="AQ25" s="35">
        <v>0</v>
      </c>
      <c r="AS25" s="26">
        <v>0</v>
      </c>
    </row>
    <row r="26" spans="1:45" x14ac:dyDescent="0.2">
      <c r="A26" s="33" t="s">
        <v>13</v>
      </c>
      <c r="B26" s="137"/>
      <c r="C26" s="35">
        <v>0</v>
      </c>
      <c r="D26" s="137"/>
      <c r="E26" s="35">
        <v>0</v>
      </c>
      <c r="F26" s="137"/>
      <c r="G26" s="102">
        <v>0</v>
      </c>
      <c r="H26" s="103"/>
      <c r="I26" s="104">
        <v>0</v>
      </c>
      <c r="J26" s="103"/>
      <c r="K26" s="104">
        <v>0</v>
      </c>
      <c r="L26" s="103"/>
      <c r="M26" s="105">
        <v>0</v>
      </c>
      <c r="N26" s="137"/>
      <c r="O26" s="35">
        <v>0</v>
      </c>
      <c r="P26" s="137"/>
      <c r="Q26" s="35">
        <v>0</v>
      </c>
      <c r="R26" s="137"/>
      <c r="S26" s="35">
        <v>0</v>
      </c>
      <c r="T26" s="137"/>
      <c r="U26" s="35">
        <v>0</v>
      </c>
      <c r="V26" s="137"/>
      <c r="W26" s="35">
        <v>0</v>
      </c>
      <c r="X26" s="137"/>
      <c r="Y26" s="35">
        <v>0</v>
      </c>
      <c r="Z26" s="137"/>
      <c r="AA26" s="35">
        <v>0</v>
      </c>
      <c r="AB26" s="36"/>
      <c r="AC26" s="35">
        <v>0</v>
      </c>
      <c r="AD26" s="36"/>
      <c r="AE26" s="35">
        <v>0</v>
      </c>
      <c r="AF26" s="137"/>
      <c r="AG26" s="35">
        <v>0</v>
      </c>
      <c r="AH26" s="137"/>
      <c r="AI26" s="35">
        <v>0</v>
      </c>
      <c r="AJ26" s="36"/>
      <c r="AK26" s="35">
        <v>0</v>
      </c>
      <c r="AL26" s="36"/>
      <c r="AM26" s="35">
        <v>0</v>
      </c>
      <c r="AN26" s="36"/>
      <c r="AO26" s="35">
        <v>0</v>
      </c>
      <c r="AP26" s="36"/>
      <c r="AQ26" s="35">
        <v>0</v>
      </c>
      <c r="AR26" s="137"/>
      <c r="AS26" s="26">
        <v>0</v>
      </c>
    </row>
    <row r="27" spans="1:45" x14ac:dyDescent="0.2">
      <c r="B27" s="137"/>
      <c r="D27" s="137"/>
      <c r="F27" s="137"/>
      <c r="H27" s="63"/>
      <c r="I27" s="3"/>
      <c r="J27" s="63"/>
      <c r="K27" s="3"/>
      <c r="L27" s="63"/>
      <c r="M27" s="3"/>
      <c r="N27" s="137"/>
      <c r="P27" s="137"/>
      <c r="R27" s="137"/>
      <c r="T27" s="137"/>
      <c r="U27" s="3"/>
      <c r="V27" s="137"/>
      <c r="W27" s="3"/>
      <c r="X27" s="137"/>
      <c r="Y27" s="3"/>
      <c r="Z27" s="137"/>
      <c r="AA27" s="3"/>
      <c r="AF27" s="137"/>
      <c r="AH27" s="137"/>
      <c r="AN27" s="63"/>
      <c r="AR27" s="137"/>
    </row>
    <row r="28" spans="1:45" x14ac:dyDescent="0.2">
      <c r="A28" s="37">
        <f>EOMONTH(A4,-1)</f>
        <v>36981</v>
      </c>
      <c r="B28" s="137"/>
      <c r="C28" s="35">
        <v>0</v>
      </c>
      <c r="D28" s="137"/>
      <c r="E28" s="35">
        <v>0</v>
      </c>
      <c r="F28" s="137"/>
      <c r="G28" s="102">
        <v>0</v>
      </c>
      <c r="H28" s="103"/>
      <c r="I28" s="104">
        <v>0</v>
      </c>
      <c r="J28" s="103"/>
      <c r="K28" s="104">
        <v>0</v>
      </c>
      <c r="L28" s="103"/>
      <c r="M28" s="105">
        <v>0</v>
      </c>
      <c r="N28" s="137"/>
      <c r="O28" s="35">
        <v>0</v>
      </c>
      <c r="P28" s="137"/>
      <c r="Q28" s="35">
        <v>0</v>
      </c>
      <c r="R28" s="137"/>
      <c r="S28" s="35">
        <v>0</v>
      </c>
      <c r="T28" s="137"/>
      <c r="U28" s="35">
        <v>0</v>
      </c>
      <c r="V28" s="137"/>
      <c r="W28" s="35">
        <v>0</v>
      </c>
      <c r="X28" s="137"/>
      <c r="Y28" s="35">
        <v>0</v>
      </c>
      <c r="Z28" s="137"/>
      <c r="AA28" s="35">
        <v>0</v>
      </c>
      <c r="AB28" s="36"/>
      <c r="AC28" s="35">
        <v>0</v>
      </c>
      <c r="AD28" s="36"/>
      <c r="AE28" s="35">
        <v>0</v>
      </c>
      <c r="AF28" s="137"/>
      <c r="AG28" s="35">
        <v>0</v>
      </c>
      <c r="AH28" s="137"/>
      <c r="AI28" s="35">
        <v>0</v>
      </c>
      <c r="AJ28" s="36"/>
      <c r="AK28" s="35">
        <v>0</v>
      </c>
      <c r="AL28" s="36"/>
      <c r="AM28" s="35">
        <v>0</v>
      </c>
      <c r="AN28" s="36"/>
      <c r="AO28" s="35">
        <v>0</v>
      </c>
      <c r="AP28" s="36"/>
      <c r="AQ28" s="35">
        <v>0</v>
      </c>
      <c r="AR28" s="137"/>
      <c r="AS28" s="26">
        <v>0</v>
      </c>
    </row>
    <row r="29" spans="1:45" x14ac:dyDescent="0.2">
      <c r="B29" s="137"/>
      <c r="D29" s="137"/>
      <c r="F29" s="137"/>
      <c r="H29" s="63"/>
      <c r="I29" s="3"/>
      <c r="J29" s="63"/>
      <c r="K29" s="3"/>
      <c r="L29" s="63"/>
      <c r="M29" s="3"/>
      <c r="N29" s="137"/>
      <c r="P29" s="137"/>
      <c r="R29" s="137"/>
      <c r="T29" s="137"/>
      <c r="U29" s="3"/>
      <c r="V29" s="137"/>
      <c r="W29" s="3"/>
      <c r="X29" s="137"/>
      <c r="Y29" s="3"/>
      <c r="Z29" s="137"/>
      <c r="AA29" s="3"/>
      <c r="AF29" s="137"/>
      <c r="AH29" s="137"/>
      <c r="AN29" s="63"/>
      <c r="AR29" s="137"/>
    </row>
    <row r="30" spans="1:45" x14ac:dyDescent="0.2">
      <c r="A30" s="38" t="s">
        <v>14</v>
      </c>
      <c r="B30" s="137"/>
      <c r="D30" s="137"/>
      <c r="F30" s="137"/>
      <c r="H30" s="63"/>
      <c r="I30" s="3"/>
      <c r="J30" s="63"/>
      <c r="K30" s="3"/>
      <c r="L30" s="63"/>
      <c r="M30" s="3"/>
      <c r="N30" s="137"/>
      <c r="P30" s="137"/>
      <c r="R30" s="137"/>
      <c r="T30" s="137"/>
      <c r="U30" s="3"/>
      <c r="V30" s="137"/>
      <c r="W30" s="3"/>
      <c r="X30" s="137"/>
      <c r="Y30" s="3"/>
      <c r="Z30" s="137"/>
      <c r="AA30" s="3"/>
      <c r="AF30" s="137"/>
      <c r="AH30" s="137"/>
      <c r="AN30" s="63"/>
      <c r="AR30" s="137"/>
    </row>
    <row r="31" spans="1:45" x14ac:dyDescent="0.2">
      <c r="B31" s="137"/>
      <c r="D31" s="137"/>
      <c r="F31" s="137"/>
      <c r="H31" s="63"/>
      <c r="I31" s="3"/>
      <c r="J31" s="63"/>
      <c r="K31" s="3"/>
      <c r="L31" s="63"/>
      <c r="M31" s="3"/>
      <c r="N31" s="137"/>
      <c r="P31" s="137"/>
      <c r="R31" s="137"/>
      <c r="T31" s="137"/>
      <c r="U31" s="3"/>
      <c r="V31" s="137"/>
      <c r="W31" s="3"/>
      <c r="X31" s="137"/>
      <c r="Y31" s="3"/>
      <c r="Z31" s="137"/>
      <c r="AA31" s="3"/>
      <c r="AF31" s="137"/>
      <c r="AH31" s="137"/>
      <c r="AN31" s="63"/>
      <c r="AR31" s="137"/>
    </row>
    <row r="32" spans="1:45" ht="13.5" x14ac:dyDescent="0.25">
      <c r="A32" s="39">
        <f>EOMONTH(A4,-1)</f>
        <v>36981</v>
      </c>
      <c r="B32" s="137"/>
      <c r="C32" s="34"/>
      <c r="D32" s="137"/>
      <c r="E32" s="34"/>
      <c r="F32" s="137"/>
      <c r="G32" s="34"/>
      <c r="H32" s="36"/>
      <c r="I32" s="34"/>
      <c r="J32" s="36"/>
      <c r="K32" s="34"/>
      <c r="L32" s="36"/>
      <c r="M32" s="34"/>
      <c r="N32" s="137"/>
      <c r="O32" s="34"/>
      <c r="P32" s="137"/>
      <c r="Q32" s="34"/>
      <c r="R32" s="137"/>
      <c r="S32" s="34"/>
      <c r="T32" s="137"/>
      <c r="U32" s="34"/>
      <c r="V32" s="137"/>
      <c r="W32" s="34"/>
      <c r="X32" s="137"/>
      <c r="Y32" s="34"/>
      <c r="Z32" s="137"/>
      <c r="AA32" s="34"/>
      <c r="AB32" s="34"/>
      <c r="AC32" s="34"/>
      <c r="AD32" s="34"/>
      <c r="AE32" s="34"/>
      <c r="AF32" s="137"/>
      <c r="AG32" s="34"/>
      <c r="AH32" s="137"/>
      <c r="AI32" s="34"/>
      <c r="AJ32" s="34"/>
      <c r="AK32" s="34"/>
      <c r="AL32" s="34"/>
      <c r="AM32" s="34"/>
      <c r="AN32" s="36"/>
      <c r="AO32" s="34"/>
      <c r="AP32" s="34"/>
      <c r="AQ32" s="34"/>
      <c r="AR32" s="137"/>
      <c r="AS32" s="34"/>
    </row>
    <row r="33" spans="1:46" x14ac:dyDescent="0.2">
      <c r="A33" s="33" t="s">
        <v>15</v>
      </c>
      <c r="B33" s="137"/>
      <c r="C33" s="40">
        <v>2107620.0624000002</v>
      </c>
      <c r="D33" s="137"/>
      <c r="E33" s="40">
        <v>40745132.693899997</v>
      </c>
      <c r="F33" s="137"/>
      <c r="G33" s="106">
        <v>-795454</v>
      </c>
      <c r="H33" s="107"/>
      <c r="I33" s="108">
        <v>0</v>
      </c>
      <c r="J33" s="107"/>
      <c r="K33" s="108">
        <v>0</v>
      </c>
      <c r="L33" s="107"/>
      <c r="M33" s="109">
        <v>0</v>
      </c>
      <c r="N33" s="137"/>
      <c r="O33" s="40">
        <v>158962.50760000001</v>
      </c>
      <c r="P33" s="137"/>
      <c r="Q33" s="40">
        <v>5466645.0768000009</v>
      </c>
      <c r="R33" s="137"/>
      <c r="S33" s="40">
        <v>-1147</v>
      </c>
      <c r="T33" s="137"/>
      <c r="U33" s="40">
        <v>17995.001899999999</v>
      </c>
      <c r="V33" s="137"/>
      <c r="W33" s="40">
        <v>16567634.508199999</v>
      </c>
      <c r="X33" s="137"/>
      <c r="Y33" s="40">
        <v>614565</v>
      </c>
      <c r="Z33" s="137"/>
      <c r="AA33" s="40">
        <v>-1104652.7682</v>
      </c>
      <c r="AB33" s="41"/>
      <c r="AC33" s="40">
        <v>7346215.3757000007</v>
      </c>
      <c r="AD33" s="41"/>
      <c r="AE33" s="40">
        <v>276171</v>
      </c>
      <c r="AF33" s="137"/>
      <c r="AG33" s="40">
        <v>-210376.64830000003</v>
      </c>
      <c r="AH33" s="137"/>
      <c r="AI33" s="40">
        <v>9829895.2352000009</v>
      </c>
      <c r="AJ33" s="41"/>
      <c r="AK33" s="40">
        <v>313837</v>
      </c>
      <c r="AL33" s="41"/>
      <c r="AM33" s="40">
        <v>-15745.626500000002</v>
      </c>
      <c r="AN33" s="41"/>
      <c r="AO33" s="40">
        <v>778450.08609999996</v>
      </c>
      <c r="AP33" s="41"/>
      <c r="AQ33" s="40">
        <v>281536</v>
      </c>
      <c r="AR33" s="137"/>
      <c r="AS33" s="92">
        <v>82377283.504799992</v>
      </c>
      <c r="AT33" s="138"/>
    </row>
    <row r="34" spans="1:46" x14ac:dyDescent="0.2">
      <c r="A34" s="33" t="s">
        <v>16</v>
      </c>
      <c r="B34" s="137"/>
      <c r="C34" s="40">
        <v>0</v>
      </c>
      <c r="D34" s="137"/>
      <c r="E34" s="40">
        <v>0</v>
      </c>
      <c r="F34" s="137"/>
      <c r="G34" s="106">
        <v>0</v>
      </c>
      <c r="H34" s="107"/>
      <c r="I34" s="108">
        <v>0</v>
      </c>
      <c r="J34" s="107"/>
      <c r="K34" s="108">
        <v>0</v>
      </c>
      <c r="L34" s="107"/>
      <c r="M34" s="109">
        <v>0</v>
      </c>
      <c r="N34" s="137"/>
      <c r="O34" s="40">
        <v>0</v>
      </c>
      <c r="P34" s="137"/>
      <c r="Q34" s="40">
        <v>0</v>
      </c>
      <c r="R34" s="137"/>
      <c r="S34" s="40">
        <v>0</v>
      </c>
      <c r="T34" s="137"/>
      <c r="U34" s="40">
        <v>0</v>
      </c>
      <c r="V34" s="137"/>
      <c r="W34" s="40">
        <v>0</v>
      </c>
      <c r="X34" s="137"/>
      <c r="Y34" s="40">
        <v>0</v>
      </c>
      <c r="Z34" s="137"/>
      <c r="AA34" s="40">
        <v>0</v>
      </c>
      <c r="AB34" s="41"/>
      <c r="AC34" s="40">
        <v>0</v>
      </c>
      <c r="AD34" s="41"/>
      <c r="AE34" s="40">
        <v>0</v>
      </c>
      <c r="AF34" s="137"/>
      <c r="AG34" s="40">
        <v>0</v>
      </c>
      <c r="AH34" s="137"/>
      <c r="AI34" s="40">
        <v>0</v>
      </c>
      <c r="AJ34" s="41"/>
      <c r="AK34" s="40">
        <v>0</v>
      </c>
      <c r="AL34" s="41"/>
      <c r="AM34" s="40">
        <v>0</v>
      </c>
      <c r="AN34" s="41"/>
      <c r="AO34" s="40">
        <v>0</v>
      </c>
      <c r="AP34" s="41"/>
      <c r="AQ34" s="40">
        <v>0</v>
      </c>
      <c r="AR34" s="137"/>
      <c r="AS34" s="92">
        <v>0</v>
      </c>
      <c r="AT34" s="138"/>
    </row>
    <row r="35" spans="1:46" x14ac:dyDescent="0.2">
      <c r="A35" s="33" t="s">
        <v>17</v>
      </c>
      <c r="B35" s="137"/>
      <c r="C35" s="40">
        <v>66866523.763233326</v>
      </c>
      <c r="D35" s="137"/>
      <c r="E35" s="40">
        <v>127268613.19203334</v>
      </c>
      <c r="F35" s="137"/>
      <c r="G35" s="106">
        <v>-27234793.986966666</v>
      </c>
      <c r="H35" s="107"/>
      <c r="I35" s="108">
        <v>0</v>
      </c>
      <c r="J35" s="107"/>
      <c r="K35" s="108">
        <v>0</v>
      </c>
      <c r="L35" s="107"/>
      <c r="M35" s="109">
        <v>0</v>
      </c>
      <c r="N35" s="137"/>
      <c r="O35" s="40">
        <v>-46264.492266667075</v>
      </c>
      <c r="P35" s="137"/>
      <c r="Q35" s="40">
        <v>19436714.238833334</v>
      </c>
      <c r="R35" s="137"/>
      <c r="S35" s="40">
        <v>409750.91243333335</v>
      </c>
      <c r="T35" s="137"/>
      <c r="U35" s="40">
        <v>-693375.81790000014</v>
      </c>
      <c r="V35" s="137"/>
      <c r="W35" s="40">
        <v>40213060.713299997</v>
      </c>
      <c r="X35" s="137"/>
      <c r="Y35" s="40">
        <v>2117306.9562000004</v>
      </c>
      <c r="Z35" s="137"/>
      <c r="AA35" s="40">
        <v>-1024580.2760666664</v>
      </c>
      <c r="AB35" s="41"/>
      <c r="AC35" s="40">
        <v>16681408.171333335</v>
      </c>
      <c r="AD35" s="41"/>
      <c r="AE35" s="40">
        <v>-9329083.5762666669</v>
      </c>
      <c r="AF35" s="137"/>
      <c r="AG35" s="40">
        <v>-1402259.0810666666</v>
      </c>
      <c r="AH35" s="137"/>
      <c r="AI35" s="40">
        <v>13635590.652533334</v>
      </c>
      <c r="AJ35" s="41"/>
      <c r="AK35" s="40">
        <v>4023448.206933334</v>
      </c>
      <c r="AL35" s="41"/>
      <c r="AM35" s="40">
        <v>-103895.0227</v>
      </c>
      <c r="AN35" s="41"/>
      <c r="AO35" s="40">
        <v>2252535.3459000001</v>
      </c>
      <c r="AP35" s="41"/>
      <c r="AQ35" s="40">
        <v>-364621.136</v>
      </c>
      <c r="AR35" s="137"/>
      <c r="AS35" s="92">
        <v>252706078.76349995</v>
      </c>
      <c r="AT35" s="138"/>
    </row>
    <row r="36" spans="1:46" x14ac:dyDescent="0.2">
      <c r="A36" s="33" t="s">
        <v>18</v>
      </c>
      <c r="B36" s="137"/>
      <c r="C36" s="40">
        <v>68974143.825633332</v>
      </c>
      <c r="D36" s="137"/>
      <c r="E36" s="40">
        <v>168013745.88593334</v>
      </c>
      <c r="F36" s="137"/>
      <c r="G36" s="106">
        <v>-28030247.986966666</v>
      </c>
      <c r="H36" s="107"/>
      <c r="I36" s="108">
        <v>0</v>
      </c>
      <c r="J36" s="107"/>
      <c r="K36" s="108">
        <v>0</v>
      </c>
      <c r="L36" s="107"/>
      <c r="M36" s="109">
        <v>0</v>
      </c>
      <c r="N36" s="137"/>
      <c r="O36" s="40">
        <v>112698.01533333294</v>
      </c>
      <c r="P36" s="137"/>
      <c r="Q36" s="40">
        <v>24903359.315633334</v>
      </c>
      <c r="R36" s="137"/>
      <c r="S36" s="40">
        <v>408603.91243333335</v>
      </c>
      <c r="T36" s="137"/>
      <c r="U36" s="40">
        <v>-675380.81600000011</v>
      </c>
      <c r="V36" s="137"/>
      <c r="W36" s="40">
        <v>56780695.221499994</v>
      </c>
      <c r="X36" s="137"/>
      <c r="Y36" s="40">
        <v>2731871.9562000004</v>
      </c>
      <c r="Z36" s="137"/>
      <c r="AA36" s="40">
        <v>-2129233.0442666663</v>
      </c>
      <c r="AB36" s="41"/>
      <c r="AC36" s="40">
        <v>24027623.547033336</v>
      </c>
      <c r="AD36" s="41"/>
      <c r="AE36" s="40">
        <v>-9052912.5762666669</v>
      </c>
      <c r="AF36" s="137"/>
      <c r="AG36" s="40">
        <v>-1612635.7293666666</v>
      </c>
      <c r="AH36" s="137"/>
      <c r="AI36" s="40">
        <v>23465485.887733333</v>
      </c>
      <c r="AJ36" s="41"/>
      <c r="AK36" s="40">
        <v>4337285.2069333345</v>
      </c>
      <c r="AL36" s="41"/>
      <c r="AM36" s="40">
        <v>-119640.6492</v>
      </c>
      <c r="AN36" s="41"/>
      <c r="AO36" s="40">
        <v>3030985.432</v>
      </c>
      <c r="AP36" s="41"/>
      <c r="AQ36" s="40">
        <v>-83085.135999999999</v>
      </c>
      <c r="AR36" s="137"/>
      <c r="AS36" s="40">
        <v>335083362.26829994</v>
      </c>
      <c r="AT36" s="138"/>
    </row>
    <row r="37" spans="1:46" x14ac:dyDescent="0.2">
      <c r="B37" s="137"/>
      <c r="C37" s="42"/>
      <c r="D37" s="137"/>
      <c r="E37" s="42"/>
      <c r="F37" s="137"/>
      <c r="G37" s="42"/>
      <c r="H37" s="41"/>
      <c r="I37" s="42"/>
      <c r="J37" s="41"/>
      <c r="K37" s="42"/>
      <c r="L37" s="41"/>
      <c r="M37" s="42"/>
      <c r="N37" s="137"/>
      <c r="O37" s="42"/>
      <c r="P37" s="137"/>
      <c r="Q37" s="42"/>
      <c r="R37" s="137"/>
      <c r="S37" s="42"/>
      <c r="T37" s="137"/>
      <c r="U37" s="42"/>
      <c r="V37" s="137"/>
      <c r="W37" s="42"/>
      <c r="X37" s="137"/>
      <c r="Y37" s="42"/>
      <c r="Z37" s="137"/>
      <c r="AA37" s="42"/>
      <c r="AB37" s="42"/>
      <c r="AC37" s="42"/>
      <c r="AD37" s="42"/>
      <c r="AE37" s="42"/>
      <c r="AF37" s="137"/>
      <c r="AG37" s="42"/>
      <c r="AH37" s="137"/>
      <c r="AI37" s="42"/>
      <c r="AJ37" s="42"/>
      <c r="AK37" s="42"/>
      <c r="AL37" s="42"/>
      <c r="AM37" s="42"/>
      <c r="AN37" s="41"/>
      <c r="AO37" s="42"/>
      <c r="AP37" s="42"/>
      <c r="AQ37" s="42"/>
      <c r="AR37" s="137"/>
      <c r="AS37" s="42"/>
      <c r="AT37" s="138"/>
    </row>
    <row r="38" spans="1:46" ht="13.5" x14ac:dyDescent="0.25">
      <c r="A38" s="43">
        <f>A4</f>
        <v>36983</v>
      </c>
      <c r="B38" s="137"/>
      <c r="D38" s="137"/>
      <c r="F38" s="137"/>
      <c r="H38" s="63"/>
      <c r="I38" s="3"/>
      <c r="J38" s="63"/>
      <c r="K38" s="3"/>
      <c r="L38" s="63"/>
      <c r="M38" s="3"/>
      <c r="N38" s="137"/>
      <c r="P38" s="137"/>
      <c r="R38" s="137"/>
      <c r="T38" s="137"/>
      <c r="U38" s="3"/>
      <c r="V38" s="137"/>
      <c r="W38" s="3"/>
      <c r="X38" s="137"/>
      <c r="Y38" s="3"/>
      <c r="Z38" s="137"/>
      <c r="AA38" s="3"/>
      <c r="AF38" s="137"/>
      <c r="AH38" s="137"/>
      <c r="AN38" s="63"/>
      <c r="AR38" s="137"/>
      <c r="AT38" s="138"/>
    </row>
    <row r="39" spans="1:46" x14ac:dyDescent="0.2">
      <c r="A39" s="33" t="s">
        <v>19</v>
      </c>
      <c r="B39" s="139"/>
      <c r="C39" s="40">
        <v>0</v>
      </c>
      <c r="D39" s="139"/>
      <c r="E39" s="40">
        <v>0</v>
      </c>
      <c r="F39" s="139"/>
      <c r="G39" s="106">
        <v>0</v>
      </c>
      <c r="H39" s="107"/>
      <c r="I39" s="108">
        <v>0</v>
      </c>
      <c r="J39" s="107"/>
      <c r="K39" s="108">
        <v>0</v>
      </c>
      <c r="L39" s="107"/>
      <c r="M39" s="109">
        <v>0</v>
      </c>
      <c r="N39" s="139"/>
      <c r="O39" s="40">
        <v>0</v>
      </c>
      <c r="P39" s="139"/>
      <c r="Q39" s="40">
        <v>0</v>
      </c>
      <c r="R39" s="139"/>
      <c r="S39" s="40">
        <v>0</v>
      </c>
      <c r="T39" s="139"/>
      <c r="U39" s="40">
        <v>0</v>
      </c>
      <c r="V39" s="139"/>
      <c r="W39" s="40">
        <v>0</v>
      </c>
      <c r="X39" s="139"/>
      <c r="Y39" s="40">
        <v>0</v>
      </c>
      <c r="Z39" s="139"/>
      <c r="AA39" s="40">
        <v>0</v>
      </c>
      <c r="AB39" s="41"/>
      <c r="AC39" s="40">
        <v>0</v>
      </c>
      <c r="AD39" s="41"/>
      <c r="AE39" s="40">
        <v>0</v>
      </c>
      <c r="AF39" s="139"/>
      <c r="AG39" s="40">
        <v>0</v>
      </c>
      <c r="AH39" s="139"/>
      <c r="AI39" s="40">
        <v>144375</v>
      </c>
      <c r="AJ39" s="41"/>
      <c r="AK39" s="40">
        <v>0</v>
      </c>
      <c r="AL39" s="41"/>
      <c r="AM39" s="40">
        <v>0</v>
      </c>
      <c r="AN39" s="41"/>
      <c r="AO39" s="40">
        <v>0</v>
      </c>
      <c r="AP39" s="41"/>
      <c r="AQ39" s="40">
        <v>0</v>
      </c>
      <c r="AR39" s="139"/>
      <c r="AS39" s="44">
        <v>144375</v>
      </c>
      <c r="AT39" s="138"/>
    </row>
    <row r="40" spans="1:46" x14ac:dyDescent="0.2">
      <c r="A40" s="33" t="s">
        <v>80</v>
      </c>
      <c r="B40" s="137"/>
      <c r="C40" s="42"/>
      <c r="D40" s="137"/>
      <c r="E40" s="42"/>
      <c r="F40" s="137"/>
      <c r="G40" s="42"/>
      <c r="H40" s="41"/>
      <c r="I40" s="42"/>
      <c r="J40" s="41"/>
      <c r="K40" s="42"/>
      <c r="L40" s="41"/>
      <c r="M40" s="42"/>
      <c r="N40" s="137"/>
      <c r="O40" s="42"/>
      <c r="P40" s="137"/>
      <c r="Q40" s="42"/>
      <c r="R40" s="137"/>
      <c r="S40" s="42"/>
      <c r="T40" s="137"/>
      <c r="U40" s="42"/>
      <c r="V40" s="137"/>
      <c r="W40" s="42"/>
      <c r="X40" s="137"/>
      <c r="Y40" s="42"/>
      <c r="Z40" s="137"/>
      <c r="AA40" s="42"/>
      <c r="AB40" s="42"/>
      <c r="AC40" s="42"/>
      <c r="AD40" s="42"/>
      <c r="AE40" s="42"/>
      <c r="AF40" s="137"/>
      <c r="AG40" s="42"/>
      <c r="AH40" s="137"/>
      <c r="AI40" s="42"/>
      <c r="AJ40" s="42"/>
      <c r="AK40" s="42"/>
      <c r="AL40" s="42"/>
      <c r="AM40" s="42"/>
      <c r="AN40" s="41"/>
      <c r="AO40" s="42"/>
      <c r="AP40" s="42"/>
      <c r="AQ40" s="42"/>
      <c r="AR40" s="137"/>
      <c r="AS40" s="42"/>
      <c r="AT40" s="138"/>
    </row>
    <row r="41" spans="1:46" x14ac:dyDescent="0.2">
      <c r="A41" s="33" t="s">
        <v>20</v>
      </c>
      <c r="B41" s="137"/>
      <c r="C41" s="41">
        <v>-564469.53590000002</v>
      </c>
      <c r="D41" s="137"/>
      <c r="E41" s="41">
        <v>12292369.446799999</v>
      </c>
      <c r="F41" s="137"/>
      <c r="G41" s="41">
        <v>0</v>
      </c>
      <c r="H41" s="41"/>
      <c r="I41" s="41">
        <v>0</v>
      </c>
      <c r="J41" s="41"/>
      <c r="K41" s="41">
        <v>0</v>
      </c>
      <c r="L41" s="41"/>
      <c r="M41" s="41">
        <v>0</v>
      </c>
      <c r="N41" s="137"/>
      <c r="O41" s="41">
        <v>188411.24690000003</v>
      </c>
      <c r="P41" s="137"/>
      <c r="Q41" s="41">
        <v>496683.67189999996</v>
      </c>
      <c r="R41" s="137"/>
      <c r="S41" s="41">
        <v>-86061.184399999998</v>
      </c>
      <c r="T41" s="137"/>
      <c r="U41" s="41">
        <v>5408.3360000000002</v>
      </c>
      <c r="V41" s="137"/>
      <c r="W41" s="41">
        <v>91695.319499999983</v>
      </c>
      <c r="X41" s="137"/>
      <c r="Y41" s="41">
        <v>546900</v>
      </c>
      <c r="Z41" s="137"/>
      <c r="AA41" s="41">
        <v>-278485.39370000002</v>
      </c>
      <c r="AB41" s="41"/>
      <c r="AC41" s="41">
        <v>-1015443.1353999999</v>
      </c>
      <c r="AD41" s="41"/>
      <c r="AE41" s="41">
        <v>946797.16860000009</v>
      </c>
      <c r="AF41" s="137"/>
      <c r="AG41" s="41">
        <v>-40631.078999999998</v>
      </c>
      <c r="AH41" s="137"/>
      <c r="AI41" s="41">
        <v>296226.56179999979</v>
      </c>
      <c r="AJ41" s="41"/>
      <c r="AK41" s="41">
        <v>-56154.243800000004</v>
      </c>
      <c r="AL41" s="41"/>
      <c r="AM41" s="41">
        <v>12377.7945</v>
      </c>
      <c r="AN41" s="41"/>
      <c r="AO41" s="41">
        <v>276730.26479999995</v>
      </c>
      <c r="AP41" s="41"/>
      <c r="AQ41" s="41">
        <v>117147.62290000002</v>
      </c>
      <c r="AR41" s="137"/>
      <c r="AS41" s="41">
        <v>13229502.861499999</v>
      </c>
      <c r="AT41" s="138"/>
    </row>
    <row r="42" spans="1:46" x14ac:dyDescent="0.2">
      <c r="A42" s="33" t="s">
        <v>21</v>
      </c>
      <c r="B42" s="137"/>
      <c r="C42" s="41">
        <v>-3134768.1278000013</v>
      </c>
      <c r="D42" s="137"/>
      <c r="E42" s="41">
        <v>0</v>
      </c>
      <c r="F42" s="137"/>
      <c r="G42" s="41">
        <v>-327127.51269999996</v>
      </c>
      <c r="H42" s="41"/>
      <c r="I42" s="41">
        <v>0</v>
      </c>
      <c r="J42" s="41"/>
      <c r="K42" s="41">
        <v>0</v>
      </c>
      <c r="L42" s="41"/>
      <c r="M42" s="41">
        <v>0</v>
      </c>
      <c r="N42" s="137"/>
      <c r="O42" s="41">
        <v>261939.3297</v>
      </c>
      <c r="P42" s="137"/>
      <c r="Q42" s="41">
        <v>0</v>
      </c>
      <c r="R42" s="137"/>
      <c r="S42" s="41">
        <v>-174637.17759999997</v>
      </c>
      <c r="T42" s="137"/>
      <c r="U42" s="41">
        <v>-2.0000000000000001E-4</v>
      </c>
      <c r="V42" s="137"/>
      <c r="W42" s="41">
        <v>0</v>
      </c>
      <c r="X42" s="137"/>
      <c r="Y42" s="41">
        <v>-479170.04859999992</v>
      </c>
      <c r="Z42" s="137"/>
      <c r="AA42" s="41">
        <v>96285.775500000032</v>
      </c>
      <c r="AB42" s="41"/>
      <c r="AC42" s="41">
        <v>0</v>
      </c>
      <c r="AD42" s="41"/>
      <c r="AE42" s="41">
        <v>-6535287.0044999998</v>
      </c>
      <c r="AF42" s="137"/>
      <c r="AG42" s="41">
        <v>-17186.000800000002</v>
      </c>
      <c r="AH42" s="137"/>
      <c r="AI42" s="41">
        <v>0</v>
      </c>
      <c r="AJ42" s="41"/>
      <c r="AK42" s="41">
        <v>-576599.50430000015</v>
      </c>
      <c r="AL42" s="41"/>
      <c r="AM42" s="41">
        <v>0</v>
      </c>
      <c r="AN42" s="41"/>
      <c r="AO42" s="41">
        <v>-192878.72090000001</v>
      </c>
      <c r="AP42" s="41"/>
      <c r="AQ42" s="41">
        <v>-676118.07129999995</v>
      </c>
      <c r="AR42" s="137"/>
      <c r="AS42" s="41">
        <v>-11755547.0635</v>
      </c>
      <c r="AT42" s="138"/>
    </row>
    <row r="43" spans="1:46" x14ac:dyDescent="0.2">
      <c r="A43" s="33" t="s">
        <v>22</v>
      </c>
      <c r="B43" s="137"/>
      <c r="C43" s="41">
        <v>0</v>
      </c>
      <c r="D43" s="137"/>
      <c r="E43" s="41">
        <v>-1150196.8728000005</v>
      </c>
      <c r="F43" s="137"/>
      <c r="G43" s="41">
        <v>0</v>
      </c>
      <c r="H43" s="41"/>
      <c r="I43" s="41">
        <v>0</v>
      </c>
      <c r="J43" s="41"/>
      <c r="K43" s="41">
        <v>0</v>
      </c>
      <c r="L43" s="41"/>
      <c r="M43" s="41">
        <v>0</v>
      </c>
      <c r="N43" s="137"/>
      <c r="O43" s="41">
        <v>0</v>
      </c>
      <c r="P43" s="137"/>
      <c r="Q43" s="41">
        <v>1228614.9565999997</v>
      </c>
      <c r="R43" s="137"/>
      <c r="S43" s="41">
        <v>0</v>
      </c>
      <c r="T43" s="137"/>
      <c r="U43" s="41">
        <v>0</v>
      </c>
      <c r="V43" s="137"/>
      <c r="W43" s="41">
        <v>8907396.4826999996</v>
      </c>
      <c r="X43" s="137"/>
      <c r="Y43" s="41">
        <v>0</v>
      </c>
      <c r="Z43" s="137"/>
      <c r="AA43" s="41">
        <v>0</v>
      </c>
      <c r="AB43" s="41"/>
      <c r="AC43" s="41">
        <v>6386106.9651999995</v>
      </c>
      <c r="AD43" s="41"/>
      <c r="AE43" s="41">
        <v>0</v>
      </c>
      <c r="AF43" s="137"/>
      <c r="AG43" s="41">
        <v>0</v>
      </c>
      <c r="AH43" s="137"/>
      <c r="AI43" s="41">
        <v>-304719.27660000091</v>
      </c>
      <c r="AJ43" s="41"/>
      <c r="AK43" s="41">
        <v>0</v>
      </c>
      <c r="AL43" s="41"/>
      <c r="AM43" s="41">
        <v>0</v>
      </c>
      <c r="AN43" s="41"/>
      <c r="AO43" s="41">
        <v>-1121001.9996</v>
      </c>
      <c r="AP43" s="41"/>
      <c r="AQ43" s="41">
        <v>0</v>
      </c>
      <c r="AR43" s="137"/>
      <c r="AS43" s="41">
        <v>13946200.255499996</v>
      </c>
      <c r="AT43" s="138"/>
    </row>
    <row r="44" spans="1:46" x14ac:dyDescent="0.2">
      <c r="A44" s="33" t="s">
        <v>23</v>
      </c>
      <c r="B44" s="137"/>
      <c r="C44" s="41">
        <v>0</v>
      </c>
      <c r="D44" s="137"/>
      <c r="E44" s="41">
        <v>0</v>
      </c>
      <c r="F44" s="137"/>
      <c r="G44" s="41">
        <v>0</v>
      </c>
      <c r="H44" s="41"/>
      <c r="I44" s="41">
        <v>0</v>
      </c>
      <c r="J44" s="41"/>
      <c r="K44" s="41">
        <v>0</v>
      </c>
      <c r="L44" s="41"/>
      <c r="M44" s="41">
        <v>0</v>
      </c>
      <c r="N44" s="137"/>
      <c r="O44" s="41">
        <v>0</v>
      </c>
      <c r="P44" s="137"/>
      <c r="Q44" s="41">
        <v>0</v>
      </c>
      <c r="R44" s="137"/>
      <c r="S44" s="41">
        <v>0</v>
      </c>
      <c r="T44" s="137"/>
      <c r="U44" s="41">
        <v>0</v>
      </c>
      <c r="V44" s="137"/>
      <c r="W44" s="41">
        <v>0</v>
      </c>
      <c r="X44" s="137"/>
      <c r="Y44" s="41">
        <v>0</v>
      </c>
      <c r="Z44" s="137"/>
      <c r="AA44" s="41">
        <v>0</v>
      </c>
      <c r="AB44" s="41"/>
      <c r="AC44" s="41">
        <v>0</v>
      </c>
      <c r="AD44" s="41"/>
      <c r="AE44" s="41">
        <v>0</v>
      </c>
      <c r="AF44" s="137"/>
      <c r="AG44" s="41">
        <v>0</v>
      </c>
      <c r="AH44" s="137"/>
      <c r="AI44" s="41">
        <v>0</v>
      </c>
      <c r="AJ44" s="41"/>
      <c r="AK44" s="41">
        <v>0</v>
      </c>
      <c r="AL44" s="41"/>
      <c r="AM44" s="41">
        <v>0</v>
      </c>
      <c r="AN44" s="41"/>
      <c r="AO44" s="41">
        <v>0</v>
      </c>
      <c r="AP44" s="41"/>
      <c r="AQ44" s="41">
        <v>0</v>
      </c>
      <c r="AR44" s="137"/>
      <c r="AS44" s="41">
        <v>0</v>
      </c>
      <c r="AT44" s="138"/>
    </row>
    <row r="45" spans="1:46" x14ac:dyDescent="0.2">
      <c r="A45" s="33" t="s">
        <v>24</v>
      </c>
      <c r="B45" s="137"/>
      <c r="C45" s="41">
        <v>0</v>
      </c>
      <c r="D45" s="137"/>
      <c r="E45" s="41">
        <v>0</v>
      </c>
      <c r="F45" s="137"/>
      <c r="G45" s="41">
        <v>0</v>
      </c>
      <c r="H45" s="41"/>
      <c r="I45" s="41">
        <v>0</v>
      </c>
      <c r="J45" s="41"/>
      <c r="K45" s="41">
        <v>0</v>
      </c>
      <c r="L45" s="41"/>
      <c r="M45" s="41">
        <v>0</v>
      </c>
      <c r="N45" s="137"/>
      <c r="O45" s="41">
        <v>0</v>
      </c>
      <c r="P45" s="137"/>
      <c r="Q45" s="41">
        <v>0</v>
      </c>
      <c r="R45" s="137"/>
      <c r="S45" s="41">
        <v>0</v>
      </c>
      <c r="T45" s="137"/>
      <c r="U45" s="41">
        <v>0</v>
      </c>
      <c r="V45" s="137"/>
      <c r="W45" s="41">
        <v>0</v>
      </c>
      <c r="X45" s="137"/>
      <c r="Y45" s="41">
        <v>0</v>
      </c>
      <c r="Z45" s="137"/>
      <c r="AA45" s="41">
        <v>0</v>
      </c>
      <c r="AB45" s="41"/>
      <c r="AC45" s="41">
        <v>0</v>
      </c>
      <c r="AD45" s="41"/>
      <c r="AE45" s="41">
        <v>0</v>
      </c>
      <c r="AF45" s="137"/>
      <c r="AG45" s="41">
        <v>0</v>
      </c>
      <c r="AH45" s="137"/>
      <c r="AI45" s="41">
        <v>0</v>
      </c>
      <c r="AJ45" s="41"/>
      <c r="AK45" s="41">
        <v>0</v>
      </c>
      <c r="AL45" s="41"/>
      <c r="AM45" s="41">
        <v>0</v>
      </c>
      <c r="AN45" s="41"/>
      <c r="AO45" s="41">
        <v>0</v>
      </c>
      <c r="AP45" s="41"/>
      <c r="AQ45" s="41">
        <v>0</v>
      </c>
      <c r="AR45" s="137"/>
      <c r="AS45" s="41">
        <v>0</v>
      </c>
      <c r="AT45" s="138"/>
    </row>
    <row r="46" spans="1:46" x14ac:dyDescent="0.2">
      <c r="A46" s="33" t="s">
        <v>25</v>
      </c>
      <c r="B46" s="137"/>
      <c r="C46" s="41">
        <v>0</v>
      </c>
      <c r="D46" s="137"/>
      <c r="E46" s="41">
        <v>0</v>
      </c>
      <c r="F46" s="137"/>
      <c r="G46" s="41">
        <v>0</v>
      </c>
      <c r="H46" s="41"/>
      <c r="I46" s="41">
        <v>0</v>
      </c>
      <c r="J46" s="41"/>
      <c r="K46" s="41">
        <v>0</v>
      </c>
      <c r="L46" s="41"/>
      <c r="M46" s="41">
        <v>0</v>
      </c>
      <c r="N46" s="137"/>
      <c r="O46" s="41">
        <v>0</v>
      </c>
      <c r="P46" s="137"/>
      <c r="Q46" s="41">
        <v>0</v>
      </c>
      <c r="R46" s="137"/>
      <c r="S46" s="41">
        <v>0</v>
      </c>
      <c r="T46" s="137"/>
      <c r="U46" s="41">
        <v>0</v>
      </c>
      <c r="V46" s="137"/>
      <c r="W46" s="41">
        <v>0</v>
      </c>
      <c r="X46" s="137"/>
      <c r="Y46" s="41">
        <v>0</v>
      </c>
      <c r="Z46" s="137"/>
      <c r="AA46" s="41">
        <v>0</v>
      </c>
      <c r="AB46" s="41"/>
      <c r="AC46" s="41">
        <v>0</v>
      </c>
      <c r="AD46" s="41"/>
      <c r="AE46" s="41">
        <v>0</v>
      </c>
      <c r="AF46" s="137"/>
      <c r="AG46" s="41">
        <v>0</v>
      </c>
      <c r="AH46" s="137"/>
      <c r="AI46" s="41">
        <v>0</v>
      </c>
      <c r="AJ46" s="41"/>
      <c r="AK46" s="41">
        <v>0</v>
      </c>
      <c r="AL46" s="41"/>
      <c r="AM46" s="41">
        <v>0</v>
      </c>
      <c r="AN46" s="41"/>
      <c r="AO46" s="41">
        <v>0</v>
      </c>
      <c r="AP46" s="41"/>
      <c r="AQ46" s="41">
        <v>0</v>
      </c>
      <c r="AR46" s="137"/>
      <c r="AS46" s="41">
        <v>0</v>
      </c>
      <c r="AT46" s="138"/>
    </row>
    <row r="47" spans="1:46" x14ac:dyDescent="0.2">
      <c r="A47" s="33" t="s">
        <v>26</v>
      </c>
      <c r="B47" s="137"/>
      <c r="C47" s="41">
        <v>0</v>
      </c>
      <c r="D47" s="137"/>
      <c r="E47" s="41">
        <v>0</v>
      </c>
      <c r="F47" s="137"/>
      <c r="G47" s="41">
        <v>0</v>
      </c>
      <c r="H47" s="41"/>
      <c r="I47" s="41">
        <v>0</v>
      </c>
      <c r="J47" s="41"/>
      <c r="K47" s="41">
        <v>0</v>
      </c>
      <c r="L47" s="41"/>
      <c r="M47" s="41">
        <v>0</v>
      </c>
      <c r="N47" s="137"/>
      <c r="O47" s="41">
        <v>0</v>
      </c>
      <c r="P47" s="137"/>
      <c r="Q47" s="41">
        <v>0</v>
      </c>
      <c r="R47" s="137"/>
      <c r="S47" s="41">
        <v>0</v>
      </c>
      <c r="T47" s="137"/>
      <c r="U47" s="41">
        <v>0</v>
      </c>
      <c r="V47" s="137"/>
      <c r="W47" s="41">
        <v>0</v>
      </c>
      <c r="X47" s="137"/>
      <c r="Y47" s="41">
        <v>0</v>
      </c>
      <c r="Z47" s="137"/>
      <c r="AA47" s="41">
        <v>0</v>
      </c>
      <c r="AB47" s="41"/>
      <c r="AC47" s="41">
        <v>0</v>
      </c>
      <c r="AD47" s="41"/>
      <c r="AE47" s="41">
        <v>0</v>
      </c>
      <c r="AF47" s="137"/>
      <c r="AG47" s="41">
        <v>0</v>
      </c>
      <c r="AH47" s="137"/>
      <c r="AI47" s="41">
        <v>0</v>
      </c>
      <c r="AJ47" s="41"/>
      <c r="AK47" s="41">
        <v>0</v>
      </c>
      <c r="AL47" s="41"/>
      <c r="AM47" s="41">
        <v>0</v>
      </c>
      <c r="AN47" s="41"/>
      <c r="AO47" s="41">
        <v>0</v>
      </c>
      <c r="AP47" s="41"/>
      <c r="AQ47" s="41">
        <v>0</v>
      </c>
      <c r="AR47" s="137"/>
      <c r="AS47" s="41">
        <v>0</v>
      </c>
      <c r="AT47" s="138"/>
    </row>
    <row r="48" spans="1:46" x14ac:dyDescent="0.2">
      <c r="A48" s="33" t="s">
        <v>27</v>
      </c>
      <c r="B48" s="137"/>
      <c r="C48" s="41">
        <v>0</v>
      </c>
      <c r="D48" s="137"/>
      <c r="E48" s="41">
        <v>0</v>
      </c>
      <c r="F48" s="137"/>
      <c r="G48" s="41">
        <v>0</v>
      </c>
      <c r="H48" s="41"/>
      <c r="I48" s="41">
        <v>0</v>
      </c>
      <c r="J48" s="41"/>
      <c r="K48" s="41">
        <v>0</v>
      </c>
      <c r="L48" s="41"/>
      <c r="M48" s="41">
        <v>0</v>
      </c>
      <c r="N48" s="137"/>
      <c r="O48" s="41">
        <v>0</v>
      </c>
      <c r="P48" s="137"/>
      <c r="Q48" s="41">
        <v>0</v>
      </c>
      <c r="R48" s="137"/>
      <c r="S48" s="41">
        <v>0</v>
      </c>
      <c r="T48" s="137"/>
      <c r="U48" s="41">
        <v>0</v>
      </c>
      <c r="V48" s="137"/>
      <c r="W48" s="41">
        <v>0</v>
      </c>
      <c r="X48" s="137"/>
      <c r="Y48" s="41">
        <v>0</v>
      </c>
      <c r="Z48" s="137"/>
      <c r="AA48" s="41">
        <v>0</v>
      </c>
      <c r="AB48" s="41"/>
      <c r="AC48" s="41">
        <v>0</v>
      </c>
      <c r="AD48" s="41"/>
      <c r="AE48" s="41">
        <v>0</v>
      </c>
      <c r="AF48" s="137"/>
      <c r="AG48" s="41">
        <v>0</v>
      </c>
      <c r="AH48" s="137"/>
      <c r="AI48" s="41">
        <v>0</v>
      </c>
      <c r="AJ48" s="41"/>
      <c r="AK48" s="41">
        <v>0</v>
      </c>
      <c r="AL48" s="41"/>
      <c r="AM48" s="41">
        <v>0</v>
      </c>
      <c r="AN48" s="41"/>
      <c r="AO48" s="41">
        <v>0</v>
      </c>
      <c r="AP48" s="41"/>
      <c r="AQ48" s="41">
        <v>0</v>
      </c>
      <c r="AR48" s="137"/>
      <c r="AS48" s="41">
        <v>0</v>
      </c>
      <c r="AT48" s="138"/>
    </row>
    <row r="49" spans="1:50" ht="14.25" customHeight="1" x14ac:dyDescent="0.2">
      <c r="A49" s="33" t="s">
        <v>28</v>
      </c>
      <c r="B49" s="137"/>
      <c r="C49" s="41">
        <v>0</v>
      </c>
      <c r="D49" s="137"/>
      <c r="E49" s="41">
        <v>0</v>
      </c>
      <c r="F49" s="137"/>
      <c r="G49" s="41">
        <v>0</v>
      </c>
      <c r="H49" s="41"/>
      <c r="I49" s="41">
        <v>0</v>
      </c>
      <c r="J49" s="41"/>
      <c r="K49" s="41">
        <v>0</v>
      </c>
      <c r="L49" s="41"/>
      <c r="M49" s="41">
        <v>0</v>
      </c>
      <c r="N49" s="137"/>
      <c r="O49" s="41">
        <v>0</v>
      </c>
      <c r="P49" s="137"/>
      <c r="Q49" s="41">
        <v>0</v>
      </c>
      <c r="R49" s="137"/>
      <c r="S49" s="41">
        <v>0</v>
      </c>
      <c r="T49" s="137"/>
      <c r="U49" s="41">
        <v>0</v>
      </c>
      <c r="V49" s="137"/>
      <c r="W49" s="41">
        <v>0</v>
      </c>
      <c r="X49" s="137"/>
      <c r="Y49" s="41">
        <v>0</v>
      </c>
      <c r="Z49" s="137"/>
      <c r="AA49" s="41">
        <v>0</v>
      </c>
      <c r="AB49" s="41"/>
      <c r="AC49" s="41">
        <v>0</v>
      </c>
      <c r="AD49" s="41"/>
      <c r="AE49" s="41">
        <v>0</v>
      </c>
      <c r="AF49" s="137"/>
      <c r="AG49" s="41">
        <v>0</v>
      </c>
      <c r="AH49" s="137"/>
      <c r="AI49" s="41">
        <v>0</v>
      </c>
      <c r="AJ49" s="41"/>
      <c r="AK49" s="41">
        <v>0</v>
      </c>
      <c r="AL49" s="41"/>
      <c r="AM49" s="41">
        <v>0</v>
      </c>
      <c r="AN49" s="41"/>
      <c r="AO49" s="41">
        <v>0</v>
      </c>
      <c r="AP49" s="41"/>
      <c r="AQ49" s="41">
        <v>0</v>
      </c>
      <c r="AR49" s="137"/>
      <c r="AS49" s="41">
        <v>0</v>
      </c>
      <c r="AT49" s="138"/>
    </row>
    <row r="50" spans="1:50" ht="14.25" customHeight="1" x14ac:dyDescent="0.2">
      <c r="A50" s="45" t="s">
        <v>29</v>
      </c>
      <c r="B50" s="140"/>
      <c r="C50" s="46">
        <v>-3699237.6637000013</v>
      </c>
      <c r="D50" s="140"/>
      <c r="E50" s="46">
        <v>11142172.573999999</v>
      </c>
      <c r="F50" s="140"/>
      <c r="G50" s="110">
        <v>-327127.51269999996</v>
      </c>
      <c r="H50" s="111"/>
      <c r="I50" s="112">
        <v>0</v>
      </c>
      <c r="J50" s="111"/>
      <c r="K50" s="112">
        <v>0</v>
      </c>
      <c r="L50" s="111"/>
      <c r="M50" s="113">
        <v>0</v>
      </c>
      <c r="N50" s="140"/>
      <c r="O50" s="46">
        <v>450350.57660000003</v>
      </c>
      <c r="P50" s="140"/>
      <c r="Q50" s="47">
        <v>1725298.6284999996</v>
      </c>
      <c r="R50" s="140"/>
      <c r="S50" s="47">
        <v>-260698.36199999996</v>
      </c>
      <c r="T50" s="140"/>
      <c r="U50" s="47">
        <v>5408.3357999999998</v>
      </c>
      <c r="V50" s="140"/>
      <c r="W50" s="47">
        <v>8999091.8021999989</v>
      </c>
      <c r="X50" s="140"/>
      <c r="Y50" s="47">
        <v>67729.951400000078</v>
      </c>
      <c r="Z50" s="140"/>
      <c r="AA50" s="47">
        <v>-182199.61819999997</v>
      </c>
      <c r="AB50" s="140"/>
      <c r="AC50" s="47">
        <v>5370663.8297999995</v>
      </c>
      <c r="AD50" s="140"/>
      <c r="AE50" s="47">
        <v>-5588489.8358999994</v>
      </c>
      <c r="AF50" s="140"/>
      <c r="AG50" s="46">
        <v>-57817.0798</v>
      </c>
      <c r="AH50" s="140"/>
      <c r="AI50" s="46">
        <v>-8492.7148000011221</v>
      </c>
      <c r="AJ50" s="48"/>
      <c r="AK50" s="46">
        <v>-632753.7481000002</v>
      </c>
      <c r="AL50" s="48"/>
      <c r="AM50" s="46">
        <v>12377.7945</v>
      </c>
      <c r="AN50" s="48"/>
      <c r="AO50" s="46">
        <v>-1037150.4557</v>
      </c>
      <c r="AP50" s="48"/>
      <c r="AQ50" s="46">
        <v>-558970.44839999988</v>
      </c>
      <c r="AR50" s="140"/>
      <c r="AS50" s="46">
        <v>15420156.053499995</v>
      </c>
      <c r="AT50" s="138"/>
    </row>
    <row r="51" spans="1:50" ht="14.25" customHeight="1" x14ac:dyDescent="0.2">
      <c r="A51" s="33" t="s">
        <v>30</v>
      </c>
      <c r="B51" s="137"/>
      <c r="C51" s="40">
        <v>0</v>
      </c>
      <c r="D51" s="137"/>
      <c r="E51" s="40">
        <v>0</v>
      </c>
      <c r="F51" s="137"/>
      <c r="G51" s="106">
        <v>0</v>
      </c>
      <c r="H51" s="107"/>
      <c r="I51" s="108">
        <v>0</v>
      </c>
      <c r="J51" s="107"/>
      <c r="K51" s="108">
        <v>0</v>
      </c>
      <c r="L51" s="107"/>
      <c r="M51" s="109">
        <v>0</v>
      </c>
      <c r="N51" s="137"/>
      <c r="O51" s="40">
        <v>0</v>
      </c>
      <c r="P51" s="137"/>
      <c r="Q51" s="40">
        <v>0</v>
      </c>
      <c r="R51" s="137"/>
      <c r="S51" s="40">
        <v>0</v>
      </c>
      <c r="T51" s="137"/>
      <c r="U51" s="40">
        <v>0</v>
      </c>
      <c r="V51" s="137"/>
      <c r="W51" s="40">
        <v>0</v>
      </c>
      <c r="X51" s="137"/>
      <c r="Y51" s="40">
        <v>0</v>
      </c>
      <c r="Z51" s="137"/>
      <c r="AA51" s="40">
        <v>0</v>
      </c>
      <c r="AB51" s="137"/>
      <c r="AC51" s="40">
        <v>0</v>
      </c>
      <c r="AD51" s="137"/>
      <c r="AE51" s="40">
        <v>0</v>
      </c>
      <c r="AF51" s="137"/>
      <c r="AG51" s="40">
        <v>0</v>
      </c>
      <c r="AH51" s="137"/>
      <c r="AI51" s="40">
        <v>0</v>
      </c>
      <c r="AJ51" s="41"/>
      <c r="AK51" s="40">
        <v>0</v>
      </c>
      <c r="AL51" s="41"/>
      <c r="AM51" s="40">
        <v>0</v>
      </c>
      <c r="AN51" s="41"/>
      <c r="AO51" s="40">
        <v>0</v>
      </c>
      <c r="AP51" s="41"/>
      <c r="AQ51" s="40">
        <v>0</v>
      </c>
      <c r="AR51" s="137"/>
      <c r="AS51" s="46">
        <v>0</v>
      </c>
      <c r="AT51" s="138"/>
    </row>
    <row r="52" spans="1:50" x14ac:dyDescent="0.2">
      <c r="A52" s="33" t="s">
        <v>31</v>
      </c>
      <c r="B52" s="137"/>
      <c r="C52" s="40">
        <v>-743.57140000000027</v>
      </c>
      <c r="D52" s="137"/>
      <c r="E52" s="40">
        <v>6920.9861000000001</v>
      </c>
      <c r="F52" s="137"/>
      <c r="G52" s="106">
        <v>53.806999999999995</v>
      </c>
      <c r="H52" s="107"/>
      <c r="I52" s="108">
        <v>0</v>
      </c>
      <c r="J52" s="107"/>
      <c r="K52" s="108">
        <v>0</v>
      </c>
      <c r="L52" s="107"/>
      <c r="M52" s="109">
        <v>0</v>
      </c>
      <c r="N52" s="137"/>
      <c r="O52" s="40">
        <v>21.566100000000002</v>
      </c>
      <c r="P52" s="137"/>
      <c r="Q52" s="40">
        <v>-118.08899999999996</v>
      </c>
      <c r="R52" s="137"/>
      <c r="S52" s="40">
        <v>-4.7921999999999843</v>
      </c>
      <c r="T52" s="137"/>
      <c r="U52" s="40">
        <v>-1.719999999999999E-2</v>
      </c>
      <c r="V52" s="137"/>
      <c r="W52" s="40">
        <v>3024.4955999999997</v>
      </c>
      <c r="X52" s="137"/>
      <c r="Y52" s="40">
        <v>11.024500000000002</v>
      </c>
      <c r="Z52" s="137"/>
      <c r="AA52" s="40">
        <v>54.679299999999998</v>
      </c>
      <c r="AB52" s="137"/>
      <c r="AC52" s="40">
        <v>-2418.2396999999996</v>
      </c>
      <c r="AD52" s="137"/>
      <c r="AE52" s="40">
        <v>117.98140000000002</v>
      </c>
      <c r="AF52" s="137"/>
      <c r="AG52" s="40">
        <v>3.5115000000000003</v>
      </c>
      <c r="AH52" s="137"/>
      <c r="AI52" s="40">
        <v>-1662.9786000000004</v>
      </c>
      <c r="AJ52" s="41"/>
      <c r="AK52" s="40">
        <v>-3.2080000000000006</v>
      </c>
      <c r="AL52" s="41"/>
      <c r="AM52" s="40">
        <v>-0.18729999999999999</v>
      </c>
      <c r="AN52" s="41"/>
      <c r="AO52" s="40">
        <v>-2352.5526</v>
      </c>
      <c r="AP52" s="41"/>
      <c r="AQ52" s="40">
        <v>32.150500000000001</v>
      </c>
      <c r="AR52" s="137"/>
      <c r="AS52" s="46">
        <v>2936.5659999999975</v>
      </c>
      <c r="AT52" s="138"/>
    </row>
    <row r="53" spans="1:50" x14ac:dyDescent="0.2">
      <c r="A53" s="45" t="s">
        <v>32</v>
      </c>
      <c r="B53" s="141"/>
      <c r="C53" s="46">
        <v>-3699981.2351000011</v>
      </c>
      <c r="D53" s="141"/>
      <c r="E53" s="46">
        <v>11149093.560099998</v>
      </c>
      <c r="F53" s="141"/>
      <c r="G53" s="110">
        <v>-327073.70569999999</v>
      </c>
      <c r="H53" s="111"/>
      <c r="I53" s="112">
        <v>0</v>
      </c>
      <c r="J53" s="111"/>
      <c r="K53" s="112">
        <v>0</v>
      </c>
      <c r="L53" s="111"/>
      <c r="M53" s="113">
        <v>0</v>
      </c>
      <c r="N53" s="141"/>
      <c r="O53" s="46">
        <v>450372.14270000003</v>
      </c>
      <c r="P53" s="141"/>
      <c r="Q53" s="47">
        <v>1725180.5394999997</v>
      </c>
      <c r="R53" s="141"/>
      <c r="S53" s="47">
        <v>-260703.15419999996</v>
      </c>
      <c r="T53" s="141"/>
      <c r="U53" s="47">
        <v>5408.3185999999996</v>
      </c>
      <c r="V53" s="141"/>
      <c r="W53" s="47">
        <v>9002116.2977999989</v>
      </c>
      <c r="X53" s="141"/>
      <c r="Y53" s="47">
        <v>67740.975900000078</v>
      </c>
      <c r="Z53" s="141"/>
      <c r="AA53" s="47">
        <v>-182144.93889999998</v>
      </c>
      <c r="AB53" s="141"/>
      <c r="AC53" s="47">
        <v>5368245.5900999997</v>
      </c>
      <c r="AD53" s="141"/>
      <c r="AE53" s="47">
        <v>-5588371.8544999994</v>
      </c>
      <c r="AF53" s="141"/>
      <c r="AG53" s="46">
        <v>-57813.568299999999</v>
      </c>
      <c r="AH53" s="141"/>
      <c r="AI53" s="46">
        <v>134219.30659999888</v>
      </c>
      <c r="AJ53" s="48"/>
      <c r="AK53" s="46">
        <v>-632756.95610000018</v>
      </c>
      <c r="AL53" s="48"/>
      <c r="AM53" s="46">
        <v>12377.6072</v>
      </c>
      <c r="AN53" s="48"/>
      <c r="AO53" s="46">
        <v>-1039503.0083000001</v>
      </c>
      <c r="AP53" s="48"/>
      <c r="AQ53" s="46">
        <v>-558938.29789999989</v>
      </c>
      <c r="AR53" s="141"/>
      <c r="AS53" s="46">
        <v>15567467.619499994</v>
      </c>
      <c r="AT53" s="138"/>
    </row>
    <row r="54" spans="1:50" s="49" customFormat="1" x14ac:dyDescent="0.2">
      <c r="A54" s="49" t="s">
        <v>33</v>
      </c>
      <c r="B54" s="142"/>
      <c r="C54" s="50">
        <v>-3699237.6637000013</v>
      </c>
      <c r="D54" s="142"/>
      <c r="E54" s="50">
        <v>11142172.573999999</v>
      </c>
      <c r="F54" s="142"/>
      <c r="G54" s="50">
        <v>-327127.51269999996</v>
      </c>
      <c r="H54" s="99"/>
      <c r="I54" s="50">
        <v>0</v>
      </c>
      <c r="J54" s="99"/>
      <c r="K54" s="50">
        <v>0</v>
      </c>
      <c r="L54" s="99"/>
      <c r="M54" s="50">
        <v>0</v>
      </c>
      <c r="N54" s="142"/>
      <c r="O54" s="50">
        <v>450350.57660000003</v>
      </c>
      <c r="P54" s="142"/>
      <c r="Q54" s="50">
        <v>1725298.6284999996</v>
      </c>
      <c r="R54" s="142"/>
      <c r="S54" s="50">
        <v>-260698.36199999996</v>
      </c>
      <c r="T54" s="142"/>
      <c r="U54" s="50">
        <v>5408.3357999999998</v>
      </c>
      <c r="V54" s="142"/>
      <c r="W54" s="50">
        <v>8999091.8021999989</v>
      </c>
      <c r="X54" s="142"/>
      <c r="Y54" s="50">
        <v>67729.951400000078</v>
      </c>
      <c r="Z54" s="142"/>
      <c r="AA54" s="50">
        <v>-182199.61819999997</v>
      </c>
      <c r="AB54" s="50"/>
      <c r="AC54" s="50">
        <v>5370663.8297999995</v>
      </c>
      <c r="AD54" s="50"/>
      <c r="AE54" s="50">
        <v>-5588489.8358999994</v>
      </c>
      <c r="AF54" s="142"/>
      <c r="AG54" s="50">
        <v>-57817.0798</v>
      </c>
      <c r="AH54" s="142"/>
      <c r="AI54" s="50">
        <v>-8492.7148000011221</v>
      </c>
      <c r="AJ54" s="50"/>
      <c r="AK54" s="50">
        <v>-632753.7481000002</v>
      </c>
      <c r="AL54" s="50"/>
      <c r="AM54" s="50">
        <v>12377.7945</v>
      </c>
      <c r="AN54" s="99"/>
      <c r="AO54" s="50">
        <v>-1037150.4557</v>
      </c>
      <c r="AP54" s="50"/>
      <c r="AQ54" s="50">
        <v>-558970.44839999988</v>
      </c>
      <c r="AR54" s="142"/>
      <c r="AS54" s="50">
        <v>15420156.053499995</v>
      </c>
      <c r="AT54" s="143"/>
      <c r="AU54" s="51"/>
      <c r="AV54" s="52"/>
      <c r="AW54" s="52"/>
      <c r="AX54" s="52"/>
    </row>
    <row r="55" spans="1:50" ht="13.5" x14ac:dyDescent="0.25">
      <c r="A55" s="39">
        <f>A4</f>
        <v>36983</v>
      </c>
      <c r="U55" s="3"/>
      <c r="V55" s="125"/>
      <c r="W55" s="3"/>
      <c r="X55" s="125"/>
      <c r="Y55" s="3"/>
      <c r="Z55" s="125"/>
      <c r="AA55" s="3"/>
      <c r="AN55" s="63"/>
      <c r="AT55" s="138"/>
    </row>
    <row r="56" spans="1:50" x14ac:dyDescent="0.2">
      <c r="A56" s="33" t="s">
        <v>34</v>
      </c>
      <c r="B56" s="137"/>
      <c r="C56" s="40">
        <v>-1591389.8459999999</v>
      </c>
      <c r="D56" s="137"/>
      <c r="E56" s="40">
        <v>40170338.028099999</v>
      </c>
      <c r="F56" s="137"/>
      <c r="G56" s="40">
        <v>-1126906.0939</v>
      </c>
      <c r="H56" s="41"/>
      <c r="I56" s="40">
        <v>0</v>
      </c>
      <c r="J56" s="41"/>
      <c r="K56" s="40">
        <v>0</v>
      </c>
      <c r="L56" s="41"/>
      <c r="M56" s="40">
        <v>0</v>
      </c>
      <c r="N56" s="137"/>
      <c r="O56" s="40">
        <v>609634.42790000001</v>
      </c>
      <c r="P56" s="137"/>
      <c r="Q56" s="40">
        <v>7229140.2972999997</v>
      </c>
      <c r="R56" s="137"/>
      <c r="S56" s="40">
        <v>-271783.69579999999</v>
      </c>
      <c r="T56" s="137"/>
      <c r="U56" s="40">
        <v>23417.477200000001</v>
      </c>
      <c r="V56" s="137"/>
      <c r="W56" s="40">
        <v>25651240.1655</v>
      </c>
      <c r="X56" s="137"/>
      <c r="Y56" s="40">
        <v>661600</v>
      </c>
      <c r="Z56" s="137"/>
      <c r="AA56" s="40">
        <v>-1290626.4124</v>
      </c>
      <c r="AB56" s="41"/>
      <c r="AC56" s="40">
        <v>12805859.2893</v>
      </c>
      <c r="AD56" s="41"/>
      <c r="AE56" s="40">
        <v>-5330188.9101999998</v>
      </c>
      <c r="AF56" s="137"/>
      <c r="AG56" s="40">
        <v>-269105.2414</v>
      </c>
      <c r="AH56" s="137"/>
      <c r="AI56" s="40">
        <v>10008165.880799999</v>
      </c>
      <c r="AJ56" s="41"/>
      <c r="AK56" s="40">
        <v>-334038.73820000002</v>
      </c>
      <c r="AL56" s="41"/>
      <c r="AM56" s="40">
        <v>-3367.1950000000002</v>
      </c>
      <c r="AN56" s="41"/>
      <c r="AO56" s="40">
        <v>-255070.4964</v>
      </c>
      <c r="AP56" s="41"/>
      <c r="AQ56" s="40">
        <v>-284135.71649999998</v>
      </c>
      <c r="AR56" s="137"/>
      <c r="AS56" s="46">
        <v>86402783.220300004</v>
      </c>
      <c r="AT56" s="138"/>
    </row>
    <row r="57" spans="1:50" x14ac:dyDescent="0.2">
      <c r="A57" s="33" t="s">
        <v>35</v>
      </c>
      <c r="B57" s="137"/>
      <c r="C57" s="40">
        <v>1080.2997999999998</v>
      </c>
      <c r="D57" s="137"/>
      <c r="E57" s="40">
        <v>69757.001300000004</v>
      </c>
      <c r="F57" s="137"/>
      <c r="G57" s="40">
        <v>-988.55810000000008</v>
      </c>
      <c r="H57" s="41"/>
      <c r="I57" s="40">
        <v>0</v>
      </c>
      <c r="J57" s="41"/>
      <c r="K57" s="40">
        <v>0</v>
      </c>
      <c r="L57" s="41"/>
      <c r="M57" s="40">
        <v>0</v>
      </c>
      <c r="N57" s="137"/>
      <c r="O57" s="40">
        <v>52.6158</v>
      </c>
      <c r="P57" s="137"/>
      <c r="Q57" s="40">
        <v>16229.6497</v>
      </c>
      <c r="R57" s="137"/>
      <c r="S57" s="40">
        <v>-38.507000000000005</v>
      </c>
      <c r="T57" s="137"/>
      <c r="U57" s="40">
        <v>0.90370000000000006</v>
      </c>
      <c r="V57" s="137"/>
      <c r="W57" s="40">
        <v>30427.454499999996</v>
      </c>
      <c r="X57" s="137"/>
      <c r="Y57" s="40">
        <v>-1.6518000000000002</v>
      </c>
      <c r="Z57" s="137"/>
      <c r="AA57" s="40">
        <v>-707.38589999999999</v>
      </c>
      <c r="AB57" s="41"/>
      <c r="AC57" s="40">
        <v>40615.321000000004</v>
      </c>
      <c r="AD57" s="41"/>
      <c r="AE57" s="40">
        <v>-229.96090000000004</v>
      </c>
      <c r="AF57" s="137"/>
      <c r="AG57" s="40">
        <v>-241.01430000000002</v>
      </c>
      <c r="AH57" s="137"/>
      <c r="AI57" s="40">
        <v>19573.803199999998</v>
      </c>
      <c r="AJ57" s="41"/>
      <c r="AK57" s="40">
        <v>-76.852599999999995</v>
      </c>
      <c r="AL57" s="41"/>
      <c r="AM57" s="40">
        <v>1.9292</v>
      </c>
      <c r="AN57" s="41"/>
      <c r="AO57" s="40">
        <v>-257.82869999999974</v>
      </c>
      <c r="AP57" s="41"/>
      <c r="AQ57" s="40">
        <v>-0.47370000000000007</v>
      </c>
      <c r="AR57" s="137"/>
      <c r="AS57" s="46">
        <v>175196.74519999995</v>
      </c>
      <c r="AT57" s="138"/>
    </row>
    <row r="58" spans="1:50" x14ac:dyDescent="0.2">
      <c r="A58" s="33" t="s">
        <v>36</v>
      </c>
      <c r="B58" s="137"/>
      <c r="C58" s="40">
        <v>-108.97309999999972</v>
      </c>
      <c r="D58" s="137"/>
      <c r="E58" s="40">
        <v>89635.772799999992</v>
      </c>
      <c r="F58" s="137"/>
      <c r="G58" s="40">
        <v>-2414.8300999999997</v>
      </c>
      <c r="H58" s="41"/>
      <c r="I58" s="40">
        <v>0</v>
      </c>
      <c r="J58" s="41"/>
      <c r="K58" s="40">
        <v>0</v>
      </c>
      <c r="L58" s="41"/>
      <c r="M58" s="40">
        <v>0</v>
      </c>
      <c r="N58" s="137"/>
      <c r="O58" s="40">
        <v>247.16180000000003</v>
      </c>
      <c r="P58" s="137"/>
      <c r="Q58" s="40">
        <v>21085.031300000002</v>
      </c>
      <c r="R58" s="137"/>
      <c r="S58" s="40">
        <v>-70.027600000000007</v>
      </c>
      <c r="T58" s="137"/>
      <c r="U58" s="40">
        <v>13.253</v>
      </c>
      <c r="V58" s="137"/>
      <c r="W58" s="40">
        <v>51061.904999999999</v>
      </c>
      <c r="X58" s="137"/>
      <c r="Y58" s="40">
        <v>170.67590000000001</v>
      </c>
      <c r="Z58" s="137"/>
      <c r="AA58" s="40">
        <v>-3121.3194000000003</v>
      </c>
      <c r="AB58" s="41"/>
      <c r="AC58" s="40">
        <v>50783.002499999995</v>
      </c>
      <c r="AD58" s="41"/>
      <c r="AE58" s="40">
        <v>-82.432500000000005</v>
      </c>
      <c r="AF58" s="137"/>
      <c r="AG58" s="40">
        <v>-674.01049999999998</v>
      </c>
      <c r="AH58" s="137"/>
      <c r="AI58" s="40">
        <v>24477.535799999998</v>
      </c>
      <c r="AJ58" s="41"/>
      <c r="AK58" s="40">
        <v>54.870999999999995</v>
      </c>
      <c r="AL58" s="41"/>
      <c r="AM58" s="40">
        <v>-1.1048999999999998</v>
      </c>
      <c r="AN58" s="41"/>
      <c r="AO58" s="40">
        <v>6240.2545000000009</v>
      </c>
      <c r="AP58" s="41"/>
      <c r="AQ58" s="40">
        <v>79.556600000000003</v>
      </c>
      <c r="AR58" s="137"/>
      <c r="AS58" s="46">
        <v>237376.32210000002</v>
      </c>
      <c r="AT58" s="138"/>
    </row>
    <row r="59" spans="1:50" x14ac:dyDescent="0.2">
      <c r="A59" s="33"/>
      <c r="B59" s="137"/>
      <c r="C59" s="41"/>
      <c r="D59" s="137"/>
      <c r="E59" s="41"/>
      <c r="F59" s="137"/>
      <c r="G59" s="41"/>
      <c r="H59" s="41"/>
      <c r="I59" s="41"/>
      <c r="J59" s="41"/>
      <c r="K59" s="41"/>
      <c r="L59" s="41"/>
      <c r="M59" s="41"/>
      <c r="N59" s="137"/>
      <c r="O59" s="41"/>
      <c r="P59" s="137"/>
      <c r="Q59" s="41"/>
      <c r="R59" s="137"/>
      <c r="S59" s="41"/>
      <c r="T59" s="137"/>
      <c r="U59" s="41"/>
      <c r="V59" s="137"/>
      <c r="W59" s="41"/>
      <c r="X59" s="137"/>
      <c r="Y59" s="41"/>
      <c r="Z59" s="137"/>
      <c r="AA59" s="41"/>
      <c r="AB59" s="41"/>
      <c r="AC59" s="41"/>
      <c r="AD59" s="41"/>
      <c r="AE59" s="41"/>
      <c r="AF59" s="137"/>
      <c r="AG59" s="41"/>
      <c r="AH59" s="137"/>
      <c r="AI59" s="41"/>
      <c r="AJ59" s="41"/>
      <c r="AK59" s="41"/>
      <c r="AL59" s="41"/>
      <c r="AM59" s="41"/>
      <c r="AN59" s="41"/>
      <c r="AO59" s="41"/>
      <c r="AP59" s="41"/>
      <c r="AQ59" s="41"/>
      <c r="AR59" s="137"/>
      <c r="AS59" s="53"/>
      <c r="AT59" s="138"/>
    </row>
    <row r="60" spans="1:50" x14ac:dyDescent="0.2">
      <c r="A60" s="33" t="s">
        <v>37</v>
      </c>
      <c r="B60" s="137"/>
      <c r="C60" s="40">
        <v>-1591389.8459999999</v>
      </c>
      <c r="D60" s="137"/>
      <c r="E60" s="40">
        <v>40170338.028099999</v>
      </c>
      <c r="F60" s="137"/>
      <c r="G60" s="40">
        <v>-1126906.0939</v>
      </c>
      <c r="H60" s="41"/>
      <c r="I60" s="40">
        <v>0</v>
      </c>
      <c r="J60" s="41"/>
      <c r="K60" s="40">
        <v>0</v>
      </c>
      <c r="L60" s="41"/>
      <c r="M60" s="40">
        <v>0</v>
      </c>
      <c r="N60" s="137"/>
      <c r="O60" s="40">
        <v>609634.42790000001</v>
      </c>
      <c r="P60" s="137"/>
      <c r="Q60" s="40">
        <v>7229140.2972999997</v>
      </c>
      <c r="R60" s="137"/>
      <c r="S60" s="40">
        <v>-271783.69579999999</v>
      </c>
      <c r="T60" s="137"/>
      <c r="U60" s="40">
        <v>23417.477200000001</v>
      </c>
      <c r="V60" s="137"/>
      <c r="W60" s="40">
        <v>25651240.1655</v>
      </c>
      <c r="X60" s="137"/>
      <c r="Y60" s="40">
        <v>661600</v>
      </c>
      <c r="Z60" s="137"/>
      <c r="AA60" s="40">
        <v>-1290626.4124</v>
      </c>
      <c r="AB60" s="41"/>
      <c r="AC60" s="40">
        <v>12805859.2893</v>
      </c>
      <c r="AD60" s="41"/>
      <c r="AE60" s="40">
        <v>-5330188.9101999998</v>
      </c>
      <c r="AF60" s="137"/>
      <c r="AG60" s="40">
        <v>-269105.2414</v>
      </c>
      <c r="AH60" s="137"/>
      <c r="AI60" s="40">
        <v>10008165.880799999</v>
      </c>
      <c r="AJ60" s="41"/>
      <c r="AK60" s="40">
        <v>-334038.73820000002</v>
      </c>
      <c r="AL60" s="41"/>
      <c r="AM60" s="40">
        <v>-3367.1950000000002</v>
      </c>
      <c r="AN60" s="41"/>
      <c r="AO60" s="40">
        <v>-255070.4964</v>
      </c>
      <c r="AP60" s="41"/>
      <c r="AQ60" s="40">
        <v>-284135.71649999998</v>
      </c>
      <c r="AR60" s="137"/>
      <c r="AS60" s="46">
        <v>86402783.220300004</v>
      </c>
      <c r="AT60" s="138"/>
    </row>
    <row r="61" spans="1:50" x14ac:dyDescent="0.2">
      <c r="A61" s="33" t="s">
        <v>38</v>
      </c>
      <c r="B61" s="137">
        <f>C34+C51-C61</f>
        <v>0</v>
      </c>
      <c r="C61" s="40">
        <v>0</v>
      </c>
      <c r="D61" s="137">
        <v>0</v>
      </c>
      <c r="E61" s="40">
        <v>0</v>
      </c>
      <c r="F61" s="137">
        <v>0</v>
      </c>
      <c r="G61" s="40">
        <v>0</v>
      </c>
      <c r="H61" s="41"/>
      <c r="I61" s="40">
        <v>0</v>
      </c>
      <c r="J61" s="41"/>
      <c r="K61" s="40">
        <v>0</v>
      </c>
      <c r="L61" s="41"/>
      <c r="M61" s="40">
        <v>0</v>
      </c>
      <c r="N61" s="137"/>
      <c r="O61" s="40">
        <v>0</v>
      </c>
      <c r="P61" s="137">
        <v>0</v>
      </c>
      <c r="Q61" s="40">
        <v>0</v>
      </c>
      <c r="R61" s="137">
        <v>0</v>
      </c>
      <c r="S61" s="40">
        <v>0</v>
      </c>
      <c r="T61" s="137">
        <v>0</v>
      </c>
      <c r="U61" s="40">
        <v>0</v>
      </c>
      <c r="V61" s="137">
        <v>0</v>
      </c>
      <c r="W61" s="40">
        <v>0</v>
      </c>
      <c r="X61" s="137">
        <v>0</v>
      </c>
      <c r="Y61" s="40">
        <v>0</v>
      </c>
      <c r="Z61" s="137">
        <v>0</v>
      </c>
      <c r="AA61" s="40">
        <v>0</v>
      </c>
      <c r="AB61" s="137">
        <v>0</v>
      </c>
      <c r="AC61" s="40">
        <v>0</v>
      </c>
      <c r="AD61" s="41"/>
      <c r="AE61" s="40">
        <v>0</v>
      </c>
      <c r="AF61" s="137">
        <v>0</v>
      </c>
      <c r="AG61" s="40">
        <v>0</v>
      </c>
      <c r="AH61" s="137">
        <v>0</v>
      </c>
      <c r="AI61" s="40">
        <v>0</v>
      </c>
      <c r="AJ61" s="137">
        <v>0</v>
      </c>
      <c r="AK61" s="40">
        <v>0</v>
      </c>
      <c r="AL61" s="41"/>
      <c r="AM61" s="40">
        <v>0</v>
      </c>
      <c r="AN61" s="41"/>
      <c r="AO61" s="40">
        <v>0</v>
      </c>
      <c r="AP61" s="41"/>
      <c r="AQ61" s="40">
        <v>0</v>
      </c>
      <c r="AR61" s="137"/>
      <c r="AS61" s="46">
        <v>0</v>
      </c>
      <c r="AT61" s="138"/>
    </row>
    <row r="62" spans="1:50" x14ac:dyDescent="0.2">
      <c r="A62" s="33" t="s">
        <v>39</v>
      </c>
      <c r="B62" s="137"/>
      <c r="C62" s="40">
        <v>66865552.436533324</v>
      </c>
      <c r="D62" s="137"/>
      <c r="E62" s="40">
        <v>138992501.41793334</v>
      </c>
      <c r="F62" s="137"/>
      <c r="G62" s="40">
        <v>-27230415.598766666</v>
      </c>
      <c r="H62" s="41"/>
      <c r="I62" s="40">
        <v>0</v>
      </c>
      <c r="J62" s="41"/>
      <c r="K62" s="40">
        <v>0</v>
      </c>
      <c r="L62" s="41"/>
      <c r="M62" s="40">
        <v>0</v>
      </c>
      <c r="N62" s="137"/>
      <c r="O62" s="40">
        <v>-46564.269866667106</v>
      </c>
      <c r="P62" s="137"/>
      <c r="Q62" s="40">
        <v>19399399.557833333</v>
      </c>
      <c r="R62" s="137"/>
      <c r="S62" s="40">
        <v>419684.45403333334</v>
      </c>
      <c r="T62" s="137"/>
      <c r="U62" s="40">
        <v>-693389.97460000019</v>
      </c>
      <c r="V62" s="137"/>
      <c r="W62" s="40">
        <v>40131571.353799999</v>
      </c>
      <c r="X62" s="137"/>
      <c r="Y62" s="40">
        <v>2138012.9321000003</v>
      </c>
      <c r="Z62" s="137"/>
      <c r="AA62" s="40">
        <v>-1020751.5707666663</v>
      </c>
      <c r="AB62" s="137"/>
      <c r="AC62" s="40">
        <v>16590009.847833335</v>
      </c>
      <c r="AD62" s="41"/>
      <c r="AE62" s="40">
        <v>-9311095.5205666665</v>
      </c>
      <c r="AF62" s="137"/>
      <c r="AG62" s="40">
        <v>-1401344.0562666666</v>
      </c>
      <c r="AH62" s="137"/>
      <c r="AI62" s="40">
        <v>13591539.313533334</v>
      </c>
      <c r="AJ62" s="137"/>
      <c r="AK62" s="40">
        <v>4038566.9890333335</v>
      </c>
      <c r="AL62" s="41"/>
      <c r="AM62" s="40">
        <v>-103895.84699999999</v>
      </c>
      <c r="AN62" s="41"/>
      <c r="AO62" s="40">
        <v>2246552.9201000002</v>
      </c>
      <c r="AP62" s="41"/>
      <c r="AQ62" s="40">
        <v>-357887.71739999996</v>
      </c>
      <c r="AR62" s="137"/>
      <c r="AS62" s="46">
        <v>264248046.66750005</v>
      </c>
      <c r="AT62" s="138"/>
    </row>
    <row r="63" spans="1:50" x14ac:dyDescent="0.2">
      <c r="A63" s="24" t="s">
        <v>40</v>
      </c>
      <c r="B63" s="137">
        <f>C63-SUM(C60:C62)+('[1]Roll-1'!B67/1000)*0</f>
        <v>7.4505805969238281E-9</v>
      </c>
      <c r="C63" s="40">
        <v>65274162.590533331</v>
      </c>
      <c r="D63" s="137">
        <v>-2.9802322387695313E-8</v>
      </c>
      <c r="E63" s="40">
        <v>179162839.44603333</v>
      </c>
      <c r="F63" s="137">
        <v>0</v>
      </c>
      <c r="G63" s="40">
        <v>-28357321.692666665</v>
      </c>
      <c r="H63" s="41"/>
      <c r="I63" s="40">
        <v>0</v>
      </c>
      <c r="J63" s="41"/>
      <c r="K63" s="40">
        <v>0</v>
      </c>
      <c r="L63" s="41"/>
      <c r="M63" s="40">
        <v>0</v>
      </c>
      <c r="N63" s="137"/>
      <c r="O63" s="40">
        <v>563070.15803333302</v>
      </c>
      <c r="P63" s="137">
        <v>0</v>
      </c>
      <c r="Q63" s="40">
        <v>26628539.855133332</v>
      </c>
      <c r="R63" s="137">
        <v>2.9103830456733704E-11</v>
      </c>
      <c r="S63" s="40">
        <v>147900.75823333338</v>
      </c>
      <c r="T63" s="137">
        <v>1.1641532182693481E-10</v>
      </c>
      <c r="U63" s="40">
        <v>-669972.49740000011</v>
      </c>
      <c r="V63" s="137">
        <v>-7.4505805969238281E-9</v>
      </c>
      <c r="W63" s="40">
        <v>65782811.519299991</v>
      </c>
      <c r="X63" s="137">
        <v>0</v>
      </c>
      <c r="Y63" s="40">
        <v>2799612.9321000003</v>
      </c>
      <c r="Z63" s="137">
        <v>0</v>
      </c>
      <c r="AA63" s="40">
        <v>-2311377.9831666662</v>
      </c>
      <c r="AB63" s="137">
        <v>0</v>
      </c>
      <c r="AC63" s="40">
        <v>29395869.137133338</v>
      </c>
      <c r="AD63" s="41"/>
      <c r="AE63" s="40">
        <v>-14641284.430766666</v>
      </c>
      <c r="AF63" s="137">
        <v>0</v>
      </c>
      <c r="AG63" s="40">
        <v>-1670449.2976666666</v>
      </c>
      <c r="AH63" s="137">
        <v>0</v>
      </c>
      <c r="AI63" s="40">
        <v>23599705.194333334</v>
      </c>
      <c r="AJ63" s="137">
        <v>9.3132257461547852E-10</v>
      </c>
      <c r="AK63" s="40">
        <v>3704528.2508333344</v>
      </c>
      <c r="AL63" s="41"/>
      <c r="AM63" s="40">
        <v>-107263.042</v>
      </c>
      <c r="AN63" s="41"/>
      <c r="AO63" s="40">
        <v>1991482.4236999999</v>
      </c>
      <c r="AP63" s="41"/>
      <c r="AQ63" s="40">
        <v>-642023.43389999983</v>
      </c>
      <c r="AR63" s="137"/>
      <c r="AS63" s="46">
        <v>350650829.88780004</v>
      </c>
      <c r="AT63" s="138"/>
    </row>
    <row r="64" spans="1:50" x14ac:dyDescent="0.2">
      <c r="B64" s="137"/>
      <c r="D64" s="137"/>
      <c r="F64" s="137"/>
      <c r="H64" s="63"/>
      <c r="I64" s="3"/>
      <c r="J64" s="63"/>
      <c r="K64" s="3"/>
      <c r="L64" s="63"/>
      <c r="M64" s="3"/>
      <c r="N64" s="137"/>
      <c r="P64" s="137"/>
      <c r="R64" s="137"/>
      <c r="T64" s="137"/>
      <c r="U64" s="3"/>
      <c r="V64" s="137"/>
      <c r="W64" s="3"/>
      <c r="X64" s="137"/>
      <c r="Y64" s="3"/>
      <c r="Z64" s="137"/>
      <c r="AA64" s="3"/>
      <c r="AB64" s="137"/>
      <c r="AF64" s="137"/>
      <c r="AH64" s="137"/>
      <c r="AJ64" s="137"/>
      <c r="AN64" s="63"/>
      <c r="AR64" s="137"/>
      <c r="AS64" s="54"/>
      <c r="AT64" s="138"/>
    </row>
    <row r="65" spans="1:51" ht="13.5" x14ac:dyDescent="0.25">
      <c r="A65" s="55" t="s">
        <v>99</v>
      </c>
      <c r="H65" s="63"/>
      <c r="I65" s="3"/>
      <c r="J65" s="63"/>
      <c r="K65" s="3"/>
      <c r="L65" s="63"/>
      <c r="M65" s="3"/>
      <c r="U65" s="3"/>
      <c r="V65" s="125"/>
      <c r="W65" s="3"/>
      <c r="X65" s="125"/>
      <c r="Y65" s="3"/>
      <c r="Z65" s="125"/>
      <c r="AA65" s="3"/>
      <c r="AB65" s="125"/>
      <c r="AJ65" s="125"/>
      <c r="AN65" s="63"/>
      <c r="AS65" s="54"/>
      <c r="AT65" s="138"/>
      <c r="AY65" s="56"/>
    </row>
    <row r="66" spans="1:51" x14ac:dyDescent="0.2">
      <c r="A66" s="24" t="s">
        <v>40</v>
      </c>
      <c r="B66" s="137"/>
      <c r="C66" s="40">
        <v>69122773.333333328</v>
      </c>
      <c r="D66" s="137"/>
      <c r="E66" s="40">
        <v>154612832.33333334</v>
      </c>
      <c r="F66" s="137"/>
      <c r="G66" s="40">
        <v>-19674605.666666668</v>
      </c>
      <c r="H66" s="41"/>
      <c r="I66" s="40">
        <v>0</v>
      </c>
      <c r="J66" s="41"/>
      <c r="K66" s="40">
        <v>0</v>
      </c>
      <c r="L66" s="41"/>
      <c r="M66" s="40">
        <v>0</v>
      </c>
      <c r="N66" s="137"/>
      <c r="O66" s="40">
        <v>14987.333333333372</v>
      </c>
      <c r="P66" s="137"/>
      <c r="Q66" s="40">
        <v>21479265.333333332</v>
      </c>
      <c r="R66" s="137"/>
      <c r="S66" s="40">
        <v>649747.33333333337</v>
      </c>
      <c r="T66" s="137"/>
      <c r="U66" s="40">
        <v>110544</v>
      </c>
      <c r="V66" s="137"/>
      <c r="W66" s="40">
        <v>38879522</v>
      </c>
      <c r="X66" s="137"/>
      <c r="Y66" s="40">
        <v>3308934</v>
      </c>
      <c r="Z66" s="137"/>
      <c r="AA66" s="40">
        <v>1578676.3333333335</v>
      </c>
      <c r="AB66" s="137"/>
      <c r="AC66" s="40">
        <v>2698341.3333333335</v>
      </c>
      <c r="AD66" s="41"/>
      <c r="AE66" s="40">
        <v>-1399018.6666666665</v>
      </c>
      <c r="AF66" s="137"/>
      <c r="AG66" s="40">
        <v>-271520.66666666669</v>
      </c>
      <c r="AH66" s="137"/>
      <c r="AI66" s="40">
        <v>18761248.333333332</v>
      </c>
      <c r="AJ66" s="137"/>
      <c r="AK66" s="40">
        <v>3440272.3333333335</v>
      </c>
      <c r="AL66" s="41"/>
      <c r="AM66" s="40">
        <v>0</v>
      </c>
      <c r="AN66" s="41"/>
      <c r="AO66" s="40">
        <v>0</v>
      </c>
      <c r="AP66" s="41"/>
      <c r="AQ66" s="40">
        <v>0</v>
      </c>
      <c r="AR66" s="137"/>
      <c r="AS66" s="46">
        <v>293311998.99999994</v>
      </c>
      <c r="AT66" s="138"/>
    </row>
    <row r="67" spans="1:51" x14ac:dyDescent="0.2">
      <c r="B67" s="137">
        <f>SUM(C69:C71)-C63+C66</f>
        <v>0.3333333283662796</v>
      </c>
      <c r="C67" s="57"/>
      <c r="D67" s="137">
        <v>11883281.333333343</v>
      </c>
      <c r="E67" s="57"/>
      <c r="F67" s="137">
        <v>975.33333333209157</v>
      </c>
      <c r="G67" s="57"/>
      <c r="H67" s="100"/>
      <c r="I67" s="57"/>
      <c r="J67" s="100"/>
      <c r="K67" s="57"/>
      <c r="L67" s="100"/>
      <c r="M67" s="57"/>
      <c r="N67" s="137"/>
      <c r="O67" s="57"/>
      <c r="P67" s="137">
        <v>0.3333333320915699</v>
      </c>
      <c r="Q67" s="57"/>
      <c r="R67" s="137">
        <v>9825.3403333333554</v>
      </c>
      <c r="S67" s="57"/>
      <c r="T67" s="137">
        <v>0</v>
      </c>
      <c r="U67" s="57"/>
      <c r="V67" s="137">
        <v>0</v>
      </c>
      <c r="W67" s="57"/>
      <c r="X67" s="137">
        <v>20875</v>
      </c>
      <c r="Y67" s="57"/>
      <c r="Z67" s="137">
        <v>0.33333333348855376</v>
      </c>
      <c r="AA67" s="57"/>
      <c r="AB67" s="137">
        <v>0.33333333348855376</v>
      </c>
      <c r="AC67" s="57"/>
      <c r="AD67" s="57"/>
      <c r="AE67" s="57"/>
      <c r="AF67" s="137">
        <v>0.33333333331393078</v>
      </c>
      <c r="AG67" s="57"/>
      <c r="AH67" s="137">
        <v>0.3333333320915699</v>
      </c>
      <c r="AI67" s="57"/>
      <c r="AJ67" s="137">
        <v>15097.133833332919</v>
      </c>
      <c r="AK67" s="57"/>
      <c r="AL67" s="57"/>
      <c r="AM67" s="57"/>
      <c r="AN67" s="100"/>
      <c r="AO67" s="57"/>
      <c r="AP67" s="57"/>
      <c r="AQ67" s="57"/>
      <c r="AR67" s="137"/>
      <c r="AS67" s="58"/>
      <c r="AT67" s="138"/>
    </row>
    <row r="68" spans="1:51" ht="13.5" x14ac:dyDescent="0.25">
      <c r="A68" s="59">
        <f>A4</f>
        <v>36983</v>
      </c>
      <c r="H68" s="63"/>
      <c r="I68" s="3"/>
      <c r="J68" s="63"/>
      <c r="K68" s="3"/>
      <c r="L68" s="63"/>
      <c r="M68" s="3"/>
      <c r="U68" s="3"/>
      <c r="V68" s="125"/>
      <c r="W68" s="3"/>
      <c r="X68" s="125"/>
      <c r="Y68" s="3"/>
      <c r="Z68" s="125"/>
      <c r="AA68" s="3"/>
      <c r="AN68" s="63"/>
      <c r="AS68" s="54"/>
      <c r="AT68" s="138"/>
    </row>
    <row r="69" spans="1:51" x14ac:dyDescent="0.2">
      <c r="A69" s="33" t="s">
        <v>15</v>
      </c>
      <c r="B69" s="137"/>
      <c r="C69" s="40">
        <v>-3848610.409466669</v>
      </c>
      <c r="D69" s="137"/>
      <c r="E69" s="40">
        <v>24550007.446033329</v>
      </c>
      <c r="F69" s="137"/>
      <c r="G69" s="40">
        <v>-8682715.6926666647</v>
      </c>
      <c r="H69" s="41"/>
      <c r="I69" s="40">
        <v>0</v>
      </c>
      <c r="J69" s="41"/>
      <c r="K69" s="40">
        <v>0</v>
      </c>
      <c r="L69" s="41"/>
      <c r="M69" s="40">
        <v>0</v>
      </c>
      <c r="N69" s="137"/>
      <c r="O69" s="40">
        <v>548083.15803333302</v>
      </c>
      <c r="P69" s="137"/>
      <c r="Q69" s="40">
        <v>5149274.8551333323</v>
      </c>
      <c r="R69" s="137"/>
      <c r="S69" s="40">
        <v>-501846.24176666664</v>
      </c>
      <c r="T69" s="137"/>
      <c r="U69" s="40">
        <v>-780516.49740000011</v>
      </c>
      <c r="V69" s="137"/>
      <c r="W69" s="40">
        <v>26903289.519299991</v>
      </c>
      <c r="X69" s="137"/>
      <c r="Y69" s="40">
        <v>-509321.06789999967</v>
      </c>
      <c r="Z69" s="137"/>
      <c r="AA69" s="40">
        <v>-3890053.9831666662</v>
      </c>
      <c r="AB69" s="41"/>
      <c r="AC69" s="40">
        <v>26697528.137133338</v>
      </c>
      <c r="AD69" s="41"/>
      <c r="AE69" s="40">
        <v>-13242265.430766666</v>
      </c>
      <c r="AF69" s="137"/>
      <c r="AG69" s="40">
        <v>-1398928.2976666666</v>
      </c>
      <c r="AH69" s="137"/>
      <c r="AI69" s="40">
        <v>4838457.1943333335</v>
      </c>
      <c r="AJ69" s="41"/>
      <c r="AK69" s="40">
        <v>264256.2508333344</v>
      </c>
      <c r="AL69" s="41"/>
      <c r="AM69" s="40">
        <v>-107263.042</v>
      </c>
      <c r="AN69" s="41"/>
      <c r="AO69" s="40">
        <v>1991482.4236999999</v>
      </c>
      <c r="AP69" s="41"/>
      <c r="AQ69" s="40">
        <v>-642023.43389999983</v>
      </c>
      <c r="AR69" s="137"/>
      <c r="AS69" s="46">
        <v>57338834.887799978</v>
      </c>
      <c r="AT69" s="138"/>
    </row>
    <row r="70" spans="1:51" x14ac:dyDescent="0.2">
      <c r="A70" s="33" t="s">
        <v>41</v>
      </c>
      <c r="B70" s="137"/>
      <c r="C70" s="40">
        <v>0</v>
      </c>
      <c r="D70" s="137"/>
      <c r="E70" s="40">
        <v>0</v>
      </c>
      <c r="F70" s="137"/>
      <c r="G70" s="40">
        <v>0</v>
      </c>
      <c r="H70" s="41"/>
      <c r="I70" s="40">
        <v>0</v>
      </c>
      <c r="J70" s="41"/>
      <c r="K70" s="40">
        <v>0</v>
      </c>
      <c r="L70" s="41"/>
      <c r="M70" s="40">
        <v>0</v>
      </c>
      <c r="N70" s="137"/>
      <c r="O70" s="40">
        <v>0</v>
      </c>
      <c r="P70" s="137"/>
      <c r="Q70" s="40">
        <v>0</v>
      </c>
      <c r="R70" s="137"/>
      <c r="S70" s="40">
        <v>0</v>
      </c>
      <c r="T70" s="137"/>
      <c r="U70" s="40">
        <v>0</v>
      </c>
      <c r="V70" s="137"/>
      <c r="W70" s="40">
        <v>0</v>
      </c>
      <c r="X70" s="137"/>
      <c r="Y70" s="40">
        <v>0</v>
      </c>
      <c r="Z70" s="137"/>
      <c r="AA70" s="40">
        <v>0</v>
      </c>
      <c r="AB70" s="41"/>
      <c r="AC70" s="40">
        <v>0</v>
      </c>
      <c r="AD70" s="41"/>
      <c r="AE70" s="40">
        <v>0</v>
      </c>
      <c r="AF70" s="137"/>
      <c r="AG70" s="40">
        <v>0</v>
      </c>
      <c r="AH70" s="137"/>
      <c r="AI70" s="40">
        <v>0</v>
      </c>
      <c r="AJ70" s="41"/>
      <c r="AK70" s="40">
        <v>0</v>
      </c>
      <c r="AL70" s="41"/>
      <c r="AM70" s="40">
        <v>0</v>
      </c>
      <c r="AN70" s="41"/>
      <c r="AO70" s="40">
        <v>0</v>
      </c>
      <c r="AP70" s="41"/>
      <c r="AQ70" s="40">
        <v>0</v>
      </c>
      <c r="AR70" s="137"/>
      <c r="AS70" s="46">
        <v>0</v>
      </c>
      <c r="AT70" s="138"/>
    </row>
    <row r="71" spans="1:51" x14ac:dyDescent="0.2">
      <c r="A71" s="33" t="s">
        <v>39</v>
      </c>
      <c r="B71" s="137"/>
      <c r="C71" s="93">
        <v>-1.9549588614609092E-9</v>
      </c>
      <c r="D71" s="144"/>
      <c r="E71" s="93">
        <v>11883281.000000009</v>
      </c>
      <c r="F71" s="144"/>
      <c r="G71" s="93">
        <v>974.9999999999286</v>
      </c>
      <c r="H71" s="101"/>
      <c r="I71" s="93">
        <v>0</v>
      </c>
      <c r="J71" s="101"/>
      <c r="K71" s="93">
        <v>0</v>
      </c>
      <c r="L71" s="101"/>
      <c r="M71" s="93">
        <v>0</v>
      </c>
      <c r="N71" s="144"/>
      <c r="O71" s="93">
        <v>-3.035438567167148E-11</v>
      </c>
      <c r="P71" s="137"/>
      <c r="Q71" s="93">
        <v>-1.7244019545614719E-9</v>
      </c>
      <c r="R71" s="145"/>
      <c r="S71" s="93">
        <v>9825.006999999996</v>
      </c>
      <c r="T71" s="145"/>
      <c r="U71" s="93">
        <v>-5.0476955948397517E-11</v>
      </c>
      <c r="V71" s="145"/>
      <c r="W71" s="93">
        <v>1.6007106751203537E-9</v>
      </c>
      <c r="X71" s="145"/>
      <c r="Y71" s="93">
        <v>20875</v>
      </c>
      <c r="Z71" s="145"/>
      <c r="AA71" s="93">
        <v>3.0013325158506632E-11</v>
      </c>
      <c r="AB71" s="94"/>
      <c r="AC71" s="93">
        <v>0</v>
      </c>
      <c r="AD71" s="94"/>
      <c r="AE71" s="93">
        <v>17675.662300000375</v>
      </c>
      <c r="AF71" s="145"/>
      <c r="AG71" s="93">
        <v>1.375610736431554E-11</v>
      </c>
      <c r="AH71" s="145"/>
      <c r="AI71" s="93">
        <v>3.0559021979570389E-10</v>
      </c>
      <c r="AJ71" s="94"/>
      <c r="AK71" s="93">
        <v>15096.800499999488</v>
      </c>
      <c r="AL71" s="101"/>
      <c r="AM71" s="93">
        <v>7.0550232322830198E-12</v>
      </c>
      <c r="AN71" s="101"/>
      <c r="AO71" s="93">
        <v>1.4915713109076023E-10</v>
      </c>
      <c r="AP71" s="101"/>
      <c r="AQ71" s="93">
        <v>6812.501500000034</v>
      </c>
      <c r="AR71" s="137"/>
      <c r="AS71" s="46">
        <v>11954540.971300006</v>
      </c>
      <c r="AT71" s="138"/>
    </row>
    <row r="72" spans="1:51" x14ac:dyDescent="0.2">
      <c r="A72" s="60" t="s">
        <v>40</v>
      </c>
      <c r="B72" s="141"/>
      <c r="C72" s="61">
        <v>-3848610.4094666708</v>
      </c>
      <c r="D72" s="141"/>
      <c r="E72" s="61">
        <v>36433288.446033336</v>
      </c>
      <c r="F72" s="141"/>
      <c r="G72" s="61">
        <v>-8681740.6926666647</v>
      </c>
      <c r="H72" s="62"/>
      <c r="I72" s="61">
        <v>0</v>
      </c>
      <c r="J72" s="62"/>
      <c r="K72" s="61">
        <v>0</v>
      </c>
      <c r="L72" s="62"/>
      <c r="M72" s="61">
        <v>0</v>
      </c>
      <c r="N72" s="141"/>
      <c r="O72" s="61">
        <v>548083.15803333302</v>
      </c>
      <c r="P72" s="141"/>
      <c r="Q72" s="61">
        <v>5149274.8551333304</v>
      </c>
      <c r="R72" s="141"/>
      <c r="S72" s="61">
        <v>-492021.23476666666</v>
      </c>
      <c r="T72" s="141"/>
      <c r="U72" s="61">
        <v>-780516.49740000011</v>
      </c>
      <c r="V72" s="141"/>
      <c r="W72" s="61">
        <v>26903289.519299991</v>
      </c>
      <c r="X72" s="141"/>
      <c r="Y72" s="61">
        <v>-488446.06789999973</v>
      </c>
      <c r="Z72" s="141"/>
      <c r="AA72" s="61">
        <v>-3890053.9831666662</v>
      </c>
      <c r="AB72" s="141"/>
      <c r="AC72" s="61">
        <v>26697528.137133338</v>
      </c>
      <c r="AD72" s="141"/>
      <c r="AE72" s="61">
        <v>-13224589.768466666</v>
      </c>
      <c r="AF72" s="141"/>
      <c r="AG72" s="61">
        <v>-1398928.2976666666</v>
      </c>
      <c r="AH72" s="141"/>
      <c r="AI72" s="61">
        <v>4838457.1943333335</v>
      </c>
      <c r="AJ72" s="62"/>
      <c r="AK72" s="61">
        <v>279353.05133333389</v>
      </c>
      <c r="AL72" s="62"/>
      <c r="AM72" s="61">
        <v>-107263.042</v>
      </c>
      <c r="AN72" s="62"/>
      <c r="AO72" s="61">
        <v>1991482.4237000002</v>
      </c>
      <c r="AP72" s="62"/>
      <c r="AQ72" s="61">
        <v>-635210.93239999982</v>
      </c>
      <c r="AR72" s="141"/>
      <c r="AS72" s="46">
        <v>69293375.859099999</v>
      </c>
      <c r="AT72" s="138"/>
      <c r="AU72" s="63"/>
      <c r="AV72" s="63"/>
      <c r="AW72" s="63"/>
      <c r="AX72" s="63"/>
    </row>
    <row r="73" spans="1:51" x14ac:dyDescent="0.2">
      <c r="A73" s="24"/>
      <c r="B73" s="137"/>
      <c r="D73" s="137"/>
      <c r="F73" s="137"/>
      <c r="H73" s="63"/>
      <c r="I73" s="3"/>
      <c r="J73" s="63"/>
      <c r="K73" s="3"/>
      <c r="L73" s="63"/>
      <c r="M73" s="3"/>
      <c r="N73" s="137"/>
      <c r="P73" s="137"/>
      <c r="R73" s="137"/>
      <c r="T73" s="137"/>
      <c r="U73" s="3"/>
      <c r="V73" s="137"/>
      <c r="W73" s="3"/>
      <c r="X73" s="137"/>
      <c r="Y73" s="3"/>
      <c r="Z73" s="137"/>
      <c r="AA73" s="3"/>
      <c r="AF73" s="137"/>
      <c r="AH73" s="137"/>
      <c r="AN73" s="63"/>
      <c r="AR73" s="137"/>
      <c r="AT73" s="138"/>
      <c r="AU73" s="63"/>
      <c r="AV73" s="63"/>
      <c r="AW73" s="63"/>
      <c r="AX73" s="146"/>
    </row>
    <row r="74" spans="1:51" ht="13.5" x14ac:dyDescent="0.25">
      <c r="A74" s="64" t="s">
        <v>42</v>
      </c>
      <c r="H74" s="63"/>
      <c r="I74" s="3"/>
      <c r="J74" s="63"/>
      <c r="K74" s="3"/>
      <c r="L74" s="63"/>
      <c r="M74" s="3"/>
      <c r="U74" s="3"/>
      <c r="V74" s="125"/>
      <c r="W74" s="3"/>
      <c r="X74" s="125"/>
      <c r="Y74" s="3"/>
      <c r="Z74" s="125"/>
      <c r="AA74" s="3"/>
      <c r="AN74" s="63"/>
      <c r="AT74" s="138"/>
      <c r="AU74" s="63"/>
      <c r="AV74" s="63"/>
      <c r="AW74" s="63"/>
      <c r="AX74" s="63"/>
    </row>
    <row r="75" spans="1:51" x14ac:dyDescent="0.2">
      <c r="A75" s="33" t="s">
        <v>19</v>
      </c>
      <c r="C75" s="65">
        <v>0</v>
      </c>
      <c r="E75" s="65">
        <v>0</v>
      </c>
      <c r="G75" s="65">
        <v>0</v>
      </c>
      <c r="H75" s="66"/>
      <c r="I75" s="65">
        <v>0</v>
      </c>
      <c r="J75" s="66"/>
      <c r="K75" s="65">
        <v>0</v>
      </c>
      <c r="L75" s="66"/>
      <c r="M75" s="65">
        <v>0</v>
      </c>
      <c r="O75" s="65">
        <v>0</v>
      </c>
      <c r="Q75" s="65">
        <v>0</v>
      </c>
      <c r="S75" s="65">
        <v>0</v>
      </c>
      <c r="U75" s="65">
        <v>0</v>
      </c>
      <c r="V75" s="125"/>
      <c r="W75" s="65">
        <v>0</v>
      </c>
      <c r="X75" s="125"/>
      <c r="Y75" s="65">
        <v>0</v>
      </c>
      <c r="Z75" s="125"/>
      <c r="AA75" s="65">
        <v>0</v>
      </c>
      <c r="AB75" s="66"/>
      <c r="AC75" s="65">
        <v>0</v>
      </c>
      <c r="AD75" s="66"/>
      <c r="AE75" s="65">
        <v>0</v>
      </c>
      <c r="AG75" s="65">
        <v>0</v>
      </c>
      <c r="AI75" s="65">
        <v>0</v>
      </c>
      <c r="AJ75" s="66"/>
      <c r="AK75" s="65">
        <v>0</v>
      </c>
      <c r="AL75" s="66"/>
      <c r="AM75" s="65">
        <v>0</v>
      </c>
      <c r="AN75" s="66"/>
      <c r="AO75" s="65">
        <v>0</v>
      </c>
      <c r="AP75" s="66"/>
      <c r="AQ75" s="65">
        <v>0</v>
      </c>
      <c r="AS75" s="44">
        <v>0</v>
      </c>
      <c r="AT75" s="138"/>
      <c r="AU75" s="63"/>
      <c r="AV75" s="63"/>
      <c r="AW75" s="63"/>
      <c r="AX75" s="67"/>
    </row>
    <row r="76" spans="1:51" x14ac:dyDescent="0.2">
      <c r="A76" s="33" t="s">
        <v>80</v>
      </c>
      <c r="H76" s="63"/>
      <c r="I76" s="3"/>
      <c r="J76" s="63"/>
      <c r="K76" s="3"/>
      <c r="L76" s="63"/>
      <c r="M76" s="3"/>
      <c r="U76" s="3"/>
      <c r="V76" s="125"/>
      <c r="W76" s="3"/>
      <c r="X76" s="125"/>
      <c r="Y76" s="3"/>
      <c r="Z76" s="125"/>
      <c r="AA76" s="3"/>
      <c r="AN76" s="63"/>
      <c r="AS76" s="42"/>
      <c r="AT76" s="138" t="s">
        <v>43</v>
      </c>
      <c r="AU76" s="63"/>
      <c r="AV76" s="63"/>
      <c r="AW76" s="63"/>
      <c r="AX76" s="147"/>
    </row>
    <row r="77" spans="1:51" x14ac:dyDescent="0.2">
      <c r="A77" s="33" t="s">
        <v>20</v>
      </c>
      <c r="C77" s="68">
        <v>0</v>
      </c>
      <c r="E77" s="68">
        <v>46512.085799999535</v>
      </c>
      <c r="G77" s="68">
        <v>0</v>
      </c>
      <c r="H77" s="68"/>
      <c r="I77" s="68">
        <v>0</v>
      </c>
      <c r="J77" s="68"/>
      <c r="K77" s="68">
        <v>0</v>
      </c>
      <c r="L77" s="68"/>
      <c r="M77" s="68">
        <v>0</v>
      </c>
      <c r="O77" s="68">
        <v>31919.970200000011</v>
      </c>
      <c r="Q77" s="68">
        <v>0</v>
      </c>
      <c r="S77" s="68">
        <v>0</v>
      </c>
      <c r="U77" s="68">
        <v>0</v>
      </c>
      <c r="V77" s="125"/>
      <c r="W77" s="68">
        <v>0</v>
      </c>
      <c r="X77" s="125"/>
      <c r="Y77" s="68">
        <v>0</v>
      </c>
      <c r="Z77" s="125"/>
      <c r="AA77" s="68">
        <v>0</v>
      </c>
      <c r="AB77" s="68"/>
      <c r="AC77" s="68">
        <v>-137547.22320000001</v>
      </c>
      <c r="AD77" s="68"/>
      <c r="AE77" s="68">
        <v>50004.298700000043</v>
      </c>
      <c r="AG77" s="68">
        <v>-40631.078999999998</v>
      </c>
      <c r="AI77" s="68">
        <v>0</v>
      </c>
      <c r="AJ77" s="68"/>
      <c r="AK77" s="68">
        <v>-3095.7013000000006</v>
      </c>
      <c r="AL77" s="68"/>
      <c r="AM77" s="68">
        <v>0</v>
      </c>
      <c r="AN77" s="68"/>
      <c r="AO77" s="68">
        <v>0</v>
      </c>
      <c r="AP77" s="68"/>
      <c r="AQ77" s="68">
        <v>3350</v>
      </c>
      <c r="AS77" s="41">
        <v>-49487.648800000417</v>
      </c>
      <c r="AT77" s="138"/>
      <c r="AU77" s="63"/>
      <c r="AV77" s="63"/>
      <c r="AW77" s="63"/>
      <c r="AX77" s="147"/>
    </row>
    <row r="78" spans="1:51" x14ac:dyDescent="0.2">
      <c r="A78" s="33" t="s">
        <v>21</v>
      </c>
      <c r="C78" s="68">
        <v>-360746.49110000022</v>
      </c>
      <c r="E78" s="68">
        <v>0</v>
      </c>
      <c r="G78" s="68">
        <v>3325</v>
      </c>
      <c r="H78" s="68"/>
      <c r="I78" s="68">
        <v>0</v>
      </c>
      <c r="J78" s="68"/>
      <c r="K78" s="68">
        <v>0</v>
      </c>
      <c r="L78" s="68"/>
      <c r="M78" s="68">
        <v>0</v>
      </c>
      <c r="O78" s="68">
        <v>-16714.68</v>
      </c>
      <c r="Q78" s="68">
        <v>0</v>
      </c>
      <c r="S78" s="68">
        <v>-31649.999899999995</v>
      </c>
      <c r="U78" s="68">
        <v>-1E-4</v>
      </c>
      <c r="V78" s="125"/>
      <c r="W78" s="68">
        <v>0</v>
      </c>
      <c r="X78" s="125"/>
      <c r="Y78" s="68">
        <v>12525</v>
      </c>
      <c r="Z78" s="125"/>
      <c r="AA78" s="68">
        <v>0</v>
      </c>
      <c r="AB78" s="68"/>
      <c r="AC78" s="68">
        <v>0</v>
      </c>
      <c r="AD78" s="68"/>
      <c r="AE78" s="68">
        <v>-118862.44</v>
      </c>
      <c r="AG78" s="68">
        <v>-3.0000000333529897E-4</v>
      </c>
      <c r="AI78" s="68">
        <v>0</v>
      </c>
      <c r="AJ78" s="68"/>
      <c r="AK78" s="68">
        <v>-30023.3</v>
      </c>
      <c r="AL78" s="68"/>
      <c r="AM78" s="68">
        <v>1E-4</v>
      </c>
      <c r="AN78" s="68"/>
      <c r="AO78" s="68">
        <v>0</v>
      </c>
      <c r="AP78" s="68"/>
      <c r="AQ78" s="68">
        <v>-2792</v>
      </c>
      <c r="AS78" s="41">
        <v>-544938.91130000073</v>
      </c>
      <c r="AT78" s="138"/>
      <c r="AU78" s="63"/>
      <c r="AV78" s="63"/>
      <c r="AW78" s="63"/>
      <c r="AX78" s="147"/>
    </row>
    <row r="79" spans="1:51" x14ac:dyDescent="0.2">
      <c r="A79" s="33" t="s">
        <v>22</v>
      </c>
      <c r="C79" s="68">
        <v>0</v>
      </c>
      <c r="E79" s="68">
        <v>626753.77430000016</v>
      </c>
      <c r="G79" s="68">
        <v>0</v>
      </c>
      <c r="H79" s="68"/>
      <c r="I79" s="68">
        <v>0</v>
      </c>
      <c r="J79" s="68"/>
      <c r="K79" s="68">
        <v>0</v>
      </c>
      <c r="L79" s="68"/>
      <c r="M79" s="68">
        <v>0</v>
      </c>
      <c r="O79" s="68">
        <v>0</v>
      </c>
      <c r="Q79" s="68">
        <v>-441288.7472000001</v>
      </c>
      <c r="S79" s="68">
        <v>0</v>
      </c>
      <c r="U79" s="68">
        <v>0</v>
      </c>
      <c r="V79" s="125"/>
      <c r="W79" s="68">
        <v>138437.25720000081</v>
      </c>
      <c r="X79" s="125"/>
      <c r="Y79" s="68">
        <v>0</v>
      </c>
      <c r="Z79" s="125"/>
      <c r="AA79" s="68">
        <v>0</v>
      </c>
      <c r="AB79" s="68"/>
      <c r="AC79" s="68">
        <v>-296894.16459999979</v>
      </c>
      <c r="AD79" s="68"/>
      <c r="AE79" s="68">
        <v>0</v>
      </c>
      <c r="AG79" s="68">
        <v>0</v>
      </c>
      <c r="AI79" s="68">
        <v>-50764.525299999979</v>
      </c>
      <c r="AJ79" s="68"/>
      <c r="AK79" s="68">
        <v>0</v>
      </c>
      <c r="AL79" s="68"/>
      <c r="AM79" s="68">
        <v>0</v>
      </c>
      <c r="AN79" s="68"/>
      <c r="AO79" s="68">
        <v>-175757.7226000001</v>
      </c>
      <c r="AP79" s="68"/>
      <c r="AQ79" s="68">
        <v>0</v>
      </c>
      <c r="AS79" s="41">
        <v>-199514.12819999899</v>
      </c>
      <c r="AT79" s="138"/>
      <c r="AU79" s="63"/>
      <c r="AV79" s="63"/>
      <c r="AW79" s="63"/>
      <c r="AX79" s="147"/>
    </row>
    <row r="80" spans="1:51" x14ac:dyDescent="0.2">
      <c r="A80" s="33" t="s">
        <v>23</v>
      </c>
      <c r="C80" s="68">
        <v>0</v>
      </c>
      <c r="E80" s="68">
        <v>0</v>
      </c>
      <c r="G80" s="68">
        <v>0</v>
      </c>
      <c r="H80" s="68"/>
      <c r="I80" s="68">
        <v>0</v>
      </c>
      <c r="J80" s="68"/>
      <c r="K80" s="68">
        <v>0</v>
      </c>
      <c r="L80" s="68"/>
      <c r="M80" s="68">
        <v>0</v>
      </c>
      <c r="O80" s="68">
        <v>0</v>
      </c>
      <c r="Q80" s="68">
        <v>0</v>
      </c>
      <c r="S80" s="68">
        <v>0</v>
      </c>
      <c r="U80" s="68">
        <v>0</v>
      </c>
      <c r="V80" s="125"/>
      <c r="W80" s="68">
        <v>0</v>
      </c>
      <c r="X80" s="125"/>
      <c r="Y80" s="68">
        <v>0</v>
      </c>
      <c r="Z80" s="125"/>
      <c r="AA80" s="68">
        <v>0</v>
      </c>
      <c r="AB80" s="68"/>
      <c r="AC80" s="68">
        <v>0</v>
      </c>
      <c r="AD80" s="68"/>
      <c r="AE80" s="68">
        <v>0</v>
      </c>
      <c r="AG80" s="68">
        <v>0</v>
      </c>
      <c r="AI80" s="68">
        <v>0</v>
      </c>
      <c r="AJ80" s="68"/>
      <c r="AK80" s="68">
        <v>0</v>
      </c>
      <c r="AL80" s="68"/>
      <c r="AM80" s="68">
        <v>0</v>
      </c>
      <c r="AN80" s="68"/>
      <c r="AO80" s="68">
        <v>0</v>
      </c>
      <c r="AP80" s="68"/>
      <c r="AQ80" s="68">
        <v>0</v>
      </c>
      <c r="AS80" s="41">
        <v>0</v>
      </c>
      <c r="AT80" s="138"/>
      <c r="AU80" s="63"/>
      <c r="AV80" s="63"/>
      <c r="AW80" s="63"/>
      <c r="AX80" s="147"/>
    </row>
    <row r="81" spans="1:50" x14ac:dyDescent="0.2">
      <c r="A81" s="33" t="s">
        <v>24</v>
      </c>
      <c r="C81" s="68">
        <v>0</v>
      </c>
      <c r="E81" s="68">
        <v>0</v>
      </c>
      <c r="G81" s="68">
        <v>0</v>
      </c>
      <c r="H81" s="68"/>
      <c r="I81" s="68">
        <v>0</v>
      </c>
      <c r="J81" s="68"/>
      <c r="K81" s="68">
        <v>0</v>
      </c>
      <c r="L81" s="68"/>
      <c r="M81" s="68">
        <v>0</v>
      </c>
      <c r="O81" s="68">
        <v>0</v>
      </c>
      <c r="Q81" s="68">
        <v>0</v>
      </c>
      <c r="S81" s="68">
        <v>0</v>
      </c>
      <c r="U81" s="68">
        <v>0</v>
      </c>
      <c r="V81" s="125"/>
      <c r="W81" s="68">
        <v>0</v>
      </c>
      <c r="X81" s="125"/>
      <c r="Y81" s="68">
        <v>0</v>
      </c>
      <c r="Z81" s="125"/>
      <c r="AA81" s="68">
        <v>0</v>
      </c>
      <c r="AB81" s="68"/>
      <c r="AC81" s="68">
        <v>0</v>
      </c>
      <c r="AD81" s="68"/>
      <c r="AE81" s="68">
        <v>0</v>
      </c>
      <c r="AG81" s="68">
        <v>0</v>
      </c>
      <c r="AI81" s="68">
        <v>0</v>
      </c>
      <c r="AJ81" s="68"/>
      <c r="AK81" s="68">
        <v>0</v>
      </c>
      <c r="AL81" s="68"/>
      <c r="AM81" s="68">
        <v>0</v>
      </c>
      <c r="AN81" s="68"/>
      <c r="AO81" s="68">
        <v>0</v>
      </c>
      <c r="AP81" s="68"/>
      <c r="AQ81" s="68">
        <v>0</v>
      </c>
      <c r="AS81" s="41">
        <v>0</v>
      </c>
      <c r="AT81" s="138"/>
      <c r="AU81" s="63"/>
      <c r="AV81" s="63"/>
      <c r="AW81" s="63"/>
      <c r="AX81" s="147"/>
    </row>
    <row r="82" spans="1:50" x14ac:dyDescent="0.2">
      <c r="A82" s="33" t="s">
        <v>25</v>
      </c>
      <c r="C82" s="68">
        <v>0</v>
      </c>
      <c r="E82" s="68">
        <v>0</v>
      </c>
      <c r="G82" s="68">
        <v>0</v>
      </c>
      <c r="H82" s="68"/>
      <c r="I82" s="68">
        <v>0</v>
      </c>
      <c r="J82" s="68"/>
      <c r="K82" s="68">
        <v>0</v>
      </c>
      <c r="L82" s="68"/>
      <c r="M82" s="68">
        <v>0</v>
      </c>
      <c r="O82" s="68">
        <v>0</v>
      </c>
      <c r="Q82" s="68">
        <v>0</v>
      </c>
      <c r="S82" s="68">
        <v>0</v>
      </c>
      <c r="U82" s="68">
        <v>0</v>
      </c>
      <c r="V82" s="125"/>
      <c r="W82" s="68">
        <v>0</v>
      </c>
      <c r="X82" s="125"/>
      <c r="Y82" s="68">
        <v>0</v>
      </c>
      <c r="Z82" s="125"/>
      <c r="AA82" s="68">
        <v>0</v>
      </c>
      <c r="AB82" s="68"/>
      <c r="AC82" s="68">
        <v>0</v>
      </c>
      <c r="AD82" s="68"/>
      <c r="AE82" s="68">
        <v>0</v>
      </c>
      <c r="AG82" s="68">
        <v>0</v>
      </c>
      <c r="AI82" s="68">
        <v>0</v>
      </c>
      <c r="AJ82" s="68"/>
      <c r="AK82" s="68">
        <v>0</v>
      </c>
      <c r="AL82" s="68"/>
      <c r="AM82" s="68">
        <v>0</v>
      </c>
      <c r="AN82" s="68"/>
      <c r="AO82" s="68">
        <v>0</v>
      </c>
      <c r="AP82" s="68"/>
      <c r="AQ82" s="68">
        <v>0</v>
      </c>
      <c r="AS82" s="41">
        <v>0</v>
      </c>
      <c r="AT82" s="138"/>
      <c r="AU82" s="63"/>
      <c r="AV82" s="63"/>
      <c r="AW82" s="63"/>
      <c r="AX82" s="147"/>
    </row>
    <row r="83" spans="1:50" x14ac:dyDescent="0.2">
      <c r="A83" s="33" t="s">
        <v>26</v>
      </c>
      <c r="C83" s="68">
        <v>0</v>
      </c>
      <c r="E83" s="68">
        <v>0</v>
      </c>
      <c r="G83" s="68">
        <v>0</v>
      </c>
      <c r="H83" s="68"/>
      <c r="I83" s="68">
        <v>0</v>
      </c>
      <c r="J83" s="68"/>
      <c r="K83" s="68">
        <v>0</v>
      </c>
      <c r="L83" s="68"/>
      <c r="M83" s="68">
        <v>0</v>
      </c>
      <c r="O83" s="68">
        <v>0</v>
      </c>
      <c r="Q83" s="68">
        <v>0</v>
      </c>
      <c r="S83" s="68">
        <v>0</v>
      </c>
      <c r="U83" s="68">
        <v>0</v>
      </c>
      <c r="V83" s="125"/>
      <c r="W83" s="68">
        <v>0</v>
      </c>
      <c r="X83" s="125"/>
      <c r="Y83" s="68">
        <v>0</v>
      </c>
      <c r="Z83" s="125"/>
      <c r="AA83" s="68">
        <v>0</v>
      </c>
      <c r="AB83" s="68"/>
      <c r="AC83" s="68">
        <v>0</v>
      </c>
      <c r="AD83" s="68"/>
      <c r="AE83" s="68">
        <v>0</v>
      </c>
      <c r="AG83" s="68">
        <v>0</v>
      </c>
      <c r="AI83" s="68">
        <v>0</v>
      </c>
      <c r="AJ83" s="68"/>
      <c r="AK83" s="68">
        <v>0</v>
      </c>
      <c r="AL83" s="68"/>
      <c r="AM83" s="68">
        <v>0</v>
      </c>
      <c r="AN83" s="68"/>
      <c r="AO83" s="68">
        <v>0</v>
      </c>
      <c r="AP83" s="68"/>
      <c r="AQ83" s="68">
        <v>0</v>
      </c>
      <c r="AS83" s="41">
        <v>0</v>
      </c>
      <c r="AT83" s="138"/>
      <c r="AU83" s="63"/>
      <c r="AV83" s="63"/>
      <c r="AW83" s="63"/>
      <c r="AX83" s="147"/>
    </row>
    <row r="84" spans="1:50" x14ac:dyDescent="0.2">
      <c r="A84" s="33" t="s">
        <v>27</v>
      </c>
      <c r="C84" s="68">
        <v>0</v>
      </c>
      <c r="E84" s="68">
        <v>0</v>
      </c>
      <c r="G84" s="68">
        <v>0</v>
      </c>
      <c r="H84" s="68"/>
      <c r="I84" s="68">
        <v>0</v>
      </c>
      <c r="J84" s="68"/>
      <c r="K84" s="68">
        <v>0</v>
      </c>
      <c r="L84" s="68"/>
      <c r="M84" s="68">
        <v>0</v>
      </c>
      <c r="O84" s="68">
        <v>0</v>
      </c>
      <c r="Q84" s="68">
        <v>0</v>
      </c>
      <c r="S84" s="68">
        <v>0</v>
      </c>
      <c r="U84" s="68">
        <v>0</v>
      </c>
      <c r="V84" s="125"/>
      <c r="W84" s="68">
        <v>0</v>
      </c>
      <c r="X84" s="125"/>
      <c r="Y84" s="68">
        <v>0</v>
      </c>
      <c r="Z84" s="125"/>
      <c r="AA84" s="68">
        <v>0</v>
      </c>
      <c r="AB84" s="68"/>
      <c r="AC84" s="68">
        <v>0</v>
      </c>
      <c r="AD84" s="68"/>
      <c r="AE84" s="68">
        <v>0</v>
      </c>
      <c r="AG84" s="68">
        <v>0</v>
      </c>
      <c r="AI84" s="68">
        <v>0</v>
      </c>
      <c r="AJ84" s="68"/>
      <c r="AK84" s="68">
        <v>0</v>
      </c>
      <c r="AL84" s="68"/>
      <c r="AM84" s="68">
        <v>0</v>
      </c>
      <c r="AN84" s="68"/>
      <c r="AO84" s="68">
        <v>0</v>
      </c>
      <c r="AP84" s="68"/>
      <c r="AQ84" s="68">
        <v>0</v>
      </c>
      <c r="AS84" s="41">
        <v>0</v>
      </c>
      <c r="AT84" s="138"/>
      <c r="AU84" s="63"/>
      <c r="AV84" s="63"/>
      <c r="AW84" s="63"/>
      <c r="AX84" s="147"/>
    </row>
    <row r="85" spans="1:50" x14ac:dyDescent="0.2">
      <c r="A85" s="33" t="s">
        <v>28</v>
      </c>
      <c r="C85" s="68">
        <v>0</v>
      </c>
      <c r="E85" s="68">
        <v>0</v>
      </c>
      <c r="G85" s="68">
        <v>0</v>
      </c>
      <c r="H85" s="68"/>
      <c r="I85" s="68">
        <v>0</v>
      </c>
      <c r="J85" s="68"/>
      <c r="K85" s="68">
        <v>0</v>
      </c>
      <c r="L85" s="68"/>
      <c r="M85" s="68">
        <v>0</v>
      </c>
      <c r="O85" s="68">
        <v>0</v>
      </c>
      <c r="Q85" s="68">
        <v>0</v>
      </c>
      <c r="S85" s="68">
        <v>0</v>
      </c>
      <c r="U85" s="68">
        <v>0</v>
      </c>
      <c r="V85" s="125"/>
      <c r="W85" s="68">
        <v>0</v>
      </c>
      <c r="X85" s="125"/>
      <c r="Y85" s="68">
        <v>0</v>
      </c>
      <c r="Z85" s="125"/>
      <c r="AA85" s="68">
        <v>0</v>
      </c>
      <c r="AB85" s="68"/>
      <c r="AC85" s="68">
        <v>0</v>
      </c>
      <c r="AD85" s="68"/>
      <c r="AE85" s="68">
        <v>0</v>
      </c>
      <c r="AG85" s="68">
        <v>0</v>
      </c>
      <c r="AI85" s="68">
        <v>0</v>
      </c>
      <c r="AJ85" s="68"/>
      <c r="AK85" s="68">
        <v>0</v>
      </c>
      <c r="AL85" s="68"/>
      <c r="AM85" s="68">
        <v>0</v>
      </c>
      <c r="AN85" s="68"/>
      <c r="AO85" s="68">
        <v>0</v>
      </c>
      <c r="AP85" s="68"/>
      <c r="AQ85" s="68">
        <v>0</v>
      </c>
      <c r="AS85" s="41">
        <v>0</v>
      </c>
      <c r="AT85" s="138"/>
      <c r="AU85" s="63"/>
      <c r="AV85" s="63"/>
      <c r="AW85" s="63"/>
      <c r="AX85" s="147"/>
    </row>
    <row r="86" spans="1:50" x14ac:dyDescent="0.2">
      <c r="A86" s="69" t="s">
        <v>29</v>
      </c>
      <c r="B86" s="148"/>
      <c r="C86" s="70">
        <v>-360746.49110000022</v>
      </c>
      <c r="D86" s="148"/>
      <c r="E86" s="70">
        <v>673265.8600999997</v>
      </c>
      <c r="F86" s="148"/>
      <c r="G86" s="70">
        <v>3325</v>
      </c>
      <c r="H86" s="71"/>
      <c r="I86" s="70">
        <v>0</v>
      </c>
      <c r="J86" s="71"/>
      <c r="K86" s="70">
        <v>0</v>
      </c>
      <c r="L86" s="71"/>
      <c r="M86" s="70">
        <v>0</v>
      </c>
      <c r="N86" s="148"/>
      <c r="O86" s="70">
        <v>15205.290200000018</v>
      </c>
      <c r="P86" s="148"/>
      <c r="Q86" s="70">
        <v>-441288.7472000001</v>
      </c>
      <c r="R86" s="148"/>
      <c r="S86" s="70">
        <v>-31649.999899999995</v>
      </c>
      <c r="T86" s="148"/>
      <c r="U86" s="70">
        <v>-1E-4</v>
      </c>
      <c r="V86" s="148"/>
      <c r="W86" s="70">
        <v>138437.25720000081</v>
      </c>
      <c r="X86" s="148"/>
      <c r="Y86" s="70">
        <v>12525</v>
      </c>
      <c r="Z86" s="148"/>
      <c r="AA86" s="70">
        <v>0</v>
      </c>
      <c r="AB86" s="71"/>
      <c r="AC86" s="70">
        <v>-434441.38779999979</v>
      </c>
      <c r="AD86" s="71"/>
      <c r="AE86" s="70">
        <v>-68858.141300000367</v>
      </c>
      <c r="AF86" s="148"/>
      <c r="AG86" s="70">
        <v>-40631.079299999998</v>
      </c>
      <c r="AH86" s="148"/>
      <c r="AI86" s="70">
        <v>-50764.525299999979</v>
      </c>
      <c r="AJ86" s="71"/>
      <c r="AK86" s="70">
        <v>-33119.001300000047</v>
      </c>
      <c r="AL86" s="71"/>
      <c r="AM86" s="70">
        <v>1E-4</v>
      </c>
      <c r="AN86" s="71"/>
      <c r="AO86" s="70">
        <v>-175757.7226000001</v>
      </c>
      <c r="AP86" s="71"/>
      <c r="AQ86" s="70">
        <v>558</v>
      </c>
      <c r="AR86" s="148"/>
      <c r="AS86" s="72">
        <v>-793940.68830000015</v>
      </c>
      <c r="AT86" s="138"/>
      <c r="AU86" s="63"/>
      <c r="AV86" s="63"/>
      <c r="AW86" s="63"/>
      <c r="AX86" s="147"/>
    </row>
    <row r="87" spans="1:50" x14ac:dyDescent="0.2">
      <c r="A87" s="73" t="s">
        <v>30</v>
      </c>
      <c r="B87" s="148"/>
      <c r="C87" s="70">
        <v>0</v>
      </c>
      <c r="D87" s="148"/>
      <c r="E87" s="70">
        <v>0</v>
      </c>
      <c r="F87" s="148"/>
      <c r="G87" s="70">
        <v>0</v>
      </c>
      <c r="H87" s="71"/>
      <c r="I87" s="70">
        <v>0</v>
      </c>
      <c r="J87" s="71"/>
      <c r="K87" s="70">
        <v>0</v>
      </c>
      <c r="L87" s="71"/>
      <c r="M87" s="70">
        <v>0</v>
      </c>
      <c r="N87" s="148"/>
      <c r="O87" s="70">
        <v>0</v>
      </c>
      <c r="P87" s="148"/>
      <c r="Q87" s="70">
        <v>0</v>
      </c>
      <c r="R87" s="148"/>
      <c r="S87" s="70">
        <v>0</v>
      </c>
      <c r="T87" s="148"/>
      <c r="U87" s="70">
        <v>0</v>
      </c>
      <c r="V87" s="148"/>
      <c r="W87" s="70">
        <v>0</v>
      </c>
      <c r="X87" s="148"/>
      <c r="Y87" s="70">
        <v>0</v>
      </c>
      <c r="Z87" s="148"/>
      <c r="AA87" s="70">
        <v>0</v>
      </c>
      <c r="AB87" s="71"/>
      <c r="AC87" s="70">
        <v>0</v>
      </c>
      <c r="AD87" s="71"/>
      <c r="AE87" s="70">
        <v>0</v>
      </c>
      <c r="AF87" s="148"/>
      <c r="AG87" s="70">
        <v>0</v>
      </c>
      <c r="AH87" s="148"/>
      <c r="AI87" s="70">
        <v>0</v>
      </c>
      <c r="AJ87" s="71"/>
      <c r="AK87" s="70">
        <v>0</v>
      </c>
      <c r="AL87" s="71"/>
      <c r="AM87" s="70">
        <v>0</v>
      </c>
      <c r="AN87" s="71"/>
      <c r="AO87" s="70">
        <v>0</v>
      </c>
      <c r="AP87" s="71"/>
      <c r="AQ87" s="70">
        <v>0</v>
      </c>
      <c r="AR87" s="148"/>
      <c r="AS87" s="44">
        <v>0</v>
      </c>
      <c r="AT87" s="138"/>
    </row>
    <row r="88" spans="1:50" x14ac:dyDescent="0.2">
      <c r="A88" s="73" t="s">
        <v>31</v>
      </c>
      <c r="B88" s="148"/>
      <c r="C88" s="70">
        <v>-45.797499999999999</v>
      </c>
      <c r="D88" s="148"/>
      <c r="E88" s="70">
        <v>241.91370000000006</v>
      </c>
      <c r="F88" s="148"/>
      <c r="G88" s="70">
        <v>0.1255999999999986</v>
      </c>
      <c r="H88" s="71"/>
      <c r="I88" s="70">
        <v>0</v>
      </c>
      <c r="J88" s="71"/>
      <c r="K88" s="70">
        <v>0</v>
      </c>
      <c r="L88" s="71"/>
      <c r="M88" s="70">
        <v>0</v>
      </c>
      <c r="N88" s="148"/>
      <c r="O88" s="70">
        <v>-2.0991</v>
      </c>
      <c r="P88" s="148"/>
      <c r="Q88" s="70">
        <v>-116.13770000000001</v>
      </c>
      <c r="R88" s="148"/>
      <c r="S88" s="70">
        <v>2.4099999999999788E-2</v>
      </c>
      <c r="T88" s="148"/>
      <c r="U88" s="70">
        <v>9.9999999999999395E-5</v>
      </c>
      <c r="V88" s="148"/>
      <c r="W88" s="70">
        <v>22.601799999999912</v>
      </c>
      <c r="X88" s="148"/>
      <c r="Y88" s="70">
        <v>0</v>
      </c>
      <c r="Z88" s="148"/>
      <c r="AA88" s="70">
        <v>0.23149999999999693</v>
      </c>
      <c r="AB88" s="71"/>
      <c r="AC88" s="70">
        <v>-321.64640000000009</v>
      </c>
      <c r="AD88" s="71"/>
      <c r="AE88" s="70">
        <v>7.9000000000064574E-3</v>
      </c>
      <c r="AF88" s="148"/>
      <c r="AG88" s="70">
        <v>3.8699999999999957E-2</v>
      </c>
      <c r="AH88" s="148"/>
      <c r="AI88" s="70">
        <v>-29.850100000000111</v>
      </c>
      <c r="AJ88" s="71"/>
      <c r="AK88" s="70">
        <v>1.2999999999999901E-2</v>
      </c>
      <c r="AL88" s="71"/>
      <c r="AM88" s="70">
        <v>0</v>
      </c>
      <c r="AN88" s="71"/>
      <c r="AO88" s="70">
        <v>-69.077400000000125</v>
      </c>
      <c r="AP88" s="114"/>
      <c r="AQ88" s="70">
        <v>0</v>
      </c>
      <c r="AR88" s="148"/>
      <c r="AS88" s="44">
        <v>-319.65180000000032</v>
      </c>
      <c r="AT88" s="138"/>
    </row>
    <row r="89" spans="1:50" x14ac:dyDescent="0.2">
      <c r="A89" s="69" t="s">
        <v>44</v>
      </c>
      <c r="B89" s="149">
        <f>SUM(C86:C88)+C75-C89</f>
        <v>-2.4447217583656311E-9</v>
      </c>
      <c r="C89" s="72">
        <v>-360792.28859999776</v>
      </c>
      <c r="D89" s="149">
        <v>1.4086253941059113E-8</v>
      </c>
      <c r="E89" s="72">
        <v>673507.77379998565</v>
      </c>
      <c r="F89" s="149">
        <v>-2.706201485125348E-9</v>
      </c>
      <c r="G89" s="72">
        <v>3325.1256000027061</v>
      </c>
      <c r="H89" s="74"/>
      <c r="I89" s="72">
        <v>0</v>
      </c>
      <c r="J89" s="74"/>
      <c r="K89" s="72">
        <v>0</v>
      </c>
      <c r="L89" s="74"/>
      <c r="M89" s="72">
        <v>0</v>
      </c>
      <c r="N89" s="149"/>
      <c r="O89" s="72">
        <v>15203.191100000171</v>
      </c>
      <c r="P89" s="149">
        <v>3.5506673157215118E-9</v>
      </c>
      <c r="Q89" s="72">
        <v>-441404.88490000367</v>
      </c>
      <c r="R89" s="149">
        <v>0</v>
      </c>
      <c r="S89" s="72">
        <v>-31649.975799999986</v>
      </c>
      <c r="T89" s="149">
        <v>-6.0986372202309624E-19</v>
      </c>
      <c r="U89" s="72">
        <v>0</v>
      </c>
      <c r="V89" s="149">
        <v>3.434251993894577E-9</v>
      </c>
      <c r="W89" s="72">
        <v>138459.85899999738</v>
      </c>
      <c r="X89" s="149">
        <v>0</v>
      </c>
      <c r="Y89" s="72">
        <v>12525</v>
      </c>
      <c r="Z89" s="149">
        <v>-2.2724577775079524E-10</v>
      </c>
      <c r="AA89" s="72">
        <v>0.23150000022724271</v>
      </c>
      <c r="AB89" s="149">
        <v>-2.0372681319713593E-9</v>
      </c>
      <c r="AC89" s="72">
        <v>-434763.03419999778</v>
      </c>
      <c r="AD89" s="149">
        <v>2.6193447411060333E-10</v>
      </c>
      <c r="AE89" s="72">
        <v>-68858.133400000632</v>
      </c>
      <c r="AF89" s="149">
        <v>0</v>
      </c>
      <c r="AG89" s="72">
        <v>-40631.040599999949</v>
      </c>
      <c r="AH89" s="149">
        <v>-6.6211214289069176E-10</v>
      </c>
      <c r="AI89" s="72">
        <v>-50794.375399999321</v>
      </c>
      <c r="AJ89" s="74"/>
      <c r="AK89" s="72">
        <v>-33118.988299999852</v>
      </c>
      <c r="AL89" s="74"/>
      <c r="AM89" s="72">
        <v>9.9999990197829902E-5</v>
      </c>
      <c r="AN89" s="74"/>
      <c r="AO89" s="72">
        <v>-175826.8</v>
      </c>
      <c r="AP89" s="115"/>
      <c r="AQ89" s="72">
        <v>558</v>
      </c>
      <c r="AR89" s="149"/>
      <c r="AS89" s="72">
        <v>-794260.34010000015</v>
      </c>
      <c r="AT89" s="150"/>
      <c r="AU89" s="56"/>
    </row>
    <row r="90" spans="1:50" ht="15.75" x14ac:dyDescent="0.25">
      <c r="A90" s="24"/>
      <c r="C90" s="75"/>
      <c r="E90" s="75"/>
      <c r="U90" s="3"/>
      <c r="V90" s="125"/>
      <c r="W90" s="3"/>
      <c r="X90" s="125"/>
      <c r="Y90" s="3"/>
      <c r="Z90" s="125"/>
      <c r="AA90" s="3"/>
      <c r="AB90" s="125"/>
      <c r="AD90" s="125"/>
      <c r="AE90" s="56"/>
      <c r="AG90" s="75"/>
      <c r="AN90" s="116"/>
      <c r="AP90" s="116"/>
    </row>
    <row r="91" spans="1:50" x14ac:dyDescent="0.2">
      <c r="A91" s="33" t="s">
        <v>45</v>
      </c>
      <c r="B91" s="137"/>
      <c r="C91" s="76">
        <v>65634954.879133329</v>
      </c>
      <c r="D91" s="137">
        <v>0</v>
      </c>
      <c r="E91" s="76">
        <v>178489331.67223334</v>
      </c>
      <c r="F91" s="137">
        <v>0</v>
      </c>
      <c r="G91" s="76">
        <v>-28360646.818266667</v>
      </c>
      <c r="H91" s="137"/>
      <c r="I91" s="151">
        <v>0</v>
      </c>
      <c r="J91" s="137"/>
      <c r="K91" s="151">
        <v>0</v>
      </c>
      <c r="L91" s="137"/>
      <c r="M91" s="151">
        <v>0</v>
      </c>
      <c r="N91" s="137"/>
      <c r="O91" s="76">
        <v>547866.96693333285</v>
      </c>
      <c r="P91" s="137">
        <v>0</v>
      </c>
      <c r="Q91" s="76">
        <v>27069944.740033336</v>
      </c>
      <c r="R91" s="137">
        <v>0</v>
      </c>
      <c r="S91" s="76">
        <v>179550.73403333337</v>
      </c>
      <c r="T91" s="137">
        <v>1.1641532182693481E-10</v>
      </c>
      <c r="U91" s="76">
        <v>-669972.49740000011</v>
      </c>
      <c r="V91" s="137">
        <v>-7.4505805969238281E-9</v>
      </c>
      <c r="W91" s="76">
        <v>65644351.660299994</v>
      </c>
      <c r="X91" s="137">
        <v>0</v>
      </c>
      <c r="Y91" s="76">
        <v>2787087.9321000003</v>
      </c>
      <c r="Z91" s="137">
        <v>0</v>
      </c>
      <c r="AA91" s="76">
        <v>-2311378.2146666665</v>
      </c>
      <c r="AB91" s="137">
        <v>0</v>
      </c>
      <c r="AC91" s="76">
        <v>29830632.171333335</v>
      </c>
      <c r="AD91" s="137"/>
      <c r="AE91" s="76">
        <v>-14572426.297366666</v>
      </c>
      <c r="AF91" s="137">
        <v>0</v>
      </c>
      <c r="AG91" s="76">
        <v>-1629818.2570666666</v>
      </c>
      <c r="AH91" s="117">
        <v>0</v>
      </c>
      <c r="AI91" s="76">
        <v>23650499.569733333</v>
      </c>
      <c r="AJ91" s="117">
        <v>0</v>
      </c>
      <c r="AK91" s="76">
        <v>3737647.2391333343</v>
      </c>
      <c r="AL91" s="117"/>
      <c r="AM91" s="76">
        <v>-107263.04209999999</v>
      </c>
      <c r="AN91" s="117"/>
      <c r="AO91" s="76">
        <v>2167309.2237</v>
      </c>
      <c r="AP91" s="117"/>
      <c r="AQ91" s="76">
        <v>-642581.43389999983</v>
      </c>
      <c r="AR91" s="137"/>
      <c r="AS91" s="76">
        <v>351445090.22790003</v>
      </c>
      <c r="AT91" s="56"/>
    </row>
    <row r="92" spans="1:50" x14ac:dyDescent="0.2">
      <c r="A92" s="33"/>
      <c r="C92" s="15"/>
      <c r="E92" s="15"/>
      <c r="G92" s="15"/>
      <c r="O92" s="15"/>
      <c r="Q92" s="15"/>
      <c r="S92" s="15"/>
      <c r="U92" s="15"/>
      <c r="V92" s="125"/>
      <c r="W92" s="15"/>
      <c r="X92" s="125"/>
      <c r="Y92" s="15"/>
      <c r="Z92" s="125"/>
      <c r="AA92" s="15"/>
      <c r="AB92" s="125"/>
      <c r="AC92" s="15"/>
      <c r="AD92" s="125"/>
      <c r="AE92" s="15"/>
      <c r="AG92" s="15"/>
      <c r="AI92" s="15"/>
      <c r="AJ92" s="118"/>
      <c r="AK92" s="15"/>
      <c r="AL92" s="118"/>
      <c r="AM92" s="15"/>
      <c r="AN92" s="118"/>
      <c r="AO92" s="15"/>
      <c r="AP92" s="118"/>
      <c r="AQ92" s="15"/>
      <c r="AS92" s="15"/>
    </row>
    <row r="93" spans="1:50" x14ac:dyDescent="0.2">
      <c r="A93" s="33" t="s">
        <v>46</v>
      </c>
      <c r="C93" s="77">
        <v>0</v>
      </c>
      <c r="E93" s="77">
        <v>0</v>
      </c>
      <c r="G93" s="77">
        <v>0</v>
      </c>
      <c r="I93" s="152">
        <v>0</v>
      </c>
      <c r="K93" s="152">
        <v>0</v>
      </c>
      <c r="M93" s="152">
        <v>0</v>
      </c>
      <c r="O93" s="77">
        <v>0</v>
      </c>
      <c r="Q93" s="77">
        <v>0</v>
      </c>
      <c r="S93" s="77">
        <v>0</v>
      </c>
      <c r="U93" s="77">
        <v>0</v>
      </c>
      <c r="V93" s="125"/>
      <c r="W93" s="77">
        <v>0</v>
      </c>
      <c r="X93" s="125"/>
      <c r="Y93" s="77">
        <v>0</v>
      </c>
      <c r="Z93" s="125"/>
      <c r="AA93" s="77">
        <v>0</v>
      </c>
      <c r="AB93" s="125"/>
      <c r="AC93" s="77">
        <v>0</v>
      </c>
      <c r="AD93" s="125"/>
      <c r="AE93" s="77">
        <v>0</v>
      </c>
      <c r="AG93" s="77">
        <v>0</v>
      </c>
      <c r="AI93" s="77">
        <v>144375</v>
      </c>
      <c r="AJ93" s="119"/>
      <c r="AK93" s="77">
        <v>0</v>
      </c>
      <c r="AL93" s="119"/>
      <c r="AM93" s="77">
        <v>0</v>
      </c>
      <c r="AN93" s="119"/>
      <c r="AO93" s="77">
        <v>0</v>
      </c>
      <c r="AP93" s="119"/>
      <c r="AQ93" s="77">
        <v>0</v>
      </c>
      <c r="AS93" s="77">
        <v>144375</v>
      </c>
    </row>
    <row r="94" spans="1:50" x14ac:dyDescent="0.2">
      <c r="A94" s="33" t="s">
        <v>47</v>
      </c>
      <c r="C94" s="76"/>
      <c r="E94" s="76"/>
      <c r="G94" s="76"/>
      <c r="I94" s="153"/>
      <c r="K94" s="153"/>
      <c r="M94" s="153"/>
      <c r="O94" s="76"/>
      <c r="Q94" s="76"/>
      <c r="S94" s="76"/>
      <c r="U94" s="76"/>
      <c r="V94" s="125"/>
      <c r="W94" s="76"/>
      <c r="X94" s="125"/>
      <c r="Y94" s="76"/>
      <c r="Z94" s="125"/>
      <c r="AA94" s="76"/>
      <c r="AB94" s="125"/>
      <c r="AC94" s="76"/>
      <c r="AD94" s="125"/>
      <c r="AE94" s="76"/>
      <c r="AG94" s="76"/>
      <c r="AI94" s="76"/>
      <c r="AJ94" s="117"/>
      <c r="AK94" s="76"/>
      <c r="AL94" s="117"/>
      <c r="AM94" s="76"/>
      <c r="AN94" s="117"/>
      <c r="AO94" s="76"/>
      <c r="AP94" s="117"/>
      <c r="AQ94" s="76"/>
      <c r="AS94" s="76"/>
    </row>
    <row r="95" spans="1:50" x14ac:dyDescent="0.2">
      <c r="A95" s="33" t="s">
        <v>48</v>
      </c>
      <c r="C95" s="78">
        <v>-564469.53590000002</v>
      </c>
      <c r="E95" s="78">
        <v>12245857.361</v>
      </c>
      <c r="G95" s="78">
        <v>0</v>
      </c>
      <c r="I95" s="153">
        <v>0</v>
      </c>
      <c r="K95" s="153">
        <v>0</v>
      </c>
      <c r="M95" s="153">
        <v>0</v>
      </c>
      <c r="O95" s="78">
        <v>156491.27670000002</v>
      </c>
      <c r="Q95" s="78">
        <v>496683.67189999996</v>
      </c>
      <c r="S95" s="78">
        <v>-86061.184399999998</v>
      </c>
      <c r="U95" s="78">
        <v>5408.3360000000002</v>
      </c>
      <c r="V95" s="125"/>
      <c r="W95" s="78">
        <v>91695.319499999983</v>
      </c>
      <c r="X95" s="125"/>
      <c r="Y95" s="78">
        <v>546900</v>
      </c>
      <c r="Z95" s="125"/>
      <c r="AA95" s="78">
        <v>-278485.39370000002</v>
      </c>
      <c r="AB95" s="125"/>
      <c r="AC95" s="78">
        <v>-877895.9121999999</v>
      </c>
      <c r="AD95" s="125"/>
      <c r="AE95" s="78">
        <v>896792.86990000005</v>
      </c>
      <c r="AG95" s="78">
        <v>0</v>
      </c>
      <c r="AI95" s="78">
        <v>296226.56179999979</v>
      </c>
      <c r="AJ95" s="119"/>
      <c r="AK95" s="78">
        <v>-53058.542500000003</v>
      </c>
      <c r="AL95" s="119"/>
      <c r="AM95" s="78">
        <v>12377.7945</v>
      </c>
      <c r="AN95" s="119"/>
      <c r="AO95" s="78">
        <v>276730.26479999995</v>
      </c>
      <c r="AP95" s="119"/>
      <c r="AQ95" s="78">
        <v>113797.62290000002</v>
      </c>
      <c r="AS95" s="78">
        <v>13278990.510299996</v>
      </c>
    </row>
    <row r="96" spans="1:50" x14ac:dyDescent="0.2">
      <c r="A96" s="33" t="s">
        <v>49</v>
      </c>
      <c r="C96" s="78">
        <v>-2774021.6367000011</v>
      </c>
      <c r="E96" s="78">
        <v>0</v>
      </c>
      <c r="G96" s="78">
        <v>-330452.51269999996</v>
      </c>
      <c r="I96" s="153">
        <v>0</v>
      </c>
      <c r="K96" s="153">
        <v>0</v>
      </c>
      <c r="M96" s="153">
        <v>0</v>
      </c>
      <c r="O96" s="78">
        <v>278654.0097</v>
      </c>
      <c r="Q96" s="78">
        <v>0</v>
      </c>
      <c r="S96" s="78">
        <v>-142987.17769999997</v>
      </c>
      <c r="U96" s="78">
        <v>-1E-4</v>
      </c>
      <c r="V96" s="125"/>
      <c r="W96" s="78">
        <v>0</v>
      </c>
      <c r="X96" s="125"/>
      <c r="Y96" s="78">
        <v>-491695.04859999992</v>
      </c>
      <c r="Z96" s="125"/>
      <c r="AA96" s="78">
        <v>96285.775500000032</v>
      </c>
      <c r="AB96" s="125"/>
      <c r="AC96" s="78">
        <v>0</v>
      </c>
      <c r="AD96" s="125"/>
      <c r="AE96" s="78">
        <v>-6416424.5644999994</v>
      </c>
      <c r="AG96" s="78">
        <v>-17186.000499999998</v>
      </c>
      <c r="AI96" s="78">
        <v>0</v>
      </c>
      <c r="AJ96" s="119"/>
      <c r="AK96" s="78">
        <v>-546576.2043000001</v>
      </c>
      <c r="AL96" s="119"/>
      <c r="AM96" s="78">
        <v>-1E-4</v>
      </c>
      <c r="AN96" s="119"/>
      <c r="AO96" s="78">
        <v>-192878.72090000001</v>
      </c>
      <c r="AP96" s="119"/>
      <c r="AQ96" s="78">
        <v>-673326.07129999995</v>
      </c>
      <c r="AS96" s="78">
        <v>-11210608.152199997</v>
      </c>
    </row>
    <row r="97" spans="1:45" x14ac:dyDescent="0.2">
      <c r="A97" s="33" t="s">
        <v>50</v>
      </c>
      <c r="C97" s="78">
        <v>0</v>
      </c>
      <c r="E97" s="78">
        <v>-1776950.6471000006</v>
      </c>
      <c r="G97" s="78">
        <v>0</v>
      </c>
      <c r="I97" s="153">
        <v>0</v>
      </c>
      <c r="K97" s="153">
        <v>0</v>
      </c>
      <c r="M97" s="153">
        <v>0</v>
      </c>
      <c r="O97" s="78">
        <v>0</v>
      </c>
      <c r="Q97" s="78">
        <v>1669903.7037999998</v>
      </c>
      <c r="S97" s="78">
        <v>0</v>
      </c>
      <c r="U97" s="78">
        <v>0</v>
      </c>
      <c r="V97" s="125"/>
      <c r="W97" s="78">
        <v>8768959.2254999988</v>
      </c>
      <c r="X97" s="125"/>
      <c r="Y97" s="78">
        <v>0</v>
      </c>
      <c r="Z97" s="125"/>
      <c r="AA97" s="78">
        <v>0</v>
      </c>
      <c r="AB97" s="125"/>
      <c r="AC97" s="78">
        <v>6683001.1297999993</v>
      </c>
      <c r="AD97" s="125"/>
      <c r="AE97" s="78">
        <v>0</v>
      </c>
      <c r="AG97" s="78">
        <v>0</v>
      </c>
      <c r="AI97" s="78">
        <v>-253954.75130000093</v>
      </c>
      <c r="AJ97" s="119"/>
      <c r="AK97" s="78">
        <v>0</v>
      </c>
      <c r="AL97" s="119"/>
      <c r="AM97" s="78">
        <v>0</v>
      </c>
      <c r="AN97" s="119"/>
      <c r="AO97" s="78">
        <v>-945244.27699999989</v>
      </c>
      <c r="AP97" s="119"/>
      <c r="AQ97" s="78">
        <v>0</v>
      </c>
      <c r="AS97" s="78">
        <v>14145714.383699995</v>
      </c>
    </row>
    <row r="98" spans="1:45" x14ac:dyDescent="0.2">
      <c r="A98" s="33" t="s">
        <v>51</v>
      </c>
      <c r="C98" s="78">
        <v>0</v>
      </c>
      <c r="E98" s="78">
        <v>0</v>
      </c>
      <c r="G98" s="78">
        <v>0</v>
      </c>
      <c r="I98" s="153">
        <v>0</v>
      </c>
      <c r="K98" s="153">
        <v>0</v>
      </c>
      <c r="M98" s="153">
        <v>0</v>
      </c>
      <c r="O98" s="78">
        <v>0</v>
      </c>
      <c r="Q98" s="78">
        <v>0</v>
      </c>
      <c r="S98" s="78">
        <v>0</v>
      </c>
      <c r="U98" s="78">
        <v>0</v>
      </c>
      <c r="V98" s="125"/>
      <c r="W98" s="78">
        <v>0</v>
      </c>
      <c r="X98" s="125"/>
      <c r="Y98" s="78">
        <v>0</v>
      </c>
      <c r="Z98" s="125"/>
      <c r="AA98" s="78">
        <v>0</v>
      </c>
      <c r="AB98" s="125"/>
      <c r="AC98" s="78">
        <v>0</v>
      </c>
      <c r="AD98" s="125"/>
      <c r="AE98" s="78">
        <v>0</v>
      </c>
      <c r="AG98" s="78">
        <v>0</v>
      </c>
      <c r="AI98" s="78">
        <v>0</v>
      </c>
      <c r="AJ98" s="119"/>
      <c r="AK98" s="78">
        <v>0</v>
      </c>
      <c r="AL98" s="119"/>
      <c r="AM98" s="78">
        <v>0</v>
      </c>
      <c r="AN98" s="119"/>
      <c r="AO98" s="78">
        <v>0</v>
      </c>
      <c r="AP98" s="119"/>
      <c r="AQ98" s="78">
        <v>0</v>
      </c>
      <c r="AS98" s="78">
        <v>0</v>
      </c>
    </row>
    <row r="99" spans="1:45" x14ac:dyDescent="0.2">
      <c r="A99" s="33" t="s">
        <v>52</v>
      </c>
      <c r="C99" s="78">
        <v>0</v>
      </c>
      <c r="E99" s="78">
        <v>0</v>
      </c>
      <c r="G99" s="78">
        <v>0</v>
      </c>
      <c r="I99" s="153">
        <v>0</v>
      </c>
      <c r="K99" s="153">
        <v>0</v>
      </c>
      <c r="M99" s="153">
        <v>0</v>
      </c>
      <c r="O99" s="78">
        <v>0</v>
      </c>
      <c r="Q99" s="78">
        <v>0</v>
      </c>
      <c r="S99" s="78">
        <v>0</v>
      </c>
      <c r="U99" s="78">
        <v>0</v>
      </c>
      <c r="V99" s="125"/>
      <c r="W99" s="78">
        <v>0</v>
      </c>
      <c r="X99" s="125"/>
      <c r="Y99" s="78">
        <v>0</v>
      </c>
      <c r="Z99" s="125"/>
      <c r="AA99" s="78">
        <v>0</v>
      </c>
      <c r="AB99" s="125"/>
      <c r="AC99" s="78">
        <v>0</v>
      </c>
      <c r="AD99" s="125"/>
      <c r="AE99" s="78">
        <v>0</v>
      </c>
      <c r="AG99" s="78">
        <v>0</v>
      </c>
      <c r="AI99" s="78">
        <v>0</v>
      </c>
      <c r="AJ99" s="119"/>
      <c r="AK99" s="78">
        <v>0</v>
      </c>
      <c r="AL99" s="119"/>
      <c r="AM99" s="78">
        <v>0</v>
      </c>
      <c r="AN99" s="119"/>
      <c r="AO99" s="78">
        <v>0</v>
      </c>
      <c r="AP99" s="119"/>
      <c r="AQ99" s="78">
        <v>0</v>
      </c>
      <c r="AS99" s="78">
        <v>0</v>
      </c>
    </row>
    <row r="100" spans="1:45" x14ac:dyDescent="0.2">
      <c r="A100" s="33" t="s">
        <v>53</v>
      </c>
      <c r="C100" s="78">
        <v>0</v>
      </c>
      <c r="E100" s="78">
        <v>0</v>
      </c>
      <c r="G100" s="78">
        <v>0</v>
      </c>
      <c r="I100" s="153">
        <v>0</v>
      </c>
      <c r="K100" s="153">
        <v>0</v>
      </c>
      <c r="M100" s="153">
        <v>0</v>
      </c>
      <c r="O100" s="78">
        <v>0</v>
      </c>
      <c r="Q100" s="78">
        <v>0</v>
      </c>
      <c r="S100" s="78">
        <v>0</v>
      </c>
      <c r="U100" s="78">
        <v>0</v>
      </c>
      <c r="V100" s="125"/>
      <c r="W100" s="78">
        <v>0</v>
      </c>
      <c r="X100" s="125"/>
      <c r="Y100" s="78">
        <v>0</v>
      </c>
      <c r="Z100" s="125"/>
      <c r="AA100" s="78">
        <v>0</v>
      </c>
      <c r="AB100" s="125"/>
      <c r="AC100" s="78">
        <v>0</v>
      </c>
      <c r="AD100" s="125"/>
      <c r="AE100" s="78">
        <v>0</v>
      </c>
      <c r="AG100" s="78">
        <v>0</v>
      </c>
      <c r="AI100" s="78">
        <v>0</v>
      </c>
      <c r="AJ100" s="119"/>
      <c r="AK100" s="78">
        <v>0</v>
      </c>
      <c r="AL100" s="119"/>
      <c r="AM100" s="78">
        <v>0</v>
      </c>
      <c r="AN100" s="119"/>
      <c r="AO100" s="78">
        <v>0</v>
      </c>
      <c r="AP100" s="119"/>
      <c r="AQ100" s="78">
        <v>0</v>
      </c>
      <c r="AS100" s="78">
        <v>0</v>
      </c>
    </row>
    <row r="101" spans="1:45" x14ac:dyDescent="0.2">
      <c r="A101" s="33" t="s">
        <v>54</v>
      </c>
      <c r="C101" s="78">
        <v>0</v>
      </c>
      <c r="E101" s="78">
        <v>0</v>
      </c>
      <c r="G101" s="78">
        <v>0</v>
      </c>
      <c r="I101" s="153">
        <v>0</v>
      </c>
      <c r="K101" s="153">
        <v>0</v>
      </c>
      <c r="M101" s="153">
        <v>0</v>
      </c>
      <c r="O101" s="78">
        <v>0</v>
      </c>
      <c r="Q101" s="78">
        <v>0</v>
      </c>
      <c r="S101" s="78">
        <v>0</v>
      </c>
      <c r="U101" s="78">
        <v>0</v>
      </c>
      <c r="V101" s="125"/>
      <c r="W101" s="78">
        <v>0</v>
      </c>
      <c r="X101" s="125"/>
      <c r="Y101" s="78">
        <v>0</v>
      </c>
      <c r="Z101" s="125"/>
      <c r="AA101" s="78">
        <v>0</v>
      </c>
      <c r="AB101" s="125"/>
      <c r="AC101" s="78">
        <v>0</v>
      </c>
      <c r="AD101" s="125"/>
      <c r="AE101" s="78">
        <v>0</v>
      </c>
      <c r="AG101" s="78">
        <v>0</v>
      </c>
      <c r="AI101" s="78">
        <v>0</v>
      </c>
      <c r="AJ101" s="119"/>
      <c r="AK101" s="78">
        <v>0</v>
      </c>
      <c r="AL101" s="119"/>
      <c r="AM101" s="78">
        <v>0</v>
      </c>
      <c r="AN101" s="119"/>
      <c r="AO101" s="78">
        <v>0</v>
      </c>
      <c r="AP101" s="119"/>
      <c r="AQ101" s="78">
        <v>0</v>
      </c>
      <c r="AS101" s="78">
        <v>0</v>
      </c>
    </row>
    <row r="102" spans="1:45" x14ac:dyDescent="0.2">
      <c r="A102" s="33" t="s">
        <v>55</v>
      </c>
      <c r="C102" s="78">
        <v>0</v>
      </c>
      <c r="E102" s="78">
        <v>0</v>
      </c>
      <c r="G102" s="78">
        <v>0</v>
      </c>
      <c r="I102" s="153">
        <v>0</v>
      </c>
      <c r="K102" s="153">
        <v>0</v>
      </c>
      <c r="M102" s="153">
        <v>0</v>
      </c>
      <c r="O102" s="78">
        <v>0</v>
      </c>
      <c r="Q102" s="78">
        <v>0</v>
      </c>
      <c r="S102" s="78">
        <v>0</v>
      </c>
      <c r="U102" s="78">
        <v>0</v>
      </c>
      <c r="V102" s="125"/>
      <c r="W102" s="78">
        <v>0</v>
      </c>
      <c r="X102" s="125"/>
      <c r="Y102" s="78">
        <v>0</v>
      </c>
      <c r="Z102" s="125"/>
      <c r="AA102" s="78">
        <v>0</v>
      </c>
      <c r="AB102" s="125"/>
      <c r="AC102" s="78">
        <v>0</v>
      </c>
      <c r="AD102" s="125"/>
      <c r="AE102" s="78">
        <v>0</v>
      </c>
      <c r="AG102" s="78">
        <v>0</v>
      </c>
      <c r="AI102" s="78">
        <v>0</v>
      </c>
      <c r="AJ102" s="119"/>
      <c r="AK102" s="78">
        <v>0</v>
      </c>
      <c r="AL102" s="119"/>
      <c r="AM102" s="78">
        <v>0</v>
      </c>
      <c r="AN102" s="119"/>
      <c r="AO102" s="78">
        <v>0</v>
      </c>
      <c r="AP102" s="119"/>
      <c r="AQ102" s="78">
        <v>0</v>
      </c>
      <c r="AS102" s="78">
        <v>0</v>
      </c>
    </row>
    <row r="103" spans="1:45" x14ac:dyDescent="0.2">
      <c r="A103" s="33" t="s">
        <v>56</v>
      </c>
      <c r="C103" s="78">
        <v>0</v>
      </c>
      <c r="E103" s="78">
        <v>0</v>
      </c>
      <c r="G103" s="78">
        <v>0</v>
      </c>
      <c r="I103" s="153">
        <v>0</v>
      </c>
      <c r="K103" s="153">
        <v>0</v>
      </c>
      <c r="M103" s="153">
        <v>0</v>
      </c>
      <c r="O103" s="78">
        <v>0</v>
      </c>
      <c r="Q103" s="78">
        <v>0</v>
      </c>
      <c r="S103" s="78">
        <v>0</v>
      </c>
      <c r="U103" s="78">
        <v>0</v>
      </c>
      <c r="V103" s="125"/>
      <c r="W103" s="78">
        <v>0</v>
      </c>
      <c r="X103" s="125"/>
      <c r="Y103" s="78">
        <v>0</v>
      </c>
      <c r="Z103" s="125"/>
      <c r="AA103" s="78">
        <v>0</v>
      </c>
      <c r="AB103" s="125"/>
      <c r="AC103" s="78">
        <v>0</v>
      </c>
      <c r="AD103" s="125"/>
      <c r="AE103" s="78">
        <v>0</v>
      </c>
      <c r="AG103" s="78">
        <v>0</v>
      </c>
      <c r="AI103" s="78">
        <v>0</v>
      </c>
      <c r="AJ103" s="119"/>
      <c r="AK103" s="78">
        <v>0</v>
      </c>
      <c r="AL103" s="119"/>
      <c r="AM103" s="78">
        <v>0</v>
      </c>
      <c r="AN103" s="119"/>
      <c r="AO103" s="78">
        <v>0</v>
      </c>
      <c r="AP103" s="119"/>
      <c r="AQ103" s="78">
        <v>0</v>
      </c>
      <c r="AS103" s="78">
        <v>0</v>
      </c>
    </row>
    <row r="104" spans="1:45" x14ac:dyDescent="0.2">
      <c r="A104" s="33" t="s">
        <v>57</v>
      </c>
      <c r="C104" s="79">
        <v>-3338491.1726000011</v>
      </c>
      <c r="E104" s="79">
        <v>10468906.7139</v>
      </c>
      <c r="G104" s="79">
        <v>-330452.51269999996</v>
      </c>
      <c r="I104" s="152">
        <v>0</v>
      </c>
      <c r="K104" s="152">
        <v>0</v>
      </c>
      <c r="M104" s="152">
        <v>0</v>
      </c>
      <c r="O104" s="79">
        <v>435145.28639999998</v>
      </c>
      <c r="Q104" s="79">
        <v>2166587.3756999997</v>
      </c>
      <c r="S104" s="79">
        <v>-229048.36209999997</v>
      </c>
      <c r="U104" s="79">
        <v>5408.3359</v>
      </c>
      <c r="V104" s="125"/>
      <c r="W104" s="79">
        <v>8860654.5449999981</v>
      </c>
      <c r="X104" s="125"/>
      <c r="Y104" s="79">
        <v>55204.951400000078</v>
      </c>
      <c r="Z104" s="125"/>
      <c r="AA104" s="79">
        <v>-182199.61819999997</v>
      </c>
      <c r="AB104" s="125"/>
      <c r="AC104" s="79">
        <v>5805105.2175999992</v>
      </c>
      <c r="AD104" s="125"/>
      <c r="AE104" s="79">
        <v>-5519631.6945999991</v>
      </c>
      <c r="AG104" s="79">
        <v>-17186.000499999998</v>
      </c>
      <c r="AI104" s="79">
        <v>42271.810499998857</v>
      </c>
      <c r="AJ104" s="120"/>
      <c r="AK104" s="79">
        <v>-599634.74680000008</v>
      </c>
      <c r="AL104" s="120"/>
      <c r="AM104" s="79">
        <v>12377.794400000001</v>
      </c>
      <c r="AN104" s="120"/>
      <c r="AO104" s="79">
        <v>-861392.73309999995</v>
      </c>
      <c r="AP104" s="120"/>
      <c r="AQ104" s="79">
        <v>-559528.44839999988</v>
      </c>
      <c r="AS104" s="79">
        <v>16214096.741799993</v>
      </c>
    </row>
    <row r="105" spans="1:45" x14ac:dyDescent="0.2">
      <c r="A105" s="33" t="s">
        <v>58</v>
      </c>
      <c r="C105" s="77">
        <v>0</v>
      </c>
      <c r="E105" s="77">
        <v>0</v>
      </c>
      <c r="G105" s="77">
        <v>0</v>
      </c>
      <c r="I105" s="152">
        <v>0</v>
      </c>
      <c r="K105" s="152">
        <v>0</v>
      </c>
      <c r="M105" s="152">
        <v>0</v>
      </c>
      <c r="O105" s="77">
        <v>0</v>
      </c>
      <c r="Q105" s="77">
        <v>0</v>
      </c>
      <c r="S105" s="77">
        <v>0</v>
      </c>
      <c r="U105" s="77">
        <v>0</v>
      </c>
      <c r="V105" s="125"/>
      <c r="W105" s="77">
        <v>0</v>
      </c>
      <c r="X105" s="125"/>
      <c r="Y105" s="77">
        <v>0</v>
      </c>
      <c r="Z105" s="125"/>
      <c r="AA105" s="77">
        <v>0</v>
      </c>
      <c r="AB105" s="125"/>
      <c r="AC105" s="77">
        <v>0</v>
      </c>
      <c r="AD105" s="125"/>
      <c r="AE105" s="77">
        <v>0</v>
      </c>
      <c r="AG105" s="77">
        <v>0</v>
      </c>
      <c r="AI105" s="77">
        <v>0</v>
      </c>
      <c r="AJ105" s="119"/>
      <c r="AK105" s="77">
        <v>0</v>
      </c>
      <c r="AL105" s="119"/>
      <c r="AM105" s="77">
        <v>0</v>
      </c>
      <c r="AN105" s="119"/>
      <c r="AO105" s="77">
        <v>0</v>
      </c>
      <c r="AP105" s="119"/>
      <c r="AQ105" s="77">
        <v>0</v>
      </c>
      <c r="AS105" s="77">
        <v>0</v>
      </c>
    </row>
    <row r="106" spans="1:45" x14ac:dyDescent="0.2">
      <c r="A106" s="33" t="s">
        <v>59</v>
      </c>
      <c r="C106" s="77">
        <v>-697.77390000000025</v>
      </c>
      <c r="E106" s="77">
        <v>6679.0724</v>
      </c>
      <c r="G106" s="77">
        <v>53.681399999999996</v>
      </c>
      <c r="I106" s="152">
        <v>0</v>
      </c>
      <c r="K106" s="152">
        <v>0</v>
      </c>
      <c r="M106" s="152">
        <v>0</v>
      </c>
      <c r="O106" s="77">
        <v>23.665200000000002</v>
      </c>
      <c r="Q106" s="77">
        <v>-1.9512999999999465</v>
      </c>
      <c r="S106" s="77">
        <v>-4.816299999999984</v>
      </c>
      <c r="U106" s="77">
        <v>-1.7299999999999989E-2</v>
      </c>
      <c r="V106" s="125"/>
      <c r="W106" s="77">
        <v>3001.8937999999998</v>
      </c>
      <c r="X106" s="125"/>
      <c r="Y106" s="77">
        <v>11.024500000000002</v>
      </c>
      <c r="Z106" s="125"/>
      <c r="AA106" s="77">
        <v>54.447800000000001</v>
      </c>
      <c r="AB106" s="125"/>
      <c r="AC106" s="77">
        <v>-2096.5932999999995</v>
      </c>
      <c r="AD106" s="125"/>
      <c r="AE106" s="77">
        <v>117.97350000000002</v>
      </c>
      <c r="AG106" s="77">
        <v>3.4728000000000003</v>
      </c>
      <c r="AI106" s="77">
        <v>-1633.1285000000003</v>
      </c>
      <c r="AJ106" s="119"/>
      <c r="AK106" s="77">
        <v>-3.2210000000000005</v>
      </c>
      <c r="AL106" s="119"/>
      <c r="AM106" s="77">
        <v>-0.18729999999999999</v>
      </c>
      <c r="AN106" s="119"/>
      <c r="AO106" s="77">
        <v>-2283.4751999999999</v>
      </c>
      <c r="AP106" s="119"/>
      <c r="AQ106" s="77">
        <v>32.150500000000001</v>
      </c>
      <c r="AS106" s="77">
        <v>3256.2178000000017</v>
      </c>
    </row>
    <row r="107" spans="1:45" x14ac:dyDescent="0.2">
      <c r="O107" s="80"/>
      <c r="U107" s="3"/>
      <c r="V107" s="125"/>
      <c r="W107" s="3"/>
      <c r="X107" s="125"/>
      <c r="Y107" s="3"/>
      <c r="Z107" s="125"/>
      <c r="AA107" s="3"/>
      <c r="AB107" s="125"/>
      <c r="AC107" s="3">
        <v>0</v>
      </c>
      <c r="AD107" s="125"/>
      <c r="AE107" s="3">
        <v>0</v>
      </c>
      <c r="AL107" s="116"/>
      <c r="AN107" s="116"/>
      <c r="AP107" s="116"/>
    </row>
    <row r="108" spans="1:45" x14ac:dyDescent="0.2">
      <c r="A108" s="33"/>
      <c r="C108" s="80"/>
      <c r="E108" s="80"/>
      <c r="G108" s="80"/>
      <c r="O108" s="80"/>
      <c r="Q108" s="80"/>
      <c r="S108" s="80"/>
      <c r="U108" s="80"/>
      <c r="V108" s="125"/>
      <c r="W108" s="80"/>
      <c r="X108" s="125"/>
      <c r="Y108" s="80"/>
      <c r="Z108" s="125"/>
      <c r="AA108" s="80"/>
      <c r="AB108" s="125"/>
      <c r="AC108" s="80"/>
      <c r="AD108" s="125"/>
      <c r="AE108" s="80"/>
      <c r="AG108" s="80"/>
      <c r="AI108" s="80"/>
      <c r="AJ108" s="80"/>
      <c r="AK108" s="80"/>
      <c r="AL108" s="115"/>
      <c r="AM108" s="80"/>
      <c r="AN108" s="115"/>
      <c r="AO108" s="80"/>
      <c r="AP108" s="115"/>
      <c r="AQ108" s="80"/>
      <c r="AS108" s="80"/>
    </row>
    <row r="109" spans="1:45" x14ac:dyDescent="0.2">
      <c r="A109" s="81"/>
      <c r="U109" s="3"/>
      <c r="V109" s="125"/>
      <c r="W109" s="3"/>
      <c r="X109" s="125"/>
      <c r="Y109" s="3"/>
      <c r="Z109" s="125"/>
      <c r="AA109" s="3"/>
      <c r="AB109" s="125"/>
      <c r="AD109" s="125"/>
      <c r="AL109" s="116"/>
      <c r="AN109" s="116"/>
      <c r="AP109" s="116"/>
    </row>
    <row r="110" spans="1:45" x14ac:dyDescent="0.2">
      <c r="U110" s="3"/>
      <c r="V110" s="125"/>
      <c r="W110" s="3"/>
      <c r="X110" s="125"/>
      <c r="Y110" s="3"/>
      <c r="Z110" s="125"/>
      <c r="AA110" s="3"/>
      <c r="AB110" s="125"/>
      <c r="AD110" s="125"/>
      <c r="AL110" s="116"/>
      <c r="AN110" s="116"/>
      <c r="AP110" s="116"/>
    </row>
    <row r="111" spans="1:45" x14ac:dyDescent="0.2">
      <c r="U111" s="3"/>
      <c r="V111" s="125"/>
      <c r="W111" s="3"/>
      <c r="X111" s="125"/>
      <c r="Y111" s="3"/>
      <c r="Z111" s="125"/>
      <c r="AA111" s="3"/>
      <c r="AB111" s="125"/>
      <c r="AD111" s="125"/>
      <c r="AL111" s="116"/>
      <c r="AN111" s="116"/>
      <c r="AP111" s="116"/>
    </row>
    <row r="112" spans="1:45" x14ac:dyDescent="0.2">
      <c r="U112" s="3"/>
      <c r="V112" s="125"/>
      <c r="W112" s="3"/>
      <c r="X112" s="125"/>
      <c r="Y112" s="3"/>
      <c r="Z112" s="125"/>
      <c r="AA112" s="3"/>
      <c r="AB112" s="125"/>
      <c r="AD112" s="125"/>
      <c r="AL112" s="116"/>
      <c r="AP112" s="116"/>
    </row>
    <row r="113" spans="1:45" x14ac:dyDescent="0.2">
      <c r="A113" s="33" t="s">
        <v>60</v>
      </c>
      <c r="B113" s="137"/>
      <c r="C113" s="76">
        <v>0</v>
      </c>
      <c r="D113" s="137">
        <v>0</v>
      </c>
      <c r="E113" s="76">
        <v>0</v>
      </c>
      <c r="F113" s="137">
        <v>0</v>
      </c>
      <c r="G113" s="76">
        <v>0</v>
      </c>
      <c r="H113" s="137">
        <v>0</v>
      </c>
      <c r="I113" s="137"/>
      <c r="J113" s="137"/>
      <c r="K113" s="137"/>
      <c r="L113" s="137"/>
      <c r="M113" s="137"/>
      <c r="N113" s="137"/>
      <c r="O113" s="76">
        <v>0</v>
      </c>
      <c r="P113" s="137">
        <v>0</v>
      </c>
      <c r="Q113" s="76">
        <v>0</v>
      </c>
      <c r="R113" s="137">
        <v>0</v>
      </c>
      <c r="S113" s="76">
        <v>0</v>
      </c>
      <c r="T113" s="137">
        <v>0</v>
      </c>
      <c r="U113" s="76">
        <v>0</v>
      </c>
      <c r="V113" s="137">
        <v>0</v>
      </c>
      <c r="W113" s="76">
        <v>0</v>
      </c>
      <c r="X113" s="137">
        <v>0</v>
      </c>
      <c r="Y113" s="76">
        <v>0</v>
      </c>
      <c r="Z113" s="137">
        <v>0</v>
      </c>
      <c r="AA113" s="76">
        <v>0</v>
      </c>
      <c r="AB113" s="137">
        <v>0</v>
      </c>
      <c r="AC113" s="76">
        <v>0</v>
      </c>
      <c r="AD113" s="137">
        <v>0</v>
      </c>
      <c r="AE113" s="76">
        <v>0</v>
      </c>
      <c r="AF113" s="137"/>
      <c r="AG113" s="76">
        <v>0</v>
      </c>
      <c r="AH113" s="137">
        <v>0</v>
      </c>
      <c r="AI113" s="76">
        <v>0</v>
      </c>
      <c r="AJ113" s="117"/>
      <c r="AK113" s="76">
        <v>0</v>
      </c>
      <c r="AL113" s="117"/>
      <c r="AM113" s="76">
        <v>0</v>
      </c>
      <c r="AN113" s="117"/>
      <c r="AO113" s="76">
        <v>0</v>
      </c>
      <c r="AP113" s="117"/>
      <c r="AQ113" s="76">
        <v>0</v>
      </c>
      <c r="AR113" s="137"/>
      <c r="AS113" s="76">
        <v>0</v>
      </c>
    </row>
    <row r="114" spans="1:45" x14ac:dyDescent="0.2">
      <c r="A114" s="33"/>
      <c r="C114" s="15"/>
      <c r="E114" s="15"/>
      <c r="G114" s="15"/>
      <c r="O114" s="15"/>
      <c r="Q114" s="15"/>
      <c r="S114" s="15"/>
      <c r="U114" s="15"/>
      <c r="V114" s="125"/>
      <c r="W114" s="15"/>
      <c r="X114" s="125"/>
      <c r="Y114" s="15"/>
      <c r="Z114" s="125"/>
      <c r="AA114" s="15"/>
      <c r="AB114" s="125"/>
      <c r="AC114" s="15"/>
      <c r="AD114" s="125"/>
      <c r="AE114" s="15"/>
      <c r="AG114" s="15"/>
      <c r="AI114" s="15"/>
      <c r="AJ114" s="118"/>
      <c r="AK114" s="15"/>
      <c r="AL114" s="118"/>
      <c r="AM114" s="15"/>
      <c r="AN114" s="118"/>
      <c r="AO114" s="15"/>
      <c r="AP114" s="118"/>
      <c r="AQ114" s="15"/>
      <c r="AS114" s="15"/>
    </row>
    <row r="115" spans="1:45" x14ac:dyDescent="0.2">
      <c r="A115" s="33" t="s">
        <v>61</v>
      </c>
      <c r="C115" s="77">
        <v>0</v>
      </c>
      <c r="E115" s="77">
        <v>0</v>
      </c>
      <c r="G115" s="77">
        <v>0</v>
      </c>
      <c r="I115" s="154"/>
      <c r="K115" s="154"/>
      <c r="M115" s="154"/>
      <c r="O115" s="77">
        <v>0</v>
      </c>
      <c r="Q115" s="77">
        <v>0</v>
      </c>
      <c r="S115" s="77">
        <v>0</v>
      </c>
      <c r="U115" s="77">
        <v>0</v>
      </c>
      <c r="V115" s="125"/>
      <c r="W115" s="77">
        <v>0</v>
      </c>
      <c r="X115" s="125"/>
      <c r="Y115" s="77">
        <v>0</v>
      </c>
      <c r="Z115" s="125"/>
      <c r="AA115" s="77">
        <v>0</v>
      </c>
      <c r="AB115" s="125"/>
      <c r="AC115" s="77">
        <v>0</v>
      </c>
      <c r="AD115" s="125"/>
      <c r="AE115" s="77">
        <v>0</v>
      </c>
      <c r="AG115" s="77">
        <v>0</v>
      </c>
      <c r="AI115" s="77">
        <v>0</v>
      </c>
      <c r="AJ115" s="119"/>
      <c r="AK115" s="77">
        <v>0</v>
      </c>
      <c r="AL115" s="119"/>
      <c r="AM115" s="77">
        <v>0</v>
      </c>
      <c r="AN115" s="119"/>
      <c r="AO115" s="77">
        <v>0</v>
      </c>
      <c r="AP115" s="119"/>
      <c r="AQ115" s="77">
        <v>0</v>
      </c>
      <c r="AS115" s="77">
        <v>0</v>
      </c>
    </row>
    <row r="116" spans="1:45" x14ac:dyDescent="0.2">
      <c r="A116" s="33" t="s">
        <v>62</v>
      </c>
      <c r="C116" s="76"/>
      <c r="E116" s="76"/>
      <c r="G116" s="76"/>
      <c r="O116" s="76"/>
      <c r="Q116" s="76"/>
      <c r="S116" s="76"/>
      <c r="U116" s="76"/>
      <c r="V116" s="125"/>
      <c r="W116" s="76"/>
      <c r="X116" s="125"/>
      <c r="Y116" s="76"/>
      <c r="Z116" s="125"/>
      <c r="AA116" s="76"/>
      <c r="AB116" s="125"/>
      <c r="AC116" s="76"/>
      <c r="AD116" s="125"/>
      <c r="AE116" s="76"/>
      <c r="AG116" s="76"/>
      <c r="AI116" s="76"/>
      <c r="AJ116" s="117"/>
      <c r="AK116" s="76"/>
      <c r="AL116" s="117"/>
      <c r="AM116" s="76"/>
      <c r="AN116" s="117"/>
      <c r="AO116" s="76"/>
      <c r="AP116" s="117"/>
      <c r="AQ116" s="76"/>
      <c r="AS116" s="76"/>
    </row>
    <row r="117" spans="1:45" x14ac:dyDescent="0.2">
      <c r="A117" s="33" t="s">
        <v>63</v>
      </c>
      <c r="C117" s="78">
        <v>0</v>
      </c>
      <c r="E117" s="78">
        <v>0</v>
      </c>
      <c r="G117" s="78">
        <v>0</v>
      </c>
      <c r="O117" s="78">
        <v>0</v>
      </c>
      <c r="Q117" s="78">
        <v>0</v>
      </c>
      <c r="S117" s="78">
        <v>0</v>
      </c>
      <c r="U117" s="78">
        <v>0</v>
      </c>
      <c r="V117" s="125"/>
      <c r="W117" s="78">
        <v>0</v>
      </c>
      <c r="X117" s="125"/>
      <c r="Y117" s="78">
        <v>0</v>
      </c>
      <c r="Z117" s="125"/>
      <c r="AA117" s="78">
        <v>0</v>
      </c>
      <c r="AB117" s="125"/>
      <c r="AC117" s="78">
        <v>0</v>
      </c>
      <c r="AD117" s="125"/>
      <c r="AE117" s="78">
        <v>0</v>
      </c>
      <c r="AG117" s="78">
        <v>0</v>
      </c>
      <c r="AI117" s="78">
        <v>0</v>
      </c>
      <c r="AJ117" s="119"/>
      <c r="AK117" s="78">
        <v>0</v>
      </c>
      <c r="AL117" s="119"/>
      <c r="AM117" s="78">
        <v>0</v>
      </c>
      <c r="AN117" s="119"/>
      <c r="AO117" s="78">
        <v>0</v>
      </c>
      <c r="AP117" s="119"/>
      <c r="AQ117" s="78">
        <v>0</v>
      </c>
      <c r="AS117" s="78">
        <v>0</v>
      </c>
    </row>
    <row r="118" spans="1:45" x14ac:dyDescent="0.2">
      <c r="A118" s="33" t="s">
        <v>64</v>
      </c>
      <c r="C118" s="78">
        <v>0</v>
      </c>
      <c r="E118" s="78">
        <v>0</v>
      </c>
      <c r="G118" s="78">
        <v>0</v>
      </c>
      <c r="O118" s="78">
        <v>0</v>
      </c>
      <c r="Q118" s="78">
        <v>0</v>
      </c>
      <c r="S118" s="78">
        <v>0</v>
      </c>
      <c r="U118" s="78">
        <v>0</v>
      </c>
      <c r="V118" s="125"/>
      <c r="W118" s="78">
        <v>0</v>
      </c>
      <c r="X118" s="125"/>
      <c r="Y118" s="78">
        <v>0</v>
      </c>
      <c r="Z118" s="125"/>
      <c r="AA118" s="78">
        <v>0</v>
      </c>
      <c r="AB118" s="125"/>
      <c r="AC118" s="78">
        <v>0</v>
      </c>
      <c r="AD118" s="125"/>
      <c r="AE118" s="78">
        <v>0</v>
      </c>
      <c r="AG118" s="78">
        <v>0</v>
      </c>
      <c r="AI118" s="78">
        <v>0</v>
      </c>
      <c r="AJ118" s="119"/>
      <c r="AK118" s="78">
        <v>0</v>
      </c>
      <c r="AL118" s="119"/>
      <c r="AM118" s="78">
        <v>0</v>
      </c>
      <c r="AN118" s="119"/>
      <c r="AO118" s="78">
        <v>0</v>
      </c>
      <c r="AP118" s="119"/>
      <c r="AQ118" s="78">
        <v>0</v>
      </c>
      <c r="AS118" s="78">
        <v>0</v>
      </c>
    </row>
    <row r="119" spans="1:45" x14ac:dyDescent="0.2">
      <c r="A119" s="33" t="s">
        <v>65</v>
      </c>
      <c r="C119" s="78">
        <v>0</v>
      </c>
      <c r="E119" s="78">
        <v>0</v>
      </c>
      <c r="G119" s="78">
        <v>0</v>
      </c>
      <c r="O119" s="78">
        <v>0</v>
      </c>
      <c r="Q119" s="78">
        <v>0</v>
      </c>
      <c r="S119" s="78">
        <v>0</v>
      </c>
      <c r="U119" s="78">
        <v>0</v>
      </c>
      <c r="V119" s="125"/>
      <c r="W119" s="78">
        <v>0</v>
      </c>
      <c r="X119" s="125"/>
      <c r="Y119" s="78">
        <v>0</v>
      </c>
      <c r="Z119" s="125"/>
      <c r="AA119" s="78">
        <v>0</v>
      </c>
      <c r="AB119" s="125"/>
      <c r="AC119" s="78">
        <v>0</v>
      </c>
      <c r="AD119" s="125"/>
      <c r="AE119" s="78">
        <v>0</v>
      </c>
      <c r="AG119" s="78">
        <v>0</v>
      </c>
      <c r="AI119" s="78">
        <v>0</v>
      </c>
      <c r="AJ119" s="119"/>
      <c r="AK119" s="78">
        <v>0</v>
      </c>
      <c r="AL119" s="119"/>
      <c r="AM119" s="78">
        <v>0</v>
      </c>
      <c r="AN119" s="119"/>
      <c r="AO119" s="78">
        <v>0</v>
      </c>
      <c r="AP119" s="119"/>
      <c r="AQ119" s="78">
        <v>0</v>
      </c>
      <c r="AS119" s="78">
        <v>0</v>
      </c>
    </row>
    <row r="120" spans="1:45" x14ac:dyDescent="0.2">
      <c r="A120" s="33" t="s">
        <v>66</v>
      </c>
      <c r="C120" s="78">
        <v>0</v>
      </c>
      <c r="E120" s="78">
        <v>0</v>
      </c>
      <c r="G120" s="78">
        <v>0</v>
      </c>
      <c r="O120" s="78">
        <v>0</v>
      </c>
      <c r="Q120" s="78">
        <v>0</v>
      </c>
      <c r="S120" s="78">
        <v>0</v>
      </c>
      <c r="U120" s="78">
        <v>0</v>
      </c>
      <c r="V120" s="125"/>
      <c r="W120" s="78">
        <v>0</v>
      </c>
      <c r="X120" s="125"/>
      <c r="Y120" s="78">
        <v>0</v>
      </c>
      <c r="Z120" s="125"/>
      <c r="AA120" s="78">
        <v>0</v>
      </c>
      <c r="AB120" s="125"/>
      <c r="AC120" s="78">
        <v>0</v>
      </c>
      <c r="AD120" s="125"/>
      <c r="AE120" s="78">
        <v>0</v>
      </c>
      <c r="AG120" s="78">
        <v>0</v>
      </c>
      <c r="AI120" s="78">
        <v>0</v>
      </c>
      <c r="AJ120" s="119"/>
      <c r="AK120" s="78">
        <v>0</v>
      </c>
      <c r="AL120" s="119"/>
      <c r="AM120" s="78">
        <v>0</v>
      </c>
      <c r="AN120" s="119"/>
      <c r="AO120" s="78">
        <v>0</v>
      </c>
      <c r="AP120" s="119"/>
      <c r="AQ120" s="78">
        <v>0</v>
      </c>
      <c r="AS120" s="78">
        <v>0</v>
      </c>
    </row>
    <row r="121" spans="1:45" x14ac:dyDescent="0.2">
      <c r="A121" s="33" t="s">
        <v>67</v>
      </c>
      <c r="C121" s="78">
        <v>0</v>
      </c>
      <c r="E121" s="78">
        <v>0</v>
      </c>
      <c r="G121" s="78">
        <v>0</v>
      </c>
      <c r="O121" s="78">
        <v>0</v>
      </c>
      <c r="Q121" s="78">
        <v>0</v>
      </c>
      <c r="S121" s="78">
        <v>0</v>
      </c>
      <c r="U121" s="78">
        <v>0</v>
      </c>
      <c r="V121" s="125"/>
      <c r="W121" s="78">
        <v>0</v>
      </c>
      <c r="X121" s="125"/>
      <c r="Y121" s="78">
        <v>0</v>
      </c>
      <c r="Z121" s="125"/>
      <c r="AA121" s="78">
        <v>0</v>
      </c>
      <c r="AB121" s="125"/>
      <c r="AC121" s="78">
        <v>0</v>
      </c>
      <c r="AD121" s="125"/>
      <c r="AE121" s="78">
        <v>0</v>
      </c>
      <c r="AG121" s="78">
        <v>0</v>
      </c>
      <c r="AI121" s="78">
        <v>0</v>
      </c>
      <c r="AJ121" s="119"/>
      <c r="AK121" s="78">
        <v>0</v>
      </c>
      <c r="AL121" s="119"/>
      <c r="AM121" s="78">
        <v>0</v>
      </c>
      <c r="AN121" s="119"/>
      <c r="AO121" s="78">
        <v>0</v>
      </c>
      <c r="AP121" s="119"/>
      <c r="AQ121" s="78">
        <v>0</v>
      </c>
      <c r="AS121" s="78">
        <v>0</v>
      </c>
    </row>
    <row r="122" spans="1:45" x14ac:dyDescent="0.2">
      <c r="A122" s="33" t="s">
        <v>68</v>
      </c>
      <c r="C122" s="78">
        <v>0</v>
      </c>
      <c r="E122" s="78">
        <v>0</v>
      </c>
      <c r="G122" s="78">
        <v>0</v>
      </c>
      <c r="O122" s="78">
        <v>0</v>
      </c>
      <c r="Q122" s="78">
        <v>0</v>
      </c>
      <c r="S122" s="78">
        <v>0</v>
      </c>
      <c r="U122" s="78">
        <v>0</v>
      </c>
      <c r="V122" s="125"/>
      <c r="W122" s="78">
        <v>0</v>
      </c>
      <c r="X122" s="125"/>
      <c r="Y122" s="78">
        <v>0</v>
      </c>
      <c r="Z122" s="125"/>
      <c r="AA122" s="78">
        <v>0</v>
      </c>
      <c r="AB122" s="125"/>
      <c r="AC122" s="78">
        <v>0</v>
      </c>
      <c r="AD122" s="125"/>
      <c r="AE122" s="78">
        <v>0</v>
      </c>
      <c r="AG122" s="78">
        <v>0</v>
      </c>
      <c r="AI122" s="78">
        <v>0</v>
      </c>
      <c r="AJ122" s="119"/>
      <c r="AK122" s="78">
        <v>0</v>
      </c>
      <c r="AL122" s="119"/>
      <c r="AM122" s="78">
        <v>0</v>
      </c>
      <c r="AN122" s="119"/>
      <c r="AO122" s="78">
        <v>0</v>
      </c>
      <c r="AP122" s="119"/>
      <c r="AQ122" s="78">
        <v>0</v>
      </c>
      <c r="AS122" s="78">
        <v>0</v>
      </c>
    </row>
    <row r="123" spans="1:45" x14ac:dyDescent="0.2">
      <c r="A123" s="33" t="s">
        <v>69</v>
      </c>
      <c r="C123" s="78">
        <v>0</v>
      </c>
      <c r="E123" s="78">
        <v>0</v>
      </c>
      <c r="G123" s="78">
        <v>0</v>
      </c>
      <c r="O123" s="78">
        <v>0</v>
      </c>
      <c r="Q123" s="78">
        <v>0</v>
      </c>
      <c r="S123" s="78">
        <v>0</v>
      </c>
      <c r="U123" s="78">
        <v>0</v>
      </c>
      <c r="V123" s="125"/>
      <c r="W123" s="78">
        <v>0</v>
      </c>
      <c r="X123" s="125"/>
      <c r="Y123" s="78">
        <v>0</v>
      </c>
      <c r="Z123" s="125"/>
      <c r="AA123" s="78">
        <v>0</v>
      </c>
      <c r="AB123" s="125"/>
      <c r="AC123" s="78">
        <v>0</v>
      </c>
      <c r="AD123" s="125"/>
      <c r="AE123" s="78">
        <v>0</v>
      </c>
      <c r="AG123" s="78">
        <v>0</v>
      </c>
      <c r="AI123" s="78">
        <v>0</v>
      </c>
      <c r="AJ123" s="119"/>
      <c r="AK123" s="78">
        <v>0</v>
      </c>
      <c r="AL123" s="119"/>
      <c r="AM123" s="78">
        <v>0</v>
      </c>
      <c r="AN123" s="119"/>
      <c r="AO123" s="78">
        <v>0</v>
      </c>
      <c r="AP123" s="119"/>
      <c r="AQ123" s="78">
        <v>0</v>
      </c>
      <c r="AS123" s="78">
        <v>0</v>
      </c>
    </row>
    <row r="124" spans="1:45" x14ac:dyDescent="0.2">
      <c r="A124" s="33" t="s">
        <v>70</v>
      </c>
      <c r="C124" s="78">
        <v>0</v>
      </c>
      <c r="E124" s="78">
        <v>0</v>
      </c>
      <c r="G124" s="78">
        <v>0</v>
      </c>
      <c r="O124" s="78">
        <v>0</v>
      </c>
      <c r="Q124" s="78">
        <v>0</v>
      </c>
      <c r="S124" s="78">
        <v>0</v>
      </c>
      <c r="U124" s="78">
        <v>0</v>
      </c>
      <c r="V124" s="125"/>
      <c r="W124" s="78">
        <v>0</v>
      </c>
      <c r="X124" s="125"/>
      <c r="Y124" s="78">
        <v>0</v>
      </c>
      <c r="Z124" s="125"/>
      <c r="AA124" s="78">
        <v>0</v>
      </c>
      <c r="AB124" s="125"/>
      <c r="AC124" s="78">
        <v>0</v>
      </c>
      <c r="AD124" s="125"/>
      <c r="AE124" s="78">
        <v>0</v>
      </c>
      <c r="AG124" s="78">
        <v>0</v>
      </c>
      <c r="AI124" s="78">
        <v>0</v>
      </c>
      <c r="AJ124" s="119"/>
      <c r="AK124" s="78">
        <v>0</v>
      </c>
      <c r="AL124" s="119"/>
      <c r="AM124" s="78">
        <v>0</v>
      </c>
      <c r="AN124" s="119"/>
      <c r="AO124" s="78">
        <v>0</v>
      </c>
      <c r="AP124" s="119"/>
      <c r="AQ124" s="78">
        <v>0</v>
      </c>
      <c r="AS124" s="78">
        <v>0</v>
      </c>
    </row>
    <row r="125" spans="1:45" x14ac:dyDescent="0.2">
      <c r="A125" s="33" t="s">
        <v>71</v>
      </c>
      <c r="C125" s="78">
        <v>0</v>
      </c>
      <c r="E125" s="78">
        <v>0</v>
      </c>
      <c r="G125" s="78">
        <v>0</v>
      </c>
      <c r="O125" s="78">
        <v>0</v>
      </c>
      <c r="Q125" s="78">
        <v>0</v>
      </c>
      <c r="S125" s="78">
        <v>0</v>
      </c>
      <c r="U125" s="78">
        <v>0</v>
      </c>
      <c r="V125" s="125"/>
      <c r="W125" s="78">
        <v>0</v>
      </c>
      <c r="X125" s="125"/>
      <c r="Y125" s="78">
        <v>0</v>
      </c>
      <c r="Z125" s="125"/>
      <c r="AA125" s="78">
        <v>0</v>
      </c>
      <c r="AB125" s="125"/>
      <c r="AC125" s="78">
        <v>0</v>
      </c>
      <c r="AD125" s="125"/>
      <c r="AE125" s="78">
        <v>0</v>
      </c>
      <c r="AG125" s="78">
        <v>0</v>
      </c>
      <c r="AI125" s="78">
        <v>0</v>
      </c>
      <c r="AJ125" s="119"/>
      <c r="AK125" s="78">
        <v>0</v>
      </c>
      <c r="AL125" s="119"/>
      <c r="AM125" s="78">
        <v>0</v>
      </c>
      <c r="AN125" s="119"/>
      <c r="AO125" s="78">
        <v>0</v>
      </c>
      <c r="AP125" s="119"/>
      <c r="AQ125" s="78">
        <v>0</v>
      </c>
      <c r="AS125" s="78">
        <v>0</v>
      </c>
    </row>
    <row r="126" spans="1:45" x14ac:dyDescent="0.2">
      <c r="A126" s="33" t="s">
        <v>72</v>
      </c>
      <c r="C126" s="79">
        <v>0</v>
      </c>
      <c r="E126" s="79">
        <v>0</v>
      </c>
      <c r="G126" s="79">
        <v>0</v>
      </c>
      <c r="I126" s="154"/>
      <c r="K126" s="154"/>
      <c r="M126" s="154"/>
      <c r="O126" s="79">
        <v>0</v>
      </c>
      <c r="Q126" s="79">
        <v>0</v>
      </c>
      <c r="S126" s="79">
        <v>0</v>
      </c>
      <c r="U126" s="79">
        <v>0</v>
      </c>
      <c r="V126" s="125"/>
      <c r="W126" s="79">
        <v>0</v>
      </c>
      <c r="X126" s="125"/>
      <c r="Y126" s="79">
        <v>0</v>
      </c>
      <c r="Z126" s="125"/>
      <c r="AA126" s="79">
        <v>0</v>
      </c>
      <c r="AB126" s="125"/>
      <c r="AC126" s="79">
        <v>0</v>
      </c>
      <c r="AD126" s="125"/>
      <c r="AE126" s="79">
        <v>0</v>
      </c>
      <c r="AG126" s="79">
        <v>0</v>
      </c>
      <c r="AI126" s="79">
        <v>0</v>
      </c>
      <c r="AJ126" s="120"/>
      <c r="AK126" s="79">
        <v>0</v>
      </c>
      <c r="AL126" s="120"/>
      <c r="AM126" s="79">
        <v>0</v>
      </c>
      <c r="AN126" s="120"/>
      <c r="AO126" s="79">
        <v>0</v>
      </c>
      <c r="AP126" s="120"/>
      <c r="AQ126" s="79">
        <v>0</v>
      </c>
      <c r="AS126" s="79">
        <v>0</v>
      </c>
    </row>
    <row r="127" spans="1:45" x14ac:dyDescent="0.2">
      <c r="A127" s="33" t="s">
        <v>73</v>
      </c>
      <c r="C127" s="77">
        <v>0</v>
      </c>
      <c r="E127" s="77">
        <v>0</v>
      </c>
      <c r="G127" s="77">
        <v>0</v>
      </c>
      <c r="I127" s="154"/>
      <c r="K127" s="154"/>
      <c r="M127" s="154"/>
      <c r="O127" s="77">
        <v>0</v>
      </c>
      <c r="Q127" s="77">
        <v>0</v>
      </c>
      <c r="S127" s="77">
        <v>0</v>
      </c>
      <c r="U127" s="77">
        <v>0</v>
      </c>
      <c r="V127" s="125"/>
      <c r="W127" s="77">
        <v>0</v>
      </c>
      <c r="X127" s="125"/>
      <c r="Y127" s="77">
        <v>0</v>
      </c>
      <c r="Z127" s="125"/>
      <c r="AA127" s="77">
        <v>0</v>
      </c>
      <c r="AB127" s="125"/>
      <c r="AC127" s="77">
        <v>0</v>
      </c>
      <c r="AD127" s="125"/>
      <c r="AE127" s="77">
        <v>0</v>
      </c>
      <c r="AG127" s="77">
        <v>0</v>
      </c>
      <c r="AI127" s="77">
        <v>0</v>
      </c>
      <c r="AJ127" s="119"/>
      <c r="AK127" s="77">
        <v>0</v>
      </c>
      <c r="AL127" s="119"/>
      <c r="AM127" s="77">
        <v>0</v>
      </c>
      <c r="AN127" s="119"/>
      <c r="AO127" s="77">
        <v>0</v>
      </c>
      <c r="AP127" s="119"/>
      <c r="AQ127" s="77">
        <v>0</v>
      </c>
      <c r="AS127" s="77">
        <v>0</v>
      </c>
    </row>
    <row r="128" spans="1:45" x14ac:dyDescent="0.2">
      <c r="A128" s="33" t="s">
        <v>74</v>
      </c>
      <c r="C128" s="77">
        <v>0</v>
      </c>
      <c r="E128" s="77">
        <v>0</v>
      </c>
      <c r="G128" s="77">
        <v>0</v>
      </c>
      <c r="I128" s="154"/>
      <c r="K128" s="154"/>
      <c r="M128" s="154"/>
      <c r="O128" s="77">
        <v>0</v>
      </c>
      <c r="Q128" s="77">
        <v>0</v>
      </c>
      <c r="S128" s="77">
        <v>0</v>
      </c>
      <c r="U128" s="77">
        <v>0</v>
      </c>
      <c r="V128" s="125"/>
      <c r="W128" s="77">
        <v>0</v>
      </c>
      <c r="X128" s="125"/>
      <c r="Y128" s="77">
        <v>0</v>
      </c>
      <c r="Z128" s="125"/>
      <c r="AA128" s="77">
        <v>0</v>
      </c>
      <c r="AB128" s="125"/>
      <c r="AC128" s="77">
        <v>0</v>
      </c>
      <c r="AD128" s="125"/>
      <c r="AE128" s="77">
        <v>0</v>
      </c>
      <c r="AG128" s="77">
        <v>0</v>
      </c>
      <c r="AI128" s="77">
        <v>0</v>
      </c>
      <c r="AJ128" s="119"/>
      <c r="AK128" s="77">
        <v>0</v>
      </c>
      <c r="AL128" s="119"/>
      <c r="AM128" s="77">
        <v>0</v>
      </c>
      <c r="AN128" s="119"/>
      <c r="AO128" s="77">
        <v>0</v>
      </c>
      <c r="AP128" s="119"/>
      <c r="AQ128" s="77">
        <v>0</v>
      </c>
      <c r="AS128" s="77">
        <v>0</v>
      </c>
    </row>
    <row r="129" spans="2:38" ht="13.5" thickBot="1" x14ac:dyDescent="0.25">
      <c r="X129" s="126"/>
      <c r="Z129" s="126"/>
      <c r="AB129" s="125"/>
      <c r="AD129" s="125"/>
      <c r="AL129" s="116"/>
    </row>
    <row r="130" spans="2:38" ht="13.5" thickBot="1" x14ac:dyDescent="0.25">
      <c r="B130" s="82" t="s">
        <v>75</v>
      </c>
      <c r="C130" s="83"/>
      <c r="AF130" s="82" t="s">
        <v>75</v>
      </c>
      <c r="AG130" s="83"/>
    </row>
    <row r="131" spans="2:38" x14ac:dyDescent="0.2">
      <c r="B131" s="84" t="s">
        <v>76</v>
      </c>
      <c r="C131" s="85"/>
      <c r="AF131" s="84" t="s">
        <v>76</v>
      </c>
      <c r="AG131" s="85"/>
    </row>
    <row r="132" spans="2:38" x14ac:dyDescent="0.2">
      <c r="B132" s="155" t="s">
        <v>77</v>
      </c>
      <c r="C132" s="86">
        <f>'[2]Roll-1'!B74+'[2]Roll-2'!B74+'[2]Roll-3'!B74+'[2]Roll-4'!B74+'[2]Roll-5'!B74+'[2]Roll-6'!B74+'[2]Roll-7'!B74+'[2]Roll-8'!B74</f>
        <v>0</v>
      </c>
      <c r="AF132" s="155" t="s">
        <v>77</v>
      </c>
      <c r="AG132" s="86">
        <f>'[2]Roll-1'!Z74+'[2]Roll-2'!Z74+'[2]Roll-3'!Z74+'[2]Roll-4'!Z74+'[2]Roll-5'!Z74+'[2]Roll-6'!Z74+'[2]Roll-7'!Z74+'[2]Roll-8'!Z74</f>
        <v>0</v>
      </c>
    </row>
    <row r="133" spans="2:38" x14ac:dyDescent="0.2">
      <c r="B133" s="155" t="s">
        <v>78</v>
      </c>
      <c r="C133" s="86"/>
      <c r="AF133" s="155" t="s">
        <v>78</v>
      </c>
      <c r="AG133" s="86"/>
    </row>
    <row r="134" spans="2:38" ht="13.5" thickBot="1" x14ac:dyDescent="0.25">
      <c r="B134" s="156" t="s">
        <v>79</v>
      </c>
      <c r="C134" s="157">
        <v>0</v>
      </c>
      <c r="AF134" s="156" t="s">
        <v>79</v>
      </c>
      <c r="AG134" s="157">
        <v>0</v>
      </c>
    </row>
  </sheetData>
  <phoneticPr fontId="0" type="noConversion"/>
  <printOptions verticalCentered="1" gridLinesSet="0"/>
  <pageMargins left="0.75" right="0.25" top="0.25" bottom="0.4" header="0.23" footer="0.25"/>
  <pageSetup paperSize="5" scale="35" orientation="landscape" horizontalDpi="4294967292" r:id="rId1"/>
  <headerFooter alignWithMargins="0">
    <oddFooter>&amp;L&amp;"Times New Roman,Italic"&amp;F/&amp;A Prepared By: Chad Landry (x9837)&amp;R&amp;"Times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K25"/>
  <sheetViews>
    <sheetView tabSelected="1" workbookViewId="0">
      <selection activeCell="C15" sqref="C15"/>
    </sheetView>
  </sheetViews>
  <sheetFormatPr defaultRowHeight="12.75" x14ac:dyDescent="0.2"/>
  <cols>
    <col min="1" max="1" width="19.5703125" customWidth="1"/>
    <col min="2" max="2" width="6.5703125" customWidth="1"/>
    <col min="3" max="3" width="13.5703125" customWidth="1"/>
    <col min="5" max="5" width="14.28515625" bestFit="1" customWidth="1"/>
    <col min="6" max="6" width="14.42578125" customWidth="1"/>
    <col min="7" max="7" width="12.5703125" customWidth="1"/>
    <col min="8" max="10" width="9.140625" hidden="1" customWidth="1"/>
  </cols>
  <sheetData>
    <row r="3" spans="1:10" x14ac:dyDescent="0.2">
      <c r="A3" s="95"/>
    </row>
    <row r="4" spans="1:10" x14ac:dyDescent="0.2">
      <c r="C4" s="90" t="s">
        <v>97</v>
      </c>
      <c r="E4" s="90" t="s">
        <v>98</v>
      </c>
      <c r="G4" s="90"/>
    </row>
    <row r="5" spans="1:10" x14ac:dyDescent="0.2">
      <c r="A5" s="90"/>
    </row>
    <row r="6" spans="1:10" x14ac:dyDescent="0.2">
      <c r="A6" s="91" t="s">
        <v>96</v>
      </c>
      <c r="B6" s="88"/>
      <c r="C6" s="89">
        <v>-794260.34</v>
      </c>
      <c r="D6" s="88"/>
      <c r="E6" s="122">
        <v>5206922.25</v>
      </c>
      <c r="G6" s="87"/>
      <c r="H6" t="s">
        <v>114</v>
      </c>
    </row>
    <row r="7" spans="1:10" x14ac:dyDescent="0.2">
      <c r="A7" s="91"/>
      <c r="B7" s="88"/>
      <c r="C7" s="88"/>
      <c r="D7" s="88"/>
      <c r="E7" s="122"/>
    </row>
    <row r="8" spans="1:10" x14ac:dyDescent="0.2">
      <c r="A8" s="91" t="s">
        <v>92</v>
      </c>
      <c r="B8" s="88"/>
      <c r="C8" s="89">
        <v>-833149.61339999991</v>
      </c>
      <c r="D8" s="89"/>
      <c r="E8" s="122">
        <v>15944256.271900002</v>
      </c>
      <c r="G8" s="87"/>
      <c r="H8" t="s">
        <v>118</v>
      </c>
      <c r="I8" t="s">
        <v>101</v>
      </c>
    </row>
    <row r="9" spans="1:10" x14ac:dyDescent="0.2">
      <c r="A9" s="91"/>
      <c r="B9" s="88"/>
      <c r="C9" s="89"/>
      <c r="D9" s="89"/>
      <c r="E9" s="122"/>
    </row>
    <row r="10" spans="1:10" x14ac:dyDescent="0.2">
      <c r="A10" s="91" t="s">
        <v>93</v>
      </c>
      <c r="B10" s="88"/>
      <c r="C10" s="88"/>
      <c r="D10" s="89"/>
      <c r="E10" s="122"/>
      <c r="H10" t="s">
        <v>115</v>
      </c>
    </row>
    <row r="11" spans="1:10" x14ac:dyDescent="0.2">
      <c r="A11" s="91" t="s">
        <v>89</v>
      </c>
      <c r="C11" s="121">
        <v>-34267525.454800002</v>
      </c>
      <c r="D11" s="89"/>
      <c r="E11" s="122">
        <v>-28364325.153400004</v>
      </c>
      <c r="G11" s="87"/>
      <c r="I11" t="s">
        <v>109</v>
      </c>
      <c r="J11" t="s">
        <v>111</v>
      </c>
    </row>
    <row r="12" spans="1:10" x14ac:dyDescent="0.2">
      <c r="A12" s="91" t="s">
        <v>90</v>
      </c>
      <c r="C12" s="122">
        <v>-6437167.6040807227</v>
      </c>
      <c r="D12" s="89"/>
      <c r="E12" s="122">
        <v>48335213.633634724</v>
      </c>
      <c r="F12" s="123"/>
      <c r="G12" s="87"/>
      <c r="I12" t="s">
        <v>112</v>
      </c>
    </row>
    <row r="13" spans="1:10" x14ac:dyDescent="0.2">
      <c r="A13" s="91" t="s">
        <v>91</v>
      </c>
      <c r="C13" s="89">
        <v>-40704693.058880724</v>
      </c>
      <c r="D13" s="89"/>
      <c r="E13" s="122">
        <v>19970888.48023472</v>
      </c>
      <c r="G13" s="87"/>
      <c r="I13" t="s">
        <v>110</v>
      </c>
      <c r="J13" t="s">
        <v>113</v>
      </c>
    </row>
    <row r="14" spans="1:10" x14ac:dyDescent="0.2">
      <c r="A14" s="91"/>
      <c r="C14" s="89"/>
      <c r="D14" s="89"/>
      <c r="E14" s="122"/>
    </row>
    <row r="15" spans="1:10" x14ac:dyDescent="0.2">
      <c r="A15" s="91" t="s">
        <v>94</v>
      </c>
      <c r="B15" s="89"/>
      <c r="C15" s="89">
        <v>-1357954.9772000238</v>
      </c>
      <c r="D15" s="89"/>
      <c r="E15" s="122">
        <v>2002009.0154000088</v>
      </c>
      <c r="G15" s="87"/>
      <c r="H15" t="s">
        <v>116</v>
      </c>
      <c r="I15" t="s">
        <v>106</v>
      </c>
    </row>
    <row r="16" spans="1:10" x14ac:dyDescent="0.2">
      <c r="A16" s="91"/>
      <c r="B16" s="89"/>
      <c r="C16" s="89"/>
      <c r="D16" s="89"/>
      <c r="E16" s="122"/>
    </row>
    <row r="17" spans="1:11" x14ac:dyDescent="0.2">
      <c r="A17" s="91" t="s">
        <v>95</v>
      </c>
      <c r="B17" s="87"/>
      <c r="C17" s="89">
        <v>-43690057.990000002</v>
      </c>
      <c r="D17" s="87"/>
      <c r="E17" s="122">
        <v>43124076.020000003</v>
      </c>
      <c r="F17" s="123"/>
      <c r="G17" s="123"/>
      <c r="H17" s="96" t="s">
        <v>102</v>
      </c>
    </row>
    <row r="18" spans="1:11" x14ac:dyDescent="0.2">
      <c r="A18" s="90"/>
      <c r="B18" s="87"/>
      <c r="C18" s="89"/>
      <c r="D18" s="87"/>
    </row>
    <row r="19" spans="1:11" x14ac:dyDescent="0.2">
      <c r="A19" s="90"/>
      <c r="B19" s="87"/>
      <c r="C19" s="87"/>
      <c r="D19" s="87"/>
      <c r="E19" s="123"/>
    </row>
    <row r="20" spans="1:11" x14ac:dyDescent="0.2">
      <c r="A20" s="90"/>
    </row>
    <row r="22" spans="1:11" x14ac:dyDescent="0.2">
      <c r="A22" t="s">
        <v>100</v>
      </c>
      <c r="C22" s="87"/>
    </row>
    <row r="23" spans="1:11" x14ac:dyDescent="0.2">
      <c r="A23" t="s">
        <v>117</v>
      </c>
      <c r="G23" s="97" t="s">
        <v>103</v>
      </c>
      <c r="H23" s="98"/>
      <c r="I23" s="98"/>
      <c r="J23" s="98"/>
      <c r="K23" s="98" t="s">
        <v>104</v>
      </c>
    </row>
    <row r="25" spans="1:11" x14ac:dyDescent="0.2">
      <c r="A25" t="str">
        <f>RIGHT(A23,42)</f>
        <v>\ERMS\erms_adm\firmtrad\2001\0401\Regions\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etUp">
                <anchor moveWithCells="1" sizeWithCells="1">
                  <from>
                    <xdr:col>9</xdr:col>
                    <xdr:colOff>485775</xdr:colOff>
                    <xdr:row>4</xdr:row>
                    <xdr:rowOff>57150</xdr:rowOff>
                  </from>
                  <to>
                    <xdr:col>10</xdr:col>
                    <xdr:colOff>542925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pyp">
                <anchor moveWithCells="1" sizeWithCells="1">
                  <from>
                    <xdr:col>9</xdr:col>
                    <xdr:colOff>485775</xdr:colOff>
                    <xdr:row>2</xdr:row>
                    <xdr:rowOff>0</xdr:rowOff>
                  </from>
                  <to>
                    <xdr:col>10</xdr:col>
                    <xdr:colOff>542925</xdr:colOff>
                    <xdr:row>3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MGMT-WEST</vt:lpstr>
      <vt:lpstr>Sheet1</vt:lpstr>
      <vt:lpstr>FTNW</vt:lpstr>
      <vt:lpstr>FTWE</vt:lpstr>
      <vt:lpstr>GDNEW</vt:lpstr>
      <vt:lpstr>MGMTWEST</vt:lpstr>
      <vt:lpstr>'MGMT-WEST'!Print_Area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Wolfe</dc:creator>
  <dc:description>- Oracle 8i ODBC QueryFix Applied</dc:description>
  <cp:lastModifiedBy>Jan Havlíček</cp:lastModifiedBy>
  <dcterms:created xsi:type="dcterms:W3CDTF">2000-11-02T02:53:14Z</dcterms:created>
  <dcterms:modified xsi:type="dcterms:W3CDTF">2023-09-15T18:16:17Z</dcterms:modified>
</cp:coreProperties>
</file>