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F21F0E-A833-4EC5-BF8C-843BAEF61785}" xr6:coauthVersionLast="47" xr6:coauthVersionMax="47" xr10:uidLastSave="{00000000-0000-0000-0000-000000000000}"/>
  <bookViews>
    <workbookView xWindow="-120" yWindow="-120" windowWidth="38640" windowHeight="15720" activeTab="1"/>
  </bookViews>
  <sheets>
    <sheet name="Orig Sched" sheetId="4" r:id="rId1"/>
    <sheet name="Summary Sched" sheetId="5" r:id="rId2"/>
  </sheets>
  <definedNames>
    <definedName name="_Order1" localSheetId="0" hidden="1">255</definedName>
    <definedName name="_Order1" localSheetId="1" hidden="1">255</definedName>
    <definedName name="_Order2" localSheetId="0" hidden="1">255</definedName>
    <definedName name="_Order2" localSheetId="1" hidden="1">255</definedName>
    <definedName name="DTITLE" localSheetId="1">'Summary Sched'!$AC$1:$AW$13</definedName>
    <definedName name="DTITLE">'Orig Sched'!$X$1:$AR$9</definedName>
    <definedName name="_xlnm.Print_Area" localSheetId="0">'Orig Sched'!$A$1:$T$60</definedName>
    <definedName name="_xlnm.Print_Area" localSheetId="1">'Summary Sched'!$A$1:$K$21</definedName>
    <definedName name="Print_Area_MI" localSheetId="1">'Summary Sched'!$B$1:$L$13</definedName>
    <definedName name="Print_Area_MI">'Orig Sched'!$A$1:$G$10</definedName>
    <definedName name="_xlnm.Print_Titles" localSheetId="0">'Orig Sched'!$1:$9</definedName>
    <definedName name="_xlnm.Print_Titles" localSheetId="1">'Summary Sched'!$1:$13</definedName>
    <definedName name="Print_Titles_MI" localSheetId="1">'Summary Sched'!$1:$13</definedName>
    <definedName name="Print_Titles_MI">'Orig Sched'!$1:$9</definedName>
    <definedName name="TITLE" localSheetId="1">'Summary Sched'!$B$1:$T$13</definedName>
    <definedName name="TITLE">'Orig Sched'!$A$1:$O$9</definedName>
    <definedName name="wrn.RollDetail." localSheetId="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A2" i="4" l="1"/>
  <c r="M10" i="4"/>
  <c r="AA10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I33" i="4"/>
  <c r="K33" i="4"/>
  <c r="M33" i="4"/>
  <c r="N33" i="4"/>
  <c r="AA33" i="4"/>
  <c r="M34" i="4"/>
  <c r="AA34" i="4"/>
  <c r="M35" i="4"/>
  <c r="AA35" i="4"/>
  <c r="M36" i="4"/>
  <c r="M37" i="4"/>
  <c r="AA37" i="4"/>
  <c r="M38" i="4"/>
  <c r="AA38" i="4"/>
  <c r="M39" i="4"/>
  <c r="AA39" i="4"/>
  <c r="M40" i="4"/>
  <c r="AA40" i="4"/>
  <c r="M41" i="4"/>
  <c r="AA41" i="4"/>
  <c r="M42" i="4"/>
  <c r="AA42" i="4"/>
  <c r="M43" i="4"/>
  <c r="AA43" i="4"/>
  <c r="M44" i="4"/>
  <c r="AA44" i="4"/>
  <c r="M45" i="4"/>
  <c r="AA45" i="4"/>
  <c r="M46" i="4"/>
  <c r="AA46" i="4"/>
  <c r="M47" i="4"/>
  <c r="AA47" i="4"/>
  <c r="M48" i="4"/>
  <c r="AA48" i="4"/>
  <c r="M49" i="4"/>
  <c r="AA49" i="4"/>
  <c r="M50" i="4"/>
  <c r="AA50" i="4"/>
  <c r="M51" i="4"/>
  <c r="AA51" i="4"/>
  <c r="M52" i="4"/>
  <c r="AA52" i="4"/>
  <c r="M53" i="4"/>
  <c r="AA53" i="4"/>
  <c r="M54" i="4"/>
  <c r="AA54" i="4"/>
  <c r="M55" i="4"/>
  <c r="AA55" i="4"/>
  <c r="M56" i="4"/>
  <c r="AA56" i="4"/>
  <c r="M57" i="4"/>
  <c r="AA57" i="4"/>
  <c r="M58" i="4"/>
  <c r="AA58" i="4"/>
  <c r="M59" i="4"/>
  <c r="AA59" i="4"/>
  <c r="I60" i="4"/>
  <c r="K60" i="4"/>
  <c r="M60" i="4"/>
  <c r="N60" i="4"/>
  <c r="G13" i="5"/>
  <c r="I13" i="5"/>
  <c r="G14" i="5"/>
  <c r="I14" i="5"/>
  <c r="G15" i="5"/>
  <c r="I15" i="5"/>
  <c r="G16" i="5"/>
  <c r="I16" i="5"/>
  <c r="G17" i="5"/>
  <c r="I17" i="5"/>
  <c r="G18" i="5"/>
  <c r="I18" i="5"/>
</calcChain>
</file>

<file path=xl/sharedStrings.xml><?xml version="1.0" encoding="utf-8"?>
<sst xmlns="http://schemas.openxmlformats.org/spreadsheetml/2006/main" count="271" uniqueCount="147">
  <si>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</si>
  <si>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</si>
  <si>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</si>
  <si>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</si>
  <si>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</si>
  <si>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</si>
  <si>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</si>
  <si>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</si>
  <si>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</si>
  <si>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</si>
  <si>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</si>
  <si>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</si>
  <si>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</si>
  <si>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</si>
  <si>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</si>
  <si>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</si>
  <si>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</si>
  <si>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</si>
  <si>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</si>
  <si>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West</t>
  </si>
  <si>
    <t>Book ID</t>
  </si>
  <si>
    <t>Book ID List</t>
  </si>
  <si>
    <t>FT-EAST</t>
  </si>
  <si>
    <t>FT-NEWYORK</t>
  </si>
  <si>
    <t>FT-EATP</t>
  </si>
  <si>
    <t>FT-SOUTHEAST</t>
  </si>
  <si>
    <t>FT-CENT</t>
  </si>
  <si>
    <t>FT-ONTARIO</t>
  </si>
  <si>
    <t>FT-INTRACENTRAL1</t>
  </si>
  <si>
    <t>FT-INTRACENTRAL2</t>
  </si>
  <si>
    <t>EMW</t>
  </si>
  <si>
    <t>FT-TEXAS</t>
  </si>
  <si>
    <t>FT-HPLC</t>
  </si>
  <si>
    <t>FT-EOLTX</t>
  </si>
  <si>
    <t>FT-WEST</t>
  </si>
  <si>
    <t>FT-DENVER</t>
  </si>
  <si>
    <t>MGMT WEST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</si>
  <si>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</si>
  <si>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</si>
  <si>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</si>
  <si>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</si>
  <si>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</si>
  <si>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</si>
  <si>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</si>
  <si>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</si>
  <si>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 xml:space="preserve">PRICE </t>
  </si>
  <si>
    <t>PUB CODE</t>
  </si>
  <si>
    <t>NG-PRICE</t>
  </si>
  <si>
    <t>FT-MKTEAST</t>
  </si>
  <si>
    <t>Tycholiz</t>
  </si>
  <si>
    <t>Origination</t>
  </si>
  <si>
    <t>Number of</t>
  </si>
  <si>
    <t>RC Code</t>
  </si>
  <si>
    <t>Amount</t>
  </si>
  <si>
    <t>Originated Deals</t>
  </si>
  <si>
    <t>Barry Tycholiz</t>
  </si>
  <si>
    <t>107321-01-BT</t>
  </si>
  <si>
    <t>Mark Whitt</t>
  </si>
  <si>
    <t>Whitt</t>
  </si>
  <si>
    <t>107321-02-MW</t>
  </si>
  <si>
    <t>Paul Lucci</t>
  </si>
  <si>
    <t>Lucci</t>
  </si>
  <si>
    <t>107321-03-PL</t>
  </si>
  <si>
    <t>Kim Ward</t>
  </si>
  <si>
    <t>Ward</t>
  </si>
  <si>
    <t>107321-04-KW</t>
  </si>
  <si>
    <t>Stephanie Miller</t>
  </si>
  <si>
    <t>Miller</t>
  </si>
  <si>
    <t>107321-05-SM</t>
  </si>
  <si>
    <t>QV8440.1</t>
  </si>
  <si>
    <t>Mercado Gas</t>
  </si>
  <si>
    <t>S</t>
  </si>
  <si>
    <t>05/01-12/01</t>
  </si>
  <si>
    <t>Middle Market - West</t>
  </si>
  <si>
    <t>Origination Summary Schedule - Mar-01</t>
  </si>
  <si>
    <t>QS5478.A</t>
  </si>
  <si>
    <t>Citizens</t>
  </si>
  <si>
    <t>Varied/d</t>
  </si>
  <si>
    <t>4/01-3/02</t>
  </si>
  <si>
    <t>Varied</t>
  </si>
  <si>
    <t>IF-ELPO/SJ</t>
  </si>
  <si>
    <t>AEC Marketing</t>
  </si>
  <si>
    <t>QT5176</t>
  </si>
  <si>
    <t>QS4578</t>
  </si>
  <si>
    <t>Apr-Sep 01</t>
  </si>
  <si>
    <t>IF-ElPO/SJ</t>
  </si>
  <si>
    <t>GD-NEWJR</t>
  </si>
  <si>
    <t>NGI Socal</t>
  </si>
  <si>
    <t>QS5478</t>
  </si>
  <si>
    <t>07/01-09/01</t>
  </si>
  <si>
    <t>various</t>
  </si>
  <si>
    <t>Smurfet</t>
  </si>
  <si>
    <t>QY3799</t>
  </si>
  <si>
    <t>Kennedy</t>
  </si>
  <si>
    <t>9000/d</t>
  </si>
  <si>
    <t>FT-Denver</t>
  </si>
  <si>
    <t>IF-CIG/GLENROCK</t>
  </si>
  <si>
    <t>EJW</t>
  </si>
  <si>
    <t>6740/d</t>
  </si>
  <si>
    <t>B</t>
  </si>
  <si>
    <t>IF-CIG/RKYMTN</t>
  </si>
  <si>
    <t>dominion</t>
  </si>
  <si>
    <t>5000/d</t>
  </si>
  <si>
    <t>IF-NWPL_ROICKY_M</t>
  </si>
  <si>
    <t>Colorado Spring Utilities</t>
  </si>
  <si>
    <t>Excelon Energy</t>
  </si>
  <si>
    <t>4305/d</t>
  </si>
  <si>
    <t>City of Pasadena</t>
  </si>
  <si>
    <t>7489/d</t>
  </si>
  <si>
    <t>b</t>
  </si>
  <si>
    <t>13.5/13.25</t>
  </si>
  <si>
    <t>socal border</t>
  </si>
  <si>
    <t>GD-New</t>
  </si>
  <si>
    <t>Forrest Oil</t>
  </si>
  <si>
    <t>3825/d</t>
  </si>
  <si>
    <t>4/01-10/01</t>
  </si>
  <si>
    <t>if-questar</t>
  </si>
  <si>
    <t>QY6470</t>
  </si>
  <si>
    <t>FT-West</t>
  </si>
  <si>
    <t>04/01-10/01</t>
  </si>
  <si>
    <t>IF-KERN/RIVER</t>
  </si>
  <si>
    <t>qy6476</t>
  </si>
  <si>
    <t>Westport</t>
  </si>
  <si>
    <t>3500/d</t>
  </si>
  <si>
    <t>KN Retail Services</t>
  </si>
  <si>
    <t>6000/d</t>
  </si>
  <si>
    <t>Relex</t>
  </si>
  <si>
    <t>western gas resources</t>
  </si>
  <si>
    <t>duke field services</t>
  </si>
  <si>
    <t>1225/d</t>
  </si>
  <si>
    <t>crosstimbers</t>
  </si>
  <si>
    <t>7000/d</t>
  </si>
  <si>
    <t>reliant energy</t>
  </si>
  <si>
    <t>3000/d</t>
  </si>
  <si>
    <t>Gd-new</t>
  </si>
  <si>
    <t>T</t>
  </si>
  <si>
    <t>Apr 01</t>
  </si>
  <si>
    <t>2.10 + Variable</t>
  </si>
  <si>
    <t>NGI-SOBDR-PG&amp;E</t>
  </si>
  <si>
    <t>V03636.1</t>
  </si>
  <si>
    <t>Greenley Gas</t>
  </si>
  <si>
    <t>varied/d</t>
  </si>
  <si>
    <t>05/01-10/01</t>
  </si>
  <si>
    <t>QW8457</t>
  </si>
  <si>
    <t>Pasadena</t>
  </si>
  <si>
    <t>QS5478.j</t>
  </si>
  <si>
    <t>11/01-12/01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</si>
</sst>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9" formatCode="mm/dd/yy"/>
  </numFmts>
  <fonts count="14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57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0" fontId="5" fillId="0" borderId="0" xfId="0" applyFont="1"/>
    <xf numFmtId="6" fontId="5" fillId="0" borderId="1" xfId="4" applyNumberFormat="1" applyFont="1" applyBorder="1" applyAlignment="1">
      <alignment horizontal="center"/>
    </xf>
    <xf numFmtId="6" fontId="5" fillId="0" borderId="0" xfId="4" applyNumberFormat="1" applyFont="1" applyBorder="1"/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6" fontId="4" fillId="0" borderId="0" xfId="3" applyNumberFormat="1" applyFont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6" fontId="5" fillId="0" borderId="0" xfId="4" applyNumberFormat="1" applyFont="1" applyFill="1"/>
    <xf numFmtId="6" fontId="5" fillId="0" borderId="0" xfId="4" applyNumberFormat="1" applyFont="1" applyFill="1" applyBorder="1"/>
    <xf numFmtId="0" fontId="0" fillId="0" borderId="0" xfId="0" applyAlignment="1">
      <alignment horizontal="left"/>
    </xf>
    <xf numFmtId="164" fontId="5" fillId="0" borderId="0" xfId="5" applyFont="1" applyAlignment="1">
      <alignment horizontal="left"/>
    </xf>
    <xf numFmtId="164" fontId="5" fillId="0" borderId="1" xfId="5" applyFont="1" applyBorder="1" applyAlignment="1">
      <alignment horizontal="left"/>
    </xf>
    <xf numFmtId="6" fontId="5" fillId="0" borderId="0" xfId="3" applyNumberFormat="1" applyFont="1" applyAlignment="1">
      <alignment horizontal="right"/>
    </xf>
    <xf numFmtId="164" fontId="4" fillId="0" borderId="0" xfId="5" applyFont="1" applyAlignment="1"/>
    <xf numFmtId="164" fontId="5" fillId="0" borderId="0" xfId="5" applyFont="1" applyAlignment="1"/>
    <xf numFmtId="0" fontId="5" fillId="0" borderId="0" xfId="0" applyFont="1" applyAlignment="1"/>
    <xf numFmtId="164" fontId="5" fillId="0" borderId="1" xfId="5" applyFont="1" applyBorder="1" applyAlignment="1"/>
    <xf numFmtId="164" fontId="6" fillId="4" borderId="0" xfId="5" applyFont="1" applyFill="1" applyAlignment="1"/>
    <xf numFmtId="184" fontId="5" fillId="0" borderId="1" xfId="1" applyNumberFormat="1" applyFont="1" applyBorder="1" applyAlignment="1">
      <alignment horizontal="center"/>
    </xf>
    <xf numFmtId="184" fontId="4" fillId="0" borderId="0" xfId="1" applyNumberFormat="1" applyFont="1" applyAlignment="1">
      <alignment horizontal="center"/>
    </xf>
    <xf numFmtId="6" fontId="4" fillId="0" borderId="0" xfId="4" applyNumberFormat="1" applyFont="1" applyAlignment="1">
      <alignment horizontal="center"/>
    </xf>
    <xf numFmtId="184" fontId="5" fillId="0" borderId="0" xfId="1" applyNumberFormat="1" applyFont="1" applyAlignment="1">
      <alignment horizontal="center"/>
    </xf>
    <xf numFmtId="6" fontId="5" fillId="0" borderId="0" xfId="4" applyNumberFormat="1" applyFont="1" applyAlignment="1">
      <alignment horizontal="center"/>
    </xf>
    <xf numFmtId="6" fontId="4" fillId="0" borderId="0" xfId="3" applyNumberFormat="1" applyFont="1" applyAlignment="1">
      <alignment horizontal="center"/>
    </xf>
    <xf numFmtId="184" fontId="4" fillId="0" borderId="0" xfId="1" applyNumberFormat="1" applyFont="1" applyAlignment="1" applyProtection="1">
      <alignment horizontal="center"/>
    </xf>
    <xf numFmtId="184" fontId="9" fillId="4" borderId="2" xfId="1" applyNumberFormat="1" applyFont="1" applyFill="1" applyBorder="1" applyAlignment="1" applyProtection="1">
      <alignment horizontal="center"/>
    </xf>
    <xf numFmtId="6" fontId="9" fillId="4" borderId="2" xfId="4" applyNumberFormat="1" applyFont="1" applyFill="1" applyBorder="1" applyAlignment="1" applyProtection="1">
      <alignment horizontal="center"/>
    </xf>
    <xf numFmtId="6" fontId="4" fillId="0" borderId="0" xfId="4" applyNumberFormat="1" applyFont="1" applyAlignment="1" applyProtection="1">
      <alignment horizontal="center"/>
    </xf>
    <xf numFmtId="184" fontId="4" fillId="0" borderId="0" xfId="1" quotePrefix="1" applyNumberFormat="1" applyFont="1" applyAlignment="1" applyProtection="1">
      <alignment horizontal="center"/>
    </xf>
    <xf numFmtId="0" fontId="5" fillId="0" borderId="0" xfId="0" applyFont="1" applyAlignment="1">
      <alignment horizontal="center"/>
    </xf>
    <xf numFmtId="164" fontId="3" fillId="0" borderId="0" xfId="5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164" fontId="11" fillId="0" borderId="0" xfId="5" applyFont="1" applyBorder="1" applyAlignment="1">
      <alignment horizontal="left"/>
    </xf>
    <xf numFmtId="2" fontId="4" fillId="0" borderId="0" xfId="5" applyNumberFormat="1" applyFont="1" applyAlignment="1">
      <alignment horizontal="left"/>
    </xf>
    <xf numFmtId="14" fontId="6" fillId="0" borderId="0" xfId="5" quotePrefix="1" applyNumberFormat="1" applyFont="1" applyAlignment="1">
      <alignment horizontal="lef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2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3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19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NumberFormat="1" applyFont="1" applyAlignment="1">
      <alignment horizontal="left"/>
    </xf>
    <xf numFmtId="164" fontId="12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9"/>
  <sheetViews>
    <sheetView showGridLines="0" zoomScale="75" workbookViewId="0">
      <selection activeCell="O34" sqref="O34"/>
    </sheetView>
  </sheetViews>
  <sheetFormatPr defaultColWidth="8.42578125" defaultRowHeight="12.75" customHeight="1" x14ac:dyDescent="0.3"/>
  <cols>
    <col min="1" max="1" width="13.140625" style="36" customWidth="1"/>
    <col min="2" max="2" width="3.28515625" style="6" customWidth="1"/>
    <col min="3" max="3" width="9.5703125" style="6" customWidth="1"/>
    <col min="4" max="4" width="2.5703125" style="6" customWidth="1"/>
    <col min="5" max="5" width="24.85546875" style="60" customWidth="1"/>
    <col min="6" max="6" width="3.28515625" style="6" customWidth="1"/>
    <col min="7" max="7" width="17.85546875" style="6" customWidth="1"/>
    <col min="8" max="8" width="2.42578125" customWidth="1"/>
    <col min="9" max="9" width="12" style="66" bestFit="1" customWidth="1"/>
    <col min="10" max="10" width="1.7109375" style="67" customWidth="1"/>
    <col min="11" max="11" width="13.42578125" style="66" bestFit="1" customWidth="1"/>
    <col min="12" max="12" width="3.140625" style="11" customWidth="1"/>
    <col min="13" max="13" width="25.85546875" style="41" customWidth="1"/>
    <col min="14" max="14" width="14.42578125" style="12" customWidth="1"/>
    <col min="15" max="15" width="14.42578125" style="6" customWidth="1"/>
    <col min="16" max="16" width="9.7109375" style="56" bestFit="1" customWidth="1"/>
    <col min="17" max="17" width="7.28515625" style="6" customWidth="1"/>
    <col min="18" max="18" width="7.7109375" style="6" bestFit="1" customWidth="1"/>
    <col min="19" max="19" width="8.7109375" style="6" bestFit="1" customWidth="1"/>
    <col min="20" max="20" width="18" style="6" bestFit="1" customWidth="1"/>
    <col min="21" max="21" width="1.5703125" style="6" customWidth="1"/>
    <col min="22" max="22" width="23.7109375" style="49" customWidth="1"/>
    <col min="23" max="23" width="5" style="6" customWidth="1"/>
    <col min="24" max="24" width="2.42578125" style="6" customWidth="1"/>
    <col min="25" max="25" width="6.7109375" style="6" customWidth="1"/>
    <col min="26" max="26" width="2.42578125" style="6" customWidth="1"/>
    <col min="27" max="27" width="7.140625" style="6" bestFit="1" customWidth="1"/>
    <col min="28" max="28" width="2.42578125" style="6" customWidth="1"/>
    <col min="29" max="29" width="17.85546875" style="6" customWidth="1"/>
    <col min="30" max="30" width="3.28515625" style="6" customWidth="1"/>
    <col min="31" max="31" width="13.5703125" style="6" customWidth="1"/>
    <col min="32" max="32" width="3.28515625" style="6" customWidth="1"/>
    <col min="33" max="33" width="11" style="6" customWidth="1"/>
    <col min="34" max="34" width="2.42578125" style="6" customWidth="1"/>
    <col min="35" max="35" width="5" style="6" customWidth="1"/>
    <col min="36" max="36" width="1.5703125" style="6" customWidth="1"/>
    <col min="37" max="37" width="5.85546875" style="6" customWidth="1"/>
    <col min="38" max="38" width="3.28515625" style="6" customWidth="1"/>
    <col min="39" max="39" width="9.28515625" style="6" customWidth="1"/>
    <col min="40" max="40" width="2.42578125" style="6" customWidth="1"/>
    <col min="41" max="41" width="11" style="6" customWidth="1"/>
    <col min="42" max="16384" width="8.42578125" style="6"/>
  </cols>
  <sheetData>
    <row r="1" spans="1:32" ht="12.75" customHeight="1" x14ac:dyDescent="0.3">
      <c r="A1" s="77" t="s">
        <v>0</v>
      </c>
      <c r="B1" s="1"/>
      <c r="C1" s="1"/>
      <c r="D1" s="1"/>
      <c r="F1" s="1"/>
      <c r="G1" s="2"/>
      <c r="H1" s="3"/>
      <c r="L1" s="4"/>
      <c r="M1" s="40"/>
      <c r="N1" s="5"/>
      <c r="O1" s="1"/>
      <c r="AD1" s="7" t="s">
        <v>1</v>
      </c>
      <c r="AF1" s="8"/>
    </row>
    <row r="2" spans="1:32" ht="18.75" x14ac:dyDescent="0.3">
      <c r="A2" s="83">
        <f ca="1">TODAY()</f>
        <v>36980</v>
      </c>
      <c r="B2" s="1"/>
      <c r="C2" s="1"/>
      <c r="D2" s="1"/>
      <c r="F2" s="1"/>
      <c r="G2" s="2"/>
      <c r="H2" s="3"/>
      <c r="L2" s="4"/>
      <c r="M2" s="40"/>
      <c r="N2" s="5"/>
      <c r="O2" s="1"/>
      <c r="AD2" s="7" t="s">
        <v>2</v>
      </c>
      <c r="AF2" s="8"/>
    </row>
    <row r="3" spans="1:32" ht="18.75" x14ac:dyDescent="0.3">
      <c r="A3" s="29" t="s">
        <v>19</v>
      </c>
      <c r="B3" s="1"/>
      <c r="C3" s="1"/>
      <c r="D3" s="1"/>
      <c r="F3" s="1"/>
      <c r="G3" s="2"/>
      <c r="H3" s="3"/>
      <c r="L3" s="4"/>
      <c r="M3" s="40"/>
      <c r="N3" s="5"/>
      <c r="O3" s="1"/>
    </row>
    <row r="4" spans="1:32" ht="12.75" customHeight="1" x14ac:dyDescent="0.3">
      <c r="A4" s="78"/>
      <c r="B4" s="1"/>
      <c r="C4" s="1"/>
      <c r="D4" s="1"/>
      <c r="F4" s="9"/>
      <c r="G4" s="2"/>
      <c r="H4" s="3"/>
      <c r="L4" s="4"/>
      <c r="M4" s="40"/>
      <c r="N4" s="5"/>
      <c r="O4" s="1"/>
    </row>
    <row r="5" spans="1:32" ht="12.75" customHeight="1" x14ac:dyDescent="0.3">
      <c r="F5" s="8"/>
      <c r="G5" s="10"/>
    </row>
    <row r="6" spans="1:32" s="13" customFormat="1" ht="12.75" customHeight="1" x14ac:dyDescent="0.3">
      <c r="A6" s="57"/>
      <c r="E6" s="61"/>
      <c r="I6" s="68"/>
      <c r="J6" s="14" t="s">
        <v>3</v>
      </c>
      <c r="K6" s="68"/>
      <c r="L6" s="12"/>
      <c r="M6" s="42" t="s">
        <v>4</v>
      </c>
      <c r="N6" s="12"/>
      <c r="P6" s="57"/>
      <c r="V6" s="49"/>
    </row>
    <row r="7" spans="1:32" s="13" customFormat="1" ht="12.75" customHeight="1" x14ac:dyDescent="0.3">
      <c r="A7" s="76"/>
      <c r="B7" s="15"/>
      <c r="C7" s="15"/>
      <c r="D7" s="15"/>
      <c r="E7" s="62"/>
      <c r="F7" s="15"/>
      <c r="G7" s="15"/>
      <c r="I7" s="65"/>
      <c r="J7" s="16" t="s">
        <v>5</v>
      </c>
      <c r="K7" s="65"/>
      <c r="L7" s="17"/>
      <c r="M7" s="42" t="s">
        <v>6</v>
      </c>
      <c r="N7" s="18" t="s">
        <v>7</v>
      </c>
      <c r="O7" s="15"/>
      <c r="P7" s="57"/>
      <c r="V7" s="49"/>
    </row>
    <row r="8" spans="1:32" s="13" customFormat="1" ht="18.75" x14ac:dyDescent="0.3">
      <c r="A8" s="19" t="s">
        <v>8</v>
      </c>
      <c r="C8" s="20" t="s">
        <v>9</v>
      </c>
      <c r="E8" s="63" t="s">
        <v>10</v>
      </c>
      <c r="G8" s="19" t="s">
        <v>11</v>
      </c>
      <c r="I8" s="65" t="s">
        <v>12</v>
      </c>
      <c r="J8" s="69"/>
      <c r="K8" s="65" t="s">
        <v>13</v>
      </c>
      <c r="L8" s="14"/>
      <c r="M8" s="43" t="s">
        <v>14</v>
      </c>
      <c r="N8" s="21" t="s">
        <v>15</v>
      </c>
      <c r="O8" s="19" t="s">
        <v>16</v>
      </c>
      <c r="P8" s="58" t="s">
        <v>20</v>
      </c>
      <c r="Q8" s="19" t="s">
        <v>43</v>
      </c>
      <c r="R8" s="19" t="s">
        <v>44</v>
      </c>
      <c r="S8" s="19" t="s">
        <v>45</v>
      </c>
      <c r="T8" s="19" t="s">
        <v>46</v>
      </c>
      <c r="V8" s="50" t="s">
        <v>21</v>
      </c>
    </row>
    <row r="9" spans="1:32" ht="12.75" customHeight="1" x14ac:dyDescent="0.25">
      <c r="M9" s="44" t="s">
        <v>17</v>
      </c>
      <c r="V9" s="51"/>
    </row>
    <row r="10" spans="1:32" ht="12.75" customHeight="1" x14ac:dyDescent="0.25">
      <c r="A10" s="36" t="s">
        <v>69</v>
      </c>
      <c r="C10" s="154">
        <v>36957</v>
      </c>
      <c r="E10" s="6" t="s">
        <v>70</v>
      </c>
      <c r="G10" s="6" t="s">
        <v>73</v>
      </c>
      <c r="I10" s="66">
        <v>10000</v>
      </c>
      <c r="J10" s="66"/>
      <c r="L10" s="48"/>
      <c r="M10" s="45">
        <f>N10/1000</f>
        <v>119.56</v>
      </c>
      <c r="N10" s="54">
        <v>119560</v>
      </c>
      <c r="O10" s="22" t="s">
        <v>49</v>
      </c>
      <c r="P10" s="22" t="s">
        <v>47</v>
      </c>
      <c r="Q10" s="6" t="s">
        <v>71</v>
      </c>
      <c r="R10" s="6" t="s">
        <v>72</v>
      </c>
      <c r="S10" s="22"/>
      <c r="T10" s="22"/>
      <c r="U10" s="25"/>
      <c r="V10" s="51" t="s">
        <v>30</v>
      </c>
      <c r="AA10" s="6">
        <f t="shared" ref="AA10:AA59" si="0">N10</f>
        <v>119560</v>
      </c>
      <c r="AB10" s="6">
        <v>1</v>
      </c>
    </row>
    <row r="11" spans="1:32" ht="12.75" customHeight="1" x14ac:dyDescent="0.25">
      <c r="A11" s="36" t="s">
        <v>75</v>
      </c>
      <c r="C11" s="23">
        <v>36963</v>
      </c>
      <c r="E11" s="60" t="s">
        <v>76</v>
      </c>
      <c r="G11" s="24" t="s">
        <v>73</v>
      </c>
      <c r="H11" s="6"/>
      <c r="I11" s="66" t="s">
        <v>77</v>
      </c>
      <c r="J11" s="70"/>
      <c r="M11" s="45">
        <f>N11/1000</f>
        <v>0</v>
      </c>
      <c r="N11" s="54">
        <v>0</v>
      </c>
      <c r="O11" s="22" t="s">
        <v>64</v>
      </c>
      <c r="P11" s="56" t="s">
        <v>34</v>
      </c>
      <c r="R11" s="6" t="s">
        <v>78</v>
      </c>
      <c r="S11" s="6" t="s">
        <v>79</v>
      </c>
      <c r="T11" s="6" t="s">
        <v>80</v>
      </c>
      <c r="V11" s="51" t="s">
        <v>26</v>
      </c>
      <c r="AA11" s="6">
        <f t="shared" si="0"/>
        <v>0</v>
      </c>
      <c r="AB11" s="6">
        <v>1</v>
      </c>
    </row>
    <row r="12" spans="1:32" ht="12.75" customHeight="1" x14ac:dyDescent="0.25">
      <c r="A12" s="36" t="s">
        <v>82</v>
      </c>
      <c r="C12" s="23">
        <v>36970</v>
      </c>
      <c r="E12" s="60" t="s">
        <v>81</v>
      </c>
      <c r="G12" s="24" t="s">
        <v>73</v>
      </c>
      <c r="H12" s="6"/>
      <c r="J12" s="66"/>
      <c r="M12" s="45">
        <f>N12/1000</f>
        <v>75</v>
      </c>
      <c r="N12" s="54">
        <v>75000</v>
      </c>
      <c r="O12" s="22" t="s">
        <v>49</v>
      </c>
      <c r="P12" s="56" t="s">
        <v>41</v>
      </c>
      <c r="V12" s="51" t="s">
        <v>35</v>
      </c>
      <c r="AA12" s="6">
        <f t="shared" si="0"/>
        <v>75000</v>
      </c>
      <c r="AB12" s="6">
        <v>1</v>
      </c>
    </row>
    <row r="13" spans="1:32" ht="12.75" customHeight="1" x14ac:dyDescent="0.25">
      <c r="A13" s="36" t="s">
        <v>83</v>
      </c>
      <c r="C13" s="26">
        <v>36971</v>
      </c>
      <c r="E13" s="60" t="s">
        <v>76</v>
      </c>
      <c r="G13" s="24" t="s">
        <v>73</v>
      </c>
      <c r="I13" s="66">
        <v>1180000</v>
      </c>
      <c r="J13" s="66"/>
      <c r="M13" s="45">
        <f>N13/1000</f>
        <v>11.5</v>
      </c>
      <c r="N13" s="54">
        <v>11500</v>
      </c>
      <c r="O13" s="22" t="s">
        <v>64</v>
      </c>
      <c r="P13" s="56" t="s">
        <v>86</v>
      </c>
      <c r="R13" s="6" t="s">
        <v>84</v>
      </c>
      <c r="T13" s="6" t="s">
        <v>85</v>
      </c>
      <c r="V13" s="51" t="s">
        <v>22</v>
      </c>
      <c r="AA13" s="6">
        <f t="shared" si="0"/>
        <v>11500</v>
      </c>
      <c r="AB13" s="6">
        <v>1</v>
      </c>
    </row>
    <row r="14" spans="1:32" s="22" customFormat="1" ht="12.75" customHeight="1" x14ac:dyDescent="0.25">
      <c r="A14" s="36" t="s">
        <v>92</v>
      </c>
      <c r="B14" s="6"/>
      <c r="C14" s="26">
        <v>36972</v>
      </c>
      <c r="D14" s="6"/>
      <c r="E14" s="60" t="s">
        <v>91</v>
      </c>
      <c r="F14" s="6"/>
      <c r="G14" s="24" t="s">
        <v>73</v>
      </c>
      <c r="I14" s="66">
        <v>225000</v>
      </c>
      <c r="J14" s="66"/>
      <c r="K14" s="66"/>
      <c r="L14" s="11"/>
      <c r="M14" s="45">
        <f>N14/1000</f>
        <v>11.25</v>
      </c>
      <c r="N14" s="54">
        <v>11250</v>
      </c>
      <c r="O14" s="22" t="s">
        <v>64</v>
      </c>
      <c r="P14" s="36" t="s">
        <v>41</v>
      </c>
      <c r="R14" s="23">
        <v>36982</v>
      </c>
      <c r="T14" s="22" t="s">
        <v>87</v>
      </c>
      <c r="V14" s="51" t="s">
        <v>24</v>
      </c>
      <c r="AA14" s="6">
        <f t="shared" si="0"/>
        <v>11250</v>
      </c>
      <c r="AB14" s="6">
        <v>1</v>
      </c>
    </row>
    <row r="15" spans="1:32" s="22" customFormat="1" ht="12.75" customHeight="1" x14ac:dyDescent="0.25">
      <c r="A15" s="36" t="s">
        <v>88</v>
      </c>
      <c r="C15" s="26">
        <v>36972</v>
      </c>
      <c r="E15" s="60" t="s">
        <v>76</v>
      </c>
      <c r="G15" s="24" t="s">
        <v>73</v>
      </c>
      <c r="I15" s="66">
        <v>280000</v>
      </c>
      <c r="J15" s="66"/>
      <c r="K15" s="66"/>
      <c r="L15" s="11"/>
      <c r="M15" s="45">
        <f t="shared" ref="M15:M59" si="1">N15/1000</f>
        <v>2.8</v>
      </c>
      <c r="N15" s="54">
        <v>2800</v>
      </c>
      <c r="O15" s="22" t="s">
        <v>64</v>
      </c>
      <c r="P15" s="56" t="s">
        <v>47</v>
      </c>
      <c r="R15" s="22" t="s">
        <v>89</v>
      </c>
      <c r="S15" s="22" t="s">
        <v>90</v>
      </c>
      <c r="T15" s="6"/>
      <c r="V15" s="51" t="s">
        <v>33</v>
      </c>
      <c r="AA15" s="6">
        <f t="shared" si="0"/>
        <v>2800</v>
      </c>
      <c r="AB15" s="6">
        <v>1</v>
      </c>
    </row>
    <row r="16" spans="1:32" s="22" customFormat="1" ht="12.75" customHeight="1" x14ac:dyDescent="0.25">
      <c r="A16" s="36">
        <v>692959</v>
      </c>
      <c r="B16" s="6"/>
      <c r="C16" s="23">
        <v>36978</v>
      </c>
      <c r="D16" s="6"/>
      <c r="E16" s="60" t="s">
        <v>93</v>
      </c>
      <c r="F16" s="6"/>
      <c r="G16" s="24" t="s">
        <v>73</v>
      </c>
      <c r="H16" s="6"/>
      <c r="I16" s="66"/>
      <c r="J16" s="66"/>
      <c r="K16" s="66" t="s">
        <v>94</v>
      </c>
      <c r="L16" s="48"/>
      <c r="M16" s="45">
        <f t="shared" si="1"/>
        <v>18.899999999999999</v>
      </c>
      <c r="N16" s="59">
        <v>18900</v>
      </c>
      <c r="O16" s="22" t="s">
        <v>58</v>
      </c>
      <c r="P16" s="56" t="s">
        <v>95</v>
      </c>
      <c r="Q16" s="22" t="s">
        <v>99</v>
      </c>
      <c r="R16" s="22">
        <v>36982</v>
      </c>
      <c r="S16" s="22">
        <v>-0.55000000000000004</v>
      </c>
      <c r="T16" s="22" t="s">
        <v>96</v>
      </c>
      <c r="V16" s="51" t="s">
        <v>32</v>
      </c>
      <c r="AA16" s="6">
        <f t="shared" si="0"/>
        <v>18900</v>
      </c>
      <c r="AB16" s="6">
        <v>1</v>
      </c>
    </row>
    <row r="17" spans="1:28" s="22" customFormat="1" ht="12.75" customHeight="1" x14ac:dyDescent="0.25">
      <c r="A17" s="36">
        <v>696653</v>
      </c>
      <c r="B17" s="6"/>
      <c r="C17" s="23">
        <v>36978</v>
      </c>
      <c r="D17" s="6"/>
      <c r="E17" s="60" t="s">
        <v>97</v>
      </c>
      <c r="F17" s="6"/>
      <c r="G17" s="24" t="s">
        <v>73</v>
      </c>
      <c r="I17" s="66"/>
      <c r="J17" s="67"/>
      <c r="K17" s="66" t="s">
        <v>98</v>
      </c>
      <c r="L17" s="11"/>
      <c r="M17" s="45">
        <f t="shared" si="1"/>
        <v>8.0879999999999992</v>
      </c>
      <c r="N17" s="54">
        <v>8088</v>
      </c>
      <c r="O17" s="22" t="s">
        <v>61</v>
      </c>
      <c r="P17" s="36" t="s">
        <v>95</v>
      </c>
      <c r="Q17" s="22" t="s">
        <v>99</v>
      </c>
      <c r="R17" s="22">
        <v>36982</v>
      </c>
      <c r="S17" s="22">
        <v>-7.0000000000000007E-2</v>
      </c>
      <c r="T17" s="6" t="s">
        <v>100</v>
      </c>
      <c r="V17" s="51" t="s">
        <v>28</v>
      </c>
      <c r="AA17" s="6">
        <f t="shared" si="0"/>
        <v>8088</v>
      </c>
      <c r="AB17" s="6">
        <v>1</v>
      </c>
    </row>
    <row r="18" spans="1:28" s="22" customFormat="1" ht="12.75" customHeight="1" x14ac:dyDescent="0.25">
      <c r="A18" s="36">
        <v>699630</v>
      </c>
      <c r="B18" s="6"/>
      <c r="C18" s="23">
        <v>36978</v>
      </c>
      <c r="D18" s="6"/>
      <c r="E18" s="60" t="s">
        <v>101</v>
      </c>
      <c r="F18" s="6"/>
      <c r="G18" s="24" t="s">
        <v>73</v>
      </c>
      <c r="I18" s="66"/>
      <c r="J18" s="67"/>
      <c r="K18" s="66" t="s">
        <v>102</v>
      </c>
      <c r="L18" s="11"/>
      <c r="M18" s="45">
        <f>N18/1000</f>
        <v>3</v>
      </c>
      <c r="N18" s="54">
        <v>3000</v>
      </c>
      <c r="O18" s="22" t="s">
        <v>61</v>
      </c>
      <c r="P18" s="36" t="s">
        <v>95</v>
      </c>
      <c r="Q18" s="22" t="s">
        <v>99</v>
      </c>
      <c r="R18" s="22">
        <v>36982</v>
      </c>
      <c r="S18" s="22">
        <v>-0.02</v>
      </c>
      <c r="T18" s="22" t="s">
        <v>103</v>
      </c>
      <c r="V18" s="51" t="s">
        <v>29</v>
      </c>
      <c r="AA18" s="6">
        <f t="shared" si="0"/>
        <v>3000</v>
      </c>
      <c r="AB18" s="6">
        <v>1</v>
      </c>
    </row>
    <row r="19" spans="1:28" s="22" customFormat="1" ht="12.75" customHeight="1" x14ac:dyDescent="0.25">
      <c r="A19" s="155">
        <v>696648</v>
      </c>
      <c r="B19" s="6"/>
      <c r="C19" s="26">
        <v>36978</v>
      </c>
      <c r="D19" s="6"/>
      <c r="E19" s="60" t="s">
        <v>104</v>
      </c>
      <c r="F19" s="6"/>
      <c r="G19" s="24" t="s">
        <v>73</v>
      </c>
      <c r="I19" s="66" t="s">
        <v>102</v>
      </c>
      <c r="J19" s="67"/>
      <c r="K19" s="66"/>
      <c r="L19" s="11"/>
      <c r="M19" s="45">
        <f t="shared" si="1"/>
        <v>3.75</v>
      </c>
      <c r="N19" s="54">
        <v>3750</v>
      </c>
      <c r="O19" s="22" t="s">
        <v>61</v>
      </c>
      <c r="P19" s="36" t="s">
        <v>95</v>
      </c>
      <c r="Q19" s="22" t="s">
        <v>71</v>
      </c>
      <c r="R19" s="22">
        <v>36982</v>
      </c>
      <c r="S19" s="22">
        <v>-7.4999999999999997E-2</v>
      </c>
      <c r="T19" s="22" t="s">
        <v>100</v>
      </c>
      <c r="V19" s="51" t="s">
        <v>48</v>
      </c>
      <c r="AA19" s="6">
        <f t="shared" si="0"/>
        <v>3750</v>
      </c>
      <c r="AB19" s="6">
        <v>1</v>
      </c>
    </row>
    <row r="20" spans="1:28" s="22" customFormat="1" ht="12.75" customHeight="1" x14ac:dyDescent="0.25">
      <c r="A20" s="155">
        <v>696765</v>
      </c>
      <c r="B20" s="6"/>
      <c r="C20" s="26">
        <v>36978</v>
      </c>
      <c r="D20" s="6"/>
      <c r="E20" s="60" t="s">
        <v>105</v>
      </c>
      <c r="F20" s="6"/>
      <c r="G20" s="24" t="s">
        <v>73</v>
      </c>
      <c r="I20" s="66" t="s">
        <v>106</v>
      </c>
      <c r="J20" s="67"/>
      <c r="K20" s="66"/>
      <c r="L20" s="11"/>
      <c r="M20" s="45">
        <f t="shared" si="1"/>
        <v>8.3949999999999996</v>
      </c>
      <c r="N20" s="54">
        <v>8395</v>
      </c>
      <c r="O20" s="22" t="s">
        <v>61</v>
      </c>
      <c r="P20" s="36" t="s">
        <v>95</v>
      </c>
      <c r="Q20" s="22" t="s">
        <v>71</v>
      </c>
      <c r="R20" s="22">
        <v>36982</v>
      </c>
      <c r="S20" s="22">
        <v>2.4E-2</v>
      </c>
      <c r="T20" s="22" t="s">
        <v>100</v>
      </c>
      <c r="V20" s="51" t="s">
        <v>23</v>
      </c>
      <c r="AA20" s="6">
        <f t="shared" si="0"/>
        <v>8395</v>
      </c>
      <c r="AB20" s="6">
        <v>1</v>
      </c>
    </row>
    <row r="21" spans="1:28" s="22" customFormat="1" ht="12.75" customHeight="1" x14ac:dyDescent="0.25">
      <c r="A21" s="155">
        <v>699715</v>
      </c>
      <c r="B21" s="6"/>
      <c r="C21" s="26">
        <v>36978</v>
      </c>
      <c r="D21" s="6"/>
      <c r="E21" s="60" t="s">
        <v>107</v>
      </c>
      <c r="F21" s="6"/>
      <c r="G21" s="24" t="s">
        <v>73</v>
      </c>
      <c r="I21" s="66"/>
      <c r="J21" s="67"/>
      <c r="K21" s="66" t="s">
        <v>108</v>
      </c>
      <c r="L21" s="11"/>
      <c r="M21" s="45">
        <f>N21/1000</f>
        <v>18.7225</v>
      </c>
      <c r="N21" s="54">
        <v>18722.5</v>
      </c>
      <c r="O21" s="22" t="s">
        <v>64</v>
      </c>
      <c r="P21" s="36" t="s">
        <v>112</v>
      </c>
      <c r="Q21" s="22" t="s">
        <v>109</v>
      </c>
      <c r="R21" s="22">
        <v>36982</v>
      </c>
      <c r="S21" s="22" t="s">
        <v>110</v>
      </c>
      <c r="T21" s="22" t="s">
        <v>111</v>
      </c>
      <c r="V21" s="51" t="s">
        <v>48</v>
      </c>
      <c r="AA21" s="6">
        <f>N21</f>
        <v>18722.5</v>
      </c>
      <c r="AB21" s="6">
        <v>1</v>
      </c>
    </row>
    <row r="22" spans="1:28" s="22" customFormat="1" ht="12.75" customHeight="1" x14ac:dyDescent="0.25">
      <c r="A22" s="36" t="s">
        <v>92</v>
      </c>
      <c r="B22" s="6"/>
      <c r="C22" s="26">
        <v>36972</v>
      </c>
      <c r="D22" s="6"/>
      <c r="E22" s="60" t="s">
        <v>113</v>
      </c>
      <c r="F22" s="6"/>
      <c r="G22" s="24" t="s">
        <v>73</v>
      </c>
      <c r="H22"/>
      <c r="I22" s="66"/>
      <c r="J22" s="67"/>
      <c r="K22" s="66" t="s">
        <v>114</v>
      </c>
      <c r="L22" s="11"/>
      <c r="M22" s="45">
        <f t="shared" si="1"/>
        <v>0</v>
      </c>
      <c r="N22" s="54">
        <v>0</v>
      </c>
      <c r="O22" s="22" t="s">
        <v>61</v>
      </c>
      <c r="P22" s="36" t="s">
        <v>34</v>
      </c>
      <c r="Q22" s="22" t="s">
        <v>99</v>
      </c>
      <c r="R22" s="22" t="s">
        <v>115</v>
      </c>
      <c r="S22" s="22">
        <v>0</v>
      </c>
      <c r="T22" s="22" t="s">
        <v>116</v>
      </c>
      <c r="V22" s="51" t="s">
        <v>27</v>
      </c>
      <c r="AA22" s="6">
        <f t="shared" si="0"/>
        <v>0</v>
      </c>
      <c r="AB22" s="6">
        <v>1</v>
      </c>
    </row>
    <row r="23" spans="1:28" s="22" customFormat="1" ht="12.75" customHeight="1" x14ac:dyDescent="0.25">
      <c r="A23" s="36" t="s">
        <v>117</v>
      </c>
      <c r="B23" s="6"/>
      <c r="C23" s="26">
        <v>36972</v>
      </c>
      <c r="D23" s="6"/>
      <c r="E23" s="60" t="s">
        <v>113</v>
      </c>
      <c r="F23" s="6"/>
      <c r="G23" s="24" t="s">
        <v>73</v>
      </c>
      <c r="I23" s="66"/>
      <c r="J23" s="67"/>
      <c r="K23" s="66" t="s">
        <v>102</v>
      </c>
      <c r="L23" s="11"/>
      <c r="M23" s="45">
        <f t="shared" si="1"/>
        <v>0</v>
      </c>
      <c r="N23" s="54">
        <v>0</v>
      </c>
      <c r="O23" s="22" t="s">
        <v>61</v>
      </c>
      <c r="P23" s="36" t="s">
        <v>118</v>
      </c>
      <c r="Q23" s="22" t="s">
        <v>99</v>
      </c>
      <c r="R23" s="22" t="s">
        <v>119</v>
      </c>
      <c r="S23" s="22">
        <v>0.03</v>
      </c>
      <c r="T23" s="22" t="s">
        <v>120</v>
      </c>
      <c r="V23" s="51" t="s">
        <v>25</v>
      </c>
      <c r="AA23" s="6">
        <f t="shared" si="0"/>
        <v>0</v>
      </c>
      <c r="AB23" s="6">
        <v>1</v>
      </c>
    </row>
    <row r="24" spans="1:28" s="22" customFormat="1" ht="12.75" customHeight="1" x14ac:dyDescent="0.25">
      <c r="A24" s="36" t="s">
        <v>121</v>
      </c>
      <c r="B24" s="6"/>
      <c r="C24" s="26">
        <v>36970</v>
      </c>
      <c r="D24" s="6"/>
      <c r="E24" s="60" t="s">
        <v>122</v>
      </c>
      <c r="F24" s="6"/>
      <c r="G24" s="24" t="s">
        <v>73</v>
      </c>
      <c r="I24" s="66"/>
      <c r="J24" s="67"/>
      <c r="K24" s="66" t="s">
        <v>123</v>
      </c>
      <c r="L24" s="11"/>
      <c r="M24" s="45">
        <f t="shared" si="1"/>
        <v>0</v>
      </c>
      <c r="N24" s="54">
        <v>0</v>
      </c>
      <c r="O24" s="22" t="s">
        <v>61</v>
      </c>
      <c r="P24" s="36" t="s">
        <v>34</v>
      </c>
      <c r="Q24" s="22" t="s">
        <v>99</v>
      </c>
      <c r="R24" s="22" t="s">
        <v>119</v>
      </c>
      <c r="S24" s="22">
        <v>1.2500000000000001E-2</v>
      </c>
      <c r="T24" s="22" t="s">
        <v>103</v>
      </c>
      <c r="V24" s="51" t="s">
        <v>31</v>
      </c>
      <c r="AA24" s="6">
        <f t="shared" si="0"/>
        <v>0</v>
      </c>
      <c r="AB24" s="6">
        <v>1</v>
      </c>
    </row>
    <row r="25" spans="1:28" s="22" customFormat="1" ht="12.75" customHeight="1" x14ac:dyDescent="0.25">
      <c r="A25" s="36">
        <v>696668</v>
      </c>
      <c r="B25" s="6"/>
      <c r="C25" s="26">
        <v>36976</v>
      </c>
      <c r="D25" s="6"/>
      <c r="E25" s="60" t="s">
        <v>124</v>
      </c>
      <c r="F25" s="6"/>
      <c r="G25" s="24" t="s">
        <v>73</v>
      </c>
      <c r="I25" s="66" t="s">
        <v>125</v>
      </c>
      <c r="J25" s="67"/>
      <c r="K25" s="66"/>
      <c r="L25" s="11"/>
      <c r="M25" s="45">
        <f t="shared" si="1"/>
        <v>0</v>
      </c>
      <c r="N25" s="54">
        <v>0</v>
      </c>
      <c r="O25" s="22" t="s">
        <v>61</v>
      </c>
      <c r="P25" s="36" t="s">
        <v>95</v>
      </c>
      <c r="Q25" s="22" t="s">
        <v>71</v>
      </c>
      <c r="R25" s="22">
        <v>36982</v>
      </c>
      <c r="S25" s="22">
        <v>-0.47</v>
      </c>
      <c r="T25" s="22" t="s">
        <v>96</v>
      </c>
      <c r="V25" s="51" t="s">
        <v>34</v>
      </c>
      <c r="AA25" s="6">
        <f t="shared" si="0"/>
        <v>0</v>
      </c>
      <c r="AB25" s="6">
        <v>1</v>
      </c>
    </row>
    <row r="26" spans="1:28" s="22" customFormat="1" ht="12.75" customHeight="1" x14ac:dyDescent="0.25">
      <c r="A26" s="36">
        <v>696661</v>
      </c>
      <c r="B26" s="6"/>
      <c r="C26" s="26">
        <v>36976</v>
      </c>
      <c r="D26" s="6"/>
      <c r="E26" s="60" t="s">
        <v>126</v>
      </c>
      <c r="F26" s="6"/>
      <c r="G26" s="24" t="s">
        <v>73</v>
      </c>
      <c r="I26" s="66" t="s">
        <v>102</v>
      </c>
      <c r="J26" s="67"/>
      <c r="K26" s="66"/>
      <c r="L26" s="11"/>
      <c r="M26" s="45">
        <f>N26/1000</f>
        <v>0</v>
      </c>
      <c r="N26" s="54">
        <v>0</v>
      </c>
      <c r="O26" s="22" t="s">
        <v>61</v>
      </c>
      <c r="P26" s="36" t="s">
        <v>95</v>
      </c>
      <c r="Q26" s="22" t="s">
        <v>71</v>
      </c>
      <c r="R26" s="22">
        <v>36982</v>
      </c>
      <c r="S26" s="22">
        <v>-0.5</v>
      </c>
      <c r="T26" s="22" t="s">
        <v>96</v>
      </c>
      <c r="V26" s="51" t="s">
        <v>38</v>
      </c>
      <c r="AA26" s="6">
        <f t="shared" si="0"/>
        <v>0</v>
      </c>
      <c r="AB26" s="6">
        <v>1</v>
      </c>
    </row>
    <row r="27" spans="1:28" s="22" customFormat="1" ht="12.75" customHeight="1" x14ac:dyDescent="0.25">
      <c r="A27" s="36">
        <v>699927</v>
      </c>
      <c r="B27" s="6"/>
      <c r="C27" s="26">
        <v>36978</v>
      </c>
      <c r="D27" s="6"/>
      <c r="E27" s="60" t="s">
        <v>101</v>
      </c>
      <c r="F27" s="6"/>
      <c r="G27" s="24" t="s">
        <v>73</v>
      </c>
      <c r="I27" s="66"/>
      <c r="J27" s="67"/>
      <c r="K27" s="66" t="s">
        <v>102</v>
      </c>
      <c r="L27" s="11"/>
      <c r="M27" s="45">
        <f t="shared" si="1"/>
        <v>0</v>
      </c>
      <c r="N27" s="54">
        <v>0</v>
      </c>
      <c r="O27" s="22" t="s">
        <v>61</v>
      </c>
      <c r="P27" s="36" t="s">
        <v>95</v>
      </c>
      <c r="Q27" s="22" t="s">
        <v>99</v>
      </c>
      <c r="R27" s="35">
        <v>36982</v>
      </c>
      <c r="S27" s="22">
        <v>-0.1</v>
      </c>
      <c r="T27" s="22" t="s">
        <v>116</v>
      </c>
      <c r="V27" s="51" t="s">
        <v>37</v>
      </c>
      <c r="AA27" s="6">
        <f t="shared" si="0"/>
        <v>0</v>
      </c>
      <c r="AB27" s="6">
        <v>1</v>
      </c>
    </row>
    <row r="28" spans="1:28" s="22" customFormat="1" ht="12.75" customHeight="1" x14ac:dyDescent="0.25">
      <c r="A28" s="36">
        <v>699932</v>
      </c>
      <c r="B28" s="6"/>
      <c r="C28" s="26">
        <v>36979</v>
      </c>
      <c r="D28" s="6"/>
      <c r="E28" s="60" t="s">
        <v>127</v>
      </c>
      <c r="F28" s="6"/>
      <c r="G28" s="24" t="s">
        <v>73</v>
      </c>
      <c r="I28" s="66" t="s">
        <v>102</v>
      </c>
      <c r="J28" s="67"/>
      <c r="K28" s="66"/>
      <c r="L28" s="11"/>
      <c r="M28" s="45">
        <f t="shared" si="1"/>
        <v>1.5</v>
      </c>
      <c r="N28" s="54">
        <v>1500</v>
      </c>
      <c r="O28" s="22" t="s">
        <v>61</v>
      </c>
      <c r="P28" s="36" t="s">
        <v>95</v>
      </c>
      <c r="Q28" s="22" t="s">
        <v>71</v>
      </c>
      <c r="R28" s="35">
        <v>36982</v>
      </c>
      <c r="S28" s="22">
        <v>0</v>
      </c>
      <c r="T28" s="22" t="s">
        <v>103</v>
      </c>
      <c r="V28" s="51" t="s">
        <v>41</v>
      </c>
      <c r="AA28" s="6">
        <f t="shared" si="0"/>
        <v>1500</v>
      </c>
      <c r="AB28" s="6">
        <v>1</v>
      </c>
    </row>
    <row r="29" spans="1:28" s="22" customFormat="1" ht="12.75" customHeight="1" x14ac:dyDescent="0.25">
      <c r="A29" s="36">
        <v>69941</v>
      </c>
      <c r="B29" s="6"/>
      <c r="C29" s="26">
        <v>36978</v>
      </c>
      <c r="D29" s="6"/>
      <c r="E29" s="60" t="s">
        <v>128</v>
      </c>
      <c r="F29" s="6"/>
      <c r="G29" s="24" t="s">
        <v>73</v>
      </c>
      <c r="I29" s="66"/>
      <c r="J29" s="67"/>
      <c r="K29" s="66" t="s">
        <v>129</v>
      </c>
      <c r="L29" s="11"/>
      <c r="M29" s="45">
        <f t="shared" si="1"/>
        <v>0</v>
      </c>
      <c r="N29" s="54">
        <v>0</v>
      </c>
      <c r="O29" s="22" t="s">
        <v>61</v>
      </c>
      <c r="P29" s="36" t="s">
        <v>95</v>
      </c>
      <c r="Q29" s="22" t="s">
        <v>99</v>
      </c>
      <c r="R29" s="35">
        <v>36982</v>
      </c>
      <c r="S29" s="22">
        <v>0.17</v>
      </c>
      <c r="T29" s="22" t="s">
        <v>100</v>
      </c>
      <c r="V29" s="51" t="s">
        <v>39</v>
      </c>
      <c r="AA29" s="6">
        <f t="shared" si="0"/>
        <v>0</v>
      </c>
      <c r="AB29" s="6">
        <v>1</v>
      </c>
    </row>
    <row r="30" spans="1:28" s="22" customFormat="1" ht="12.75" customHeight="1" x14ac:dyDescent="0.25">
      <c r="A30" s="36">
        <v>699400</v>
      </c>
      <c r="B30" s="6"/>
      <c r="C30" s="26">
        <v>36978</v>
      </c>
      <c r="D30" s="6"/>
      <c r="E30" s="60" t="s">
        <v>128</v>
      </c>
      <c r="F30" s="6"/>
      <c r="G30" s="24" t="s">
        <v>73</v>
      </c>
      <c r="I30" s="66"/>
      <c r="J30" s="66"/>
      <c r="K30" s="66" t="s">
        <v>125</v>
      </c>
      <c r="L30" s="11"/>
      <c r="M30" s="45">
        <f t="shared" si="1"/>
        <v>0</v>
      </c>
      <c r="N30" s="54">
        <v>0</v>
      </c>
      <c r="O30" s="22" t="s">
        <v>61</v>
      </c>
      <c r="P30" s="36" t="s">
        <v>95</v>
      </c>
      <c r="Q30" s="22" t="s">
        <v>99</v>
      </c>
      <c r="R30" s="35">
        <v>36982</v>
      </c>
      <c r="S30" s="22">
        <v>0.05</v>
      </c>
      <c r="T30" s="22" t="s">
        <v>100</v>
      </c>
      <c r="V30" s="51" t="s">
        <v>36</v>
      </c>
      <c r="AA30" s="6">
        <f t="shared" si="0"/>
        <v>0</v>
      </c>
      <c r="AB30" s="6">
        <v>1</v>
      </c>
    </row>
    <row r="31" spans="1:28" s="22" customFormat="1" ht="12.75" customHeight="1" x14ac:dyDescent="0.25">
      <c r="A31" s="36">
        <v>699250</v>
      </c>
      <c r="B31" s="6"/>
      <c r="C31" s="26">
        <v>36978</v>
      </c>
      <c r="D31" s="6"/>
      <c r="E31" s="60" t="s">
        <v>130</v>
      </c>
      <c r="F31" s="6"/>
      <c r="G31" s="24" t="s">
        <v>73</v>
      </c>
      <c r="I31" s="66"/>
      <c r="J31" s="67"/>
      <c r="K31" s="66" t="s">
        <v>131</v>
      </c>
      <c r="L31" s="11"/>
      <c r="M31" s="45">
        <f t="shared" si="1"/>
        <v>0</v>
      </c>
      <c r="N31" s="54">
        <v>0</v>
      </c>
      <c r="O31" s="22" t="s">
        <v>61</v>
      </c>
      <c r="P31" s="36" t="s">
        <v>34</v>
      </c>
      <c r="Q31" s="22" t="s">
        <v>99</v>
      </c>
      <c r="R31" s="22">
        <v>36982</v>
      </c>
      <c r="S31" s="22">
        <v>0</v>
      </c>
      <c r="T31" s="22" t="s">
        <v>103</v>
      </c>
      <c r="V31" s="51" t="s">
        <v>47</v>
      </c>
      <c r="AA31" s="6">
        <f t="shared" si="0"/>
        <v>0</v>
      </c>
      <c r="AB31" s="6">
        <v>1</v>
      </c>
    </row>
    <row r="32" spans="1:28" s="22" customFormat="1" ht="12.75" customHeight="1" x14ac:dyDescent="0.25">
      <c r="A32" s="36">
        <v>696772</v>
      </c>
      <c r="B32" s="6"/>
      <c r="C32" s="26">
        <v>36977</v>
      </c>
      <c r="D32" s="6"/>
      <c r="E32" s="60" t="s">
        <v>132</v>
      </c>
      <c r="F32" s="6"/>
      <c r="G32" s="24" t="s">
        <v>73</v>
      </c>
      <c r="I32" s="66"/>
      <c r="J32" s="67"/>
      <c r="K32" s="66" t="s">
        <v>133</v>
      </c>
      <c r="L32" s="11"/>
      <c r="M32" s="45">
        <f t="shared" si="1"/>
        <v>0</v>
      </c>
      <c r="N32" s="54"/>
      <c r="O32" s="22" t="s">
        <v>61</v>
      </c>
      <c r="P32" s="36" t="s">
        <v>95</v>
      </c>
      <c r="Q32" s="22" t="s">
        <v>99</v>
      </c>
      <c r="R32" s="35">
        <v>36982</v>
      </c>
      <c r="S32" s="22">
        <v>0.17499999999999999</v>
      </c>
      <c r="T32" s="22" t="s">
        <v>100</v>
      </c>
      <c r="V32" s="51" t="s">
        <v>42</v>
      </c>
      <c r="AA32" s="6">
        <f t="shared" si="0"/>
        <v>0</v>
      </c>
      <c r="AB32" s="6">
        <v>1</v>
      </c>
    </row>
    <row r="33" spans="1:28" s="22" customFormat="1" ht="12.75" customHeight="1" x14ac:dyDescent="0.25">
      <c r="A33" s="36">
        <v>581463</v>
      </c>
      <c r="B33" s="6"/>
      <c r="C33" s="26">
        <v>36979</v>
      </c>
      <c r="D33" s="6"/>
      <c r="E33" s="60" t="s">
        <v>107</v>
      </c>
      <c r="F33" s="6"/>
      <c r="G33" s="24" t="s">
        <v>73</v>
      </c>
      <c r="I33" s="66">
        <f>2430*30</f>
        <v>72900</v>
      </c>
      <c r="J33" s="67"/>
      <c r="K33" s="66">
        <f>2430*30</f>
        <v>72900</v>
      </c>
      <c r="L33" s="11"/>
      <c r="M33" s="45">
        <f>N33/1000</f>
        <v>0.72899999999999998</v>
      </c>
      <c r="N33" s="54">
        <f>2430*30*0.01</f>
        <v>729</v>
      </c>
      <c r="O33" s="22" t="s">
        <v>64</v>
      </c>
      <c r="P33" s="36" t="s">
        <v>134</v>
      </c>
      <c r="Q33" s="22" t="s">
        <v>135</v>
      </c>
      <c r="R33" s="35" t="s">
        <v>136</v>
      </c>
      <c r="S33" s="22" t="s">
        <v>137</v>
      </c>
      <c r="T33" s="22" t="s">
        <v>138</v>
      </c>
      <c r="V33" s="52" t="s">
        <v>40</v>
      </c>
      <c r="AA33" s="6">
        <f t="shared" si="0"/>
        <v>729</v>
      </c>
      <c r="AB33" s="6">
        <v>1</v>
      </c>
    </row>
    <row r="34" spans="1:28" s="22" customFormat="1" ht="12.75" customHeight="1" x14ac:dyDescent="0.25">
      <c r="A34" s="36" t="s">
        <v>139</v>
      </c>
      <c r="B34" s="6"/>
      <c r="C34" s="26">
        <v>36979</v>
      </c>
      <c r="D34" s="6"/>
      <c r="E34" s="60" t="s">
        <v>140</v>
      </c>
      <c r="F34" s="6"/>
      <c r="G34" s="24" t="s">
        <v>73</v>
      </c>
      <c r="I34" s="66" t="s">
        <v>141</v>
      </c>
      <c r="J34" s="67"/>
      <c r="K34" s="66"/>
      <c r="L34" s="11"/>
      <c r="M34" s="45">
        <f t="shared" ref="M34:M44" si="2">N34/1000</f>
        <v>300</v>
      </c>
      <c r="N34" s="54">
        <v>300000</v>
      </c>
      <c r="O34" s="22" t="s">
        <v>61</v>
      </c>
      <c r="P34" s="36" t="s">
        <v>95</v>
      </c>
      <c r="Q34" s="22" t="s">
        <v>71</v>
      </c>
      <c r="R34" s="22" t="s">
        <v>142</v>
      </c>
      <c r="S34" s="22">
        <v>-1.2500000000000001E-2</v>
      </c>
      <c r="T34" s="22" t="s">
        <v>100</v>
      </c>
      <c r="V34" s="81"/>
      <c r="AA34" s="6">
        <f t="shared" si="0"/>
        <v>300000</v>
      </c>
      <c r="AB34" s="6">
        <v>1</v>
      </c>
    </row>
    <row r="35" spans="1:28" s="22" customFormat="1" ht="12.75" customHeight="1" x14ac:dyDescent="0.25">
      <c r="A35" s="36" t="s">
        <v>143</v>
      </c>
      <c r="B35" s="6"/>
      <c r="C35" s="26">
        <v>36979</v>
      </c>
      <c r="D35" s="6"/>
      <c r="E35" s="60" t="s">
        <v>144</v>
      </c>
      <c r="F35" s="6"/>
      <c r="G35" s="24" t="s">
        <v>73</v>
      </c>
      <c r="I35" s="66">
        <v>2500</v>
      </c>
      <c r="J35" s="67"/>
      <c r="K35" s="66"/>
      <c r="L35" s="11"/>
      <c r="M35" s="45">
        <f t="shared" si="2"/>
        <v>11.5</v>
      </c>
      <c r="N35" s="54">
        <v>11500</v>
      </c>
      <c r="O35" s="22" t="s">
        <v>64</v>
      </c>
      <c r="P35" s="36" t="s">
        <v>47</v>
      </c>
      <c r="Q35" s="22" t="s">
        <v>71</v>
      </c>
      <c r="R35" s="22" t="s">
        <v>89</v>
      </c>
      <c r="S35" s="22">
        <v>5.125</v>
      </c>
      <c r="V35" s="81"/>
      <c r="AA35" s="6">
        <f t="shared" si="0"/>
        <v>11500</v>
      </c>
      <c r="AB35" s="6">
        <v>1</v>
      </c>
    </row>
    <row r="36" spans="1:28" s="22" customFormat="1" ht="12.75" customHeight="1" x14ac:dyDescent="0.25">
      <c r="A36" s="36" t="s">
        <v>145</v>
      </c>
      <c r="B36" s="6"/>
      <c r="C36" s="26">
        <v>36979</v>
      </c>
      <c r="D36" s="6"/>
      <c r="E36" s="60" t="s">
        <v>76</v>
      </c>
      <c r="F36" s="6"/>
      <c r="G36" s="24" t="s">
        <v>73</v>
      </c>
      <c r="I36" s="66">
        <v>350000</v>
      </c>
      <c r="J36" s="67"/>
      <c r="K36" s="66"/>
      <c r="L36" s="11"/>
      <c r="M36" s="45">
        <f t="shared" si="2"/>
        <v>3.5</v>
      </c>
      <c r="N36" s="54">
        <v>3500</v>
      </c>
      <c r="O36" s="22" t="s">
        <v>64</v>
      </c>
      <c r="P36" s="36" t="s">
        <v>47</v>
      </c>
      <c r="Q36" s="22" t="s">
        <v>71</v>
      </c>
      <c r="R36" s="22" t="s">
        <v>146</v>
      </c>
      <c r="S36" s="22" t="s">
        <v>90</v>
      </c>
      <c r="V36" s="81"/>
      <c r="AA36" s="6"/>
      <c r="AB36" s="6"/>
    </row>
    <row r="37" spans="1:28" s="22" customFormat="1" ht="12.75" customHeight="1" x14ac:dyDescent="0.25">
      <c r="A37" s="36"/>
      <c r="B37" s="6"/>
      <c r="C37" s="26"/>
      <c r="D37" s="6"/>
      <c r="E37" s="60"/>
      <c r="F37" s="6"/>
      <c r="G37" s="24"/>
      <c r="I37" s="66"/>
      <c r="J37" s="67"/>
      <c r="K37" s="66"/>
      <c r="L37" s="11"/>
      <c r="M37" s="45">
        <f t="shared" si="2"/>
        <v>0</v>
      </c>
      <c r="N37" s="54"/>
      <c r="P37" s="36"/>
      <c r="V37" s="81"/>
      <c r="AA37" s="6">
        <f t="shared" si="0"/>
        <v>0</v>
      </c>
      <c r="AB37" s="6">
        <v>1</v>
      </c>
    </row>
    <row r="38" spans="1:28" s="22" customFormat="1" ht="12.75" customHeight="1" x14ac:dyDescent="0.25">
      <c r="A38" s="36"/>
      <c r="B38" s="6"/>
      <c r="C38" s="26"/>
      <c r="D38" s="6"/>
      <c r="E38" s="60"/>
      <c r="F38" s="6"/>
      <c r="G38" s="24"/>
      <c r="I38" s="66"/>
      <c r="J38" s="67"/>
      <c r="K38" s="66"/>
      <c r="L38" s="11"/>
      <c r="M38" s="45">
        <f t="shared" si="2"/>
        <v>0</v>
      </c>
      <c r="N38" s="54"/>
      <c r="P38" s="36"/>
      <c r="V38" s="81"/>
      <c r="AA38" s="6">
        <f t="shared" si="0"/>
        <v>0</v>
      </c>
      <c r="AB38" s="6">
        <v>1</v>
      </c>
    </row>
    <row r="39" spans="1:28" s="22" customFormat="1" ht="12.75" customHeight="1" x14ac:dyDescent="0.25">
      <c r="A39" s="36"/>
      <c r="B39" s="6"/>
      <c r="C39" s="26"/>
      <c r="D39" s="6"/>
      <c r="E39" s="60"/>
      <c r="F39" s="6"/>
      <c r="G39" s="24"/>
      <c r="I39" s="66"/>
      <c r="J39" s="67"/>
      <c r="K39" s="66"/>
      <c r="L39" s="11"/>
      <c r="M39" s="45">
        <f t="shared" si="2"/>
        <v>0</v>
      </c>
      <c r="N39" s="54"/>
      <c r="P39" s="36"/>
      <c r="V39" s="81"/>
      <c r="AA39" s="6">
        <f t="shared" si="0"/>
        <v>0</v>
      </c>
      <c r="AB39" s="6">
        <v>1</v>
      </c>
    </row>
    <row r="40" spans="1:28" s="22" customFormat="1" ht="12.75" customHeight="1" x14ac:dyDescent="0.25">
      <c r="A40" s="36"/>
      <c r="B40" s="6"/>
      <c r="C40" s="26"/>
      <c r="D40" s="6"/>
      <c r="E40" s="60"/>
      <c r="F40" s="6"/>
      <c r="G40" s="24"/>
      <c r="I40" s="66"/>
      <c r="J40" s="67"/>
      <c r="K40" s="66"/>
      <c r="L40" s="11"/>
      <c r="M40" s="45">
        <f t="shared" si="2"/>
        <v>0</v>
      </c>
      <c r="N40" s="54"/>
      <c r="P40" s="36"/>
      <c r="R40" s="35"/>
      <c r="V40" s="81"/>
      <c r="AA40" s="6">
        <f t="shared" si="0"/>
        <v>0</v>
      </c>
      <c r="AB40" s="6">
        <v>1</v>
      </c>
    </row>
    <row r="41" spans="1:28" s="22" customFormat="1" ht="12.75" customHeight="1" x14ac:dyDescent="0.25">
      <c r="A41" s="36"/>
      <c r="B41" s="6"/>
      <c r="C41" s="26"/>
      <c r="D41" s="6"/>
      <c r="E41" s="60"/>
      <c r="F41" s="6"/>
      <c r="G41" s="24"/>
      <c r="I41" s="66"/>
      <c r="J41" s="67"/>
      <c r="K41" s="66"/>
      <c r="L41" s="11"/>
      <c r="M41" s="45">
        <f>N41/1000</f>
        <v>0</v>
      </c>
      <c r="N41" s="54"/>
      <c r="P41" s="36"/>
      <c r="R41" s="35"/>
      <c r="V41" s="81"/>
      <c r="AA41" s="6">
        <f t="shared" si="0"/>
        <v>0</v>
      </c>
      <c r="AB41" s="6">
        <v>1</v>
      </c>
    </row>
    <row r="42" spans="1:28" s="22" customFormat="1" ht="12.75" customHeight="1" x14ac:dyDescent="0.25">
      <c r="A42" s="36"/>
      <c r="B42" s="6"/>
      <c r="C42" s="26"/>
      <c r="D42" s="6"/>
      <c r="E42" s="60"/>
      <c r="F42" s="6"/>
      <c r="G42" s="24"/>
      <c r="I42" s="66"/>
      <c r="J42" s="67"/>
      <c r="K42" s="66"/>
      <c r="L42" s="11"/>
      <c r="M42" s="45">
        <f t="shared" si="2"/>
        <v>0</v>
      </c>
      <c r="N42" s="54"/>
      <c r="P42" s="36"/>
      <c r="V42" s="81"/>
      <c r="AA42" s="6">
        <f t="shared" si="0"/>
        <v>0</v>
      </c>
      <c r="AB42" s="6">
        <v>1</v>
      </c>
    </row>
    <row r="43" spans="1:28" s="22" customFormat="1" ht="12.75" customHeight="1" x14ac:dyDescent="0.25">
      <c r="A43" s="36"/>
      <c r="B43" s="6"/>
      <c r="C43" s="26"/>
      <c r="D43" s="6"/>
      <c r="E43" s="60"/>
      <c r="F43" s="6"/>
      <c r="G43" s="24"/>
      <c r="I43" s="66"/>
      <c r="J43" s="67"/>
      <c r="K43" s="66"/>
      <c r="L43" s="11"/>
      <c r="M43" s="45">
        <f t="shared" si="2"/>
        <v>0</v>
      </c>
      <c r="N43" s="54"/>
      <c r="P43" s="36"/>
      <c r="V43" s="81"/>
      <c r="AA43" s="6">
        <f t="shared" si="0"/>
        <v>0</v>
      </c>
      <c r="AB43" s="6">
        <v>1</v>
      </c>
    </row>
    <row r="44" spans="1:28" s="22" customFormat="1" ht="12.75" customHeight="1" x14ac:dyDescent="0.25">
      <c r="A44" s="82"/>
      <c r="B44" s="6"/>
      <c r="C44" s="26"/>
      <c r="D44" s="6"/>
      <c r="E44" s="60"/>
      <c r="F44" s="6"/>
      <c r="G44" s="24"/>
      <c r="I44" s="66"/>
      <c r="J44" s="67"/>
      <c r="K44" s="66"/>
      <c r="L44" s="11"/>
      <c r="M44" s="45">
        <f t="shared" si="2"/>
        <v>0</v>
      </c>
      <c r="N44" s="54"/>
      <c r="P44" s="36"/>
      <c r="V44" s="53"/>
      <c r="AA44" s="6">
        <f t="shared" si="0"/>
        <v>0</v>
      </c>
      <c r="AB44" s="6">
        <v>1</v>
      </c>
    </row>
    <row r="45" spans="1:28" s="22" customFormat="1" ht="12.75" customHeight="1" x14ac:dyDescent="0.25">
      <c r="A45" s="82"/>
      <c r="B45" s="6"/>
      <c r="C45" s="26"/>
      <c r="D45" s="6"/>
      <c r="E45" s="60"/>
      <c r="F45" s="6"/>
      <c r="G45" s="24"/>
      <c r="I45" s="66"/>
      <c r="J45" s="67"/>
      <c r="K45" s="66"/>
      <c r="L45" s="11"/>
      <c r="M45" s="45">
        <f t="shared" si="1"/>
        <v>0</v>
      </c>
      <c r="N45" s="54"/>
      <c r="P45" s="36"/>
      <c r="V45" s="53"/>
      <c r="AA45" s="6">
        <f t="shared" si="0"/>
        <v>0</v>
      </c>
      <c r="AB45" s="6">
        <v>1</v>
      </c>
    </row>
    <row r="46" spans="1:28" s="22" customFormat="1" ht="12.75" customHeight="1" x14ac:dyDescent="0.25">
      <c r="A46" s="82"/>
      <c r="B46" s="6"/>
      <c r="C46" s="26"/>
      <c r="D46" s="6"/>
      <c r="E46" s="60"/>
      <c r="F46" s="6"/>
      <c r="G46" s="24"/>
      <c r="I46" s="66"/>
      <c r="J46" s="67"/>
      <c r="K46" s="66"/>
      <c r="L46" s="11"/>
      <c r="M46" s="45">
        <f t="shared" si="1"/>
        <v>0</v>
      </c>
      <c r="N46" s="54"/>
      <c r="P46" s="36"/>
      <c r="R46" s="35"/>
      <c r="V46" s="53"/>
      <c r="AA46" s="6">
        <f t="shared" si="0"/>
        <v>0</v>
      </c>
      <c r="AB46" s="6">
        <v>1</v>
      </c>
    </row>
    <row r="47" spans="1:28" s="22" customFormat="1" ht="12.75" customHeight="1" x14ac:dyDescent="0.25">
      <c r="A47" s="82"/>
      <c r="B47" s="6"/>
      <c r="C47" s="26"/>
      <c r="D47" s="6"/>
      <c r="E47" s="60"/>
      <c r="F47" s="6"/>
      <c r="G47" s="24"/>
      <c r="I47" s="66"/>
      <c r="J47" s="67"/>
      <c r="K47" s="66"/>
      <c r="L47" s="11"/>
      <c r="M47" s="45">
        <f t="shared" si="1"/>
        <v>0</v>
      </c>
      <c r="N47" s="54"/>
      <c r="P47" s="36"/>
      <c r="R47" s="35"/>
      <c r="V47" s="53"/>
      <c r="AA47" s="6">
        <f t="shared" si="0"/>
        <v>0</v>
      </c>
      <c r="AB47" s="6">
        <v>1</v>
      </c>
    </row>
    <row r="48" spans="1:28" s="22" customFormat="1" ht="12.75" customHeight="1" x14ac:dyDescent="0.25">
      <c r="A48" s="82"/>
      <c r="B48" s="6"/>
      <c r="C48" s="26"/>
      <c r="D48" s="6"/>
      <c r="E48" s="60"/>
      <c r="F48" s="6"/>
      <c r="G48" s="24"/>
      <c r="I48" s="66"/>
      <c r="J48" s="67"/>
      <c r="K48" s="66"/>
      <c r="L48" s="11"/>
      <c r="M48" s="45">
        <f t="shared" si="1"/>
        <v>0</v>
      </c>
      <c r="N48" s="54"/>
      <c r="P48" s="36"/>
      <c r="R48" s="35"/>
      <c r="V48" s="53"/>
      <c r="AA48" s="6">
        <f t="shared" si="0"/>
        <v>0</v>
      </c>
      <c r="AB48" s="6">
        <v>1</v>
      </c>
    </row>
    <row r="49" spans="1:28" s="22" customFormat="1" ht="12.75" customHeight="1" x14ac:dyDescent="0.25">
      <c r="A49" s="82"/>
      <c r="B49" s="6"/>
      <c r="C49" s="26"/>
      <c r="D49" s="6"/>
      <c r="E49" s="60"/>
      <c r="F49" s="6"/>
      <c r="G49" s="24"/>
      <c r="I49" s="66"/>
      <c r="J49" s="67"/>
      <c r="K49" s="66"/>
      <c r="L49" s="11"/>
      <c r="M49" s="45">
        <f t="shared" si="1"/>
        <v>0</v>
      </c>
      <c r="N49" s="54"/>
      <c r="P49" s="36"/>
      <c r="R49" s="35"/>
      <c r="V49" s="53"/>
      <c r="AA49" s="6">
        <f t="shared" si="0"/>
        <v>0</v>
      </c>
      <c r="AB49" s="6">
        <v>1</v>
      </c>
    </row>
    <row r="50" spans="1:28" s="22" customFormat="1" ht="12.75" customHeight="1" x14ac:dyDescent="0.25">
      <c r="A50" s="82"/>
      <c r="B50" s="6"/>
      <c r="C50" s="26"/>
      <c r="D50" s="6"/>
      <c r="E50" s="60"/>
      <c r="F50" s="6"/>
      <c r="G50" s="24"/>
      <c r="I50" s="66"/>
      <c r="J50" s="67"/>
      <c r="K50" s="66"/>
      <c r="L50" s="11"/>
      <c r="M50" s="45">
        <f t="shared" si="1"/>
        <v>0</v>
      </c>
      <c r="N50" s="54"/>
      <c r="P50" s="36"/>
      <c r="R50" s="35"/>
      <c r="V50" s="53"/>
      <c r="AA50" s="6">
        <f t="shared" si="0"/>
        <v>0</v>
      </c>
      <c r="AB50" s="6">
        <v>1</v>
      </c>
    </row>
    <row r="51" spans="1:28" s="22" customFormat="1" ht="12.75" customHeight="1" x14ac:dyDescent="0.25">
      <c r="A51" s="82"/>
      <c r="B51" s="6"/>
      <c r="C51" s="26"/>
      <c r="D51" s="6"/>
      <c r="E51" s="60"/>
      <c r="F51" s="6"/>
      <c r="G51" s="24"/>
      <c r="I51" s="66"/>
      <c r="J51" s="67"/>
      <c r="K51" s="66"/>
      <c r="L51" s="11"/>
      <c r="M51" s="45">
        <f t="shared" si="1"/>
        <v>0</v>
      </c>
      <c r="N51" s="54"/>
      <c r="P51" s="36"/>
      <c r="V51" s="53"/>
      <c r="AA51" s="6">
        <f t="shared" si="0"/>
        <v>0</v>
      </c>
      <c r="AB51" s="6">
        <v>1</v>
      </c>
    </row>
    <row r="52" spans="1:28" s="22" customFormat="1" ht="12.75" customHeight="1" x14ac:dyDescent="0.25">
      <c r="A52" s="82"/>
      <c r="B52" s="6"/>
      <c r="C52" s="26"/>
      <c r="D52" s="6"/>
      <c r="E52" s="60"/>
      <c r="F52" s="6"/>
      <c r="G52" s="24"/>
      <c r="I52" s="66"/>
      <c r="J52" s="67"/>
      <c r="K52" s="66"/>
      <c r="L52" s="11"/>
      <c r="M52" s="45">
        <f t="shared" si="1"/>
        <v>0</v>
      </c>
      <c r="N52" s="54"/>
      <c r="P52" s="36"/>
      <c r="V52" s="53"/>
      <c r="AA52" s="6">
        <f t="shared" si="0"/>
        <v>0</v>
      </c>
      <c r="AB52" s="6">
        <v>1</v>
      </c>
    </row>
    <row r="53" spans="1:28" s="22" customFormat="1" ht="12.75" customHeight="1" x14ac:dyDescent="0.25">
      <c r="A53" s="82"/>
      <c r="B53" s="6"/>
      <c r="C53" s="26"/>
      <c r="D53" s="6"/>
      <c r="E53" s="60"/>
      <c r="F53" s="6"/>
      <c r="G53" s="24"/>
      <c r="I53" s="66"/>
      <c r="J53" s="67"/>
      <c r="K53" s="66"/>
      <c r="L53" s="11"/>
      <c r="M53" s="45">
        <f t="shared" si="1"/>
        <v>0</v>
      </c>
      <c r="N53" s="54"/>
      <c r="P53" s="36"/>
      <c r="V53" s="53"/>
      <c r="AA53" s="6">
        <f t="shared" si="0"/>
        <v>0</v>
      </c>
      <c r="AB53" s="6">
        <v>1</v>
      </c>
    </row>
    <row r="54" spans="1:28" s="22" customFormat="1" ht="12.75" customHeight="1" x14ac:dyDescent="0.25">
      <c r="A54" s="82"/>
      <c r="B54" s="6"/>
      <c r="C54" s="26"/>
      <c r="D54" s="6"/>
      <c r="E54" s="60"/>
      <c r="F54" s="6"/>
      <c r="G54" s="24"/>
      <c r="I54" s="66"/>
      <c r="J54" s="67"/>
      <c r="K54" s="66"/>
      <c r="L54" s="11"/>
      <c r="M54" s="45">
        <f t="shared" si="1"/>
        <v>0</v>
      </c>
      <c r="N54" s="54"/>
      <c r="P54" s="36"/>
      <c r="V54" s="53"/>
      <c r="AA54" s="6">
        <f t="shared" si="0"/>
        <v>0</v>
      </c>
      <c r="AB54" s="6">
        <v>1</v>
      </c>
    </row>
    <row r="55" spans="1:28" s="22" customFormat="1" ht="12.75" customHeight="1" x14ac:dyDescent="0.25">
      <c r="A55" s="82"/>
      <c r="B55" s="6"/>
      <c r="C55" s="26"/>
      <c r="D55" s="6"/>
      <c r="E55" s="60"/>
      <c r="F55" s="6"/>
      <c r="G55" s="24"/>
      <c r="I55" s="66"/>
      <c r="J55" s="67"/>
      <c r="K55" s="66"/>
      <c r="L55" s="11"/>
      <c r="M55" s="45">
        <f t="shared" si="1"/>
        <v>0</v>
      </c>
      <c r="N55" s="54"/>
      <c r="P55" s="36"/>
      <c r="V55" s="53"/>
      <c r="AA55" s="6">
        <f t="shared" si="0"/>
        <v>0</v>
      </c>
      <c r="AB55" s="6">
        <v>1</v>
      </c>
    </row>
    <row r="56" spans="1:28" s="22" customFormat="1" ht="12.75" customHeight="1" x14ac:dyDescent="0.25">
      <c r="A56" s="82"/>
      <c r="B56" s="6"/>
      <c r="C56" s="26"/>
      <c r="D56" s="6"/>
      <c r="E56" s="60"/>
      <c r="F56" s="6"/>
      <c r="G56" s="24"/>
      <c r="I56" s="66"/>
      <c r="J56" s="67"/>
      <c r="K56" s="66"/>
      <c r="L56" s="11"/>
      <c r="M56" s="45">
        <f t="shared" si="1"/>
        <v>0</v>
      </c>
      <c r="N56" s="54"/>
      <c r="P56" s="36"/>
      <c r="V56" s="53"/>
      <c r="AA56" s="6">
        <f t="shared" si="0"/>
        <v>0</v>
      </c>
      <c r="AB56" s="6">
        <v>1</v>
      </c>
    </row>
    <row r="57" spans="1:28" s="22" customFormat="1" ht="12.75" customHeight="1" x14ac:dyDescent="0.25">
      <c r="A57" s="36"/>
      <c r="B57" s="6"/>
      <c r="C57" s="6"/>
      <c r="D57" s="6"/>
      <c r="E57" s="60"/>
      <c r="F57" s="6"/>
      <c r="G57" s="6"/>
      <c r="I57" s="66"/>
      <c r="J57" s="67"/>
      <c r="K57" s="71"/>
      <c r="L57" s="27"/>
      <c r="M57" s="45">
        <f t="shared" si="1"/>
        <v>0</v>
      </c>
      <c r="N57" s="55"/>
      <c r="P57" s="36"/>
      <c r="V57" s="53"/>
      <c r="AA57" s="6">
        <f t="shared" si="0"/>
        <v>0</v>
      </c>
      <c r="AB57" s="6">
        <v>1</v>
      </c>
    </row>
    <row r="58" spans="1:28" ht="12.75" customHeight="1" x14ac:dyDescent="0.25">
      <c r="A58" s="29"/>
      <c r="B58" s="29"/>
      <c r="K58" s="71"/>
      <c r="L58" s="27"/>
      <c r="M58" s="45">
        <f t="shared" si="1"/>
        <v>0</v>
      </c>
      <c r="N58" s="55"/>
      <c r="V58" s="53"/>
      <c r="AA58" s="6">
        <f t="shared" si="0"/>
        <v>0</v>
      </c>
      <c r="AB58" s="6">
        <v>1</v>
      </c>
    </row>
    <row r="59" spans="1:28" ht="12.75" customHeight="1" x14ac:dyDescent="0.25">
      <c r="A59" s="29"/>
      <c r="B59" s="8"/>
      <c r="K59" s="71"/>
      <c r="L59" s="27"/>
      <c r="M59" s="45">
        <f t="shared" si="1"/>
        <v>0</v>
      </c>
      <c r="N59" s="28"/>
      <c r="V59" s="53"/>
      <c r="AA59" s="6">
        <f t="shared" si="0"/>
        <v>0</v>
      </c>
      <c r="AB59" s="6">
        <v>1</v>
      </c>
    </row>
    <row r="60" spans="1:28" ht="12" customHeight="1" x14ac:dyDescent="0.25">
      <c r="A60" s="30" t="s">
        <v>18</v>
      </c>
      <c r="B60" s="30"/>
      <c r="C60" s="31"/>
      <c r="D60" s="31"/>
      <c r="E60" s="64"/>
      <c r="F60" s="31"/>
      <c r="G60" s="32"/>
      <c r="H60" s="31"/>
      <c r="I60" s="72">
        <f>SUBTOTAL(9,I10:I59)</f>
        <v>2120400</v>
      </c>
      <c r="J60" s="73"/>
      <c r="K60" s="72">
        <f>SUBTOTAL(9,K9:K59)</f>
        <v>72900</v>
      </c>
      <c r="L60" s="33"/>
      <c r="M60" s="46">
        <f>SUBTOTAL(9,M9:M59)</f>
        <v>598.19450000000006</v>
      </c>
      <c r="N60" s="34">
        <f>SUBTOTAL(9,N10:N59)</f>
        <v>598194.5</v>
      </c>
      <c r="P60" s="36"/>
      <c r="V60" s="53"/>
    </row>
    <row r="61" spans="1:28" ht="12.75" customHeight="1" x14ac:dyDescent="0.25">
      <c r="C61" s="35"/>
      <c r="G61" s="36"/>
      <c r="I61" s="71"/>
      <c r="J61" s="74"/>
      <c r="K61" s="75"/>
      <c r="L61" s="38"/>
      <c r="M61" s="47"/>
      <c r="O61" s="36"/>
      <c r="V61" s="53"/>
    </row>
    <row r="62" spans="1:28" ht="12.75" customHeight="1" x14ac:dyDescent="0.25">
      <c r="A62" s="79"/>
      <c r="C62" s="35"/>
      <c r="G62" s="36"/>
      <c r="I62" s="71"/>
      <c r="J62" s="74"/>
      <c r="K62" s="75"/>
      <c r="L62" s="38"/>
      <c r="M62" s="47"/>
      <c r="O62" s="36"/>
      <c r="V62" s="53"/>
    </row>
    <row r="63" spans="1:28" ht="12.75" customHeight="1" x14ac:dyDescent="0.25">
      <c r="A63" s="79"/>
      <c r="C63" s="35"/>
      <c r="G63" s="36"/>
      <c r="I63" s="71"/>
      <c r="J63" s="74"/>
      <c r="K63" s="75"/>
      <c r="L63" s="38"/>
      <c r="M63" s="47"/>
      <c r="O63" s="36"/>
      <c r="V63" s="53"/>
    </row>
    <row r="64" spans="1:28" ht="12.75" customHeight="1" x14ac:dyDescent="0.25">
      <c r="A64" s="79"/>
      <c r="C64" s="35"/>
      <c r="G64" s="36"/>
      <c r="I64" s="71"/>
      <c r="J64" s="74"/>
      <c r="K64" s="75"/>
      <c r="L64" s="38"/>
      <c r="M64" s="47"/>
      <c r="O64" s="36"/>
      <c r="V64" s="53"/>
    </row>
    <row r="65" spans="1:22" ht="12.75" customHeight="1" x14ac:dyDescent="0.25">
      <c r="A65" s="79"/>
      <c r="C65" s="35"/>
      <c r="G65" s="36"/>
      <c r="I65" s="71"/>
      <c r="J65" s="74"/>
      <c r="K65" s="75"/>
      <c r="L65" s="38"/>
      <c r="M65" s="47"/>
      <c r="O65" s="36"/>
      <c r="V65" s="53"/>
    </row>
    <row r="66" spans="1:22" ht="12.75" customHeight="1" x14ac:dyDescent="0.25">
      <c r="A66" s="79"/>
      <c r="C66" s="35"/>
      <c r="G66" s="36"/>
      <c r="I66" s="71"/>
      <c r="J66" s="74"/>
      <c r="K66" s="75"/>
      <c r="L66" s="38"/>
      <c r="M66" s="47"/>
      <c r="O66" s="36"/>
      <c r="V66" s="53"/>
    </row>
    <row r="67" spans="1:22" ht="12.75" customHeight="1" x14ac:dyDescent="0.25">
      <c r="A67" s="80"/>
      <c r="C67" s="35"/>
      <c r="G67" s="36"/>
      <c r="I67" s="71"/>
      <c r="J67" s="74"/>
      <c r="K67" s="75"/>
      <c r="L67" s="38"/>
      <c r="M67" s="47"/>
      <c r="O67" s="36"/>
      <c r="V67" s="53"/>
    </row>
    <row r="68" spans="1:22" ht="12.75" customHeight="1" x14ac:dyDescent="0.25">
      <c r="A68" s="79"/>
      <c r="B68" s="39"/>
      <c r="C68" s="35"/>
      <c r="G68" s="36"/>
      <c r="I68" s="71"/>
      <c r="J68" s="74"/>
      <c r="K68" s="75"/>
      <c r="L68" s="38"/>
      <c r="M68" s="47"/>
      <c r="O68" s="36"/>
      <c r="V68" s="53"/>
    </row>
    <row r="69" spans="1:22" ht="12.75" customHeight="1" x14ac:dyDescent="0.25">
      <c r="A69" s="79"/>
      <c r="B69" s="39"/>
      <c r="C69" s="35"/>
      <c r="G69" s="36"/>
      <c r="I69" s="71"/>
      <c r="J69" s="74"/>
      <c r="K69" s="75"/>
      <c r="L69" s="38"/>
      <c r="M69" s="47"/>
      <c r="O69" s="36"/>
      <c r="V69" s="53"/>
    </row>
    <row r="70" spans="1:22" ht="12.75" customHeight="1" x14ac:dyDescent="0.25">
      <c r="A70" s="79"/>
      <c r="B70" s="39"/>
      <c r="C70" s="35"/>
      <c r="G70" s="36"/>
      <c r="I70" s="71"/>
      <c r="J70" s="74"/>
      <c r="K70" s="75"/>
      <c r="L70" s="38"/>
      <c r="M70" s="47"/>
      <c r="O70" s="36"/>
      <c r="V70" s="53"/>
    </row>
    <row r="71" spans="1:22" ht="12.75" customHeight="1" x14ac:dyDescent="0.25">
      <c r="A71" s="79"/>
      <c r="B71" s="39"/>
      <c r="C71" s="35"/>
      <c r="G71" s="36"/>
      <c r="I71" s="71"/>
      <c r="J71" s="74"/>
      <c r="K71" s="75"/>
      <c r="L71" s="38"/>
      <c r="M71" s="47"/>
      <c r="O71" s="36"/>
      <c r="V71" s="53"/>
    </row>
    <row r="72" spans="1:22" ht="12.75" customHeight="1" x14ac:dyDescent="0.25">
      <c r="A72" s="79"/>
      <c r="C72" s="35"/>
      <c r="G72" s="36"/>
      <c r="I72" s="71"/>
      <c r="J72" s="74"/>
      <c r="K72" s="75"/>
      <c r="L72" s="38"/>
      <c r="M72" s="47"/>
      <c r="O72" s="36"/>
      <c r="V72" s="53"/>
    </row>
    <row r="73" spans="1:22" ht="12.75" customHeight="1" x14ac:dyDescent="0.25">
      <c r="A73" s="79"/>
      <c r="C73" s="35"/>
      <c r="G73" s="36"/>
      <c r="I73" s="71"/>
      <c r="J73" s="74"/>
      <c r="K73" s="75"/>
      <c r="L73" s="38"/>
      <c r="M73" s="47"/>
      <c r="O73" s="36"/>
      <c r="V73" s="53"/>
    </row>
    <row r="74" spans="1:22" ht="12.75" customHeight="1" x14ac:dyDescent="0.25">
      <c r="A74" s="79"/>
      <c r="C74" s="35"/>
      <c r="G74" s="36"/>
      <c r="I74" s="71"/>
      <c r="J74" s="74"/>
      <c r="K74" s="75"/>
      <c r="L74" s="38"/>
      <c r="M74" s="47"/>
      <c r="O74" s="36"/>
      <c r="V74" s="53"/>
    </row>
    <row r="75" spans="1:22" ht="12.75" customHeight="1" x14ac:dyDescent="0.25">
      <c r="A75" s="79"/>
      <c r="C75" s="35"/>
      <c r="G75" s="36"/>
      <c r="I75" s="71"/>
      <c r="J75" s="74"/>
      <c r="K75" s="75"/>
      <c r="L75" s="38"/>
      <c r="M75" s="47"/>
      <c r="O75" s="36"/>
      <c r="V75" s="53"/>
    </row>
    <row r="76" spans="1:22" ht="12.75" customHeight="1" x14ac:dyDescent="0.25">
      <c r="A76" s="79"/>
      <c r="C76" s="35"/>
      <c r="G76" s="36"/>
      <c r="I76" s="71"/>
      <c r="J76" s="74"/>
      <c r="K76" s="75"/>
      <c r="L76" s="38"/>
      <c r="M76" s="47"/>
      <c r="O76" s="36"/>
      <c r="V76" s="53"/>
    </row>
    <row r="77" spans="1:22" ht="12.75" customHeight="1" x14ac:dyDescent="0.25">
      <c r="A77" s="79"/>
      <c r="C77" s="35"/>
      <c r="G77" s="36"/>
      <c r="I77" s="71"/>
      <c r="J77" s="74"/>
      <c r="K77" s="75"/>
      <c r="L77" s="38"/>
      <c r="M77" s="47"/>
      <c r="O77" s="36"/>
      <c r="V77" s="53"/>
    </row>
    <row r="78" spans="1:22" ht="12.75" customHeight="1" x14ac:dyDescent="0.25">
      <c r="A78" s="79"/>
      <c r="C78" s="35"/>
      <c r="G78" s="36"/>
      <c r="I78" s="71"/>
      <c r="J78" s="74"/>
      <c r="K78" s="75"/>
      <c r="L78" s="38"/>
      <c r="M78" s="47"/>
      <c r="O78" s="36"/>
      <c r="V78" s="53"/>
    </row>
    <row r="79" spans="1:22" ht="12.75" customHeight="1" x14ac:dyDescent="0.25">
      <c r="A79" s="79"/>
      <c r="C79" s="35"/>
      <c r="G79" s="36"/>
      <c r="I79" s="71"/>
      <c r="J79" s="74"/>
      <c r="K79" s="75"/>
      <c r="L79" s="38"/>
      <c r="M79" s="47"/>
      <c r="O79" s="36"/>
      <c r="V79" s="53"/>
    </row>
    <row r="80" spans="1:22" ht="12.75" customHeight="1" x14ac:dyDescent="0.25">
      <c r="A80" s="79"/>
      <c r="C80" s="35"/>
      <c r="G80" s="36"/>
      <c r="I80" s="71"/>
      <c r="J80" s="74"/>
      <c r="K80" s="75"/>
      <c r="L80" s="38"/>
      <c r="M80" s="47"/>
      <c r="O80" s="36"/>
      <c r="V80" s="53"/>
    </row>
    <row r="81" spans="1:22" ht="12.75" customHeight="1" x14ac:dyDescent="0.25">
      <c r="A81" s="79"/>
      <c r="C81" s="35"/>
      <c r="G81" s="36"/>
      <c r="I81" s="71"/>
      <c r="J81" s="74"/>
      <c r="K81" s="75"/>
      <c r="L81" s="38"/>
      <c r="M81" s="47"/>
      <c r="O81" s="36"/>
      <c r="V81" s="53"/>
    </row>
    <row r="82" spans="1:22" ht="12.75" customHeight="1" x14ac:dyDescent="0.25">
      <c r="A82" s="79"/>
      <c r="C82" s="35"/>
      <c r="G82" s="36"/>
      <c r="I82" s="71"/>
      <c r="J82" s="74"/>
      <c r="K82" s="71"/>
      <c r="L82" s="37"/>
      <c r="M82" s="47"/>
      <c r="O82" s="36"/>
      <c r="V82" s="53"/>
    </row>
    <row r="83" spans="1:22" ht="12.75" customHeight="1" x14ac:dyDescent="0.25">
      <c r="A83" s="79"/>
      <c r="C83" s="35"/>
      <c r="G83" s="36"/>
      <c r="I83" s="71"/>
      <c r="J83" s="74"/>
      <c r="K83" s="71"/>
      <c r="L83" s="37"/>
      <c r="M83" s="47"/>
      <c r="O83" s="36"/>
      <c r="V83" s="53"/>
    </row>
    <row r="84" spans="1:22" ht="12.75" customHeight="1" x14ac:dyDescent="0.25">
      <c r="A84" s="79"/>
      <c r="C84" s="35"/>
      <c r="G84" s="36"/>
      <c r="I84" s="71"/>
      <c r="J84" s="74"/>
      <c r="K84" s="71"/>
      <c r="L84" s="37"/>
      <c r="M84" s="47"/>
      <c r="O84" s="36"/>
      <c r="V84" s="53"/>
    </row>
    <row r="85" spans="1:22" ht="12.75" customHeight="1" x14ac:dyDescent="0.25">
      <c r="A85" s="79"/>
      <c r="C85" s="35"/>
      <c r="G85" s="36"/>
      <c r="I85" s="71"/>
      <c r="J85" s="74"/>
      <c r="K85" s="71"/>
      <c r="L85" s="37"/>
      <c r="M85" s="47"/>
      <c r="O85" s="36"/>
      <c r="V85" s="53"/>
    </row>
    <row r="86" spans="1:22" ht="12.75" customHeight="1" x14ac:dyDescent="0.25">
      <c r="A86" s="79"/>
      <c r="C86" s="35"/>
      <c r="G86" s="36"/>
      <c r="I86" s="71"/>
      <c r="J86" s="74"/>
      <c r="K86" s="71"/>
      <c r="L86" s="37"/>
      <c r="M86" s="47"/>
      <c r="O86" s="36"/>
      <c r="V86" s="53"/>
    </row>
    <row r="87" spans="1:22" ht="12.75" customHeight="1" x14ac:dyDescent="0.25">
      <c r="A87" s="79"/>
      <c r="C87" s="35"/>
      <c r="G87" s="36"/>
      <c r="I87" s="71"/>
      <c r="J87" s="74"/>
      <c r="K87" s="71"/>
      <c r="L87" s="37"/>
      <c r="M87" s="47"/>
      <c r="O87" s="36"/>
      <c r="V87" s="53"/>
    </row>
    <row r="88" spans="1:22" ht="12.75" customHeight="1" x14ac:dyDescent="0.25">
      <c r="A88" s="79"/>
      <c r="C88" s="35"/>
      <c r="G88" s="36"/>
      <c r="I88" s="71"/>
      <c r="J88" s="74"/>
      <c r="K88" s="71"/>
      <c r="L88" s="37"/>
      <c r="M88" s="47"/>
      <c r="O88" s="36"/>
      <c r="V88" s="53"/>
    </row>
    <row r="89" spans="1:22" ht="12.75" customHeight="1" x14ac:dyDescent="0.25">
      <c r="A89" s="79"/>
      <c r="C89" s="35"/>
      <c r="G89" s="36"/>
      <c r="I89" s="71"/>
      <c r="J89" s="74"/>
      <c r="K89" s="71"/>
      <c r="L89" s="37"/>
      <c r="M89" s="47"/>
      <c r="O89" s="36"/>
      <c r="V89" s="53"/>
    </row>
    <row r="90" spans="1:22" ht="12.75" customHeight="1" x14ac:dyDescent="0.25">
      <c r="A90" s="79"/>
      <c r="C90" s="35"/>
      <c r="G90" s="36"/>
      <c r="I90" s="71"/>
      <c r="J90" s="74"/>
      <c r="K90" s="71"/>
      <c r="L90" s="37"/>
      <c r="M90" s="47"/>
      <c r="O90" s="36"/>
      <c r="V90" s="53"/>
    </row>
    <row r="91" spans="1:22" ht="12.75" customHeight="1" x14ac:dyDescent="0.25">
      <c r="A91" s="79"/>
      <c r="C91" s="35"/>
      <c r="G91" s="36"/>
      <c r="I91" s="71"/>
      <c r="J91" s="74"/>
      <c r="K91" s="71"/>
      <c r="L91" s="37"/>
      <c r="M91" s="47"/>
      <c r="O91" s="36"/>
      <c r="V91" s="53"/>
    </row>
    <row r="92" spans="1:22" ht="12.75" customHeight="1" x14ac:dyDescent="0.25">
      <c r="A92" s="79"/>
      <c r="C92" s="35"/>
      <c r="G92" s="36"/>
      <c r="I92" s="71"/>
      <c r="J92" s="74"/>
      <c r="K92" s="71"/>
      <c r="L92" s="37"/>
      <c r="M92" s="47"/>
      <c r="O92" s="36"/>
      <c r="V92" s="53"/>
    </row>
    <row r="93" spans="1:22" ht="12.75" customHeight="1" x14ac:dyDescent="0.25">
      <c r="A93" s="79"/>
      <c r="C93" s="35"/>
      <c r="G93" s="36"/>
      <c r="I93" s="71"/>
      <c r="J93" s="74"/>
      <c r="K93" s="71"/>
      <c r="L93" s="37"/>
      <c r="M93" s="47"/>
      <c r="O93" s="36"/>
      <c r="V93" s="53"/>
    </row>
    <row r="94" spans="1:22" ht="12.75" customHeight="1" x14ac:dyDescent="0.25">
      <c r="A94" s="79"/>
      <c r="C94" s="35"/>
      <c r="G94" s="36"/>
      <c r="I94" s="71"/>
      <c r="J94" s="74"/>
      <c r="K94" s="71"/>
      <c r="L94" s="37"/>
      <c r="M94" s="47"/>
      <c r="O94" s="36"/>
      <c r="V94" s="53"/>
    </row>
    <row r="95" spans="1:22" ht="12.75" customHeight="1" x14ac:dyDescent="0.25">
      <c r="A95" s="79"/>
      <c r="C95" s="35"/>
      <c r="G95" s="36"/>
      <c r="I95" s="71"/>
      <c r="J95" s="74"/>
      <c r="K95" s="71"/>
      <c r="L95" s="37"/>
      <c r="M95" s="47"/>
      <c r="O95" s="36"/>
      <c r="V95" s="53"/>
    </row>
    <row r="96" spans="1:22" ht="12.75" customHeight="1" x14ac:dyDescent="0.25">
      <c r="A96" s="79"/>
      <c r="V96" s="53"/>
    </row>
    <row r="97" spans="22:22" ht="12.75" customHeight="1" x14ac:dyDescent="0.25">
      <c r="V97" s="53"/>
    </row>
    <row r="98" spans="22:22" ht="12.75" customHeight="1" x14ac:dyDescent="0.25">
      <c r="V98" s="53"/>
    </row>
    <row r="99" spans="22:22" ht="12.75" customHeight="1" x14ac:dyDescent="0.25">
      <c r="V99" s="53"/>
    </row>
  </sheetData>
  <printOptions horizontalCentered="1" gridLinesSet="0"/>
  <pageMargins left="0.25" right="0.25" top="0.5" bottom="0.75" header="0.5" footer="0.25"/>
  <pageSetup scale="64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1"/>
  <dimension ref="B1:AK104"/>
  <sheetViews>
    <sheetView showGridLines="0" tabSelected="1" workbookViewId="0">
      <selection activeCell="M23" sqref="M23"/>
    </sheetView>
  </sheetViews>
  <sheetFormatPr defaultColWidth="8.42578125" defaultRowHeight="12.75" customHeight="1" x14ac:dyDescent="0.3"/>
  <cols>
    <col min="1" max="1" width="8.42578125" style="84"/>
    <col min="2" max="2" width="13.42578125" style="102" customWidth="1"/>
    <col min="3" max="3" width="10.7109375" style="102" hidden="1" customWidth="1"/>
    <col min="4" max="4" width="8.85546875" style="102" customWidth="1"/>
    <col min="5" max="5" width="12.5703125" style="84" customWidth="1"/>
    <col min="6" max="6" width="2.7109375" style="84" customWidth="1"/>
    <col min="7" max="7" width="11.42578125" style="84" customWidth="1"/>
    <col min="8" max="8" width="2.7109375" style="84" customWidth="1"/>
    <col min="9" max="9" width="14.42578125" style="84" customWidth="1"/>
    <col min="10" max="10" width="10.7109375" style="87" customWidth="1"/>
    <col min="11" max="12" width="10.7109375" style="84" customWidth="1"/>
    <col min="13" max="13" width="10.7109375" style="104" customWidth="1"/>
    <col min="14" max="14" width="10.7109375" style="90" customWidth="1"/>
    <col min="15" max="15" width="10.7109375" style="91" customWidth="1"/>
    <col min="16" max="16" width="10.7109375" style="90" customWidth="1"/>
    <col min="17" max="18" width="10.7109375" style="105" customWidth="1"/>
    <col min="19" max="19" width="10.7109375" style="55" customWidth="1"/>
    <col min="20" max="20" width="10.7109375" style="84" customWidth="1"/>
    <col min="21" max="21" width="10.7109375" style="94" customWidth="1"/>
    <col min="22" max="23" width="10.7109375" style="84" customWidth="1"/>
    <col min="24" max="24" width="8.7109375" style="84" bestFit="1" customWidth="1"/>
    <col min="25" max="25" width="18" style="84" bestFit="1" customWidth="1"/>
    <col min="26" max="26" width="1.5703125" style="84" customWidth="1"/>
    <col min="27" max="27" width="23.7109375" style="95" customWidth="1"/>
    <col min="28" max="28" width="5" style="84" customWidth="1"/>
    <col min="29" max="29" width="2.42578125" style="84" customWidth="1"/>
    <col min="30" max="30" width="6.7109375" style="84" customWidth="1"/>
    <col min="31" max="31" width="2.42578125" style="84" customWidth="1"/>
    <col min="32" max="32" width="6.7109375" style="84" customWidth="1"/>
    <col min="33" max="33" width="2.42578125" style="84" customWidth="1"/>
    <col min="34" max="34" width="17.85546875" style="84" customWidth="1"/>
    <col min="35" max="35" width="3.28515625" style="84" customWidth="1"/>
    <col min="36" max="36" width="13.5703125" style="84" customWidth="1"/>
    <col min="37" max="37" width="3.28515625" style="84" customWidth="1"/>
    <col min="38" max="38" width="11" style="84" customWidth="1"/>
    <col min="39" max="39" width="2.42578125" style="84" customWidth="1"/>
    <col min="40" max="40" width="5" style="84" customWidth="1"/>
    <col min="41" max="41" width="1.5703125" style="84" customWidth="1"/>
    <col min="42" max="42" width="5.85546875" style="84" customWidth="1"/>
    <col min="43" max="43" width="3.28515625" style="84" customWidth="1"/>
    <col min="44" max="44" width="9.28515625" style="84" customWidth="1"/>
    <col min="45" max="45" width="2.42578125" style="84" customWidth="1"/>
    <col min="46" max="46" width="11" style="84" customWidth="1"/>
    <col min="47" max="16384" width="8.42578125" style="84"/>
  </cols>
  <sheetData>
    <row r="1" spans="2:37" ht="14.1" customHeight="1" x14ac:dyDescent="0.3">
      <c r="B1" s="85"/>
      <c r="C1" s="85"/>
      <c r="D1" s="85"/>
      <c r="E1" s="86"/>
      <c r="F1" s="86"/>
      <c r="G1" s="86"/>
      <c r="H1" s="86"/>
      <c r="I1" s="86"/>
      <c r="K1" s="86"/>
      <c r="L1" s="88"/>
      <c r="M1" s="89"/>
      <c r="Q1" s="92"/>
      <c r="R1" s="92"/>
      <c r="S1" s="93"/>
      <c r="T1" s="86"/>
      <c r="AI1" s="96"/>
      <c r="AK1" s="97"/>
    </row>
    <row r="2" spans="2:37" ht="14.1" customHeight="1" x14ac:dyDescent="0.3">
      <c r="B2" s="85"/>
      <c r="C2" s="85"/>
      <c r="D2" s="85"/>
      <c r="E2" s="86"/>
      <c r="F2" s="86"/>
      <c r="G2" s="86"/>
      <c r="H2" s="86"/>
      <c r="I2" s="86"/>
      <c r="K2" s="86"/>
      <c r="L2" s="88"/>
      <c r="M2" s="89"/>
      <c r="Q2" s="92"/>
      <c r="R2" s="92"/>
      <c r="S2" s="93"/>
      <c r="T2" s="86"/>
      <c r="AI2" s="96"/>
      <c r="AK2" s="97"/>
    </row>
    <row r="3" spans="2:37" ht="14.1" customHeight="1" x14ac:dyDescent="0.3">
      <c r="B3" s="85"/>
      <c r="C3" s="85"/>
      <c r="D3" s="85"/>
      <c r="E3" s="86"/>
      <c r="F3" s="86"/>
      <c r="G3" s="86"/>
      <c r="H3" s="86"/>
      <c r="I3" s="86"/>
      <c r="K3" s="86"/>
      <c r="L3" s="88"/>
      <c r="M3" s="89"/>
      <c r="Q3" s="92"/>
      <c r="R3" s="92"/>
      <c r="S3" s="93"/>
      <c r="T3" s="86"/>
      <c r="AI3" s="96"/>
      <c r="AK3" s="97"/>
    </row>
    <row r="4" spans="2:37" ht="14.1" customHeight="1" x14ac:dyDescent="0.3">
      <c r="B4" s="98"/>
      <c r="C4" s="98"/>
      <c r="D4" s="98"/>
      <c r="E4" s="86"/>
      <c r="F4" s="86"/>
      <c r="G4" s="86"/>
      <c r="H4" s="86"/>
      <c r="I4" s="86"/>
      <c r="K4" s="86"/>
      <c r="L4" s="88"/>
      <c r="M4" s="89"/>
      <c r="Q4" s="92"/>
      <c r="R4" s="92"/>
      <c r="S4" s="93"/>
      <c r="T4" s="86"/>
      <c r="AI4" s="96"/>
      <c r="AK4" s="97"/>
    </row>
    <row r="5" spans="2:37" ht="14.1" customHeight="1" x14ac:dyDescent="0.3">
      <c r="B5" s="156" t="s">
        <v>74</v>
      </c>
      <c r="C5" s="156"/>
      <c r="D5" s="156"/>
      <c r="E5" s="156"/>
      <c r="F5" s="156"/>
      <c r="G5" s="156"/>
      <c r="H5" s="156"/>
      <c r="I5" s="156"/>
      <c r="K5" s="86"/>
      <c r="L5" s="88"/>
      <c r="M5" s="89"/>
      <c r="Q5" s="92"/>
      <c r="R5" s="92"/>
      <c r="S5" s="93"/>
      <c r="T5" s="86"/>
    </row>
    <row r="6" spans="2:37" ht="14.1" customHeight="1" x14ac:dyDescent="0.3">
      <c r="B6" s="99"/>
      <c r="C6" s="99"/>
      <c r="D6" s="99"/>
      <c r="E6" s="99"/>
      <c r="F6" s="99"/>
      <c r="G6" s="99"/>
      <c r="H6" s="99"/>
      <c r="I6" s="99"/>
      <c r="K6" s="86"/>
      <c r="L6" s="88"/>
      <c r="M6" s="89"/>
      <c r="Q6" s="92"/>
      <c r="R6" s="92"/>
      <c r="S6" s="93"/>
      <c r="T6" s="86"/>
    </row>
    <row r="7" spans="2:37" ht="14.1" customHeight="1" x14ac:dyDescent="0.3">
      <c r="B7" s="99"/>
      <c r="C7" s="99"/>
      <c r="D7" s="99"/>
      <c r="E7" s="99"/>
      <c r="F7" s="99"/>
      <c r="G7" s="99"/>
      <c r="H7" s="99"/>
      <c r="I7" s="99"/>
      <c r="K7" s="86"/>
      <c r="L7" s="88"/>
      <c r="M7" s="89"/>
      <c r="Q7" s="92"/>
      <c r="R7" s="92"/>
      <c r="S7" s="93"/>
      <c r="T7" s="86"/>
    </row>
    <row r="8" spans="2:37" ht="14.1" customHeight="1" x14ac:dyDescent="0.3">
      <c r="B8" s="100"/>
      <c r="C8" s="100"/>
      <c r="D8" s="100"/>
      <c r="E8" s="86"/>
      <c r="F8" s="86"/>
      <c r="G8" s="86"/>
      <c r="H8" s="86"/>
      <c r="I8" s="86"/>
      <c r="K8" s="101"/>
      <c r="L8" s="88"/>
      <c r="M8" s="89"/>
      <c r="Q8" s="92"/>
      <c r="R8" s="92"/>
      <c r="S8" s="93"/>
      <c r="T8" s="86"/>
    </row>
    <row r="9" spans="2:37" ht="14.1" customHeight="1" x14ac:dyDescent="0.3">
      <c r="K9" s="97"/>
      <c r="L9" s="103"/>
    </row>
    <row r="10" spans="2:37" s="106" customFormat="1" ht="14.1" customHeight="1" x14ac:dyDescent="0.3">
      <c r="B10" s="107"/>
      <c r="C10" s="107"/>
      <c r="D10" s="107"/>
      <c r="G10" s="106" t="s">
        <v>50</v>
      </c>
      <c r="I10" s="106" t="s">
        <v>51</v>
      </c>
      <c r="J10" s="108"/>
      <c r="N10" s="109"/>
      <c r="O10" s="110"/>
      <c r="P10" s="109"/>
      <c r="Q10" s="55"/>
      <c r="R10" s="110"/>
      <c r="S10" s="55"/>
      <c r="U10" s="107"/>
      <c r="AA10" s="95"/>
    </row>
    <row r="11" spans="2:37" s="106" customFormat="1" ht="14.1" customHeight="1" thickBot="1" x14ac:dyDescent="0.35">
      <c r="B11" s="111" t="s">
        <v>16</v>
      </c>
      <c r="C11" s="111"/>
      <c r="D11" s="111"/>
      <c r="E11" s="112" t="s">
        <v>52</v>
      </c>
      <c r="F11" s="112"/>
      <c r="G11" s="112" t="s">
        <v>53</v>
      </c>
      <c r="H11" s="112"/>
      <c r="I11" s="112" t="s">
        <v>54</v>
      </c>
      <c r="J11" s="113"/>
      <c r="K11" s="114"/>
      <c r="L11" s="114"/>
      <c r="N11" s="109"/>
      <c r="O11" s="110"/>
      <c r="P11" s="109"/>
      <c r="Q11" s="55"/>
      <c r="R11" s="110"/>
      <c r="S11" s="110"/>
      <c r="T11" s="114"/>
      <c r="U11" s="107"/>
      <c r="AA11" s="95"/>
    </row>
    <row r="12" spans="2:37" s="106" customFormat="1" ht="14.1" customHeight="1" x14ac:dyDescent="0.3">
      <c r="B12" s="115"/>
      <c r="C12" s="115"/>
      <c r="D12" s="115"/>
      <c r="G12" s="116"/>
      <c r="H12" s="116"/>
      <c r="J12" s="108"/>
      <c r="L12" s="115"/>
      <c r="N12" s="109"/>
      <c r="O12" s="110"/>
      <c r="P12" s="109"/>
      <c r="Q12" s="110"/>
      <c r="R12" s="110"/>
      <c r="S12" s="117"/>
      <c r="T12" s="115"/>
      <c r="U12" s="107"/>
      <c r="V12" s="115"/>
      <c r="W12" s="115"/>
      <c r="X12" s="115"/>
      <c r="Y12" s="115"/>
      <c r="AA12" s="118"/>
    </row>
    <row r="13" spans="2:37" ht="14.1" customHeight="1" x14ac:dyDescent="0.25">
      <c r="B13" s="102" t="s">
        <v>55</v>
      </c>
      <c r="C13" s="102" t="s">
        <v>49</v>
      </c>
      <c r="E13" s="84" t="s">
        <v>56</v>
      </c>
      <c r="G13" s="119">
        <f>SUMIF('Orig Sched'!$O$10:$AA$59,'Summary Sched'!$C13,'Orig Sched'!$AA$10:$AA$59)</f>
        <v>194560</v>
      </c>
      <c r="I13" s="119">
        <f>SUMIF('Orig Sched'!$O$10:$AB$59,'Summary Sched'!$C13,'Orig Sched'!$AB$10:$AB$59)</f>
        <v>2</v>
      </c>
      <c r="R13" s="120"/>
      <c r="T13" s="121"/>
      <c r="AA13" s="122"/>
    </row>
    <row r="14" spans="2:37" ht="14.1" customHeight="1" x14ac:dyDescent="0.25">
      <c r="B14" s="102" t="s">
        <v>57</v>
      </c>
      <c r="C14" s="102" t="s">
        <v>58</v>
      </c>
      <c r="E14" s="84" t="s">
        <v>59</v>
      </c>
      <c r="G14" s="119">
        <f>SUMIF('Orig Sched'!$O$10:$AA$59,'Summary Sched'!$C14,'Orig Sched'!$AA$10:$AA$59)</f>
        <v>18900</v>
      </c>
      <c r="H14" s="123"/>
      <c r="I14" s="119">
        <f>SUMIF('Orig Sched'!$O$10:$AB$59,'Summary Sched'!$C14,'Orig Sched'!$AB$10:$AB$59)</f>
        <v>1</v>
      </c>
      <c r="L14" s="121"/>
      <c r="M14" s="84"/>
      <c r="O14" s="124"/>
      <c r="Q14" s="125"/>
      <c r="R14" s="126"/>
      <c r="S14" s="127"/>
      <c r="T14" s="121"/>
      <c r="U14" s="128"/>
      <c r="V14" s="129"/>
      <c r="W14" s="129"/>
      <c r="X14" s="129"/>
      <c r="Y14" s="129"/>
      <c r="Z14" s="129"/>
      <c r="AA14" s="122"/>
    </row>
    <row r="15" spans="2:37" ht="14.1" customHeight="1" x14ac:dyDescent="0.25">
      <c r="B15" s="102" t="s">
        <v>60</v>
      </c>
      <c r="C15" s="102" t="s">
        <v>61</v>
      </c>
      <c r="E15" s="84" t="s">
        <v>62</v>
      </c>
      <c r="G15" s="119">
        <f>SUMIF('Orig Sched'!$O$10:$AA$59,'Summary Sched'!$C15,'Orig Sched'!$AA$10:$AA$59)</f>
        <v>324733</v>
      </c>
      <c r="H15" s="123"/>
      <c r="I15" s="119">
        <f>SUMIF('Orig Sched'!$O$10:$AB$59,'Summary Sched'!$C15,'Orig Sched'!$AB$10:$AB$59)</f>
        <v>16</v>
      </c>
      <c r="L15" s="121"/>
      <c r="M15" s="84"/>
      <c r="O15" s="124"/>
      <c r="R15" s="126"/>
      <c r="T15" s="121"/>
      <c r="AA15" s="122"/>
    </row>
    <row r="16" spans="2:37" ht="14.1" customHeight="1" x14ac:dyDescent="0.25">
      <c r="B16" s="102" t="s">
        <v>63</v>
      </c>
      <c r="C16" s="102" t="s">
        <v>64</v>
      </c>
      <c r="E16" s="84" t="s">
        <v>65</v>
      </c>
      <c r="G16" s="119">
        <f>SUMIF('Orig Sched'!$O$10:$AA$59,'Summary Sched'!$C16,'Orig Sched'!$AA$10:$AA$59)</f>
        <v>56501.5</v>
      </c>
      <c r="H16" s="123"/>
      <c r="I16" s="119">
        <f>SUMIF('Orig Sched'!$O$10:$AB$59,'Summary Sched'!$C16,'Orig Sched'!$AB$10:$AB$59)</f>
        <v>7</v>
      </c>
      <c r="L16" s="121"/>
      <c r="M16" s="84"/>
      <c r="O16" s="90"/>
      <c r="R16" s="126"/>
      <c r="T16" s="121"/>
      <c r="AA16" s="122"/>
    </row>
    <row r="17" spans="2:27" ht="14.1" customHeight="1" x14ac:dyDescent="0.25">
      <c r="B17" s="102" t="s">
        <v>66</v>
      </c>
      <c r="C17" s="102" t="s">
        <v>67</v>
      </c>
      <c r="E17" s="84" t="s">
        <v>68</v>
      </c>
      <c r="G17" s="130">
        <f>SUMIF('Orig Sched'!$O$10:$AA$59,'Summary Sched'!$C17,'Orig Sched'!$AA$10:$AA$59)</f>
        <v>0</v>
      </c>
      <c r="H17" s="131"/>
      <c r="I17" s="130">
        <f>SUMIF('Orig Sched'!$O$10:$AB$59,'Summary Sched'!$C17,'Orig Sched'!$AB$10:$AB$59)</f>
        <v>0</v>
      </c>
      <c r="L17" s="121"/>
      <c r="O17" s="90"/>
      <c r="R17" s="126"/>
      <c r="T17" s="121"/>
      <c r="AA17" s="122"/>
    </row>
    <row r="18" spans="2:27" s="121" customFormat="1" ht="14.1" customHeight="1" x14ac:dyDescent="0.25">
      <c r="B18" s="102"/>
      <c r="C18" s="102"/>
      <c r="D18" s="102"/>
      <c r="E18" s="84"/>
      <c r="F18" s="84"/>
      <c r="G18" s="132">
        <f>SUM(G13:G17)</f>
        <v>594694.5</v>
      </c>
      <c r="H18" s="131"/>
      <c r="I18" s="84">
        <f>SUM(I13:I17)</f>
        <v>26</v>
      </c>
      <c r="J18" s="87"/>
      <c r="K18" s="84"/>
      <c r="N18" s="90"/>
      <c r="O18" s="90"/>
      <c r="P18" s="90"/>
      <c r="Q18" s="105"/>
      <c r="R18" s="126"/>
      <c r="S18" s="55"/>
      <c r="U18" s="102"/>
      <c r="AA18" s="122"/>
    </row>
    <row r="19" spans="2:27" s="121" customFormat="1" ht="14.1" customHeight="1" x14ac:dyDescent="0.25">
      <c r="B19" s="102"/>
      <c r="C19" s="102"/>
      <c r="D19" s="102"/>
      <c r="G19" s="131"/>
      <c r="H19" s="131"/>
      <c r="J19" s="87"/>
      <c r="N19" s="90"/>
      <c r="O19" s="90"/>
      <c r="P19" s="90"/>
      <c r="Q19" s="105"/>
      <c r="R19" s="126"/>
      <c r="S19" s="55"/>
      <c r="U19" s="102"/>
      <c r="AA19" s="122"/>
    </row>
    <row r="20" spans="2:27" s="121" customFormat="1" ht="14.1" customHeight="1" x14ac:dyDescent="0.25">
      <c r="B20" s="102"/>
      <c r="C20" s="102"/>
      <c r="D20" s="102"/>
      <c r="E20" s="84"/>
      <c r="F20" s="84"/>
      <c r="G20" s="123"/>
      <c r="H20" s="123"/>
      <c r="I20" s="84"/>
      <c r="J20" s="87"/>
      <c r="K20" s="84"/>
      <c r="M20" s="84"/>
      <c r="N20" s="90"/>
      <c r="O20" s="90"/>
      <c r="P20" s="90"/>
      <c r="Q20" s="125"/>
      <c r="R20" s="126"/>
      <c r="S20" s="133"/>
      <c r="U20" s="102"/>
      <c r="AA20" s="122"/>
    </row>
    <row r="21" spans="2:27" s="121" customFormat="1" ht="14.1" customHeight="1" x14ac:dyDescent="0.25">
      <c r="B21" s="102"/>
      <c r="C21" s="102"/>
      <c r="D21" s="102"/>
      <c r="E21" s="84"/>
      <c r="F21" s="84"/>
      <c r="G21" s="131"/>
      <c r="H21" s="131"/>
      <c r="I21" s="84"/>
      <c r="J21" s="87"/>
      <c r="K21" s="84"/>
      <c r="N21" s="90"/>
      <c r="O21" s="91"/>
      <c r="P21" s="90"/>
      <c r="Q21" s="105"/>
      <c r="R21" s="126"/>
      <c r="S21" s="55"/>
      <c r="U21" s="102"/>
      <c r="AA21" s="122"/>
    </row>
    <row r="22" spans="2:27" s="121" customFormat="1" ht="12.75" customHeight="1" x14ac:dyDescent="0.25">
      <c r="B22" s="102"/>
      <c r="C22" s="102"/>
      <c r="D22" s="102"/>
      <c r="E22" s="84"/>
      <c r="F22" s="84"/>
      <c r="G22" s="131"/>
      <c r="H22" s="131"/>
      <c r="I22" s="84"/>
      <c r="J22" s="87"/>
      <c r="K22" s="84"/>
      <c r="N22" s="90"/>
      <c r="O22" s="91"/>
      <c r="P22" s="90"/>
      <c r="Q22" s="105"/>
      <c r="R22" s="126"/>
      <c r="S22" s="55"/>
      <c r="U22" s="102"/>
      <c r="AA22" s="122"/>
    </row>
    <row r="23" spans="2:27" s="121" customFormat="1" ht="12.75" customHeight="1" x14ac:dyDescent="0.25">
      <c r="B23" s="134"/>
      <c r="C23" s="134"/>
      <c r="D23" s="134"/>
      <c r="E23" s="84"/>
      <c r="F23" s="84"/>
      <c r="G23" s="131"/>
      <c r="H23" s="131"/>
      <c r="I23" s="84"/>
      <c r="J23" s="87"/>
      <c r="K23" s="84"/>
      <c r="N23" s="90"/>
      <c r="O23" s="91"/>
      <c r="P23" s="90"/>
      <c r="Q23" s="105"/>
      <c r="R23" s="126"/>
      <c r="S23" s="55"/>
      <c r="U23" s="102"/>
      <c r="AA23" s="122"/>
    </row>
    <row r="24" spans="2:27" s="121" customFormat="1" ht="12.75" customHeight="1" x14ac:dyDescent="0.25">
      <c r="B24" s="134"/>
      <c r="C24" s="134"/>
      <c r="D24" s="134"/>
      <c r="E24" s="84"/>
      <c r="F24" s="84"/>
      <c r="G24" s="131"/>
      <c r="H24" s="131"/>
      <c r="I24" s="84"/>
      <c r="J24" s="87"/>
      <c r="K24" s="84"/>
      <c r="N24" s="90"/>
      <c r="O24" s="91"/>
      <c r="P24" s="90"/>
      <c r="Q24" s="105"/>
      <c r="R24" s="126"/>
      <c r="S24" s="55"/>
      <c r="U24" s="102"/>
      <c r="AA24" s="122"/>
    </row>
    <row r="25" spans="2:27" s="121" customFormat="1" ht="12.75" customHeight="1" x14ac:dyDescent="0.25">
      <c r="B25" s="134"/>
      <c r="C25" s="134"/>
      <c r="D25" s="134"/>
      <c r="E25" s="84"/>
      <c r="F25" s="84"/>
      <c r="G25" s="131"/>
      <c r="H25" s="131"/>
      <c r="I25" s="84"/>
      <c r="J25" s="87"/>
      <c r="K25" s="84"/>
      <c r="N25" s="90"/>
      <c r="O25" s="91"/>
      <c r="P25" s="90"/>
      <c r="Q25" s="105"/>
      <c r="R25" s="126"/>
      <c r="S25" s="55"/>
      <c r="U25" s="102"/>
      <c r="AA25" s="122"/>
    </row>
    <row r="26" spans="2:27" s="121" customFormat="1" ht="12.75" customHeight="1" x14ac:dyDescent="0.25">
      <c r="B26" s="102"/>
      <c r="C26" s="102"/>
      <c r="D26" s="102"/>
      <c r="E26" s="84"/>
      <c r="F26" s="84"/>
      <c r="G26" s="131"/>
      <c r="H26" s="131"/>
      <c r="I26" s="84"/>
      <c r="J26" s="87"/>
      <c r="K26" s="84"/>
      <c r="M26" s="104"/>
      <c r="N26" s="90"/>
      <c r="O26" s="91"/>
      <c r="P26" s="90"/>
      <c r="Q26" s="105"/>
      <c r="R26" s="126"/>
      <c r="S26" s="55"/>
      <c r="U26" s="102"/>
      <c r="W26" s="135"/>
      <c r="AA26" s="122"/>
    </row>
    <row r="27" spans="2:27" s="121" customFormat="1" ht="12.75" customHeight="1" x14ac:dyDescent="0.25">
      <c r="B27" s="102"/>
      <c r="C27" s="102"/>
      <c r="D27" s="102"/>
      <c r="E27" s="84"/>
      <c r="F27" s="84"/>
      <c r="G27" s="131"/>
      <c r="H27" s="131"/>
      <c r="I27" s="84"/>
      <c r="J27" s="87"/>
      <c r="K27" s="84"/>
      <c r="M27" s="104"/>
      <c r="N27" s="90"/>
      <c r="O27" s="91"/>
      <c r="P27" s="90"/>
      <c r="Q27" s="105"/>
      <c r="R27" s="126"/>
      <c r="S27" s="55"/>
      <c r="U27" s="102"/>
      <c r="AA27" s="122"/>
    </row>
    <row r="28" spans="2:27" s="121" customFormat="1" ht="12.75" customHeight="1" x14ac:dyDescent="0.25">
      <c r="B28" s="102"/>
      <c r="C28" s="102"/>
      <c r="D28" s="102"/>
      <c r="E28" s="84"/>
      <c r="F28" s="84"/>
      <c r="G28" s="131"/>
      <c r="H28" s="131"/>
      <c r="I28" s="84"/>
      <c r="J28" s="87"/>
      <c r="K28" s="84"/>
      <c r="N28" s="90"/>
      <c r="O28" s="91"/>
      <c r="P28" s="90"/>
      <c r="Q28" s="105"/>
      <c r="R28" s="126"/>
      <c r="S28" s="55"/>
      <c r="U28" s="102"/>
      <c r="AA28" s="122"/>
    </row>
    <row r="29" spans="2:27" s="121" customFormat="1" ht="12.75" customHeight="1" x14ac:dyDescent="0.25">
      <c r="B29" s="102"/>
      <c r="C29" s="102"/>
      <c r="D29" s="102"/>
      <c r="E29" s="84"/>
      <c r="F29" s="84"/>
      <c r="G29" s="131"/>
      <c r="H29" s="131"/>
      <c r="I29" s="84"/>
      <c r="J29" s="87"/>
      <c r="K29" s="84"/>
      <c r="N29" s="90"/>
      <c r="O29" s="91"/>
      <c r="P29" s="90"/>
      <c r="Q29" s="105"/>
      <c r="R29" s="126"/>
      <c r="S29" s="55"/>
      <c r="U29" s="102"/>
      <c r="W29" s="136"/>
      <c r="AA29" s="122"/>
    </row>
    <row r="30" spans="2:27" s="121" customFormat="1" ht="12.75" customHeight="1" x14ac:dyDescent="0.25">
      <c r="B30" s="134"/>
      <c r="C30" s="134"/>
      <c r="D30" s="134"/>
      <c r="E30" s="84"/>
      <c r="F30" s="84"/>
      <c r="G30" s="131"/>
      <c r="H30" s="131"/>
      <c r="I30" s="84"/>
      <c r="J30" s="87"/>
      <c r="K30" s="84"/>
      <c r="N30" s="90"/>
      <c r="O30" s="91"/>
      <c r="P30" s="90"/>
      <c r="Q30" s="105"/>
      <c r="R30" s="126"/>
      <c r="S30" s="55"/>
      <c r="U30" s="102"/>
      <c r="W30" s="136"/>
      <c r="AA30" s="122"/>
    </row>
    <row r="31" spans="2:27" s="121" customFormat="1" ht="12.75" customHeight="1" x14ac:dyDescent="0.25">
      <c r="B31" s="134"/>
      <c r="C31" s="134"/>
      <c r="D31" s="134"/>
      <c r="E31" s="84"/>
      <c r="F31" s="84"/>
      <c r="G31" s="131"/>
      <c r="H31" s="131"/>
      <c r="I31" s="84"/>
      <c r="J31" s="87"/>
      <c r="K31" s="84"/>
      <c r="N31" s="90"/>
      <c r="O31" s="91"/>
      <c r="P31" s="90"/>
      <c r="Q31" s="105"/>
      <c r="R31" s="126"/>
      <c r="S31" s="55"/>
      <c r="U31" s="102"/>
      <c r="W31" s="136"/>
      <c r="AA31" s="122"/>
    </row>
    <row r="32" spans="2:27" s="121" customFormat="1" ht="12.75" customHeight="1" x14ac:dyDescent="0.25">
      <c r="B32" s="134"/>
      <c r="C32" s="134"/>
      <c r="D32" s="134"/>
      <c r="E32" s="84"/>
      <c r="F32" s="84"/>
      <c r="G32" s="131"/>
      <c r="H32" s="131"/>
      <c r="I32" s="84"/>
      <c r="J32" s="87"/>
      <c r="K32" s="84"/>
      <c r="N32" s="90"/>
      <c r="O32" s="91"/>
      <c r="P32" s="90"/>
      <c r="Q32" s="105"/>
      <c r="R32" s="126"/>
      <c r="S32" s="55"/>
      <c r="U32" s="102"/>
      <c r="W32" s="136"/>
      <c r="AA32" s="122"/>
    </row>
    <row r="33" spans="2:27" s="121" customFormat="1" ht="12.75" customHeight="1" x14ac:dyDescent="0.25">
      <c r="B33" s="134"/>
      <c r="C33" s="134"/>
      <c r="D33" s="134"/>
      <c r="E33" s="84"/>
      <c r="F33" s="84"/>
      <c r="G33" s="131"/>
      <c r="H33" s="131"/>
      <c r="I33" s="84"/>
      <c r="J33" s="87"/>
      <c r="K33" s="84"/>
      <c r="N33" s="90"/>
      <c r="O33" s="91"/>
      <c r="P33" s="90"/>
      <c r="Q33" s="105"/>
      <c r="R33" s="126"/>
      <c r="S33" s="55"/>
      <c r="U33" s="102"/>
      <c r="AA33" s="122"/>
    </row>
    <row r="34" spans="2:27" s="121" customFormat="1" ht="12.75" customHeight="1" x14ac:dyDescent="0.25">
      <c r="B34" s="134"/>
      <c r="C34" s="134"/>
      <c r="D34" s="134"/>
      <c r="E34" s="84"/>
      <c r="F34" s="84"/>
      <c r="G34" s="131"/>
      <c r="H34" s="131"/>
      <c r="I34" s="84"/>
      <c r="J34" s="87"/>
      <c r="K34" s="84"/>
      <c r="N34" s="90"/>
      <c r="O34" s="91"/>
      <c r="P34" s="90"/>
      <c r="Q34" s="105"/>
      <c r="R34" s="126"/>
      <c r="S34" s="55"/>
      <c r="U34" s="102"/>
      <c r="AA34" s="122"/>
    </row>
    <row r="35" spans="2:27" s="121" customFormat="1" ht="12.75" customHeight="1" x14ac:dyDescent="0.25">
      <c r="B35" s="134"/>
      <c r="C35" s="134"/>
      <c r="D35" s="134"/>
      <c r="E35" s="84"/>
      <c r="F35" s="84"/>
      <c r="G35" s="131"/>
      <c r="H35" s="131"/>
      <c r="I35" s="84"/>
      <c r="J35" s="87"/>
      <c r="K35" s="84"/>
      <c r="N35" s="90"/>
      <c r="O35" s="91"/>
      <c r="P35" s="90"/>
      <c r="Q35" s="105"/>
      <c r="R35" s="126"/>
      <c r="S35" s="55"/>
      <c r="U35" s="102"/>
      <c r="AA35" s="122"/>
    </row>
    <row r="36" spans="2:27" s="121" customFormat="1" ht="12.75" customHeight="1" x14ac:dyDescent="0.25">
      <c r="B36" s="102"/>
      <c r="C36" s="102"/>
      <c r="D36" s="102"/>
      <c r="E36" s="84"/>
      <c r="F36" s="84"/>
      <c r="G36" s="131"/>
      <c r="H36" s="131"/>
      <c r="I36" s="84"/>
      <c r="J36" s="87"/>
      <c r="K36" s="84"/>
      <c r="N36" s="90"/>
      <c r="O36" s="91"/>
      <c r="P36" s="90"/>
      <c r="Q36" s="105"/>
      <c r="R36" s="126"/>
      <c r="S36" s="55"/>
      <c r="U36" s="102"/>
      <c r="AA36" s="122"/>
    </row>
    <row r="37" spans="2:27" s="121" customFormat="1" ht="12.75" customHeight="1" x14ac:dyDescent="0.25">
      <c r="B37" s="102"/>
      <c r="C37" s="102"/>
      <c r="D37" s="102"/>
      <c r="E37" s="84"/>
      <c r="F37" s="84"/>
      <c r="G37" s="131"/>
      <c r="H37" s="131"/>
      <c r="I37" s="84"/>
      <c r="J37" s="87"/>
      <c r="K37" s="84"/>
      <c r="N37" s="90"/>
      <c r="O37" s="91"/>
      <c r="P37" s="90"/>
      <c r="Q37" s="105"/>
      <c r="R37" s="126"/>
      <c r="S37" s="55"/>
      <c r="U37" s="102"/>
      <c r="W37" s="136"/>
      <c r="AA37" s="122"/>
    </row>
    <row r="38" spans="2:27" s="121" customFormat="1" ht="12.75" customHeight="1" x14ac:dyDescent="0.25">
      <c r="B38" s="102"/>
      <c r="C38" s="102"/>
      <c r="D38" s="102"/>
      <c r="E38" s="84"/>
      <c r="F38" s="84"/>
      <c r="G38" s="131"/>
      <c r="H38" s="131"/>
      <c r="I38" s="84"/>
      <c r="J38" s="87"/>
      <c r="K38" s="84"/>
      <c r="N38" s="90"/>
      <c r="O38" s="91"/>
      <c r="P38" s="90"/>
      <c r="Q38" s="105"/>
      <c r="R38" s="126"/>
      <c r="S38" s="55"/>
      <c r="U38" s="102"/>
      <c r="W38" s="136"/>
      <c r="AA38" s="122"/>
    </row>
    <row r="39" spans="2:27" s="121" customFormat="1" ht="12.75" customHeight="1" x14ac:dyDescent="0.25">
      <c r="B39" s="102"/>
      <c r="C39" s="102"/>
      <c r="D39" s="102"/>
      <c r="E39" s="84"/>
      <c r="F39" s="84"/>
      <c r="G39" s="131"/>
      <c r="H39" s="131"/>
      <c r="I39" s="84"/>
      <c r="J39" s="87"/>
      <c r="K39" s="84"/>
      <c r="N39" s="90"/>
      <c r="O39" s="91"/>
      <c r="P39" s="90"/>
      <c r="Q39" s="105"/>
      <c r="R39" s="126"/>
      <c r="S39" s="55"/>
      <c r="U39" s="102"/>
      <c r="AA39" s="122"/>
    </row>
    <row r="40" spans="2:27" s="121" customFormat="1" ht="12.75" customHeight="1" x14ac:dyDescent="0.25">
      <c r="B40" s="102"/>
      <c r="C40" s="102"/>
      <c r="D40" s="102"/>
      <c r="E40" s="84"/>
      <c r="F40" s="84"/>
      <c r="G40" s="131"/>
      <c r="H40" s="131"/>
      <c r="I40" s="84"/>
      <c r="J40" s="87"/>
      <c r="K40" s="84"/>
      <c r="N40" s="90"/>
      <c r="O40" s="91"/>
      <c r="P40" s="90"/>
      <c r="Q40" s="105"/>
      <c r="R40" s="126"/>
      <c r="S40" s="55"/>
      <c r="U40" s="102"/>
      <c r="AA40" s="122"/>
    </row>
    <row r="41" spans="2:27" s="121" customFormat="1" ht="12.75" customHeight="1" x14ac:dyDescent="0.25">
      <c r="B41" s="102"/>
      <c r="C41" s="102"/>
      <c r="D41" s="102"/>
      <c r="E41" s="84"/>
      <c r="F41" s="84"/>
      <c r="G41" s="131"/>
      <c r="H41" s="131"/>
      <c r="I41" s="84"/>
      <c r="J41" s="87"/>
      <c r="K41" s="84"/>
      <c r="N41" s="90"/>
      <c r="O41" s="91"/>
      <c r="P41" s="90"/>
      <c r="Q41" s="105"/>
      <c r="R41" s="126"/>
      <c r="S41" s="55"/>
      <c r="U41" s="102"/>
      <c r="AA41" s="122"/>
    </row>
    <row r="42" spans="2:27" s="121" customFormat="1" ht="12.75" customHeight="1" x14ac:dyDescent="0.25">
      <c r="B42" s="102"/>
      <c r="C42" s="102"/>
      <c r="D42" s="102"/>
      <c r="E42" s="84"/>
      <c r="F42" s="84"/>
      <c r="G42" s="131"/>
      <c r="H42" s="131"/>
      <c r="I42" s="84"/>
      <c r="J42" s="87"/>
      <c r="K42" s="84"/>
      <c r="N42" s="90"/>
      <c r="O42" s="91"/>
      <c r="P42" s="90"/>
      <c r="Q42" s="105"/>
      <c r="R42" s="126"/>
      <c r="S42" s="55"/>
      <c r="U42" s="102"/>
      <c r="AA42" s="122"/>
    </row>
    <row r="43" spans="2:27" s="121" customFormat="1" ht="12.75" customHeight="1" x14ac:dyDescent="0.25">
      <c r="B43" s="102"/>
      <c r="C43" s="102"/>
      <c r="D43" s="102"/>
      <c r="E43" s="84"/>
      <c r="F43" s="84"/>
      <c r="G43" s="131"/>
      <c r="H43" s="131"/>
      <c r="I43" s="84"/>
      <c r="J43" s="87"/>
      <c r="K43" s="84"/>
      <c r="N43" s="90"/>
      <c r="O43" s="91"/>
      <c r="P43" s="90"/>
      <c r="Q43" s="105"/>
      <c r="R43" s="126"/>
      <c r="S43" s="55"/>
      <c r="U43" s="102"/>
      <c r="AA43" s="122"/>
    </row>
    <row r="44" spans="2:27" s="121" customFormat="1" ht="12.75" customHeight="1" x14ac:dyDescent="0.25">
      <c r="B44" s="102"/>
      <c r="C44" s="102"/>
      <c r="D44" s="102"/>
      <c r="E44" s="84"/>
      <c r="F44" s="84"/>
      <c r="G44" s="131"/>
      <c r="H44" s="131"/>
      <c r="I44" s="84"/>
      <c r="J44" s="87"/>
      <c r="K44" s="84"/>
      <c r="N44" s="90"/>
      <c r="O44" s="91"/>
      <c r="P44" s="90"/>
      <c r="Q44" s="105"/>
      <c r="R44" s="126"/>
      <c r="S44" s="55"/>
      <c r="U44" s="102"/>
      <c r="AA44" s="122"/>
    </row>
    <row r="45" spans="2:27" s="121" customFormat="1" ht="12.75" customHeight="1" x14ac:dyDescent="0.25">
      <c r="B45" s="102"/>
      <c r="C45" s="102"/>
      <c r="D45" s="102"/>
      <c r="E45" s="84"/>
      <c r="F45" s="84"/>
      <c r="G45" s="131"/>
      <c r="H45" s="131"/>
      <c r="I45" s="84"/>
      <c r="J45" s="87"/>
      <c r="K45" s="84"/>
      <c r="N45" s="90"/>
      <c r="O45" s="91"/>
      <c r="P45" s="90"/>
      <c r="Q45" s="105"/>
      <c r="R45" s="126"/>
      <c r="S45" s="55"/>
      <c r="U45" s="102"/>
      <c r="W45" s="136"/>
      <c r="AA45" s="122"/>
    </row>
    <row r="46" spans="2:27" s="121" customFormat="1" ht="12.75" customHeight="1" x14ac:dyDescent="0.25">
      <c r="B46" s="102"/>
      <c r="C46" s="102"/>
      <c r="D46" s="102"/>
      <c r="E46" s="84"/>
      <c r="F46" s="84"/>
      <c r="G46" s="131"/>
      <c r="H46" s="131"/>
      <c r="I46" s="84"/>
      <c r="J46" s="87"/>
      <c r="K46" s="84"/>
      <c r="N46" s="90"/>
      <c r="O46" s="91"/>
      <c r="P46" s="90"/>
      <c r="Q46" s="105"/>
      <c r="R46" s="126"/>
      <c r="S46" s="55"/>
      <c r="U46" s="102"/>
      <c r="W46" s="136"/>
      <c r="AA46" s="122"/>
    </row>
    <row r="47" spans="2:27" s="121" customFormat="1" ht="12.75" customHeight="1" x14ac:dyDescent="0.25">
      <c r="B47" s="102"/>
      <c r="C47" s="102"/>
      <c r="D47" s="102"/>
      <c r="E47" s="84"/>
      <c r="F47" s="84"/>
      <c r="G47" s="131"/>
      <c r="H47" s="131"/>
      <c r="I47" s="84"/>
      <c r="J47" s="87"/>
      <c r="K47" s="84"/>
      <c r="N47" s="90"/>
      <c r="O47" s="91"/>
      <c r="P47" s="90"/>
      <c r="Q47" s="105"/>
      <c r="R47" s="126"/>
      <c r="S47" s="55"/>
      <c r="U47" s="102"/>
      <c r="AA47" s="122"/>
    </row>
    <row r="48" spans="2:27" s="121" customFormat="1" ht="12.75" customHeight="1" x14ac:dyDescent="0.25">
      <c r="B48" s="102"/>
      <c r="C48" s="102"/>
      <c r="D48" s="102"/>
      <c r="E48" s="84"/>
      <c r="F48" s="84"/>
      <c r="G48" s="131"/>
      <c r="H48" s="131"/>
      <c r="I48" s="84"/>
      <c r="J48" s="87"/>
      <c r="K48" s="84"/>
      <c r="N48" s="90"/>
      <c r="O48" s="91"/>
      <c r="P48" s="90"/>
      <c r="Q48" s="105"/>
      <c r="R48" s="126"/>
      <c r="S48" s="55"/>
      <c r="U48" s="102"/>
      <c r="AA48" s="122"/>
    </row>
    <row r="49" spans="2:27" s="121" customFormat="1" ht="12.75" customHeight="1" x14ac:dyDescent="0.25">
      <c r="B49" s="137"/>
      <c r="C49" s="137"/>
      <c r="D49" s="137"/>
      <c r="E49" s="84"/>
      <c r="F49" s="84"/>
      <c r="G49" s="131"/>
      <c r="H49" s="131"/>
      <c r="I49" s="84"/>
      <c r="J49" s="87"/>
      <c r="K49" s="84"/>
      <c r="N49" s="90"/>
      <c r="O49" s="91"/>
      <c r="P49" s="90"/>
      <c r="Q49" s="105"/>
      <c r="R49" s="126"/>
      <c r="S49" s="55"/>
      <c r="U49" s="102"/>
      <c r="AA49" s="122"/>
    </row>
    <row r="50" spans="2:27" s="121" customFormat="1" ht="12.75" customHeight="1" x14ac:dyDescent="0.25">
      <c r="B50" s="137"/>
      <c r="C50" s="137"/>
      <c r="D50" s="137"/>
      <c r="E50" s="84"/>
      <c r="F50" s="84"/>
      <c r="G50" s="131"/>
      <c r="H50" s="131"/>
      <c r="I50" s="84"/>
      <c r="J50" s="87"/>
      <c r="K50" s="84"/>
      <c r="N50" s="90"/>
      <c r="O50" s="91"/>
      <c r="P50" s="90"/>
      <c r="Q50" s="105"/>
      <c r="R50" s="126"/>
      <c r="S50" s="55"/>
      <c r="U50" s="102"/>
      <c r="AA50" s="122"/>
    </row>
    <row r="51" spans="2:27" s="121" customFormat="1" ht="12.75" customHeight="1" x14ac:dyDescent="0.25">
      <c r="B51" s="137"/>
      <c r="C51" s="137"/>
      <c r="D51" s="137"/>
      <c r="E51" s="84"/>
      <c r="F51" s="84"/>
      <c r="G51" s="131"/>
      <c r="H51" s="131"/>
      <c r="I51" s="84"/>
      <c r="J51" s="87"/>
      <c r="K51" s="84"/>
      <c r="N51" s="90"/>
      <c r="O51" s="91"/>
      <c r="P51" s="90"/>
      <c r="Q51" s="105"/>
      <c r="R51" s="126"/>
      <c r="S51" s="55"/>
      <c r="U51" s="102"/>
      <c r="W51" s="136"/>
      <c r="AA51" s="122"/>
    </row>
    <row r="52" spans="2:27" s="121" customFormat="1" ht="12.75" customHeight="1" x14ac:dyDescent="0.25">
      <c r="B52" s="137"/>
      <c r="C52" s="137"/>
      <c r="D52" s="137"/>
      <c r="E52" s="84"/>
      <c r="F52" s="84"/>
      <c r="G52" s="131"/>
      <c r="H52" s="131"/>
      <c r="I52" s="84"/>
      <c r="J52" s="87"/>
      <c r="K52" s="84"/>
      <c r="N52" s="90"/>
      <c r="O52" s="91"/>
      <c r="P52" s="90"/>
      <c r="Q52" s="105"/>
      <c r="R52" s="126"/>
      <c r="S52" s="55"/>
      <c r="U52" s="102"/>
      <c r="W52" s="136"/>
      <c r="AA52" s="122"/>
    </row>
    <row r="53" spans="2:27" s="121" customFormat="1" ht="12.75" customHeight="1" x14ac:dyDescent="0.25">
      <c r="B53" s="137"/>
      <c r="C53" s="137"/>
      <c r="D53" s="137"/>
      <c r="E53" s="84"/>
      <c r="F53" s="84"/>
      <c r="G53" s="131"/>
      <c r="H53" s="131"/>
      <c r="I53" s="84"/>
      <c r="J53" s="87"/>
      <c r="K53" s="84"/>
      <c r="N53" s="90"/>
      <c r="O53" s="91"/>
      <c r="P53" s="90"/>
      <c r="Q53" s="105"/>
      <c r="R53" s="126"/>
      <c r="S53" s="55"/>
      <c r="U53" s="102"/>
      <c r="W53" s="136"/>
      <c r="AA53" s="122"/>
    </row>
    <row r="54" spans="2:27" s="121" customFormat="1" ht="12.75" customHeight="1" x14ac:dyDescent="0.25">
      <c r="B54" s="137"/>
      <c r="C54" s="137"/>
      <c r="D54" s="137"/>
      <c r="E54" s="84"/>
      <c r="F54" s="84"/>
      <c r="G54" s="131"/>
      <c r="H54" s="131"/>
      <c r="I54" s="84"/>
      <c r="J54" s="87"/>
      <c r="K54" s="84"/>
      <c r="N54" s="90"/>
      <c r="O54" s="91"/>
      <c r="P54" s="90"/>
      <c r="Q54" s="105"/>
      <c r="R54" s="126"/>
      <c r="S54" s="55"/>
      <c r="U54" s="102"/>
      <c r="W54" s="136"/>
      <c r="AA54" s="122"/>
    </row>
    <row r="55" spans="2:27" s="121" customFormat="1" ht="12.75" customHeight="1" x14ac:dyDescent="0.25">
      <c r="B55" s="137"/>
      <c r="C55" s="137"/>
      <c r="D55" s="137"/>
      <c r="E55" s="84"/>
      <c r="F55" s="84"/>
      <c r="G55" s="131"/>
      <c r="H55" s="131"/>
      <c r="I55" s="84"/>
      <c r="J55" s="87"/>
      <c r="K55" s="84"/>
      <c r="N55" s="90"/>
      <c r="O55" s="91"/>
      <c r="P55" s="90"/>
      <c r="Q55" s="105"/>
      <c r="R55" s="126"/>
      <c r="S55" s="55"/>
      <c r="U55" s="102"/>
      <c r="W55" s="136"/>
      <c r="AA55" s="122"/>
    </row>
    <row r="56" spans="2:27" s="121" customFormat="1" ht="12.75" customHeight="1" x14ac:dyDescent="0.25">
      <c r="B56" s="137"/>
      <c r="C56" s="137"/>
      <c r="D56" s="137"/>
      <c r="E56" s="84"/>
      <c r="F56" s="84"/>
      <c r="G56" s="131"/>
      <c r="H56" s="131"/>
      <c r="I56" s="84"/>
      <c r="J56" s="87"/>
      <c r="K56" s="84"/>
      <c r="N56" s="90"/>
      <c r="O56" s="91"/>
      <c r="P56" s="90"/>
      <c r="Q56" s="105"/>
      <c r="R56" s="126"/>
      <c r="S56" s="55"/>
      <c r="U56" s="102"/>
      <c r="AA56" s="122"/>
    </row>
    <row r="57" spans="2:27" s="121" customFormat="1" ht="12.75" customHeight="1" x14ac:dyDescent="0.25">
      <c r="B57" s="137"/>
      <c r="C57" s="137"/>
      <c r="D57" s="137"/>
      <c r="E57" s="84"/>
      <c r="F57" s="84"/>
      <c r="G57" s="131"/>
      <c r="H57" s="131"/>
      <c r="I57" s="84"/>
      <c r="J57" s="87"/>
      <c r="K57" s="84"/>
      <c r="N57" s="90"/>
      <c r="O57" s="91"/>
      <c r="P57" s="90"/>
      <c r="Q57" s="105"/>
      <c r="R57" s="126"/>
      <c r="S57" s="55"/>
      <c r="U57" s="102"/>
      <c r="AA57" s="122"/>
    </row>
    <row r="58" spans="2:27" s="121" customFormat="1" ht="12.75" customHeight="1" x14ac:dyDescent="0.25">
      <c r="B58" s="137"/>
      <c r="C58" s="137"/>
      <c r="D58" s="137"/>
      <c r="E58" s="84"/>
      <c r="F58" s="84"/>
      <c r="G58" s="131"/>
      <c r="H58" s="131"/>
      <c r="I58" s="84"/>
      <c r="J58" s="87"/>
      <c r="K58" s="84"/>
      <c r="N58" s="90"/>
      <c r="O58" s="91"/>
      <c r="P58" s="90"/>
      <c r="Q58" s="105"/>
      <c r="R58" s="126"/>
      <c r="S58" s="55"/>
      <c r="U58" s="102"/>
      <c r="AA58" s="122"/>
    </row>
    <row r="59" spans="2:27" s="121" customFormat="1" ht="12.75" customHeight="1" x14ac:dyDescent="0.25">
      <c r="B59" s="137"/>
      <c r="C59" s="137"/>
      <c r="D59" s="137"/>
      <c r="E59" s="84"/>
      <c r="F59" s="84"/>
      <c r="G59" s="131"/>
      <c r="H59" s="131"/>
      <c r="I59" s="84"/>
      <c r="J59" s="87"/>
      <c r="K59" s="84"/>
      <c r="N59" s="90"/>
      <c r="O59" s="91"/>
      <c r="P59" s="90"/>
      <c r="Q59" s="105"/>
      <c r="R59" s="126"/>
      <c r="S59" s="55"/>
      <c r="U59" s="102"/>
      <c r="AA59" s="122"/>
    </row>
    <row r="60" spans="2:27" s="121" customFormat="1" ht="12.75" customHeight="1" x14ac:dyDescent="0.25">
      <c r="B60" s="137"/>
      <c r="C60" s="137"/>
      <c r="D60" s="137"/>
      <c r="E60" s="84"/>
      <c r="F60" s="84"/>
      <c r="G60" s="131"/>
      <c r="H60" s="131"/>
      <c r="I60" s="84"/>
      <c r="J60" s="87"/>
      <c r="K60" s="84"/>
      <c r="N60" s="90"/>
      <c r="O60" s="91"/>
      <c r="P60" s="90"/>
      <c r="Q60" s="105"/>
      <c r="R60" s="126"/>
      <c r="S60" s="55"/>
      <c r="U60" s="102"/>
      <c r="AA60" s="122"/>
    </row>
    <row r="61" spans="2:27" s="121" customFormat="1" ht="12.75" customHeight="1" x14ac:dyDescent="0.25">
      <c r="B61" s="137"/>
      <c r="C61" s="137"/>
      <c r="D61" s="137"/>
      <c r="E61" s="84"/>
      <c r="F61" s="84"/>
      <c r="G61" s="131"/>
      <c r="H61" s="131"/>
      <c r="I61" s="84"/>
      <c r="J61" s="87"/>
      <c r="K61" s="84"/>
      <c r="N61" s="90"/>
      <c r="O61" s="91"/>
      <c r="P61" s="90"/>
      <c r="Q61" s="105"/>
      <c r="R61" s="126"/>
      <c r="S61" s="55"/>
      <c r="U61" s="102"/>
      <c r="AA61" s="122"/>
    </row>
    <row r="62" spans="2:27" s="121" customFormat="1" ht="12.75" customHeight="1" x14ac:dyDescent="0.25">
      <c r="B62" s="102"/>
      <c r="C62" s="102"/>
      <c r="D62" s="102"/>
      <c r="E62" s="84"/>
      <c r="F62" s="84"/>
      <c r="G62" s="84"/>
      <c r="H62" s="84"/>
      <c r="I62" s="84"/>
      <c r="J62" s="87"/>
      <c r="K62" s="84"/>
      <c r="L62" s="84"/>
      <c r="N62" s="90"/>
      <c r="O62" s="91"/>
      <c r="P62" s="138"/>
      <c r="Q62" s="139"/>
      <c r="R62" s="126"/>
      <c r="S62" s="55"/>
      <c r="U62" s="102"/>
      <c r="AA62" s="122"/>
    </row>
    <row r="63" spans="2:27" ht="12.75" customHeight="1" x14ac:dyDescent="0.25">
      <c r="B63" s="140"/>
      <c r="C63" s="140"/>
      <c r="D63" s="140"/>
      <c r="E63" s="140"/>
      <c r="F63" s="140"/>
      <c r="P63" s="138"/>
      <c r="Q63" s="139"/>
      <c r="R63" s="126"/>
      <c r="AA63" s="122"/>
    </row>
    <row r="64" spans="2:27" ht="12.75" customHeight="1" x14ac:dyDescent="0.25">
      <c r="B64" s="140"/>
      <c r="C64" s="140"/>
      <c r="D64" s="140"/>
      <c r="E64" s="97"/>
      <c r="F64" s="97"/>
      <c r="P64" s="138"/>
      <c r="Q64" s="139"/>
      <c r="R64" s="126"/>
      <c r="AA64" s="122"/>
    </row>
    <row r="65" spans="2:27" ht="12" customHeight="1" x14ac:dyDescent="0.25">
      <c r="B65" s="140"/>
      <c r="C65" s="140"/>
      <c r="D65" s="140"/>
      <c r="E65" s="140"/>
      <c r="F65" s="140"/>
      <c r="G65" s="97"/>
      <c r="H65" s="97"/>
      <c r="I65" s="97"/>
      <c r="J65" s="141"/>
      <c r="K65" s="97"/>
      <c r="L65" s="96"/>
      <c r="M65" s="97"/>
      <c r="N65" s="142"/>
      <c r="O65" s="143"/>
      <c r="P65" s="142"/>
      <c r="Q65" s="144"/>
      <c r="R65" s="145"/>
      <c r="S65" s="146"/>
      <c r="U65" s="102"/>
      <c r="AA65" s="122"/>
    </row>
    <row r="66" spans="2:27" ht="12.75" customHeight="1" x14ac:dyDescent="0.25">
      <c r="G66" s="136"/>
      <c r="H66" s="136"/>
      <c r="L66" s="102"/>
      <c r="N66" s="138"/>
      <c r="O66" s="147"/>
      <c r="P66" s="148"/>
      <c r="Q66" s="149"/>
      <c r="T66" s="102"/>
      <c r="AA66" s="122"/>
    </row>
    <row r="67" spans="2:27" ht="12.75" customHeight="1" x14ac:dyDescent="0.25">
      <c r="B67" s="150"/>
      <c r="C67" s="150"/>
      <c r="D67" s="150"/>
      <c r="G67" s="136"/>
      <c r="H67" s="136"/>
      <c r="L67" s="102"/>
      <c r="N67" s="138"/>
      <c r="O67" s="147"/>
      <c r="P67" s="148"/>
      <c r="Q67" s="149"/>
      <c r="T67" s="102"/>
      <c r="AA67" s="122"/>
    </row>
    <row r="68" spans="2:27" ht="12.75" customHeight="1" x14ac:dyDescent="0.25">
      <c r="B68" s="150"/>
      <c r="C68" s="150"/>
      <c r="D68" s="150"/>
      <c r="G68" s="136"/>
      <c r="H68" s="136"/>
      <c r="L68" s="102"/>
      <c r="N68" s="138"/>
      <c r="O68" s="147"/>
      <c r="P68" s="148"/>
      <c r="Q68" s="149"/>
      <c r="T68" s="102"/>
      <c r="AA68" s="122"/>
    </row>
    <row r="69" spans="2:27" ht="12.75" customHeight="1" x14ac:dyDescent="0.25">
      <c r="B69" s="150"/>
      <c r="C69" s="150"/>
      <c r="D69" s="150"/>
      <c r="G69" s="136"/>
      <c r="H69" s="136"/>
      <c r="L69" s="102"/>
      <c r="N69" s="138"/>
      <c r="O69" s="147"/>
      <c r="P69" s="148"/>
      <c r="Q69" s="149"/>
      <c r="T69" s="102"/>
      <c r="AA69" s="122"/>
    </row>
    <row r="70" spans="2:27" ht="12.75" customHeight="1" x14ac:dyDescent="0.25">
      <c r="B70" s="150"/>
      <c r="C70" s="150"/>
      <c r="D70" s="150"/>
      <c r="G70" s="136"/>
      <c r="H70" s="136"/>
      <c r="L70" s="102"/>
      <c r="N70" s="138"/>
      <c r="O70" s="147"/>
      <c r="P70" s="148"/>
      <c r="Q70" s="149"/>
      <c r="T70" s="102"/>
      <c r="AA70" s="122"/>
    </row>
    <row r="71" spans="2:27" ht="12.75" customHeight="1" x14ac:dyDescent="0.25">
      <c r="B71" s="150"/>
      <c r="C71" s="150"/>
      <c r="D71" s="150"/>
      <c r="G71" s="136"/>
      <c r="H71" s="136"/>
      <c r="L71" s="102"/>
      <c r="N71" s="138"/>
      <c r="O71" s="147"/>
      <c r="P71" s="148"/>
      <c r="Q71" s="149"/>
      <c r="T71" s="102"/>
      <c r="AA71" s="122"/>
    </row>
    <row r="72" spans="2:27" ht="12.75" customHeight="1" x14ac:dyDescent="0.25">
      <c r="B72" s="151"/>
      <c r="C72" s="151"/>
      <c r="D72" s="151"/>
      <c r="G72" s="136"/>
      <c r="H72" s="136"/>
      <c r="L72" s="102"/>
      <c r="N72" s="138"/>
      <c r="O72" s="147"/>
      <c r="P72" s="148"/>
      <c r="Q72" s="149"/>
      <c r="T72" s="102"/>
      <c r="AA72" s="122"/>
    </row>
    <row r="73" spans="2:27" ht="12.75" customHeight="1" x14ac:dyDescent="0.25">
      <c r="B73" s="150"/>
      <c r="C73" s="150"/>
      <c r="D73" s="150"/>
      <c r="E73" s="152"/>
      <c r="F73" s="152"/>
      <c r="G73" s="136"/>
      <c r="H73" s="136"/>
      <c r="L73" s="102"/>
      <c r="N73" s="138"/>
      <c r="O73" s="147"/>
      <c r="P73" s="148"/>
      <c r="Q73" s="149"/>
      <c r="T73" s="102"/>
      <c r="AA73" s="122"/>
    </row>
    <row r="74" spans="2:27" ht="12.75" customHeight="1" x14ac:dyDescent="0.25">
      <c r="B74" s="150"/>
      <c r="C74" s="150"/>
      <c r="D74" s="150"/>
      <c r="E74" s="152"/>
      <c r="F74" s="152"/>
      <c r="G74" s="136"/>
      <c r="H74" s="136"/>
      <c r="L74" s="102"/>
      <c r="N74" s="138"/>
      <c r="O74" s="147"/>
      <c r="P74" s="148"/>
      <c r="Q74" s="149"/>
      <c r="T74" s="102"/>
      <c r="AA74" s="122"/>
    </row>
    <row r="75" spans="2:27" ht="12.75" customHeight="1" x14ac:dyDescent="0.25">
      <c r="B75" s="150"/>
      <c r="C75" s="150"/>
      <c r="D75" s="150"/>
      <c r="E75" s="152"/>
      <c r="F75" s="152"/>
      <c r="G75" s="136"/>
      <c r="H75" s="136"/>
      <c r="L75" s="102"/>
      <c r="N75" s="138"/>
      <c r="O75" s="147"/>
      <c r="P75" s="148"/>
      <c r="Q75" s="149"/>
      <c r="T75" s="102"/>
      <c r="AA75" s="122"/>
    </row>
    <row r="76" spans="2:27" ht="12.75" customHeight="1" x14ac:dyDescent="0.25">
      <c r="B76" s="150"/>
      <c r="C76" s="150"/>
      <c r="D76" s="150"/>
      <c r="E76" s="152"/>
      <c r="F76" s="152"/>
      <c r="G76" s="136"/>
      <c r="H76" s="136"/>
      <c r="L76" s="102"/>
      <c r="N76" s="138"/>
      <c r="O76" s="147"/>
      <c r="P76" s="148"/>
      <c r="Q76" s="149"/>
      <c r="T76" s="102"/>
      <c r="AA76" s="122"/>
    </row>
    <row r="77" spans="2:27" ht="12.75" customHeight="1" x14ac:dyDescent="0.25">
      <c r="B77" s="150"/>
      <c r="C77" s="150"/>
      <c r="D77" s="150"/>
      <c r="G77" s="136"/>
      <c r="H77" s="136"/>
      <c r="L77" s="102"/>
      <c r="N77" s="138"/>
      <c r="O77" s="147"/>
      <c r="P77" s="148"/>
      <c r="Q77" s="149"/>
      <c r="T77" s="102"/>
      <c r="AA77" s="122"/>
    </row>
    <row r="78" spans="2:27" ht="12.75" customHeight="1" x14ac:dyDescent="0.25">
      <c r="B78" s="150"/>
      <c r="C78" s="150"/>
      <c r="D78" s="150"/>
      <c r="G78" s="136"/>
      <c r="H78" s="136"/>
      <c r="L78" s="102"/>
      <c r="N78" s="138"/>
      <c r="O78" s="147"/>
      <c r="P78" s="148"/>
      <c r="Q78" s="149"/>
      <c r="T78" s="102"/>
      <c r="AA78" s="122"/>
    </row>
    <row r="79" spans="2:27" ht="12.75" customHeight="1" x14ac:dyDescent="0.25">
      <c r="B79" s="150"/>
      <c r="C79" s="150"/>
      <c r="D79" s="150"/>
      <c r="G79" s="136"/>
      <c r="H79" s="136"/>
      <c r="L79" s="102"/>
      <c r="N79" s="138"/>
      <c r="O79" s="147"/>
      <c r="P79" s="148"/>
      <c r="Q79" s="149"/>
      <c r="T79" s="102"/>
      <c r="AA79" s="122"/>
    </row>
    <row r="80" spans="2:27" ht="12.75" customHeight="1" x14ac:dyDescent="0.25">
      <c r="B80" s="150"/>
      <c r="C80" s="150"/>
      <c r="D80" s="150"/>
      <c r="G80" s="136"/>
      <c r="H80" s="136"/>
      <c r="L80" s="102"/>
      <c r="N80" s="138"/>
      <c r="O80" s="147"/>
      <c r="P80" s="148"/>
      <c r="Q80" s="149"/>
      <c r="T80" s="102"/>
      <c r="AA80" s="122"/>
    </row>
    <row r="81" spans="2:27" ht="12.75" customHeight="1" x14ac:dyDescent="0.25">
      <c r="B81" s="150"/>
      <c r="C81" s="150"/>
      <c r="D81" s="150"/>
      <c r="G81" s="136"/>
      <c r="H81" s="136"/>
      <c r="L81" s="102"/>
      <c r="N81" s="138"/>
      <c r="O81" s="147"/>
      <c r="P81" s="148"/>
      <c r="Q81" s="149"/>
      <c r="T81" s="102"/>
      <c r="AA81" s="122"/>
    </row>
    <row r="82" spans="2:27" ht="12.75" customHeight="1" x14ac:dyDescent="0.25">
      <c r="B82" s="150"/>
      <c r="C82" s="150"/>
      <c r="D82" s="150"/>
      <c r="G82" s="136"/>
      <c r="H82" s="136"/>
      <c r="L82" s="102"/>
      <c r="N82" s="138"/>
      <c r="O82" s="147"/>
      <c r="P82" s="148"/>
      <c r="Q82" s="149"/>
      <c r="T82" s="102"/>
      <c r="AA82" s="122"/>
    </row>
    <row r="83" spans="2:27" ht="12.75" customHeight="1" x14ac:dyDescent="0.25">
      <c r="B83" s="150"/>
      <c r="C83" s="150"/>
      <c r="D83" s="150"/>
      <c r="G83" s="136"/>
      <c r="H83" s="136"/>
      <c r="L83" s="102"/>
      <c r="N83" s="138"/>
      <c r="O83" s="147"/>
      <c r="P83" s="148"/>
      <c r="Q83" s="149"/>
      <c r="T83" s="102"/>
      <c r="AA83" s="122"/>
    </row>
    <row r="84" spans="2:27" ht="12.75" customHeight="1" x14ac:dyDescent="0.25">
      <c r="B84" s="150"/>
      <c r="C84" s="150"/>
      <c r="D84" s="150"/>
      <c r="G84" s="136"/>
      <c r="H84" s="136"/>
      <c r="L84" s="102"/>
      <c r="N84" s="138"/>
      <c r="O84" s="147"/>
      <c r="P84" s="148"/>
      <c r="Q84" s="149"/>
      <c r="T84" s="102"/>
      <c r="AA84" s="122"/>
    </row>
    <row r="85" spans="2:27" ht="12.75" customHeight="1" x14ac:dyDescent="0.25">
      <c r="B85" s="150"/>
      <c r="C85" s="150"/>
      <c r="D85" s="150"/>
      <c r="G85" s="136"/>
      <c r="H85" s="136"/>
      <c r="L85" s="102"/>
      <c r="N85" s="138"/>
      <c r="O85" s="147"/>
      <c r="P85" s="148"/>
      <c r="Q85" s="149"/>
      <c r="T85" s="102"/>
      <c r="AA85" s="122"/>
    </row>
    <row r="86" spans="2:27" ht="12.75" customHeight="1" x14ac:dyDescent="0.25">
      <c r="B86" s="150"/>
      <c r="C86" s="150"/>
      <c r="D86" s="150"/>
      <c r="G86" s="136"/>
      <c r="H86" s="136"/>
      <c r="L86" s="102"/>
      <c r="N86" s="138"/>
      <c r="O86" s="147"/>
      <c r="P86" s="148"/>
      <c r="Q86" s="149"/>
      <c r="T86" s="102"/>
      <c r="AA86" s="122"/>
    </row>
    <row r="87" spans="2:27" ht="12.75" customHeight="1" x14ac:dyDescent="0.25">
      <c r="B87" s="150"/>
      <c r="C87" s="150"/>
      <c r="D87" s="150"/>
      <c r="G87" s="136"/>
      <c r="H87" s="136"/>
      <c r="L87" s="102"/>
      <c r="N87" s="138"/>
      <c r="O87" s="147"/>
      <c r="P87" s="138"/>
      <c r="Q87" s="153"/>
      <c r="T87" s="102"/>
      <c r="AA87" s="122"/>
    </row>
    <row r="88" spans="2:27" ht="12.75" customHeight="1" x14ac:dyDescent="0.25">
      <c r="B88" s="150"/>
      <c r="C88" s="150"/>
      <c r="D88" s="150"/>
      <c r="G88" s="136"/>
      <c r="H88" s="136"/>
      <c r="L88" s="102"/>
      <c r="N88" s="138"/>
      <c r="O88" s="147"/>
      <c r="P88" s="138"/>
      <c r="Q88" s="153"/>
      <c r="T88" s="102"/>
      <c r="AA88" s="122"/>
    </row>
    <row r="89" spans="2:27" ht="12.75" customHeight="1" x14ac:dyDescent="0.25">
      <c r="B89" s="150"/>
      <c r="C89" s="150"/>
      <c r="D89" s="150"/>
      <c r="G89" s="136"/>
      <c r="H89" s="136"/>
      <c r="L89" s="102"/>
      <c r="N89" s="138"/>
      <c r="O89" s="147"/>
      <c r="P89" s="138"/>
      <c r="Q89" s="153"/>
      <c r="T89" s="102"/>
      <c r="AA89" s="122"/>
    </row>
    <row r="90" spans="2:27" ht="12.75" customHeight="1" x14ac:dyDescent="0.25">
      <c r="B90" s="150"/>
      <c r="C90" s="150"/>
      <c r="D90" s="150"/>
      <c r="G90" s="136"/>
      <c r="H90" s="136"/>
      <c r="L90" s="102"/>
      <c r="N90" s="138"/>
      <c r="O90" s="147"/>
      <c r="P90" s="138"/>
      <c r="Q90" s="153"/>
      <c r="T90" s="102"/>
      <c r="AA90" s="122"/>
    </row>
    <row r="91" spans="2:27" ht="12.75" customHeight="1" x14ac:dyDescent="0.25">
      <c r="B91" s="150"/>
      <c r="C91" s="150"/>
      <c r="D91" s="150"/>
      <c r="G91" s="136"/>
      <c r="H91" s="136"/>
      <c r="L91" s="102"/>
      <c r="N91" s="138"/>
      <c r="O91" s="147"/>
      <c r="P91" s="138"/>
      <c r="Q91" s="153"/>
      <c r="T91" s="102"/>
      <c r="AA91" s="122"/>
    </row>
    <row r="92" spans="2:27" ht="12.75" customHeight="1" x14ac:dyDescent="0.25">
      <c r="B92" s="150"/>
      <c r="C92" s="150"/>
      <c r="D92" s="150"/>
      <c r="G92" s="136"/>
      <c r="H92" s="136"/>
      <c r="L92" s="102"/>
      <c r="N92" s="138"/>
      <c r="O92" s="147"/>
      <c r="P92" s="138"/>
      <c r="Q92" s="153"/>
      <c r="T92" s="102"/>
      <c r="AA92" s="122"/>
    </row>
    <row r="93" spans="2:27" ht="12.75" customHeight="1" x14ac:dyDescent="0.25">
      <c r="B93" s="150"/>
      <c r="C93" s="150"/>
      <c r="D93" s="150"/>
      <c r="G93" s="136"/>
      <c r="H93" s="136"/>
      <c r="L93" s="102"/>
      <c r="N93" s="138"/>
      <c r="O93" s="147"/>
      <c r="P93" s="138"/>
      <c r="Q93" s="153"/>
      <c r="T93" s="102"/>
      <c r="AA93" s="122"/>
    </row>
    <row r="94" spans="2:27" ht="12.75" customHeight="1" x14ac:dyDescent="0.25">
      <c r="B94" s="150"/>
      <c r="C94" s="150"/>
      <c r="D94" s="150"/>
      <c r="G94" s="136"/>
      <c r="H94" s="136"/>
      <c r="L94" s="102"/>
      <c r="N94" s="138"/>
      <c r="O94" s="147"/>
      <c r="P94" s="138"/>
      <c r="Q94" s="153"/>
      <c r="T94" s="102"/>
      <c r="AA94" s="122"/>
    </row>
    <row r="95" spans="2:27" ht="12.75" customHeight="1" x14ac:dyDescent="0.25">
      <c r="B95" s="150"/>
      <c r="C95" s="150"/>
      <c r="D95" s="150"/>
      <c r="G95" s="136"/>
      <c r="H95" s="136"/>
      <c r="L95" s="102"/>
      <c r="N95" s="138"/>
      <c r="O95" s="147"/>
      <c r="P95" s="138"/>
      <c r="Q95" s="153"/>
      <c r="T95" s="102"/>
      <c r="AA95" s="122"/>
    </row>
    <row r="96" spans="2:27" ht="12.75" customHeight="1" x14ac:dyDescent="0.25">
      <c r="B96" s="150"/>
      <c r="C96" s="150"/>
      <c r="D96" s="150"/>
      <c r="G96" s="136"/>
      <c r="H96" s="136"/>
      <c r="L96" s="102"/>
      <c r="N96" s="138"/>
      <c r="O96" s="147"/>
      <c r="P96" s="138"/>
      <c r="Q96" s="153"/>
      <c r="T96" s="102"/>
      <c r="AA96" s="122"/>
    </row>
    <row r="97" spans="2:27" ht="12.75" customHeight="1" x14ac:dyDescent="0.25">
      <c r="B97" s="150"/>
      <c r="C97" s="150"/>
      <c r="D97" s="150"/>
      <c r="G97" s="136"/>
      <c r="H97" s="136"/>
      <c r="L97" s="102"/>
      <c r="N97" s="138"/>
      <c r="O97" s="147"/>
      <c r="P97" s="138"/>
      <c r="Q97" s="153"/>
      <c r="T97" s="102"/>
      <c r="AA97" s="122"/>
    </row>
    <row r="98" spans="2:27" ht="12.75" customHeight="1" x14ac:dyDescent="0.25">
      <c r="B98" s="150"/>
      <c r="C98" s="150"/>
      <c r="D98" s="150"/>
      <c r="G98" s="136"/>
      <c r="H98" s="136"/>
      <c r="L98" s="102"/>
      <c r="N98" s="138"/>
      <c r="O98" s="147"/>
      <c r="P98" s="138"/>
      <c r="Q98" s="153"/>
      <c r="T98" s="102"/>
      <c r="AA98" s="122"/>
    </row>
    <row r="99" spans="2:27" ht="12.75" customHeight="1" x14ac:dyDescent="0.25">
      <c r="B99" s="150"/>
      <c r="C99" s="150"/>
      <c r="D99" s="150"/>
      <c r="G99" s="136"/>
      <c r="H99" s="136"/>
      <c r="L99" s="102"/>
      <c r="N99" s="138"/>
      <c r="O99" s="147"/>
      <c r="P99" s="138"/>
      <c r="Q99" s="153"/>
      <c r="T99" s="102"/>
      <c r="AA99" s="122"/>
    </row>
    <row r="100" spans="2:27" ht="12.75" customHeight="1" x14ac:dyDescent="0.25">
      <c r="B100" s="150"/>
      <c r="C100" s="150"/>
      <c r="D100" s="150"/>
      <c r="G100" s="136"/>
      <c r="H100" s="136"/>
      <c r="L100" s="102"/>
      <c r="N100" s="138"/>
      <c r="O100" s="147"/>
      <c r="P100" s="138"/>
      <c r="Q100" s="153"/>
      <c r="T100" s="102"/>
      <c r="AA100" s="122"/>
    </row>
    <row r="101" spans="2:27" ht="12.75" customHeight="1" x14ac:dyDescent="0.25">
      <c r="B101" s="150"/>
      <c r="C101" s="150"/>
      <c r="D101" s="150"/>
      <c r="AA101" s="122"/>
    </row>
    <row r="102" spans="2:27" ht="12.75" customHeight="1" x14ac:dyDescent="0.25">
      <c r="AA102" s="122"/>
    </row>
    <row r="103" spans="2:27" ht="12.75" customHeight="1" x14ac:dyDescent="0.25">
      <c r="AA103" s="122"/>
    </row>
    <row r="104" spans="2:27" ht="12.75" customHeight="1" x14ac:dyDescent="0.25">
      <c r="AA104" s="122"/>
    </row>
  </sheetData>
  <mergeCells count="1">
    <mergeCell ref="B5:I5"/>
  </mergeCells>
  <printOptions horizontalCentered="1" gridLinesSet="0"/>
  <pageMargins left="0.25" right="0.25" top="0.5" bottom="0.75" header="0.5" footer="0.25"/>
  <pageSetup fitToHeight="0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Orig Sched</vt:lpstr>
      <vt:lpstr>Summary Sched</vt:lpstr>
      <vt:lpstr>'Summary Sched'!DTITLE</vt:lpstr>
      <vt:lpstr>DTITLE</vt:lpstr>
      <vt:lpstr>'Orig Sched'!Print_Area</vt:lpstr>
      <vt:lpstr>'Summary Sched'!Print_Area</vt:lpstr>
      <vt:lpstr>'Summary Sched'!Print_Area_MI</vt:lpstr>
      <vt:lpstr>Print_Area_MI</vt:lpstr>
      <vt:lpstr>'Orig Sched'!Print_Titles</vt:lpstr>
      <vt:lpstr>'Summary Sched'!Print_Titles</vt:lpstr>
      <vt:lpstr>'Summary Sched'!Print_Titles_MI</vt:lpstr>
      <vt:lpstr>Print_Titles_MI</vt:lpstr>
      <vt:lpstr>'Summary Sched'!TITLE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Jan Havlíček</cp:lastModifiedBy>
  <cp:lastPrinted>2001-03-30T16:47:55Z</cp:lastPrinted>
  <dcterms:created xsi:type="dcterms:W3CDTF">2001-01-03T21:27:28Z</dcterms:created>
  <dcterms:modified xsi:type="dcterms:W3CDTF">2023-09-15T18:26:58Z</dcterms:modified>
</cp:coreProperties>
</file>