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B27F04-9299-4E83-BF35-32D8505C1F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2" i="1" l="1"/>
  <c r="E27" i="1"/>
  <c r="E29" i="1"/>
  <c r="D38" i="1"/>
  <c r="E40" i="1"/>
  <c r="D46" i="1"/>
  <c r="E46" i="1"/>
  <c r="D50" i="1"/>
  <c r="E50" i="1"/>
  <c r="E51" i="1"/>
  <c r="E52" i="1"/>
  <c r="E63" i="1"/>
  <c r="E73" i="1"/>
  <c r="E79" i="1"/>
  <c r="E80" i="1"/>
</calcChain>
</file>

<file path=xl/sharedStrings.xml><?xml version="1.0" encoding="utf-8"?>
<sst xmlns="http://schemas.openxmlformats.org/spreadsheetml/2006/main" count="279" uniqueCount="141">
  <si>
    <t xml:space="preserve">                   Peoples Hub Services</t>
  </si>
  <si>
    <t xml:space="preserve">                   Statement of Park and Loan Services</t>
  </si>
  <si>
    <t>PAL</t>
  </si>
  <si>
    <t>Confirm</t>
  </si>
  <si>
    <t>Total</t>
  </si>
  <si>
    <t xml:space="preserve">Total </t>
  </si>
  <si>
    <t>Contract Rate</t>
  </si>
  <si>
    <t>Park</t>
  </si>
  <si>
    <t>Loan</t>
  </si>
  <si>
    <t>Invoice</t>
  </si>
  <si>
    <t>Shipper Name</t>
  </si>
  <si>
    <t>Contract #</t>
  </si>
  <si>
    <t>Req. Id</t>
  </si>
  <si>
    <t>Parked/Loaned</t>
  </si>
  <si>
    <t>Revenue</t>
  </si>
  <si>
    <t>Commodity Charge</t>
  </si>
  <si>
    <t>MDQ</t>
  </si>
  <si>
    <t>Term</t>
  </si>
  <si>
    <t>Date</t>
  </si>
  <si>
    <t>Texaco</t>
  </si>
  <si>
    <t>70001-PL</t>
  </si>
  <si>
    <t>-01</t>
  </si>
  <si>
    <t>Oct-Nov</t>
  </si>
  <si>
    <t>PG&amp;E Energy Trading</t>
  </si>
  <si>
    <t>70002-PL</t>
  </si>
  <si>
    <t>OXY USA</t>
  </si>
  <si>
    <t>70003-PL</t>
  </si>
  <si>
    <t>Nov-Dec</t>
  </si>
  <si>
    <t>Columbia</t>
  </si>
  <si>
    <t>70004-PL</t>
  </si>
  <si>
    <t>Dynegy</t>
  </si>
  <si>
    <t>70005-PL</t>
  </si>
  <si>
    <t>Cibola</t>
  </si>
  <si>
    <t>70006-PL</t>
  </si>
  <si>
    <t>Engage</t>
  </si>
  <si>
    <t>70007-PL</t>
  </si>
  <si>
    <t>KN Energy</t>
  </si>
  <si>
    <t>Mar-Dec/Jan00/Feb00</t>
  </si>
  <si>
    <t>PanCanadian</t>
  </si>
  <si>
    <t>-02</t>
  </si>
  <si>
    <t>Mar-Dec/Jan00</t>
  </si>
  <si>
    <t>Feb-Oct</t>
  </si>
  <si>
    <t>IMD</t>
  </si>
  <si>
    <t>70010-PL</t>
  </si>
  <si>
    <t>Mar-Apr</t>
  </si>
  <si>
    <t>Southern Company</t>
  </si>
  <si>
    <t>-03</t>
  </si>
  <si>
    <t>May-Dec</t>
  </si>
  <si>
    <t>Aquila Energy</t>
  </si>
  <si>
    <t>Jun99-Jan00</t>
  </si>
  <si>
    <t>Pan Canadian</t>
  </si>
  <si>
    <t>70009-PL</t>
  </si>
  <si>
    <t>-04</t>
  </si>
  <si>
    <t>May-May</t>
  </si>
  <si>
    <t>OEMI</t>
  </si>
  <si>
    <t>Jul99-Jan00</t>
  </si>
  <si>
    <t>Enserch</t>
  </si>
  <si>
    <t>70013-PL</t>
  </si>
  <si>
    <t>July-July</t>
  </si>
  <si>
    <t>Duke Energy</t>
  </si>
  <si>
    <t>70014-PL</t>
  </si>
  <si>
    <t>70008-PL</t>
  </si>
  <si>
    <t>Sep-Sep</t>
  </si>
  <si>
    <t>Aug-Aug</t>
  </si>
  <si>
    <t>04</t>
  </si>
  <si>
    <t>Aug-Nov</t>
  </si>
  <si>
    <t>Sempra</t>
  </si>
  <si>
    <t>Jan00-Sep00</t>
  </si>
  <si>
    <t>TERMINATED</t>
  </si>
  <si>
    <t>Oct-Dec99/Feb00</t>
  </si>
  <si>
    <t>Oct -Feb00(Dec roll)</t>
  </si>
  <si>
    <t>Oct-Feb00(Dec roll)</t>
  </si>
  <si>
    <t>Enron North America</t>
  </si>
  <si>
    <t>Oct-Nov99</t>
  </si>
  <si>
    <t>-05</t>
  </si>
  <si>
    <t>Oct-Dec99</t>
  </si>
  <si>
    <t>-06</t>
  </si>
  <si>
    <t>Oct/Nov-Dec99</t>
  </si>
  <si>
    <t>Cargill Energy</t>
  </si>
  <si>
    <t>Dec99-Aug00</t>
  </si>
  <si>
    <t>Dec-Dec99</t>
  </si>
  <si>
    <t>TXU Energy Trading</t>
  </si>
  <si>
    <t>Jan-Jan00</t>
  </si>
  <si>
    <t>Jan/Feb-May00</t>
  </si>
  <si>
    <t>Billed 03/09/00</t>
  </si>
  <si>
    <t>May'00</t>
  </si>
  <si>
    <t>Jan-Feb'00</t>
  </si>
  <si>
    <t>Loan schedule: 01/27-10,000, 01/29-31 - 40,000, Feb each day - 15,000 MMBtu</t>
  </si>
  <si>
    <t>Reliant</t>
  </si>
  <si>
    <t>Jan-Feb</t>
  </si>
  <si>
    <t>Billed 02/08/00</t>
  </si>
  <si>
    <t>Feb-May'00</t>
  </si>
  <si>
    <t>May -ratable</t>
  </si>
  <si>
    <t>Feb'00</t>
  </si>
  <si>
    <t>Loan Feb 04-29 - 2,000 MMBtu per day</t>
  </si>
  <si>
    <t>Feb Balancing</t>
  </si>
  <si>
    <t>Feb/Mar-Nov</t>
  </si>
  <si>
    <t>Nov'00 ratable</t>
  </si>
  <si>
    <t>Mar Balancing</t>
  </si>
  <si>
    <t>Sep-Dec'00</t>
  </si>
  <si>
    <t>Sep'00</t>
  </si>
  <si>
    <t>Dec'00</t>
  </si>
  <si>
    <t>Oct-Dec'00</t>
  </si>
  <si>
    <t>Oct'00</t>
  </si>
  <si>
    <t>Coral</t>
  </si>
  <si>
    <t>Mar-Mar'00</t>
  </si>
  <si>
    <t>Apr-Apr'00</t>
  </si>
  <si>
    <t>Billed 06/08/00</t>
  </si>
  <si>
    <t>Jun-Jul'00</t>
  </si>
  <si>
    <t>Jun'00</t>
  </si>
  <si>
    <t>Jul'00</t>
  </si>
  <si>
    <t>Park ratable in June, WD in July with daily flexibility of 20,000 to 100,000 MMBtu daily.</t>
  </si>
  <si>
    <t>Tenaska Marketing</t>
  </si>
  <si>
    <t>June Balancing</t>
  </si>
  <si>
    <t>06/02-06/05</t>
  </si>
  <si>
    <t>Loan as follows: 06/02-2,133 06/03-2,622 06/4-2,622 06/05 2,623</t>
  </si>
  <si>
    <t>Aug-Dec</t>
  </si>
  <si>
    <t>Aug'00</t>
  </si>
  <si>
    <t>July-Oct</t>
  </si>
  <si>
    <t>June-Aug</t>
  </si>
  <si>
    <t>Jun 14-30</t>
  </si>
  <si>
    <t>CXY Energy Marketing</t>
  </si>
  <si>
    <t>Aug/Sep/Oct-Dec</t>
  </si>
  <si>
    <t>Aug/Sep/Oct</t>
  </si>
  <si>
    <t>Amoco Energy Trading</t>
  </si>
  <si>
    <t>Sep-Dec</t>
  </si>
  <si>
    <t>Sep</t>
  </si>
  <si>
    <t>Jul'00-Jul'01</t>
  </si>
  <si>
    <t>Jul'01</t>
  </si>
  <si>
    <t>Energy USA - TPC</t>
  </si>
  <si>
    <t>July Balancing</t>
  </si>
  <si>
    <t>Cibola (TransCanada)</t>
  </si>
  <si>
    <t>EMW</t>
  </si>
  <si>
    <t>July-Aug EOL</t>
  </si>
  <si>
    <t>Aug/Sep-Dec</t>
  </si>
  <si>
    <t>Aug-Sep EOL</t>
  </si>
  <si>
    <t>Sep-Oct EOL</t>
  </si>
  <si>
    <t>Rates for parking and loaning service were filed in Docket PR98-13-000.</t>
  </si>
  <si>
    <t xml:space="preserve">Transportation is embedded in the parking and loaning service. </t>
  </si>
  <si>
    <t>Rate for transportation service were filed and approved in Docket PR98-1-000. The Operating Statement was</t>
  </si>
  <si>
    <t xml:space="preserve">       filed in Docket CP98-84-000.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</si>
</sst>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3" formatCode="_(* #,##0.00_);_(* \(#,##0.00\);_(* &quot;-&quot;??_);_(@_)"/>
    <numFmt numFmtId="164" formatCode="0.000000"/>
    <numFmt numFmtId="165" formatCode="mm/dd/yy"/>
    <numFmt numFmtId="166" formatCode="#,##0.000000"/>
    <numFmt numFmtId="167" formatCode="#,##0.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gray125">
        <bgColor indexed="44"/>
      </patternFill>
    </fill>
    <fill>
      <patternFill patternType="solid">
        <fgColor indexed="51"/>
        <bgColor indexed="64"/>
      </patternFill>
    </fill>
    <fill>
      <patternFill patternType="solid">
        <fgColor indexed="51"/>
        <bgColor indexed="51"/>
      </patternFill>
    </fill>
    <fill>
      <patternFill patternType="lightGray"/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43" fontId="4" fillId="0" borderId="0" xfId="1" applyFont="1"/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3" fontId="5" fillId="3" borderId="1" xfId="1" applyFont="1" applyFill="1" applyBorder="1" applyAlignment="1">
      <alignment horizontal="center"/>
    </xf>
    <xf numFmtId="0" fontId="0" fillId="2" borderId="0" xfId="0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/>
    </xf>
    <xf numFmtId="43" fontId="4" fillId="3" borderId="3" xfId="1" applyFont="1" applyFill="1" applyBorder="1" applyAlignment="1">
      <alignment horizontal="center"/>
    </xf>
    <xf numFmtId="43" fontId="4" fillId="3" borderId="4" xfId="1" applyFont="1" applyFill="1" applyBorder="1" applyAlignment="1">
      <alignment horizontal="center"/>
    </xf>
    <xf numFmtId="0" fontId="0" fillId="2" borderId="3" xfId="0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5" fontId="4" fillId="4" borderId="0" xfId="1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1" borderId="0" xfId="1" applyNumberFormat="1" applyFont="1" applyFill="1" applyBorder="1" applyAlignment="1">
      <alignment horizontal="center"/>
    </xf>
    <xf numFmtId="3" fontId="4" fillId="1" borderId="1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0" xfId="1" applyNumberFormat="1" applyFont="1" applyAlignment="1">
      <alignment horizontal="center"/>
    </xf>
    <xf numFmtId="5" fontId="4" fillId="4" borderId="0" xfId="1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3" fontId="4" fillId="1" borderId="0" xfId="1" applyNumberFormat="1" applyFont="1" applyFill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37" fontId="4" fillId="0" borderId="3" xfId="1" applyNumberFormat="1" applyFont="1" applyBorder="1" applyAlignment="1">
      <alignment horizontal="center"/>
    </xf>
    <xf numFmtId="5" fontId="4" fillId="4" borderId="3" xfId="1" applyNumberFormat="1" applyFont="1" applyFill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3" fontId="4" fillId="1" borderId="3" xfId="1" applyNumberFormat="1" applyFont="1" applyFill="1" applyBorder="1" applyAlignment="1">
      <alignment horizontal="center"/>
    </xf>
    <xf numFmtId="3" fontId="4" fillId="1" borderId="4" xfId="1" applyNumberFormat="1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5" fontId="4" fillId="2" borderId="0" xfId="1" applyNumberFormat="1" applyFont="1" applyFill="1" applyAlignment="1">
      <alignment horizontal="center"/>
    </xf>
    <xf numFmtId="3" fontId="4" fillId="1" borderId="7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3" fontId="4" fillId="1" borderId="8" xfId="1" applyNumberFormat="1" applyFont="1" applyFill="1" applyBorder="1" applyAlignment="1">
      <alignment horizontal="center"/>
    </xf>
    <xf numFmtId="5" fontId="4" fillId="5" borderId="0" xfId="1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7" fontId="4" fillId="0" borderId="0" xfId="1" applyNumberFormat="1" applyFont="1" applyFill="1" applyBorder="1" applyAlignment="1">
      <alignment horizontal="center"/>
    </xf>
    <xf numFmtId="5" fontId="4" fillId="2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37" fontId="4" fillId="6" borderId="0" xfId="1" applyNumberFormat="1" applyFont="1" applyFill="1" applyAlignment="1">
      <alignment horizontal="center"/>
    </xf>
    <xf numFmtId="5" fontId="4" fillId="6" borderId="0" xfId="1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  <xf numFmtId="3" fontId="4" fillId="6" borderId="8" xfId="1" applyNumberFormat="1" applyFont="1" applyFill="1" applyBorder="1" applyAlignment="1">
      <alignment horizontal="center"/>
    </xf>
    <xf numFmtId="3" fontId="4" fillId="6" borderId="0" xfId="1" applyNumberFormat="1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7" fillId="0" borderId="0" xfId="0" applyFont="1"/>
    <xf numFmtId="5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5" fontId="4" fillId="2" borderId="3" xfId="1" applyNumberFormat="1" applyFont="1" applyFill="1" applyBorder="1" applyAlignment="1">
      <alignment horizontal="center"/>
    </xf>
    <xf numFmtId="3" fontId="4" fillId="1" borderId="9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8" fillId="0" borderId="0" xfId="0" applyFont="1"/>
    <xf numFmtId="0" fontId="9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6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" fontId="0" fillId="7" borderId="6" xfId="0" applyNumberFormat="1" applyFill="1" applyBorder="1" applyAlignment="1">
      <alignment horizontal="center"/>
    </xf>
    <xf numFmtId="37" fontId="5" fillId="0" borderId="0" xfId="1" applyNumberFormat="1" applyFont="1" applyAlignment="1">
      <alignment horizontal="center"/>
    </xf>
    <xf numFmtId="5" fontId="5" fillId="2" borderId="0" xfId="1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3" fontId="5" fillId="1" borderId="8" xfId="1" applyNumberFormat="1" applyFont="1" applyFill="1" applyBorder="1" applyAlignment="1">
      <alignment horizontal="center"/>
    </xf>
    <xf numFmtId="3" fontId="5" fillId="1" borderId="0" xfId="1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0" fontId="9" fillId="7" borderId="0" xfId="0" applyFont="1" applyFill="1"/>
    <xf numFmtId="16" fontId="9" fillId="7" borderId="6" xfId="0" applyNumberFormat="1" applyFont="1" applyFill="1" applyBorder="1" applyAlignment="1">
      <alignment horizontal="center"/>
    </xf>
    <xf numFmtId="5" fontId="5" fillId="0" borderId="0" xfId="1" applyNumberFormat="1" applyFont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5" fontId="4" fillId="0" borderId="10" xfId="1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3" fontId="4" fillId="1" borderId="11" xfId="1" applyNumberFormat="1" applyFont="1" applyFill="1" applyBorder="1" applyAlignment="1">
      <alignment horizontal="center"/>
    </xf>
    <xf numFmtId="3" fontId="4" fillId="1" borderId="10" xfId="1" applyNumberFormat="1" applyFont="1" applyFill="1" applyBorder="1" applyAlignment="1">
      <alignment horizontal="center"/>
    </xf>
    <xf numFmtId="0" fontId="7" fillId="0" borderId="10" xfId="0" applyFont="1" applyBorder="1"/>
    <xf numFmtId="0" fontId="7" fillId="7" borderId="10" xfId="0" applyFont="1" applyFill="1" applyBorder="1" applyAlignment="1">
      <alignment horizontal="center"/>
    </xf>
    <xf numFmtId="165" fontId="7" fillId="7" borderId="10" xfId="0" applyNumberFormat="1" applyFont="1" applyFill="1" applyBorder="1" applyAlignment="1">
      <alignment horizontal="center"/>
    </xf>
    <xf numFmtId="0" fontId="0" fillId="7" borderId="10" xfId="0" applyFill="1" applyBorder="1"/>
    <xf numFmtId="0" fontId="0" fillId="7" borderId="12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37" fontId="5" fillId="0" borderId="0" xfId="1" applyNumberFormat="1" applyFont="1" applyBorder="1" applyAlignment="1">
      <alignment horizontal="center"/>
    </xf>
    <xf numFmtId="5" fontId="5" fillId="0" borderId="0" xfId="1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3" fontId="5" fillId="1" borderId="0" xfId="1" applyNumberFormat="1" applyFont="1" applyFill="1" applyBorder="1" applyAlignment="1">
      <alignment horizontal="center"/>
    </xf>
    <xf numFmtId="0" fontId="2" fillId="0" borderId="0" xfId="0" applyFont="1" applyBorder="1"/>
    <xf numFmtId="0" fontId="2" fillId="7" borderId="0" xfId="0" applyFont="1" applyFill="1" applyBorder="1" applyAlignment="1">
      <alignment horizontal="center"/>
    </xf>
    <xf numFmtId="165" fontId="2" fillId="7" borderId="0" xfId="0" applyNumberFormat="1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5" fontId="4" fillId="0" borderId="0" xfId="1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3" fontId="4" fillId="0" borderId="0" xfId="1" applyNumberFormat="1" applyFont="1"/>
    <xf numFmtId="37" fontId="4" fillId="0" borderId="0" xfId="1" applyNumberFormat="1" applyFont="1"/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1000125</xdr:colOff>
          <xdr:row>2</xdr:row>
          <xdr:rowOff>76200</xdr:rowOff>
        </xdr:from>
        <xdr:to>
          <xdr:col>2</xdr:col>
          <xdr:colOff>200025</xdr:colOff>
          <xdr:row>6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EC59155-35CB-CDEB-60A8-5B4943599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V274"/>
  <sheetViews>
    <sheetView tabSelected="1" topLeftCell="A46" workbookViewId="0">
      <selection activeCell="D8" sqref="D8"/>
    </sheetView>
  </sheetViews>
  <sheetFormatPr defaultRowHeight="12.75" x14ac:dyDescent="0.2"/>
  <cols>
    <col min="1" max="1" width="30" customWidth="1"/>
    <col min="2" max="2" width="15" customWidth="1"/>
    <col min="3" max="3" width="10" style="1" customWidth="1"/>
    <col min="4" max="4" width="17.5703125" style="3" customWidth="1"/>
    <col min="5" max="5" width="13.7109375" style="3" customWidth="1"/>
    <col min="6" max="6" width="22" customWidth="1"/>
    <col min="7" max="7" width="12.5703125" style="3" customWidth="1"/>
    <col min="8" max="8" width="11.85546875" style="3" customWidth="1"/>
    <col min="9" max="9" width="2.7109375" customWidth="1"/>
    <col min="10" max="10" width="23.28515625" customWidth="1"/>
    <col min="11" max="11" width="15.140625" customWidth="1"/>
    <col min="12" max="12" width="3.85546875" customWidth="1"/>
    <col min="13" max="14" width="13.28515625" style="4" customWidth="1"/>
  </cols>
  <sheetData>
    <row r="6" spans="1:14" x14ac:dyDescent="0.2">
      <c r="D6" s="2"/>
    </row>
    <row r="7" spans="1:14" x14ac:dyDescent="0.2">
      <c r="D7" s="2"/>
    </row>
    <row r="8" spans="1:14" ht="18" x14ac:dyDescent="0.25">
      <c r="A8" s="5" t="s">
        <v>0</v>
      </c>
      <c r="D8" s="6"/>
      <c r="E8" s="7"/>
      <c r="F8" s="6"/>
      <c r="G8" s="7"/>
      <c r="H8" s="7"/>
    </row>
    <row r="9" spans="1:14" ht="18" x14ac:dyDescent="0.25">
      <c r="A9" s="5" t="s">
        <v>1</v>
      </c>
      <c r="D9" s="6"/>
      <c r="E9" s="7"/>
      <c r="F9" s="6"/>
      <c r="G9" s="7"/>
      <c r="H9" s="7"/>
    </row>
    <row r="10" spans="1:14" ht="15" x14ac:dyDescent="0.2">
      <c r="A10" s="6"/>
      <c r="D10" s="6"/>
      <c r="E10" s="7"/>
      <c r="F10" s="6"/>
      <c r="G10" s="7"/>
      <c r="H10" s="7"/>
    </row>
    <row r="11" spans="1:14" ht="15" x14ac:dyDescent="0.2">
      <c r="A11" s="6"/>
      <c r="D11" s="6"/>
      <c r="E11" s="7"/>
      <c r="F11" s="6"/>
      <c r="G11" s="7"/>
      <c r="H11" s="7"/>
    </row>
    <row r="12" spans="1:14" ht="15.75" x14ac:dyDescent="0.25">
      <c r="A12" s="6"/>
      <c r="B12" s="6"/>
      <c r="C12" s="8"/>
      <c r="D12" s="7"/>
      <c r="E12" s="7"/>
      <c r="F12" s="6"/>
      <c r="G12" s="151"/>
      <c r="H12" s="151"/>
    </row>
    <row r="13" spans="1:14" ht="15.75" x14ac:dyDescent="0.25">
      <c r="A13" s="10"/>
      <c r="B13" s="11" t="s">
        <v>2</v>
      </c>
      <c r="C13" s="12" t="s">
        <v>3</v>
      </c>
      <c r="D13" s="13" t="s">
        <v>4</v>
      </c>
      <c r="E13" s="13" t="s">
        <v>5</v>
      </c>
      <c r="F13" s="14" t="s">
        <v>6</v>
      </c>
      <c r="G13" s="15" t="s">
        <v>7</v>
      </c>
      <c r="H13" s="16" t="s">
        <v>8</v>
      </c>
      <c r="I13" s="17"/>
      <c r="J13" s="17"/>
      <c r="K13" s="14" t="s">
        <v>9</v>
      </c>
      <c r="M13" s="152" t="s">
        <v>7</v>
      </c>
      <c r="N13" s="152" t="s">
        <v>8</v>
      </c>
    </row>
    <row r="14" spans="1:14" ht="15.75" thickBot="1" x14ac:dyDescent="0.25">
      <c r="A14" s="18" t="s">
        <v>10</v>
      </c>
      <c r="B14" s="19" t="s">
        <v>11</v>
      </c>
      <c r="C14" s="20" t="s">
        <v>12</v>
      </c>
      <c r="D14" s="21" t="s">
        <v>13</v>
      </c>
      <c r="E14" s="21" t="s">
        <v>14</v>
      </c>
      <c r="F14" s="19" t="s">
        <v>15</v>
      </c>
      <c r="G14" s="22" t="s">
        <v>16</v>
      </c>
      <c r="H14" s="23" t="s">
        <v>16</v>
      </c>
      <c r="I14" s="24"/>
      <c r="J14" s="19" t="s">
        <v>17</v>
      </c>
      <c r="K14" s="19" t="s">
        <v>18</v>
      </c>
      <c r="M14" s="153"/>
      <c r="N14" s="154"/>
    </row>
    <row r="15" spans="1:14" ht="15" x14ac:dyDescent="0.2">
      <c r="A15" s="25" t="s">
        <v>19</v>
      </c>
      <c r="B15" s="26" t="s">
        <v>20</v>
      </c>
      <c r="C15" s="27" t="s">
        <v>21</v>
      </c>
      <c r="D15" s="28">
        <v>90000</v>
      </c>
      <c r="E15" s="29">
        <v>33300</v>
      </c>
      <c r="F15" s="30">
        <v>1.0709E-2</v>
      </c>
      <c r="G15" s="31">
        <v>30000</v>
      </c>
      <c r="H15" s="32">
        <v>1000</v>
      </c>
      <c r="J15" s="33" t="s">
        <v>22</v>
      </c>
      <c r="K15" s="34">
        <v>36166</v>
      </c>
      <c r="M15" s="35"/>
      <c r="N15" s="35"/>
    </row>
    <row r="16" spans="1:14" ht="15" x14ac:dyDescent="0.2">
      <c r="A16" s="6" t="s">
        <v>23</v>
      </c>
      <c r="B16" s="26" t="s">
        <v>24</v>
      </c>
      <c r="C16" s="27" t="s">
        <v>21</v>
      </c>
      <c r="D16" s="28">
        <v>60000</v>
      </c>
      <c r="E16" s="29">
        <v>22200</v>
      </c>
      <c r="F16" s="26">
        <v>1.0829E-2</v>
      </c>
      <c r="G16" s="31">
        <v>20000</v>
      </c>
      <c r="H16" s="32">
        <v>2000</v>
      </c>
      <c r="J16" s="33" t="s">
        <v>22</v>
      </c>
      <c r="K16" s="34">
        <v>36166</v>
      </c>
      <c r="M16" s="35"/>
      <c r="N16" s="35"/>
    </row>
    <row r="17" spans="1:14" ht="15" x14ac:dyDescent="0.2">
      <c r="A17" s="6" t="s">
        <v>25</v>
      </c>
      <c r="B17" s="36" t="s">
        <v>26</v>
      </c>
      <c r="C17" s="37" t="s">
        <v>21</v>
      </c>
      <c r="D17" s="38">
        <v>70000</v>
      </c>
      <c r="E17" s="39">
        <v>10500</v>
      </c>
      <c r="F17" s="40">
        <v>7.8949999999999992E-3</v>
      </c>
      <c r="G17" s="41">
        <v>10000</v>
      </c>
      <c r="H17" s="32">
        <v>2258</v>
      </c>
      <c r="J17" s="33" t="s">
        <v>27</v>
      </c>
      <c r="K17" s="34">
        <v>36174</v>
      </c>
      <c r="M17" s="35"/>
      <c r="N17" s="35"/>
    </row>
    <row r="18" spans="1:14" ht="15" x14ac:dyDescent="0.2">
      <c r="A18" s="6" t="s">
        <v>28</v>
      </c>
      <c r="B18" s="36" t="s">
        <v>29</v>
      </c>
      <c r="C18" s="37" t="s">
        <v>21</v>
      </c>
      <c r="D18" s="38">
        <v>210000</v>
      </c>
      <c r="E18" s="39">
        <v>40950</v>
      </c>
      <c r="F18" s="40">
        <v>1.0263E-2</v>
      </c>
      <c r="G18" s="41">
        <v>30000</v>
      </c>
      <c r="H18" s="32">
        <v>6774</v>
      </c>
      <c r="J18" s="33" t="s">
        <v>27</v>
      </c>
      <c r="K18" s="34">
        <v>36174</v>
      </c>
      <c r="M18" s="35"/>
      <c r="N18" s="35"/>
    </row>
    <row r="19" spans="1:14" ht="15" x14ac:dyDescent="0.2">
      <c r="A19" s="6" t="s">
        <v>30</v>
      </c>
      <c r="B19" s="36" t="s">
        <v>31</v>
      </c>
      <c r="C19" s="37" t="s">
        <v>21</v>
      </c>
      <c r="D19" s="38">
        <v>93727</v>
      </c>
      <c r="E19" s="39">
        <v>14059</v>
      </c>
      <c r="F19" s="40">
        <v>8.1259999999999995E-3</v>
      </c>
      <c r="G19" s="41">
        <v>15000</v>
      </c>
      <c r="H19" s="32">
        <v>3387</v>
      </c>
      <c r="J19" s="33" t="s">
        <v>27</v>
      </c>
      <c r="K19" s="34">
        <v>36174</v>
      </c>
      <c r="M19" s="35"/>
      <c r="N19" s="35"/>
    </row>
    <row r="20" spans="1:14" ht="15" x14ac:dyDescent="0.2">
      <c r="A20" s="6" t="s">
        <v>32</v>
      </c>
      <c r="B20" s="36" t="s">
        <v>33</v>
      </c>
      <c r="C20" s="37" t="s">
        <v>21</v>
      </c>
      <c r="D20" s="38">
        <v>105000</v>
      </c>
      <c r="E20" s="39">
        <v>5250</v>
      </c>
      <c r="F20" s="40">
        <v>4.5459999999999997E-3</v>
      </c>
      <c r="G20" s="41">
        <v>15000</v>
      </c>
      <c r="H20" s="32">
        <v>6563</v>
      </c>
      <c r="J20" s="33" t="s">
        <v>27</v>
      </c>
      <c r="K20" s="34">
        <v>36174</v>
      </c>
      <c r="M20" s="35"/>
      <c r="N20" s="35"/>
    </row>
    <row r="21" spans="1:14" ht="15.75" thickBot="1" x14ac:dyDescent="0.25">
      <c r="A21" s="42" t="s">
        <v>34</v>
      </c>
      <c r="B21" s="43" t="s">
        <v>35</v>
      </c>
      <c r="C21" s="44" t="s">
        <v>21</v>
      </c>
      <c r="D21" s="45">
        <v>46248</v>
      </c>
      <c r="E21" s="46">
        <v>2774.88</v>
      </c>
      <c r="F21" s="47">
        <v>2.4629999999999999E-3</v>
      </c>
      <c r="G21" s="48">
        <v>14500</v>
      </c>
      <c r="H21" s="49">
        <v>6607</v>
      </c>
      <c r="I21" s="50"/>
      <c r="J21" s="51" t="s">
        <v>27</v>
      </c>
      <c r="K21" s="52">
        <v>36174</v>
      </c>
      <c r="M21" s="35"/>
      <c r="N21" s="35"/>
    </row>
    <row r="22" spans="1:14" ht="15" x14ac:dyDescent="0.2">
      <c r="A22" s="6" t="s">
        <v>36</v>
      </c>
      <c r="B22" s="36">
        <v>1004</v>
      </c>
      <c r="C22" s="37" t="s">
        <v>21</v>
      </c>
      <c r="D22" s="38">
        <v>620000</v>
      </c>
      <c r="E22" s="53">
        <f>368900+17050+2000</f>
        <v>387950</v>
      </c>
      <c r="F22" s="40">
        <v>2.0690000000000001E-3</v>
      </c>
      <c r="G22" s="54">
        <v>20000</v>
      </c>
      <c r="H22" s="31">
        <v>10000</v>
      </c>
      <c r="J22" s="55" t="s">
        <v>37</v>
      </c>
      <c r="K22" s="56">
        <v>36594</v>
      </c>
      <c r="M22" s="35"/>
      <c r="N22" s="35"/>
    </row>
    <row r="23" spans="1:14" ht="15" x14ac:dyDescent="0.2">
      <c r="A23" s="6" t="s">
        <v>38</v>
      </c>
      <c r="B23" s="36">
        <v>1006</v>
      </c>
      <c r="C23" s="37" t="s">
        <v>39</v>
      </c>
      <c r="D23" s="38">
        <v>310000</v>
      </c>
      <c r="E23" s="53">
        <v>187495</v>
      </c>
      <c r="F23" s="40">
        <v>2.0820000000000001E-3</v>
      </c>
      <c r="G23" s="57">
        <v>10000</v>
      </c>
      <c r="H23" s="31">
        <v>5000</v>
      </c>
      <c r="J23" s="55" t="s">
        <v>40</v>
      </c>
      <c r="K23" s="56">
        <v>36564</v>
      </c>
      <c r="M23" s="35"/>
      <c r="N23" s="35"/>
    </row>
    <row r="24" spans="1:14" ht="15" x14ac:dyDescent="0.2">
      <c r="A24" s="6" t="s">
        <v>38</v>
      </c>
      <c r="B24" s="36">
        <v>1006</v>
      </c>
      <c r="C24" s="37" t="s">
        <v>21</v>
      </c>
      <c r="D24" s="38">
        <v>45000</v>
      </c>
      <c r="E24" s="58">
        <v>3850</v>
      </c>
      <c r="F24" s="40">
        <v>3.6600000000000001E-4</v>
      </c>
      <c r="G24" s="57">
        <v>25000</v>
      </c>
      <c r="H24" s="31">
        <v>1452</v>
      </c>
      <c r="J24" s="59" t="s">
        <v>41</v>
      </c>
      <c r="K24" s="34">
        <v>36483</v>
      </c>
      <c r="M24" s="35"/>
      <c r="N24" s="35"/>
    </row>
    <row r="25" spans="1:14" ht="15" x14ac:dyDescent="0.2">
      <c r="A25" s="6" t="s">
        <v>42</v>
      </c>
      <c r="B25" s="36" t="s">
        <v>43</v>
      </c>
      <c r="C25" s="37" t="s">
        <v>21</v>
      </c>
      <c r="D25" s="38">
        <v>310000</v>
      </c>
      <c r="E25" s="39">
        <v>3100</v>
      </c>
      <c r="F25" s="40">
        <v>3.28E-4</v>
      </c>
      <c r="G25" s="57">
        <v>10000</v>
      </c>
      <c r="H25" s="31">
        <v>10333</v>
      </c>
      <c r="J25" s="59" t="s">
        <v>44</v>
      </c>
      <c r="K25" s="34">
        <v>36298</v>
      </c>
      <c r="M25" s="35"/>
      <c r="N25" s="35"/>
    </row>
    <row r="26" spans="1:14" ht="15" x14ac:dyDescent="0.2">
      <c r="A26" s="6" t="s">
        <v>45</v>
      </c>
      <c r="B26" s="36">
        <v>1007</v>
      </c>
      <c r="C26" s="37" t="s">
        <v>21</v>
      </c>
      <c r="D26" s="38">
        <v>60000</v>
      </c>
      <c r="E26" s="39">
        <v>5200</v>
      </c>
      <c r="F26" s="40">
        <v>3.6999999999999999E-4</v>
      </c>
      <c r="G26" s="57">
        <v>40000</v>
      </c>
      <c r="H26" s="31">
        <v>1935</v>
      </c>
      <c r="J26" s="59" t="s">
        <v>41</v>
      </c>
      <c r="K26" s="34">
        <v>36483</v>
      </c>
      <c r="M26" s="35"/>
      <c r="N26" s="35"/>
    </row>
    <row r="27" spans="1:14" ht="15" x14ac:dyDescent="0.2">
      <c r="A27" s="6" t="s">
        <v>38</v>
      </c>
      <c r="B27" s="36">
        <v>1006</v>
      </c>
      <c r="C27" s="37" t="s">
        <v>46</v>
      </c>
      <c r="D27" s="60">
        <v>3000</v>
      </c>
      <c r="E27" s="61">
        <f>3000*0.33</f>
        <v>990</v>
      </c>
      <c r="F27" s="62">
        <v>1.4729999999999999E-3</v>
      </c>
      <c r="G27" s="57">
        <v>3000</v>
      </c>
      <c r="H27" s="31">
        <v>97</v>
      </c>
      <c r="J27" s="55" t="s">
        <v>47</v>
      </c>
      <c r="K27" s="56">
        <v>36530</v>
      </c>
      <c r="M27" s="35"/>
      <c r="N27" s="35"/>
    </row>
    <row r="28" spans="1:14" ht="15" x14ac:dyDescent="0.2">
      <c r="A28" s="6" t="s">
        <v>48</v>
      </c>
      <c r="B28" s="36">
        <v>1008</v>
      </c>
      <c r="C28" s="37" t="s">
        <v>21</v>
      </c>
      <c r="D28" s="60">
        <v>500000</v>
      </c>
      <c r="E28" s="61">
        <v>225000</v>
      </c>
      <c r="F28" s="62">
        <v>2.0969999999999999E-3</v>
      </c>
      <c r="G28" s="57">
        <v>16667</v>
      </c>
      <c r="H28" s="31">
        <v>16129</v>
      </c>
      <c r="J28" s="55" t="s">
        <v>49</v>
      </c>
      <c r="K28" s="56">
        <v>36564</v>
      </c>
      <c r="M28" s="35"/>
      <c r="N28" s="35"/>
    </row>
    <row r="29" spans="1:14" ht="15" x14ac:dyDescent="0.2">
      <c r="A29" s="6" t="s">
        <v>50</v>
      </c>
      <c r="B29" s="63" t="s">
        <v>51</v>
      </c>
      <c r="C29" s="64" t="s">
        <v>52</v>
      </c>
      <c r="D29" s="60">
        <v>10223</v>
      </c>
      <c r="E29" s="29">
        <f>10223*0.03</f>
        <v>306.69</v>
      </c>
      <c r="F29" s="62">
        <v>3.3700000000000002E-3</v>
      </c>
      <c r="G29" s="57">
        <v>10223</v>
      </c>
      <c r="H29" s="31">
        <v>3408</v>
      </c>
      <c r="J29" s="59" t="s">
        <v>53</v>
      </c>
      <c r="K29" s="34">
        <v>36360</v>
      </c>
      <c r="M29" s="35"/>
      <c r="N29" s="35"/>
    </row>
    <row r="30" spans="1:14" ht="15" x14ac:dyDescent="0.2">
      <c r="A30" s="6" t="s">
        <v>54</v>
      </c>
      <c r="B30" s="63">
        <v>1009</v>
      </c>
      <c r="C30" s="64" t="s">
        <v>21</v>
      </c>
      <c r="D30" s="60">
        <v>310000</v>
      </c>
      <c r="E30" s="61">
        <v>132409</v>
      </c>
      <c r="F30" s="62">
        <v>2.3210000000000001E-3</v>
      </c>
      <c r="G30" s="57">
        <v>10000</v>
      </c>
      <c r="H30" s="31">
        <v>10000</v>
      </c>
      <c r="J30" s="55" t="s">
        <v>55</v>
      </c>
      <c r="K30" s="56">
        <v>36564</v>
      </c>
      <c r="M30" s="35"/>
      <c r="N30" s="35"/>
    </row>
    <row r="31" spans="1:14" ht="15" x14ac:dyDescent="0.2">
      <c r="A31" s="6" t="s">
        <v>56</v>
      </c>
      <c r="B31" s="36" t="s">
        <v>57</v>
      </c>
      <c r="C31" s="37" t="s">
        <v>21</v>
      </c>
      <c r="D31" s="38">
        <v>4175</v>
      </c>
      <c r="E31" s="39">
        <v>208.75</v>
      </c>
      <c r="F31" s="40">
        <v>6.3070000000000001E-3</v>
      </c>
      <c r="G31" s="57">
        <v>4175</v>
      </c>
      <c r="H31" s="41">
        <v>325</v>
      </c>
      <c r="J31" s="59" t="s">
        <v>58</v>
      </c>
      <c r="K31" s="34">
        <v>36383</v>
      </c>
      <c r="M31" s="35"/>
      <c r="N31" s="35"/>
    </row>
    <row r="32" spans="1:14" ht="15" x14ac:dyDescent="0.2">
      <c r="A32" s="6" t="s">
        <v>59</v>
      </c>
      <c r="B32" s="36" t="s">
        <v>60</v>
      </c>
      <c r="C32" s="37" t="s">
        <v>21</v>
      </c>
      <c r="D32" s="38">
        <v>48385</v>
      </c>
      <c r="E32" s="39">
        <v>2419</v>
      </c>
      <c r="F32" s="40">
        <v>2.457E-3</v>
      </c>
      <c r="G32" s="57">
        <v>10000</v>
      </c>
      <c r="H32" s="41">
        <v>10000</v>
      </c>
      <c r="J32" s="59" t="s">
        <v>58</v>
      </c>
      <c r="K32" s="34">
        <v>36383</v>
      </c>
      <c r="M32" s="35"/>
      <c r="N32" s="35"/>
    </row>
    <row r="33" spans="1:14" ht="15" x14ac:dyDescent="0.2">
      <c r="A33" s="6" t="s">
        <v>23</v>
      </c>
      <c r="B33" s="36" t="s">
        <v>24</v>
      </c>
      <c r="C33" s="37" t="s">
        <v>39</v>
      </c>
      <c r="D33" s="38">
        <v>1508</v>
      </c>
      <c r="E33" s="39">
        <v>75.400000000000006</v>
      </c>
      <c r="F33" s="40">
        <v>0.05</v>
      </c>
      <c r="G33" s="57">
        <v>1508</v>
      </c>
      <c r="H33" s="41">
        <v>1508</v>
      </c>
      <c r="J33" s="59" t="s">
        <v>58</v>
      </c>
      <c r="K33" s="34">
        <v>36383</v>
      </c>
      <c r="M33" s="35"/>
      <c r="N33" s="35"/>
    </row>
    <row r="34" spans="1:14" ht="15" x14ac:dyDescent="0.2">
      <c r="A34" s="6" t="s">
        <v>36</v>
      </c>
      <c r="B34" s="36" t="s">
        <v>61</v>
      </c>
      <c r="C34" s="37" t="s">
        <v>39</v>
      </c>
      <c r="D34" s="38">
        <v>118890</v>
      </c>
      <c r="E34" s="39">
        <v>7000</v>
      </c>
      <c r="F34" s="40">
        <v>2.0959999999999999E-2</v>
      </c>
      <c r="G34" s="57">
        <v>5661</v>
      </c>
      <c r="H34" s="41">
        <v>13210</v>
      </c>
      <c r="J34" s="59" t="s">
        <v>62</v>
      </c>
      <c r="K34" s="34">
        <v>36438</v>
      </c>
      <c r="M34" s="35"/>
      <c r="N34" s="35"/>
    </row>
    <row r="35" spans="1:14" ht="15" x14ac:dyDescent="0.2">
      <c r="A35" s="6" t="s">
        <v>59</v>
      </c>
      <c r="B35" s="36" t="s">
        <v>60</v>
      </c>
      <c r="C35" s="37" t="s">
        <v>39</v>
      </c>
      <c r="D35" s="38">
        <v>30000</v>
      </c>
      <c r="E35" s="39">
        <v>1500</v>
      </c>
      <c r="F35" s="40">
        <v>5.5555999999999999E-3</v>
      </c>
      <c r="G35" s="57">
        <v>10000</v>
      </c>
      <c r="H35" s="41">
        <v>10000</v>
      </c>
      <c r="J35" s="59" t="s">
        <v>63</v>
      </c>
      <c r="K35" s="34">
        <v>36427</v>
      </c>
      <c r="M35" s="35"/>
      <c r="N35" s="35"/>
    </row>
    <row r="36" spans="1:14" ht="15" x14ac:dyDescent="0.2">
      <c r="A36" s="6" t="s">
        <v>38</v>
      </c>
      <c r="B36" s="36">
        <v>1006</v>
      </c>
      <c r="C36" s="37" t="s">
        <v>64</v>
      </c>
      <c r="D36" s="60">
        <v>77000</v>
      </c>
      <c r="E36" s="61">
        <v>8300</v>
      </c>
      <c r="F36" s="62">
        <v>1.2750000000000001E-3</v>
      </c>
      <c r="G36" s="57">
        <v>15000</v>
      </c>
      <c r="H36" s="31">
        <v>2567</v>
      </c>
      <c r="J36" s="55" t="s">
        <v>65</v>
      </c>
      <c r="K36" s="56">
        <v>36500</v>
      </c>
      <c r="M36" s="35"/>
      <c r="N36" s="35"/>
    </row>
    <row r="37" spans="1:14" ht="15.75" x14ac:dyDescent="0.25">
      <c r="A37" s="65" t="s">
        <v>66</v>
      </c>
      <c r="B37" s="66">
        <v>1027</v>
      </c>
      <c r="C37" s="67" t="s">
        <v>21</v>
      </c>
      <c r="D37" s="68">
        <v>310000</v>
      </c>
      <c r="E37" s="69">
        <v>291400</v>
      </c>
      <c r="F37" s="70">
        <v>3.8600000000000001E-3</v>
      </c>
      <c r="G37" s="71">
        <v>310000</v>
      </c>
      <c r="H37" s="72">
        <v>310000</v>
      </c>
      <c r="I37" s="73"/>
      <c r="J37" s="74" t="s">
        <v>67</v>
      </c>
      <c r="K37" s="75" t="s">
        <v>68</v>
      </c>
      <c r="M37" s="35"/>
      <c r="N37" s="35"/>
    </row>
    <row r="38" spans="1:14" ht="15" x14ac:dyDescent="0.2">
      <c r="A38" s="6" t="s">
        <v>23</v>
      </c>
      <c r="B38" s="36">
        <v>1025</v>
      </c>
      <c r="C38" s="37" t="s">
        <v>21</v>
      </c>
      <c r="D38" s="38">
        <f>310000+15084</f>
        <v>325084</v>
      </c>
      <c r="E38" s="53">
        <v>143046</v>
      </c>
      <c r="F38" s="40">
        <v>5.156E-3</v>
      </c>
      <c r="G38" s="57">
        <v>10000</v>
      </c>
      <c r="H38" s="41">
        <v>5184</v>
      </c>
      <c r="I38" s="76"/>
      <c r="J38" s="55" t="s">
        <v>69</v>
      </c>
      <c r="K38" s="56">
        <v>36594</v>
      </c>
      <c r="M38" s="35"/>
      <c r="N38" s="35"/>
    </row>
    <row r="39" spans="1:14" ht="15" x14ac:dyDescent="0.2">
      <c r="A39" s="6" t="s">
        <v>54</v>
      </c>
      <c r="B39" s="63">
        <v>1009</v>
      </c>
      <c r="C39" s="37" t="s">
        <v>39</v>
      </c>
      <c r="D39" s="38">
        <v>310000</v>
      </c>
      <c r="E39" s="53">
        <v>162184</v>
      </c>
      <c r="F39" s="40">
        <v>4.3179999999999998E-3</v>
      </c>
      <c r="G39" s="57">
        <v>10000</v>
      </c>
      <c r="H39" s="41">
        <v>10690</v>
      </c>
      <c r="I39" s="76"/>
      <c r="J39" s="55" t="s">
        <v>70</v>
      </c>
      <c r="K39" s="56">
        <v>36594</v>
      </c>
      <c r="M39" s="35"/>
      <c r="N39" s="35"/>
    </row>
    <row r="40" spans="1:14" ht="15" x14ac:dyDescent="0.2">
      <c r="A40" s="6" t="s">
        <v>45</v>
      </c>
      <c r="B40" s="36">
        <v>1007</v>
      </c>
      <c r="C40" s="37" t="s">
        <v>39</v>
      </c>
      <c r="D40" s="38">
        <v>155000</v>
      </c>
      <c r="E40" s="53">
        <f>79050+18600</f>
        <v>97650</v>
      </c>
      <c r="F40" s="40">
        <v>5.1640000000000002E-3</v>
      </c>
      <c r="G40" s="57">
        <v>5000</v>
      </c>
      <c r="H40" s="41">
        <v>5345</v>
      </c>
      <c r="I40" s="76"/>
      <c r="J40" s="55" t="s">
        <v>71</v>
      </c>
      <c r="K40" s="56">
        <v>36594</v>
      </c>
      <c r="M40" s="35"/>
      <c r="N40" s="35"/>
    </row>
    <row r="41" spans="1:14" ht="15" x14ac:dyDescent="0.2">
      <c r="A41" s="6" t="s">
        <v>72</v>
      </c>
      <c r="B41" s="36">
        <v>1042</v>
      </c>
      <c r="C41" s="37" t="s">
        <v>21</v>
      </c>
      <c r="D41" s="38">
        <v>32488</v>
      </c>
      <c r="E41" s="77">
        <v>11848</v>
      </c>
      <c r="F41" s="40">
        <v>1.0442999999999999E-2</v>
      </c>
      <c r="G41" s="57">
        <v>20000</v>
      </c>
      <c r="H41" s="41">
        <v>1098</v>
      </c>
      <c r="J41" s="78" t="s">
        <v>73</v>
      </c>
      <c r="K41" s="79">
        <v>36500</v>
      </c>
      <c r="M41" s="35"/>
      <c r="N41" s="35"/>
    </row>
    <row r="42" spans="1:14" ht="15" x14ac:dyDescent="0.2">
      <c r="A42" s="6" t="s">
        <v>66</v>
      </c>
      <c r="B42" s="36">
        <v>1027</v>
      </c>
      <c r="C42" s="37" t="s">
        <v>39</v>
      </c>
      <c r="D42" s="38">
        <v>40000</v>
      </c>
      <c r="E42" s="77">
        <v>10700</v>
      </c>
      <c r="F42" s="40">
        <v>6.4450000000000002E-3</v>
      </c>
      <c r="G42" s="57">
        <v>20000</v>
      </c>
      <c r="H42" s="41">
        <v>1388</v>
      </c>
      <c r="J42" s="78" t="s">
        <v>73</v>
      </c>
      <c r="K42" s="79">
        <v>36500</v>
      </c>
      <c r="M42" s="35"/>
      <c r="N42" s="35"/>
    </row>
    <row r="43" spans="1:14" ht="15" x14ac:dyDescent="0.2">
      <c r="A43" s="6" t="s">
        <v>50</v>
      </c>
      <c r="B43" s="36">
        <v>1006</v>
      </c>
      <c r="C43" s="37" t="s">
        <v>74</v>
      </c>
      <c r="D43" s="38">
        <v>20000</v>
      </c>
      <c r="E43" s="77">
        <v>5100</v>
      </c>
      <c r="F43" s="40">
        <v>6.221E-3</v>
      </c>
      <c r="G43" s="57">
        <v>10000</v>
      </c>
      <c r="H43" s="41">
        <v>667</v>
      </c>
      <c r="J43" s="78" t="s">
        <v>73</v>
      </c>
      <c r="K43" s="79">
        <v>36500</v>
      </c>
      <c r="M43" s="35"/>
      <c r="N43" s="35"/>
    </row>
    <row r="44" spans="1:14" ht="15" x14ac:dyDescent="0.2">
      <c r="A44" s="6" t="s">
        <v>48</v>
      </c>
      <c r="B44" s="36">
        <v>1008</v>
      </c>
      <c r="C44" s="37" t="s">
        <v>39</v>
      </c>
      <c r="D44" s="38">
        <v>120000</v>
      </c>
      <c r="E44" s="53">
        <v>39663</v>
      </c>
      <c r="F44" s="40">
        <v>5.6020000000000002E-3</v>
      </c>
      <c r="G44" s="57">
        <v>12000</v>
      </c>
      <c r="H44" s="41">
        <v>3871</v>
      </c>
      <c r="J44" s="80" t="s">
        <v>75</v>
      </c>
      <c r="K44" s="56">
        <v>36530</v>
      </c>
      <c r="M44" s="35"/>
      <c r="N44" s="35"/>
    </row>
    <row r="45" spans="1:14" ht="15" x14ac:dyDescent="0.2">
      <c r="A45" s="6" t="s">
        <v>66</v>
      </c>
      <c r="B45" s="36">
        <v>1027</v>
      </c>
      <c r="C45" s="37" t="s">
        <v>46</v>
      </c>
      <c r="D45" s="38">
        <v>80000</v>
      </c>
      <c r="E45" s="53">
        <v>30600</v>
      </c>
      <c r="F45" s="40">
        <v>6.3229999999999996E-3</v>
      </c>
      <c r="G45" s="57">
        <v>10000</v>
      </c>
      <c r="H45" s="41">
        <v>2581</v>
      </c>
      <c r="J45" s="80" t="s">
        <v>75</v>
      </c>
      <c r="K45" s="56">
        <v>36530</v>
      </c>
      <c r="M45" s="35"/>
      <c r="N45" s="35"/>
    </row>
    <row r="46" spans="1:14" ht="15.75" thickBot="1" x14ac:dyDescent="0.25">
      <c r="A46" s="42" t="s">
        <v>50</v>
      </c>
      <c r="B46" s="43">
        <v>1006</v>
      </c>
      <c r="C46" s="44" t="s">
        <v>76</v>
      </c>
      <c r="D46" s="45">
        <f>20000+20000</f>
        <v>40000</v>
      </c>
      <c r="E46" s="81">
        <f>5000+4400</f>
        <v>9400</v>
      </c>
      <c r="F46" s="47">
        <v>5.9109999999999996E-3</v>
      </c>
      <c r="G46" s="82">
        <v>20000</v>
      </c>
      <c r="H46" s="48">
        <v>1290</v>
      </c>
      <c r="I46" s="50"/>
      <c r="J46" s="83" t="s">
        <v>77</v>
      </c>
      <c r="K46" s="84">
        <v>36530</v>
      </c>
      <c r="M46" s="35"/>
      <c r="N46" s="35"/>
    </row>
    <row r="47" spans="1:14" ht="15.75" x14ac:dyDescent="0.25">
      <c r="A47" s="65" t="s">
        <v>78</v>
      </c>
      <c r="B47" s="66">
        <v>1068</v>
      </c>
      <c r="C47" s="67" t="s">
        <v>21</v>
      </c>
      <c r="D47" s="68">
        <v>310000</v>
      </c>
      <c r="E47" s="69">
        <v>235600</v>
      </c>
      <c r="F47" s="70">
        <v>3.1970000000000002E-3</v>
      </c>
      <c r="G47" s="71">
        <v>10000</v>
      </c>
      <c r="H47" s="72">
        <v>10000</v>
      </c>
      <c r="I47" s="73"/>
      <c r="J47" s="74" t="s">
        <v>79</v>
      </c>
      <c r="K47" s="75" t="s">
        <v>68</v>
      </c>
      <c r="M47" s="35"/>
      <c r="N47" s="35"/>
    </row>
    <row r="48" spans="1:14" ht="15" x14ac:dyDescent="0.2">
      <c r="A48" s="6" t="s">
        <v>59</v>
      </c>
      <c r="B48" s="36">
        <v>1288</v>
      </c>
      <c r="C48" s="37" t="s">
        <v>21</v>
      </c>
      <c r="D48" s="38">
        <v>10000</v>
      </c>
      <c r="E48" s="53">
        <v>500</v>
      </c>
      <c r="F48" s="40">
        <v>0.05</v>
      </c>
      <c r="G48" s="57">
        <v>10000</v>
      </c>
      <c r="H48" s="31">
        <v>10000</v>
      </c>
      <c r="I48" s="76"/>
      <c r="J48" s="55" t="s">
        <v>80</v>
      </c>
      <c r="K48" s="56">
        <v>36530</v>
      </c>
      <c r="M48" s="35"/>
      <c r="N48" s="35"/>
    </row>
    <row r="49" spans="1:15" ht="15" x14ac:dyDescent="0.2">
      <c r="A49" s="6" t="s">
        <v>81</v>
      </c>
      <c r="B49" s="36">
        <v>1308</v>
      </c>
      <c r="C49" s="37" t="s">
        <v>21</v>
      </c>
      <c r="D49" s="38">
        <v>1850</v>
      </c>
      <c r="E49" s="53">
        <v>129.5</v>
      </c>
      <c r="F49" s="40">
        <v>7.0000000000000007E-2</v>
      </c>
      <c r="G49" s="57">
        <v>1850</v>
      </c>
      <c r="H49" s="31">
        <v>1850</v>
      </c>
      <c r="J49" s="55" t="s">
        <v>82</v>
      </c>
      <c r="K49" s="56">
        <v>36564</v>
      </c>
      <c r="M49" s="35"/>
      <c r="N49" s="35"/>
    </row>
    <row r="50" spans="1:15" ht="15" x14ac:dyDescent="0.2">
      <c r="A50" s="85" t="s">
        <v>54</v>
      </c>
      <c r="B50" s="63">
        <v>1009</v>
      </c>
      <c r="C50" s="37" t="s">
        <v>46</v>
      </c>
      <c r="D50" s="38">
        <f>10000+120000+405000</f>
        <v>535000</v>
      </c>
      <c r="E50" s="53">
        <f>2000+24600+89100</f>
        <v>115700</v>
      </c>
      <c r="F50" s="40">
        <v>2.2959999999999999E-3</v>
      </c>
      <c r="G50" s="57">
        <v>17258</v>
      </c>
      <c r="H50" s="31">
        <v>17258</v>
      </c>
      <c r="J50" s="86" t="s">
        <v>83</v>
      </c>
      <c r="K50" s="87" t="s">
        <v>84</v>
      </c>
      <c r="L50" s="88"/>
      <c r="M50" s="89" t="s">
        <v>85</v>
      </c>
      <c r="N50" s="89" t="s">
        <v>86</v>
      </c>
      <c r="O50" t="s">
        <v>87</v>
      </c>
    </row>
    <row r="51" spans="1:15" ht="15" x14ac:dyDescent="0.2">
      <c r="A51" s="85" t="s">
        <v>88</v>
      </c>
      <c r="B51" s="90">
        <v>1343</v>
      </c>
      <c r="C51" s="91" t="s">
        <v>21</v>
      </c>
      <c r="D51" s="38">
        <v>6381</v>
      </c>
      <c r="E51" s="53">
        <f>0.07*6381</f>
        <v>446.67</v>
      </c>
      <c r="F51" s="40">
        <v>1.0009000000000001E-2</v>
      </c>
      <c r="G51" s="57">
        <v>2127</v>
      </c>
      <c r="H51" s="31">
        <v>6381</v>
      </c>
      <c r="J51" s="92" t="s">
        <v>89</v>
      </c>
      <c r="K51" s="93" t="s">
        <v>90</v>
      </c>
      <c r="M51" s="35"/>
      <c r="N51" s="35"/>
    </row>
    <row r="52" spans="1:15" ht="15" x14ac:dyDescent="0.2">
      <c r="A52" s="85" t="s">
        <v>72</v>
      </c>
      <c r="B52" s="36">
        <v>1042</v>
      </c>
      <c r="C52" s="37" t="s">
        <v>39</v>
      </c>
      <c r="D52" s="38">
        <v>52000</v>
      </c>
      <c r="E52" s="53">
        <f>52000*0.21</f>
        <v>10920</v>
      </c>
      <c r="F52" s="40">
        <v>2.346E-3</v>
      </c>
      <c r="G52" s="57">
        <v>1677</v>
      </c>
      <c r="H52" s="31">
        <v>2000</v>
      </c>
      <c r="J52" s="86" t="s">
        <v>91</v>
      </c>
      <c r="K52" s="87" t="s">
        <v>84</v>
      </c>
      <c r="L52" s="88"/>
      <c r="M52" s="89" t="s">
        <v>92</v>
      </c>
      <c r="N52" s="89" t="s">
        <v>93</v>
      </c>
      <c r="O52" t="s">
        <v>94</v>
      </c>
    </row>
    <row r="53" spans="1:15" ht="15" x14ac:dyDescent="0.2">
      <c r="A53" s="6" t="s">
        <v>72</v>
      </c>
      <c r="B53" s="36">
        <v>1042</v>
      </c>
      <c r="C53" s="37" t="s">
        <v>46</v>
      </c>
      <c r="D53" s="38">
        <v>980</v>
      </c>
      <c r="E53" s="53">
        <v>350</v>
      </c>
      <c r="F53" s="40">
        <v>0.02</v>
      </c>
      <c r="G53" s="57">
        <v>980</v>
      </c>
      <c r="H53" s="41">
        <v>980</v>
      </c>
      <c r="J53" s="55" t="s">
        <v>95</v>
      </c>
      <c r="K53" s="56">
        <v>36594</v>
      </c>
      <c r="M53" s="35"/>
      <c r="N53" s="35"/>
    </row>
    <row r="54" spans="1:15" ht="15.75" x14ac:dyDescent="0.25">
      <c r="A54" s="94" t="s">
        <v>23</v>
      </c>
      <c r="B54" s="9">
        <v>1411</v>
      </c>
      <c r="C54" s="95" t="s">
        <v>21</v>
      </c>
      <c r="D54" s="38">
        <v>20000</v>
      </c>
      <c r="E54" s="53">
        <v>3200</v>
      </c>
      <c r="F54" s="40">
        <v>6.1399999999999996E-4</v>
      </c>
      <c r="G54" s="57">
        <v>20000</v>
      </c>
      <c r="H54" s="41">
        <v>667</v>
      </c>
      <c r="J54" s="96" t="s">
        <v>96</v>
      </c>
      <c r="K54" s="97"/>
      <c r="L54" s="88"/>
      <c r="M54" s="98">
        <v>36585</v>
      </c>
      <c r="N54" s="89" t="s">
        <v>97</v>
      </c>
    </row>
    <row r="55" spans="1:15" ht="15" x14ac:dyDescent="0.2">
      <c r="A55" s="6" t="s">
        <v>72</v>
      </c>
      <c r="B55" s="36">
        <v>1042</v>
      </c>
      <c r="C55" s="37" t="s">
        <v>52</v>
      </c>
      <c r="D55" s="38">
        <v>10000</v>
      </c>
      <c r="E55" s="53">
        <v>2000</v>
      </c>
      <c r="F55" s="40">
        <v>0.02</v>
      </c>
      <c r="G55" s="57">
        <v>10000</v>
      </c>
      <c r="H55" s="41">
        <v>10000</v>
      </c>
      <c r="I55" s="76"/>
      <c r="J55" s="55" t="s">
        <v>98</v>
      </c>
      <c r="K55" s="56">
        <v>36622</v>
      </c>
      <c r="M55" s="35"/>
      <c r="N55" s="35"/>
    </row>
    <row r="56" spans="1:15" ht="15.75" x14ac:dyDescent="0.25">
      <c r="A56" s="94" t="s">
        <v>66</v>
      </c>
      <c r="B56" s="9">
        <v>1438</v>
      </c>
      <c r="C56" s="95" t="s">
        <v>21</v>
      </c>
      <c r="D56" s="99">
        <v>310000</v>
      </c>
      <c r="E56" s="100">
        <v>80600</v>
      </c>
      <c r="F56" s="101">
        <v>2.8419999999999999E-3</v>
      </c>
      <c r="G56" s="102">
        <v>10333</v>
      </c>
      <c r="H56" s="103">
        <v>10000</v>
      </c>
      <c r="J56" s="96" t="s">
        <v>99</v>
      </c>
      <c r="K56" s="97"/>
      <c r="L56" s="88"/>
      <c r="M56" s="89" t="s">
        <v>100</v>
      </c>
      <c r="N56" s="89" t="s">
        <v>101</v>
      </c>
    </row>
    <row r="57" spans="1:15" ht="15.75" x14ac:dyDescent="0.25">
      <c r="A57" s="94" t="s">
        <v>54</v>
      </c>
      <c r="B57" s="9">
        <v>1009</v>
      </c>
      <c r="C57" s="95" t="s">
        <v>52</v>
      </c>
      <c r="D57" s="99">
        <v>310000</v>
      </c>
      <c r="E57" s="100">
        <v>72850</v>
      </c>
      <c r="F57" s="101">
        <v>3.852E-3</v>
      </c>
      <c r="G57" s="102">
        <v>10000</v>
      </c>
      <c r="H57" s="103">
        <v>10000</v>
      </c>
      <c r="J57" s="96" t="s">
        <v>102</v>
      </c>
      <c r="K57" s="97"/>
      <c r="L57" s="88"/>
      <c r="M57" s="89" t="s">
        <v>103</v>
      </c>
      <c r="N57" s="89" t="s">
        <v>101</v>
      </c>
    </row>
    <row r="58" spans="1:15" ht="15.75" x14ac:dyDescent="0.25">
      <c r="A58" s="94" t="s">
        <v>19</v>
      </c>
      <c r="B58" s="9">
        <v>1435</v>
      </c>
      <c r="C58" s="95" t="s">
        <v>21</v>
      </c>
      <c r="D58" s="99">
        <v>155000</v>
      </c>
      <c r="E58" s="100">
        <v>35650</v>
      </c>
      <c r="F58" s="101">
        <v>2.5140000000000002E-3</v>
      </c>
      <c r="G58" s="102">
        <v>5167</v>
      </c>
      <c r="H58" s="103">
        <v>5000</v>
      </c>
      <c r="J58" s="96" t="s">
        <v>99</v>
      </c>
      <c r="K58" s="97"/>
      <c r="L58" s="88"/>
      <c r="M58" s="89" t="s">
        <v>100</v>
      </c>
      <c r="N58" s="89" t="s">
        <v>101</v>
      </c>
    </row>
    <row r="59" spans="1:15" ht="15" x14ac:dyDescent="0.2">
      <c r="A59" s="6" t="s">
        <v>104</v>
      </c>
      <c r="B59" s="36">
        <v>1441</v>
      </c>
      <c r="C59" s="37" t="s">
        <v>21</v>
      </c>
      <c r="D59" s="38">
        <v>13494</v>
      </c>
      <c r="E59" s="53">
        <v>404.82</v>
      </c>
      <c r="F59" s="40">
        <v>0.01</v>
      </c>
      <c r="G59" s="57">
        <v>4498</v>
      </c>
      <c r="H59" s="41">
        <v>4498</v>
      </c>
      <c r="I59" s="76"/>
      <c r="J59" s="55" t="s">
        <v>105</v>
      </c>
      <c r="K59" s="56">
        <v>36622</v>
      </c>
      <c r="M59" s="35"/>
      <c r="N59" s="35"/>
    </row>
    <row r="60" spans="1:15" ht="15" x14ac:dyDescent="0.2">
      <c r="A60" s="6" t="s">
        <v>45</v>
      </c>
      <c r="B60" s="36">
        <v>1476</v>
      </c>
      <c r="C60" s="37" t="s">
        <v>21</v>
      </c>
      <c r="D60" s="38">
        <v>20000</v>
      </c>
      <c r="E60" s="77">
        <v>1050</v>
      </c>
      <c r="F60" s="40">
        <v>1.0500000000000001E-2</v>
      </c>
      <c r="G60" s="57">
        <v>20000</v>
      </c>
      <c r="H60" s="41">
        <v>20000</v>
      </c>
      <c r="I60" s="76"/>
      <c r="J60" s="104" t="s">
        <v>106</v>
      </c>
      <c r="K60" s="105">
        <v>36651</v>
      </c>
      <c r="L60" s="88"/>
      <c r="M60" s="98">
        <v>36642</v>
      </c>
      <c r="N60" s="98">
        <v>36637</v>
      </c>
    </row>
    <row r="61" spans="1:15" ht="15" x14ac:dyDescent="0.2">
      <c r="A61" s="6" t="s">
        <v>48</v>
      </c>
      <c r="B61" s="36">
        <v>1496</v>
      </c>
      <c r="C61" s="37" t="s">
        <v>21</v>
      </c>
      <c r="D61" s="38">
        <v>5000</v>
      </c>
      <c r="E61" s="77">
        <v>125</v>
      </c>
      <c r="F61" s="40">
        <v>2.5000000000000001E-2</v>
      </c>
      <c r="G61" s="57">
        <v>5000</v>
      </c>
      <c r="H61" s="41">
        <v>5000</v>
      </c>
      <c r="I61" s="76"/>
      <c r="J61" s="104" t="s">
        <v>85</v>
      </c>
      <c r="K61" s="105" t="s">
        <v>107</v>
      </c>
      <c r="L61" s="88"/>
      <c r="M61" s="98">
        <v>36650</v>
      </c>
      <c r="N61" s="98">
        <v>36651</v>
      </c>
    </row>
    <row r="62" spans="1:15" ht="15" x14ac:dyDescent="0.2">
      <c r="A62" s="6" t="s">
        <v>59</v>
      </c>
      <c r="B62" s="36">
        <v>1288</v>
      </c>
      <c r="C62" s="37" t="s">
        <v>39</v>
      </c>
      <c r="D62" s="38">
        <v>1000000</v>
      </c>
      <c r="E62" s="77">
        <v>47500</v>
      </c>
      <c r="F62" s="40">
        <v>4.7500000000000001E-2</v>
      </c>
      <c r="G62" s="57">
        <v>33333</v>
      </c>
      <c r="H62" s="41">
        <v>100000</v>
      </c>
      <c r="I62" s="76"/>
      <c r="J62" s="104" t="s">
        <v>108</v>
      </c>
      <c r="K62" s="105">
        <v>36747</v>
      </c>
      <c r="L62" s="88"/>
      <c r="M62" s="89" t="s">
        <v>109</v>
      </c>
      <c r="N62" s="89" t="s">
        <v>110</v>
      </c>
      <c r="O62" t="s">
        <v>111</v>
      </c>
    </row>
    <row r="63" spans="1:15" ht="15" x14ac:dyDescent="0.2">
      <c r="A63" s="6" t="s">
        <v>112</v>
      </c>
      <c r="B63" s="36">
        <v>1521</v>
      </c>
      <c r="C63" s="37" t="s">
        <v>21</v>
      </c>
      <c r="D63" s="38">
        <v>1000000</v>
      </c>
      <c r="E63" s="77">
        <f>40000+866+99.2+262+200+345.42+140+1620+1663.52</f>
        <v>45196.139999999992</v>
      </c>
      <c r="F63" s="40">
        <v>0.04</v>
      </c>
      <c r="G63" s="57">
        <v>33333</v>
      </c>
      <c r="H63" s="41">
        <v>100000</v>
      </c>
      <c r="I63" s="76"/>
      <c r="J63" s="104" t="s">
        <v>108</v>
      </c>
      <c r="K63" s="105">
        <v>36747</v>
      </c>
      <c r="L63" s="88"/>
      <c r="M63" s="89" t="s">
        <v>109</v>
      </c>
      <c r="N63" s="89" t="s">
        <v>110</v>
      </c>
      <c r="O63" t="s">
        <v>111</v>
      </c>
    </row>
    <row r="64" spans="1:15" ht="15" x14ac:dyDescent="0.2">
      <c r="A64" s="6" t="s">
        <v>19</v>
      </c>
      <c r="B64" s="36">
        <v>1435</v>
      </c>
      <c r="C64" s="37" t="s">
        <v>39</v>
      </c>
      <c r="D64" s="38">
        <v>1892</v>
      </c>
      <c r="E64" s="77">
        <v>113</v>
      </c>
      <c r="F64" s="40">
        <v>0.05</v>
      </c>
      <c r="G64" s="57">
        <v>946</v>
      </c>
      <c r="H64" s="41">
        <v>946</v>
      </c>
      <c r="I64" s="76"/>
      <c r="J64" s="104" t="s">
        <v>113</v>
      </c>
      <c r="K64" s="105">
        <v>36714</v>
      </c>
      <c r="L64" s="106"/>
      <c r="M64" s="107">
        <v>36678</v>
      </c>
      <c r="N64" s="107">
        <v>36693</v>
      </c>
    </row>
    <row r="65" spans="1:22" ht="15" x14ac:dyDescent="0.2">
      <c r="A65" s="6" t="s">
        <v>112</v>
      </c>
      <c r="B65" s="36">
        <v>1521</v>
      </c>
      <c r="C65" s="37" t="s">
        <v>39</v>
      </c>
      <c r="D65" s="38">
        <v>10000</v>
      </c>
      <c r="E65" s="77">
        <v>400</v>
      </c>
      <c r="F65" s="40">
        <v>3.5000000000000003E-2</v>
      </c>
      <c r="G65" s="57">
        <v>10000</v>
      </c>
      <c r="H65" s="41">
        <v>10000</v>
      </c>
      <c r="I65" s="76"/>
      <c r="J65" s="104" t="s">
        <v>113</v>
      </c>
      <c r="K65" s="105">
        <v>36714</v>
      </c>
      <c r="L65" s="88"/>
      <c r="M65" s="98">
        <v>36678</v>
      </c>
      <c r="N65" s="89" t="s">
        <v>114</v>
      </c>
      <c r="O65" t="s">
        <v>115</v>
      </c>
    </row>
    <row r="66" spans="1:22" ht="15.75" x14ac:dyDescent="0.25">
      <c r="A66" s="94" t="s">
        <v>78</v>
      </c>
      <c r="B66" s="9">
        <v>1545</v>
      </c>
      <c r="C66" s="95" t="s">
        <v>21</v>
      </c>
      <c r="D66" s="99">
        <v>310000</v>
      </c>
      <c r="E66" s="108">
        <v>52700</v>
      </c>
      <c r="F66" s="101">
        <v>1.3940000000000001E-3</v>
      </c>
      <c r="G66" s="102">
        <v>10000</v>
      </c>
      <c r="H66" s="103">
        <v>10000</v>
      </c>
      <c r="I66" s="2"/>
      <c r="J66" s="96" t="s">
        <v>116</v>
      </c>
      <c r="K66" s="87"/>
      <c r="L66" s="88"/>
      <c r="M66" s="89" t="s">
        <v>117</v>
      </c>
      <c r="N66" s="89" t="s">
        <v>101</v>
      </c>
    </row>
    <row r="67" spans="1:22" ht="15" x14ac:dyDescent="0.2">
      <c r="A67" s="6" t="s">
        <v>78</v>
      </c>
      <c r="B67" s="36">
        <v>1545</v>
      </c>
      <c r="C67" s="37" t="s">
        <v>39</v>
      </c>
      <c r="D67" s="38">
        <v>310000</v>
      </c>
      <c r="E67" s="77">
        <v>26350</v>
      </c>
      <c r="F67" s="40">
        <v>9.2400000000000002E-4</v>
      </c>
      <c r="G67" s="57">
        <v>10000</v>
      </c>
      <c r="H67" s="41">
        <v>10000</v>
      </c>
      <c r="I67" s="76"/>
      <c r="J67" s="104" t="s">
        <v>118</v>
      </c>
      <c r="K67" s="105">
        <v>36747</v>
      </c>
      <c r="L67" s="88"/>
      <c r="M67" s="89" t="s">
        <v>103</v>
      </c>
      <c r="N67" s="89" t="s">
        <v>110</v>
      </c>
    </row>
    <row r="68" spans="1:22" ht="15" x14ac:dyDescent="0.2">
      <c r="A68" s="6" t="s">
        <v>45</v>
      </c>
      <c r="B68" s="36">
        <v>1476</v>
      </c>
      <c r="C68" s="37" t="s">
        <v>39</v>
      </c>
      <c r="D68" s="38">
        <v>155000</v>
      </c>
      <c r="E68" s="77">
        <v>13950</v>
      </c>
      <c r="F68" s="40">
        <v>9.7799999999999992E-4</v>
      </c>
      <c r="G68" s="57">
        <v>5000</v>
      </c>
      <c r="H68" s="41">
        <v>5000</v>
      </c>
      <c r="I68" s="76"/>
      <c r="J68" s="104" t="s">
        <v>118</v>
      </c>
      <c r="K68" s="105">
        <v>36747</v>
      </c>
      <c r="L68" s="88"/>
      <c r="M68" s="89" t="s">
        <v>103</v>
      </c>
      <c r="N68" s="89" t="s">
        <v>110</v>
      </c>
    </row>
    <row r="69" spans="1:22" ht="15" x14ac:dyDescent="0.2">
      <c r="A69" s="6" t="s">
        <v>45</v>
      </c>
      <c r="B69" s="36">
        <v>1007</v>
      </c>
      <c r="C69" s="37" t="s">
        <v>46</v>
      </c>
      <c r="D69" s="38">
        <v>3300</v>
      </c>
      <c r="E69" s="77">
        <v>66</v>
      </c>
      <c r="F69" s="40">
        <v>0.02</v>
      </c>
      <c r="G69" s="57">
        <v>3300</v>
      </c>
      <c r="H69" s="41">
        <v>3300</v>
      </c>
      <c r="I69" s="76"/>
      <c r="J69" s="104" t="s">
        <v>113</v>
      </c>
      <c r="K69" s="105">
        <v>36714</v>
      </c>
      <c r="L69" s="88"/>
      <c r="M69" s="98">
        <v>36684</v>
      </c>
      <c r="N69" s="98">
        <v>36685</v>
      </c>
    </row>
    <row r="70" spans="1:22" ht="15.75" thickBot="1" x14ac:dyDescent="0.25">
      <c r="A70" s="109" t="s">
        <v>45</v>
      </c>
      <c r="B70" s="110">
        <v>1007</v>
      </c>
      <c r="C70" s="111" t="s">
        <v>52</v>
      </c>
      <c r="D70" s="112">
        <v>170000</v>
      </c>
      <c r="E70" s="113">
        <v>12750</v>
      </c>
      <c r="F70" s="114">
        <v>1.364E-3</v>
      </c>
      <c r="G70" s="115">
        <v>5483</v>
      </c>
      <c r="H70" s="116">
        <v>10000</v>
      </c>
      <c r="I70" s="117"/>
      <c r="J70" s="118" t="s">
        <v>119</v>
      </c>
      <c r="K70" s="119">
        <v>36714</v>
      </c>
      <c r="L70" s="120"/>
      <c r="M70" s="121" t="s">
        <v>117</v>
      </c>
      <c r="N70" s="121" t="s">
        <v>120</v>
      </c>
      <c r="O70" s="122"/>
      <c r="P70" s="122"/>
      <c r="Q70" s="122"/>
      <c r="R70" s="122"/>
      <c r="S70" s="122"/>
      <c r="T70" s="122"/>
      <c r="U70" s="122"/>
      <c r="V70" s="123"/>
    </row>
    <row r="71" spans="1:22" ht="16.5" thickTop="1" x14ac:dyDescent="0.25">
      <c r="A71" s="124" t="s">
        <v>121</v>
      </c>
      <c r="B71" s="125">
        <v>1596</v>
      </c>
      <c r="C71" s="126" t="s">
        <v>21</v>
      </c>
      <c r="D71" s="127">
        <v>920000</v>
      </c>
      <c r="E71" s="128">
        <v>115000</v>
      </c>
      <c r="F71" s="129">
        <v>1.366E-3</v>
      </c>
      <c r="G71" s="130">
        <v>30000</v>
      </c>
      <c r="H71" s="130">
        <v>29677</v>
      </c>
      <c r="I71" s="131"/>
      <c r="J71" s="132" t="s">
        <v>122</v>
      </c>
      <c r="K71" s="133"/>
      <c r="L71" s="134"/>
      <c r="M71" s="135" t="s">
        <v>123</v>
      </c>
      <c r="N71" s="135" t="s">
        <v>101</v>
      </c>
      <c r="O71" s="123"/>
      <c r="P71" s="123"/>
      <c r="Q71" s="123"/>
      <c r="R71" s="123"/>
      <c r="S71" s="123"/>
      <c r="T71" s="123"/>
      <c r="U71" s="123"/>
      <c r="V71" s="123"/>
    </row>
    <row r="72" spans="1:22" ht="15.75" x14ac:dyDescent="0.25">
      <c r="A72" s="124" t="s">
        <v>124</v>
      </c>
      <c r="B72" s="125">
        <v>1600</v>
      </c>
      <c r="C72" s="126" t="s">
        <v>21</v>
      </c>
      <c r="D72" s="127">
        <v>300000</v>
      </c>
      <c r="E72" s="128">
        <v>45000</v>
      </c>
      <c r="F72" s="129">
        <v>1.639E-3</v>
      </c>
      <c r="G72" s="130">
        <v>10000</v>
      </c>
      <c r="H72" s="130">
        <v>9677</v>
      </c>
      <c r="I72" s="131"/>
      <c r="J72" s="132" t="s">
        <v>125</v>
      </c>
      <c r="K72" s="133"/>
      <c r="L72" s="134"/>
      <c r="M72" s="135" t="s">
        <v>126</v>
      </c>
      <c r="N72" s="135" t="s">
        <v>101</v>
      </c>
      <c r="O72" s="123"/>
      <c r="P72" s="123"/>
      <c r="Q72" s="123"/>
      <c r="R72" s="123"/>
      <c r="S72" s="123"/>
      <c r="T72" s="123"/>
      <c r="U72" s="123"/>
      <c r="V72" s="123"/>
    </row>
    <row r="73" spans="1:22" ht="15" x14ac:dyDescent="0.2">
      <c r="A73" s="25" t="s">
        <v>66</v>
      </c>
      <c r="B73" s="26">
        <v>1438</v>
      </c>
      <c r="C73" s="27" t="s">
        <v>39</v>
      </c>
      <c r="D73" s="28">
        <v>155000</v>
      </c>
      <c r="E73" s="136">
        <f>186000+2325</f>
        <v>188325</v>
      </c>
      <c r="F73" s="137">
        <v>3.2880000000000001E-3</v>
      </c>
      <c r="G73" s="31">
        <v>5000</v>
      </c>
      <c r="H73" s="31">
        <v>5000</v>
      </c>
      <c r="I73" s="138"/>
      <c r="J73" s="139" t="s">
        <v>127</v>
      </c>
      <c r="K73" s="140">
        <v>36747</v>
      </c>
      <c r="L73" s="134"/>
      <c r="M73" s="135" t="s">
        <v>128</v>
      </c>
      <c r="N73" s="135" t="s">
        <v>110</v>
      </c>
      <c r="O73" s="123"/>
      <c r="P73" s="123"/>
      <c r="Q73" s="123"/>
      <c r="R73" s="123"/>
      <c r="S73" s="123"/>
      <c r="T73" s="123"/>
      <c r="U73" s="123"/>
      <c r="V73" s="123"/>
    </row>
    <row r="74" spans="1:22" ht="15" x14ac:dyDescent="0.2">
      <c r="A74" s="25" t="s">
        <v>129</v>
      </c>
      <c r="B74" s="26">
        <v>1631</v>
      </c>
      <c r="C74" s="27" t="s">
        <v>21</v>
      </c>
      <c r="D74" s="28">
        <v>2000</v>
      </c>
      <c r="E74" s="136">
        <v>60</v>
      </c>
      <c r="F74" s="137">
        <v>0.03</v>
      </c>
      <c r="G74" s="31">
        <v>2000</v>
      </c>
      <c r="H74" s="31">
        <v>2000</v>
      </c>
      <c r="I74" s="138"/>
      <c r="J74" s="139" t="s">
        <v>130</v>
      </c>
      <c r="K74" s="140">
        <v>36747</v>
      </c>
      <c r="L74" s="134"/>
      <c r="M74" s="135"/>
      <c r="N74" s="135"/>
      <c r="O74" s="123"/>
      <c r="P74" s="123"/>
      <c r="Q74" s="123"/>
      <c r="R74" s="123"/>
      <c r="S74" s="123"/>
      <c r="T74" s="123"/>
      <c r="U74" s="123"/>
      <c r="V74" s="123"/>
    </row>
    <row r="75" spans="1:22" ht="15" x14ac:dyDescent="0.2">
      <c r="A75" s="25" t="s">
        <v>131</v>
      </c>
      <c r="B75" s="26">
        <v>1641</v>
      </c>
      <c r="C75" s="27" t="s">
        <v>21</v>
      </c>
      <c r="D75" s="28">
        <v>20000</v>
      </c>
      <c r="E75" s="136">
        <v>700</v>
      </c>
      <c r="F75" s="137">
        <v>0.02</v>
      </c>
      <c r="G75" s="31">
        <v>10000</v>
      </c>
      <c r="H75" s="31">
        <v>30000</v>
      </c>
      <c r="I75" s="138"/>
      <c r="J75" s="139" t="s">
        <v>130</v>
      </c>
      <c r="K75" s="140">
        <v>36747</v>
      </c>
      <c r="L75" s="134"/>
      <c r="M75" s="135"/>
      <c r="N75" s="135"/>
      <c r="O75" s="123"/>
      <c r="P75" s="123"/>
      <c r="Q75" s="123"/>
      <c r="R75" s="123"/>
      <c r="S75" s="123"/>
      <c r="T75" s="123"/>
      <c r="U75" s="123"/>
      <c r="V75" s="123"/>
    </row>
    <row r="76" spans="1:22" ht="15.75" x14ac:dyDescent="0.25">
      <c r="A76" s="124" t="s">
        <v>132</v>
      </c>
      <c r="B76" s="125">
        <v>1678</v>
      </c>
      <c r="C76" s="126" t="s">
        <v>21</v>
      </c>
      <c r="D76" s="127">
        <v>5844</v>
      </c>
      <c r="E76" s="128">
        <v>58.44</v>
      </c>
      <c r="F76" s="129">
        <v>5.8699999999999996E-4</v>
      </c>
      <c r="G76" s="130">
        <v>1948</v>
      </c>
      <c r="H76" s="130">
        <v>189</v>
      </c>
      <c r="I76" s="131"/>
      <c r="J76" s="132" t="s">
        <v>133</v>
      </c>
      <c r="K76" s="133"/>
      <c r="L76" s="134"/>
      <c r="M76" s="135"/>
      <c r="N76" s="135"/>
      <c r="O76" s="123"/>
      <c r="P76" s="123"/>
      <c r="Q76" s="123"/>
      <c r="R76" s="123"/>
      <c r="S76" s="123"/>
      <c r="T76" s="123"/>
      <c r="U76" s="123"/>
      <c r="V76" s="123"/>
    </row>
    <row r="77" spans="1:22" ht="15.75" x14ac:dyDescent="0.25">
      <c r="A77" s="124" t="s">
        <v>78</v>
      </c>
      <c r="B77" s="125">
        <v>1545</v>
      </c>
      <c r="C77" s="126" t="s">
        <v>46</v>
      </c>
      <c r="D77" s="127">
        <v>310000</v>
      </c>
      <c r="E77" s="128">
        <v>65100</v>
      </c>
      <c r="F77" s="129">
        <v>1.75E-3</v>
      </c>
      <c r="G77" s="130">
        <v>10000</v>
      </c>
      <c r="H77" s="130">
        <v>10000</v>
      </c>
      <c r="I77" s="131"/>
      <c r="J77" s="132" t="s">
        <v>134</v>
      </c>
      <c r="K77" s="133"/>
      <c r="L77" s="134"/>
      <c r="M77" s="135"/>
      <c r="N77" s="135"/>
      <c r="O77" s="123"/>
      <c r="P77" s="123"/>
      <c r="Q77" s="123"/>
      <c r="R77" s="123"/>
      <c r="S77" s="123"/>
      <c r="T77" s="123"/>
      <c r="U77" s="123"/>
      <c r="V77" s="123"/>
    </row>
    <row r="78" spans="1:22" ht="15.75" x14ac:dyDescent="0.25">
      <c r="A78" s="94" t="s">
        <v>124</v>
      </c>
      <c r="B78" s="9">
        <v>1600</v>
      </c>
      <c r="C78" s="95" t="s">
        <v>39</v>
      </c>
      <c r="D78" s="99">
        <v>310000</v>
      </c>
      <c r="E78" s="108">
        <v>68200</v>
      </c>
      <c r="F78" s="101">
        <v>1.82E-3</v>
      </c>
      <c r="G78" s="141">
        <v>10000</v>
      </c>
      <c r="H78" s="142">
        <v>10000</v>
      </c>
      <c r="I78" s="2"/>
      <c r="J78" s="132" t="s">
        <v>134</v>
      </c>
      <c r="K78" s="133"/>
      <c r="L78" s="134"/>
      <c r="M78" s="135"/>
      <c r="N78" s="135"/>
    </row>
    <row r="79" spans="1:22" ht="15.75" x14ac:dyDescent="0.25">
      <c r="A79" s="124" t="s">
        <v>132</v>
      </c>
      <c r="B79" s="125">
        <v>1678</v>
      </c>
      <c r="C79" s="126" t="s">
        <v>39</v>
      </c>
      <c r="D79" s="99">
        <v>40000</v>
      </c>
      <c r="E79" s="108">
        <f>300+136+55+100+100</f>
        <v>691</v>
      </c>
      <c r="F79" s="101">
        <v>2.5000000000000001E-4</v>
      </c>
      <c r="G79" s="141">
        <v>10000</v>
      </c>
      <c r="H79" s="142">
        <v>1000</v>
      </c>
      <c r="I79" s="2"/>
      <c r="J79" s="132" t="s">
        <v>135</v>
      </c>
      <c r="K79" s="133"/>
      <c r="L79" s="134"/>
      <c r="M79" s="135"/>
      <c r="N79" s="135"/>
    </row>
    <row r="80" spans="1:22" ht="15.75" x14ac:dyDescent="0.25">
      <c r="A80" s="124" t="s">
        <v>132</v>
      </c>
      <c r="B80" s="125">
        <v>1678</v>
      </c>
      <c r="C80" s="95" t="s">
        <v>46</v>
      </c>
      <c r="D80" s="99">
        <v>205000</v>
      </c>
      <c r="E80" s="108">
        <f>2000+50</f>
        <v>2050</v>
      </c>
      <c r="F80" s="101"/>
      <c r="G80" s="141"/>
      <c r="H80" s="142"/>
      <c r="I80" s="2"/>
      <c r="J80" s="132" t="s">
        <v>136</v>
      </c>
      <c r="K80" s="133"/>
      <c r="L80" s="134"/>
      <c r="M80" s="135"/>
      <c r="N80" s="135"/>
    </row>
    <row r="81" spans="1:14" ht="15.75" x14ac:dyDescent="0.25">
      <c r="F81" s="101"/>
      <c r="G81" s="141"/>
      <c r="H81" s="142"/>
      <c r="I81" s="2"/>
      <c r="J81" s="132"/>
      <c r="K81" s="133"/>
      <c r="L81" s="134"/>
      <c r="M81" s="135"/>
      <c r="N81" s="135"/>
    </row>
    <row r="82" spans="1:14" ht="15.75" x14ac:dyDescent="0.25">
      <c r="A82" s="94"/>
      <c r="B82" s="36"/>
      <c r="C82" s="37"/>
      <c r="D82" s="38"/>
      <c r="E82" s="77"/>
      <c r="F82" s="40"/>
      <c r="G82" s="143"/>
      <c r="H82" s="144"/>
      <c r="J82" s="145"/>
      <c r="K82" s="79"/>
    </row>
    <row r="83" spans="1:14" ht="15" x14ac:dyDescent="0.2">
      <c r="A83" s="6"/>
      <c r="B83" s="6"/>
      <c r="C83" s="8"/>
      <c r="D83" s="38"/>
      <c r="E83" s="77"/>
      <c r="F83" s="146"/>
      <c r="G83" s="144"/>
      <c r="H83" s="144"/>
      <c r="J83" s="4"/>
      <c r="K83" s="79"/>
    </row>
    <row r="84" spans="1:14" ht="15" x14ac:dyDescent="0.2">
      <c r="A84" s="6" t="s">
        <v>137</v>
      </c>
      <c r="B84" s="6"/>
      <c r="C84" s="8"/>
      <c r="D84" s="38"/>
      <c r="E84" s="77"/>
      <c r="F84" s="146"/>
      <c r="G84" s="144"/>
      <c r="H84" s="144"/>
      <c r="J84" s="4"/>
      <c r="K84" s="79"/>
    </row>
    <row r="85" spans="1:14" ht="15" x14ac:dyDescent="0.2">
      <c r="A85" s="6" t="s">
        <v>138</v>
      </c>
      <c r="B85" s="6"/>
      <c r="C85" s="8"/>
      <c r="D85" s="38"/>
      <c r="E85" s="77"/>
      <c r="F85" s="146"/>
      <c r="G85" s="144"/>
      <c r="H85" s="147"/>
      <c r="J85" s="4"/>
      <c r="K85" s="79"/>
    </row>
    <row r="86" spans="1:14" ht="15" x14ac:dyDescent="0.2">
      <c r="A86" s="6" t="s">
        <v>139</v>
      </c>
      <c r="B86" s="6"/>
      <c r="C86" s="8"/>
      <c r="D86" s="38"/>
      <c r="E86" s="77"/>
      <c r="F86" s="146"/>
      <c r="G86" s="144"/>
      <c r="H86" s="147"/>
      <c r="J86" s="4"/>
      <c r="K86" s="79"/>
    </row>
    <row r="87" spans="1:14" ht="15" x14ac:dyDescent="0.2">
      <c r="A87" s="6" t="s">
        <v>140</v>
      </c>
      <c r="B87" s="6"/>
      <c r="C87" s="8"/>
      <c r="D87" s="38"/>
      <c r="E87" s="77"/>
      <c r="F87" s="146"/>
      <c r="G87" s="144"/>
      <c r="H87" s="147"/>
      <c r="J87" s="4"/>
      <c r="K87" s="79"/>
    </row>
    <row r="88" spans="1:14" ht="15" x14ac:dyDescent="0.2">
      <c r="A88" s="6"/>
      <c r="B88" s="6"/>
      <c r="C88" s="8"/>
      <c r="D88" s="38"/>
      <c r="E88" s="77"/>
      <c r="F88" s="146"/>
      <c r="G88" s="144"/>
      <c r="H88" s="147"/>
      <c r="J88" s="4"/>
      <c r="K88" s="79"/>
    </row>
    <row r="89" spans="1:14" ht="15" x14ac:dyDescent="0.2">
      <c r="A89" s="6"/>
      <c r="B89" s="6"/>
      <c r="C89" s="8"/>
      <c r="D89" s="38"/>
      <c r="E89" s="77"/>
      <c r="F89" s="146"/>
      <c r="G89" s="144"/>
      <c r="H89" s="147"/>
      <c r="J89" s="4"/>
      <c r="K89" s="79"/>
    </row>
    <row r="90" spans="1:14" ht="15" x14ac:dyDescent="0.2">
      <c r="A90" s="6"/>
      <c r="B90" s="6"/>
      <c r="C90" s="8"/>
      <c r="D90" s="38"/>
      <c r="E90" s="77"/>
      <c r="F90" s="146"/>
      <c r="G90" s="144"/>
      <c r="H90" s="147"/>
      <c r="J90" s="4"/>
      <c r="K90" s="79"/>
    </row>
    <row r="91" spans="1:14" ht="15" x14ac:dyDescent="0.2">
      <c r="A91" s="6"/>
      <c r="B91" s="6"/>
      <c r="C91" s="8"/>
      <c r="D91" s="38"/>
      <c r="E91" s="77"/>
      <c r="F91" s="146"/>
      <c r="G91" s="144"/>
      <c r="H91" s="147"/>
      <c r="J91" s="4"/>
      <c r="K91" s="79"/>
    </row>
    <row r="92" spans="1:14" ht="15" x14ac:dyDescent="0.2">
      <c r="A92" s="6"/>
      <c r="B92" s="6"/>
      <c r="C92" s="8"/>
      <c r="D92" s="38"/>
      <c r="E92" s="77"/>
      <c r="F92" s="146"/>
      <c r="G92" s="144"/>
      <c r="H92" s="147"/>
      <c r="J92" s="4"/>
      <c r="K92" s="79"/>
    </row>
    <row r="93" spans="1:14" ht="15" x14ac:dyDescent="0.2">
      <c r="A93" s="6"/>
      <c r="B93" s="6"/>
      <c r="C93" s="8"/>
      <c r="D93" s="38"/>
      <c r="E93" s="77"/>
      <c r="F93" s="146"/>
      <c r="G93" s="144"/>
      <c r="H93" s="147"/>
      <c r="J93" s="4"/>
      <c r="K93" s="79"/>
    </row>
    <row r="94" spans="1:14" ht="15" x14ac:dyDescent="0.2">
      <c r="A94" s="6"/>
      <c r="B94" s="6"/>
      <c r="C94" s="8"/>
      <c r="D94" s="38"/>
      <c r="E94" s="77"/>
      <c r="F94" s="146"/>
      <c r="G94" s="144"/>
      <c r="H94" s="147"/>
      <c r="J94" s="4"/>
      <c r="K94" s="79"/>
    </row>
    <row r="95" spans="1:14" ht="15" x14ac:dyDescent="0.2">
      <c r="A95" s="6"/>
      <c r="B95" s="6"/>
      <c r="C95" s="8"/>
      <c r="D95" s="38"/>
      <c r="E95" s="77"/>
      <c r="F95" s="146"/>
      <c r="G95" s="144"/>
      <c r="H95" s="147"/>
      <c r="J95" s="4"/>
      <c r="K95" s="79"/>
    </row>
    <row r="96" spans="1:14" ht="15" x14ac:dyDescent="0.2">
      <c r="A96" s="6"/>
      <c r="B96" s="6"/>
      <c r="C96" s="8"/>
      <c r="D96" s="38"/>
      <c r="E96" s="77"/>
      <c r="F96" s="146"/>
      <c r="G96" s="144"/>
      <c r="H96" s="147"/>
      <c r="J96" s="4"/>
      <c r="K96" s="79"/>
    </row>
    <row r="97" spans="1:11" ht="15" x14ac:dyDescent="0.2">
      <c r="A97" s="6"/>
      <c r="B97" s="6"/>
      <c r="C97" s="8"/>
      <c r="D97" s="38"/>
      <c r="E97" s="77"/>
      <c r="F97" s="146"/>
      <c r="G97" s="144"/>
      <c r="H97" s="147"/>
      <c r="J97" s="4"/>
      <c r="K97" s="79"/>
    </row>
    <row r="98" spans="1:11" ht="15" x14ac:dyDescent="0.2">
      <c r="A98" s="6"/>
      <c r="B98" s="6"/>
      <c r="C98" s="8"/>
      <c r="D98" s="38"/>
      <c r="E98" s="77"/>
      <c r="F98" s="146"/>
      <c r="G98" s="144"/>
      <c r="H98" s="147"/>
      <c r="J98" s="4"/>
      <c r="K98" s="79"/>
    </row>
    <row r="99" spans="1:11" ht="15" x14ac:dyDescent="0.2">
      <c r="A99" s="6"/>
      <c r="B99" s="6"/>
      <c r="C99" s="8"/>
      <c r="D99" s="38"/>
      <c r="E99" s="77"/>
      <c r="F99" s="146"/>
      <c r="G99" s="144"/>
      <c r="H99" s="147"/>
      <c r="J99" s="4"/>
      <c r="K99" s="79"/>
    </row>
    <row r="100" spans="1:11" ht="15" x14ac:dyDescent="0.2">
      <c r="A100" s="6"/>
      <c r="B100" s="6"/>
      <c r="C100" s="8"/>
      <c r="D100" s="38"/>
      <c r="E100" s="77"/>
      <c r="F100" s="146"/>
      <c r="G100" s="144"/>
      <c r="H100" s="147"/>
      <c r="J100" s="4"/>
      <c r="K100" s="79"/>
    </row>
    <row r="101" spans="1:11" ht="15" x14ac:dyDescent="0.2">
      <c r="A101" s="6"/>
      <c r="B101" s="6"/>
      <c r="C101" s="8"/>
      <c r="D101" s="38"/>
      <c r="E101" s="77"/>
      <c r="F101" s="146"/>
      <c r="G101" s="144"/>
      <c r="H101" s="147"/>
      <c r="J101" s="4"/>
      <c r="K101" s="79"/>
    </row>
    <row r="102" spans="1:11" ht="15" x14ac:dyDescent="0.2">
      <c r="A102" s="6"/>
      <c r="B102" s="6"/>
      <c r="C102" s="8"/>
      <c r="D102" s="38"/>
      <c r="E102" s="77"/>
      <c r="F102" s="146"/>
      <c r="G102" s="144"/>
      <c r="H102" s="147"/>
      <c r="J102" s="4"/>
      <c r="K102" s="79"/>
    </row>
    <row r="103" spans="1:11" ht="15" x14ac:dyDescent="0.2">
      <c r="A103" s="6"/>
      <c r="B103" s="6"/>
      <c r="C103" s="8"/>
      <c r="D103" s="38"/>
      <c r="E103" s="77"/>
      <c r="F103" s="146"/>
      <c r="G103" s="144"/>
      <c r="H103" s="147"/>
      <c r="J103" s="4"/>
      <c r="K103" s="79"/>
    </row>
    <row r="104" spans="1:11" ht="15" x14ac:dyDescent="0.2">
      <c r="A104" s="6"/>
      <c r="B104" s="6"/>
      <c r="C104" s="8"/>
      <c r="D104" s="38"/>
      <c r="E104" s="77"/>
      <c r="F104" s="146"/>
      <c r="G104" s="144"/>
      <c r="H104" s="147"/>
      <c r="J104" s="4"/>
      <c r="K104" s="79"/>
    </row>
    <row r="105" spans="1:11" ht="15" x14ac:dyDescent="0.2">
      <c r="A105" s="6"/>
      <c r="B105" s="6"/>
      <c r="C105" s="8"/>
      <c r="D105" s="38"/>
      <c r="E105" s="77"/>
      <c r="F105" s="146"/>
      <c r="G105" s="144"/>
      <c r="H105" s="147"/>
      <c r="J105" s="4"/>
      <c r="K105" s="79"/>
    </row>
    <row r="106" spans="1:11" ht="15" x14ac:dyDescent="0.2">
      <c r="A106" s="6"/>
      <c r="B106" s="6"/>
      <c r="C106" s="8"/>
      <c r="D106" s="38"/>
      <c r="E106" s="77"/>
      <c r="F106" s="146"/>
      <c r="G106" s="144"/>
      <c r="H106" s="147"/>
      <c r="J106" s="4"/>
      <c r="K106" s="79"/>
    </row>
    <row r="107" spans="1:11" ht="15" x14ac:dyDescent="0.2">
      <c r="A107" s="6"/>
      <c r="B107" s="6"/>
      <c r="C107" s="8"/>
      <c r="D107" s="38"/>
      <c r="E107" s="77"/>
      <c r="F107" s="146"/>
      <c r="G107" s="144"/>
      <c r="H107" s="147"/>
      <c r="J107" s="4"/>
      <c r="K107" s="79"/>
    </row>
    <row r="108" spans="1:11" ht="15" x14ac:dyDescent="0.2">
      <c r="A108" s="6"/>
      <c r="B108" s="6"/>
      <c r="C108" s="8"/>
      <c r="D108" s="38"/>
      <c r="E108" s="77"/>
      <c r="F108" s="146"/>
      <c r="G108" s="144"/>
      <c r="H108" s="147"/>
      <c r="J108" s="4"/>
      <c r="K108" s="79"/>
    </row>
    <row r="109" spans="1:11" ht="15" x14ac:dyDescent="0.2">
      <c r="A109" s="6"/>
      <c r="B109" s="6"/>
      <c r="C109" s="8"/>
      <c r="D109" s="38"/>
      <c r="E109" s="77"/>
      <c r="F109" s="146"/>
      <c r="G109" s="144"/>
      <c r="H109" s="147"/>
      <c r="J109" s="4"/>
      <c r="K109" s="79"/>
    </row>
    <row r="110" spans="1:11" ht="15" x14ac:dyDescent="0.2">
      <c r="A110" s="6"/>
      <c r="B110" s="6"/>
      <c r="C110" s="8"/>
      <c r="D110" s="38"/>
      <c r="E110" s="77"/>
      <c r="F110" s="146"/>
      <c r="G110" s="144"/>
      <c r="H110" s="147"/>
      <c r="J110" s="4"/>
      <c r="K110" s="79"/>
    </row>
    <row r="111" spans="1:11" ht="15" x14ac:dyDescent="0.2">
      <c r="A111" s="6"/>
      <c r="B111" s="6"/>
      <c r="C111" s="8"/>
      <c r="D111" s="38"/>
      <c r="E111" s="77"/>
      <c r="F111" s="146"/>
      <c r="G111" s="144"/>
      <c r="H111" s="147"/>
      <c r="J111" s="4"/>
      <c r="K111" s="79"/>
    </row>
    <row r="112" spans="1:11" ht="15" x14ac:dyDescent="0.2">
      <c r="A112" s="6"/>
      <c r="B112" s="6"/>
      <c r="C112" s="8"/>
      <c r="D112" s="38"/>
      <c r="E112" s="77"/>
      <c r="F112" s="146"/>
      <c r="G112" s="144"/>
      <c r="H112" s="147"/>
      <c r="J112" s="4"/>
      <c r="K112" s="79"/>
    </row>
    <row r="113" spans="1:11" ht="15" x14ac:dyDescent="0.2">
      <c r="A113" s="6"/>
      <c r="B113" s="6"/>
      <c r="C113" s="8"/>
      <c r="D113" s="38"/>
      <c r="E113" s="77"/>
      <c r="F113" s="146"/>
      <c r="G113" s="144"/>
      <c r="H113" s="147"/>
      <c r="J113" s="4"/>
      <c r="K113" s="79"/>
    </row>
    <row r="114" spans="1:11" ht="15" x14ac:dyDescent="0.2">
      <c r="A114" s="6"/>
      <c r="B114" s="6"/>
      <c r="C114" s="8"/>
      <c r="D114" s="38"/>
      <c r="E114" s="77"/>
      <c r="F114" s="146"/>
      <c r="G114" s="144"/>
      <c r="H114" s="147"/>
      <c r="J114" s="4"/>
      <c r="K114" s="79"/>
    </row>
    <row r="115" spans="1:11" ht="15" x14ac:dyDescent="0.2">
      <c r="A115" s="6"/>
      <c r="B115" s="6"/>
      <c r="C115" s="8"/>
      <c r="D115" s="38"/>
      <c r="E115" s="77"/>
      <c r="F115" s="146"/>
      <c r="G115" s="144"/>
      <c r="H115" s="148"/>
      <c r="J115" s="4"/>
      <c r="K115" s="79"/>
    </row>
    <row r="116" spans="1:11" ht="15" x14ac:dyDescent="0.2">
      <c r="A116" s="6"/>
      <c r="B116" s="6"/>
      <c r="C116" s="8"/>
      <c r="D116" s="38"/>
      <c r="E116" s="77"/>
      <c r="F116" s="146"/>
      <c r="G116" s="144"/>
      <c r="H116" s="148"/>
      <c r="J116" s="4"/>
      <c r="K116" s="79"/>
    </row>
    <row r="117" spans="1:11" ht="15" x14ac:dyDescent="0.2">
      <c r="A117" s="6"/>
      <c r="B117" s="6"/>
      <c r="C117" s="8"/>
      <c r="D117" s="38"/>
      <c r="E117" s="77"/>
      <c r="F117" s="146"/>
      <c r="G117" s="144"/>
      <c r="H117" s="148"/>
      <c r="J117" s="4"/>
      <c r="K117" s="79"/>
    </row>
    <row r="118" spans="1:11" ht="15" x14ac:dyDescent="0.2">
      <c r="A118" s="6"/>
      <c r="B118" s="6"/>
      <c r="C118" s="8"/>
      <c r="D118" s="38"/>
      <c r="E118" s="77"/>
      <c r="F118" s="146"/>
      <c r="G118" s="144"/>
      <c r="H118" s="148"/>
      <c r="J118" s="4"/>
      <c r="K118" s="79"/>
    </row>
    <row r="119" spans="1:11" ht="15" x14ac:dyDescent="0.2">
      <c r="A119" s="6"/>
      <c r="B119" s="6"/>
      <c r="C119" s="8"/>
      <c r="D119" s="38"/>
      <c r="E119" s="77"/>
      <c r="F119" s="146"/>
      <c r="G119" s="144"/>
      <c r="H119" s="148"/>
      <c r="J119" s="4"/>
      <c r="K119" s="79"/>
    </row>
    <row r="120" spans="1:11" ht="15" x14ac:dyDescent="0.2">
      <c r="A120" s="6"/>
      <c r="B120" s="6"/>
      <c r="C120" s="8"/>
      <c r="D120" s="38"/>
      <c r="E120" s="77"/>
      <c r="F120" s="146"/>
      <c r="G120" s="144"/>
      <c r="H120" s="148"/>
      <c r="J120" s="4"/>
      <c r="K120" s="79"/>
    </row>
    <row r="121" spans="1:11" ht="15" x14ac:dyDescent="0.2">
      <c r="A121" s="6"/>
      <c r="B121" s="6"/>
      <c r="C121" s="8"/>
      <c r="D121" s="38"/>
      <c r="E121" s="77"/>
      <c r="F121" s="146"/>
      <c r="G121" s="144"/>
      <c r="H121" s="148"/>
      <c r="J121" s="4"/>
      <c r="K121" s="79"/>
    </row>
    <row r="122" spans="1:11" ht="15" x14ac:dyDescent="0.2">
      <c r="A122" s="6"/>
      <c r="B122" s="6"/>
      <c r="C122" s="8"/>
      <c r="D122" s="38"/>
      <c r="E122" s="77"/>
      <c r="F122" s="146"/>
      <c r="G122" s="144"/>
      <c r="H122" s="148"/>
      <c r="J122" s="4"/>
      <c r="K122" s="79"/>
    </row>
    <row r="123" spans="1:11" ht="15" x14ac:dyDescent="0.2">
      <c r="A123" s="6"/>
      <c r="B123" s="6"/>
      <c r="C123" s="8"/>
      <c r="D123" s="38"/>
      <c r="E123" s="77"/>
      <c r="F123" s="146"/>
      <c r="G123" s="144"/>
      <c r="H123" s="148"/>
      <c r="J123" s="4"/>
      <c r="K123" s="79"/>
    </row>
    <row r="124" spans="1:11" ht="15" x14ac:dyDescent="0.2">
      <c r="A124" s="6"/>
      <c r="B124" s="6"/>
      <c r="C124" s="8"/>
      <c r="D124" s="38"/>
      <c r="E124" s="77"/>
      <c r="F124" s="146"/>
      <c r="G124" s="144"/>
      <c r="H124" s="148"/>
      <c r="J124" s="4"/>
      <c r="K124" s="79"/>
    </row>
    <row r="125" spans="1:11" ht="15" x14ac:dyDescent="0.2">
      <c r="A125" s="6"/>
      <c r="B125" s="6"/>
      <c r="C125" s="8"/>
      <c r="D125" s="38"/>
      <c r="E125" s="77"/>
      <c r="F125" s="146"/>
      <c r="G125" s="144"/>
      <c r="H125" s="148"/>
      <c r="J125" s="4"/>
      <c r="K125" s="79"/>
    </row>
    <row r="126" spans="1:11" ht="15" x14ac:dyDescent="0.2">
      <c r="A126" s="6"/>
      <c r="B126" s="6"/>
      <c r="C126" s="8"/>
      <c r="D126" s="38"/>
      <c r="E126" s="77"/>
      <c r="F126" s="146"/>
      <c r="G126" s="144"/>
      <c r="H126" s="148"/>
      <c r="J126" s="4"/>
      <c r="K126" s="79"/>
    </row>
    <row r="127" spans="1:11" ht="15" x14ac:dyDescent="0.2">
      <c r="A127" s="6"/>
      <c r="B127" s="6"/>
      <c r="C127" s="8"/>
      <c r="D127" s="38"/>
      <c r="E127" s="77"/>
      <c r="F127" s="146"/>
      <c r="G127" s="147"/>
      <c r="H127" s="148"/>
      <c r="J127" s="4"/>
      <c r="K127" s="79"/>
    </row>
    <row r="128" spans="1:11" ht="15" x14ac:dyDescent="0.2">
      <c r="A128" s="6"/>
      <c r="B128" s="6"/>
      <c r="C128" s="8"/>
      <c r="D128" s="38"/>
      <c r="E128" s="77"/>
      <c r="F128" s="146"/>
      <c r="G128" s="147"/>
      <c r="H128" s="148"/>
      <c r="J128" s="4"/>
      <c r="K128" s="79"/>
    </row>
    <row r="129" spans="1:11" ht="15" x14ac:dyDescent="0.2">
      <c r="A129" s="6"/>
      <c r="B129" s="6"/>
      <c r="C129" s="8"/>
      <c r="D129" s="149"/>
      <c r="E129" s="77"/>
      <c r="F129" s="146"/>
      <c r="G129" s="147"/>
      <c r="H129" s="148"/>
      <c r="K129" s="79"/>
    </row>
    <row r="130" spans="1:11" ht="15" x14ac:dyDescent="0.2">
      <c r="A130" s="6"/>
      <c r="B130" s="6"/>
      <c r="C130" s="8"/>
      <c r="D130" s="149"/>
      <c r="E130" s="77"/>
      <c r="F130" s="146"/>
      <c r="G130" s="147"/>
      <c r="H130" s="148"/>
      <c r="K130" s="79"/>
    </row>
    <row r="131" spans="1:11" ht="15" x14ac:dyDescent="0.2">
      <c r="A131" s="6"/>
      <c r="B131" s="6"/>
      <c r="C131" s="8"/>
      <c r="D131" s="149"/>
      <c r="E131" s="77"/>
      <c r="F131" s="146"/>
      <c r="G131" s="147"/>
      <c r="H131" s="148"/>
      <c r="K131" s="79"/>
    </row>
    <row r="132" spans="1:11" ht="15" x14ac:dyDescent="0.2">
      <c r="A132" s="6"/>
      <c r="B132" s="6"/>
      <c r="C132" s="8"/>
      <c r="D132" s="149"/>
      <c r="E132" s="77"/>
      <c r="F132" s="146"/>
      <c r="G132" s="147"/>
      <c r="H132" s="7"/>
      <c r="K132" s="79"/>
    </row>
    <row r="133" spans="1:11" ht="15" x14ac:dyDescent="0.2">
      <c r="A133" s="6"/>
      <c r="B133" s="6"/>
      <c r="C133" s="8"/>
      <c r="D133" s="149"/>
      <c r="E133" s="77"/>
      <c r="F133" s="146"/>
      <c r="G133" s="147"/>
      <c r="H133" s="7"/>
      <c r="K133" s="79"/>
    </row>
    <row r="134" spans="1:11" ht="15" x14ac:dyDescent="0.2">
      <c r="A134" s="6"/>
      <c r="B134" s="6"/>
      <c r="C134" s="8"/>
      <c r="D134" s="149"/>
      <c r="E134" s="77"/>
      <c r="F134" s="146"/>
      <c r="G134" s="147"/>
      <c r="H134" s="7"/>
      <c r="K134" s="79"/>
    </row>
    <row r="135" spans="1:11" ht="15" x14ac:dyDescent="0.2">
      <c r="A135" s="6"/>
      <c r="B135" s="6"/>
      <c r="C135" s="8"/>
      <c r="D135" s="149"/>
      <c r="E135" s="77"/>
      <c r="F135" s="146"/>
      <c r="G135" s="147"/>
      <c r="H135" s="7"/>
      <c r="K135" s="79"/>
    </row>
    <row r="136" spans="1:11" ht="15" x14ac:dyDescent="0.2">
      <c r="A136" s="6"/>
      <c r="B136" s="6"/>
      <c r="C136" s="8"/>
      <c r="D136" s="149"/>
      <c r="E136" s="77"/>
      <c r="F136" s="146"/>
      <c r="G136" s="147"/>
      <c r="H136" s="7"/>
      <c r="K136" s="79"/>
    </row>
    <row r="137" spans="1:11" ht="15" x14ac:dyDescent="0.2">
      <c r="A137" s="6"/>
      <c r="B137" s="6"/>
      <c r="C137" s="8"/>
      <c r="D137" s="149"/>
      <c r="E137" s="77"/>
      <c r="F137" s="146"/>
      <c r="G137" s="147"/>
      <c r="H137" s="7"/>
      <c r="K137" s="79"/>
    </row>
    <row r="138" spans="1:11" ht="15" x14ac:dyDescent="0.2">
      <c r="A138" s="6"/>
      <c r="B138" s="6"/>
      <c r="C138" s="8"/>
      <c r="D138" s="149"/>
      <c r="E138" s="77"/>
      <c r="F138" s="146"/>
      <c r="G138" s="147"/>
      <c r="H138" s="7"/>
      <c r="K138" s="79"/>
    </row>
    <row r="139" spans="1:11" ht="15" x14ac:dyDescent="0.2">
      <c r="A139" s="6"/>
      <c r="B139" s="6"/>
      <c r="C139" s="8"/>
      <c r="D139" s="149"/>
      <c r="E139" s="77"/>
      <c r="F139" s="146"/>
      <c r="G139" s="147"/>
      <c r="H139" s="7"/>
      <c r="K139" s="79"/>
    </row>
    <row r="140" spans="1:11" ht="15" x14ac:dyDescent="0.2">
      <c r="A140" s="6"/>
      <c r="B140" s="6"/>
      <c r="C140" s="8"/>
      <c r="D140" s="149"/>
      <c r="E140" s="77"/>
      <c r="F140" s="146"/>
      <c r="G140" s="147"/>
      <c r="H140" s="7"/>
      <c r="K140" s="79"/>
    </row>
    <row r="141" spans="1:11" ht="15" x14ac:dyDescent="0.2">
      <c r="A141" s="6"/>
      <c r="B141" s="6"/>
      <c r="C141" s="8"/>
      <c r="D141" s="149"/>
      <c r="E141" s="77"/>
      <c r="F141" s="146"/>
      <c r="G141" s="147"/>
      <c r="H141" s="7"/>
      <c r="K141" s="79"/>
    </row>
    <row r="142" spans="1:11" ht="15" x14ac:dyDescent="0.2">
      <c r="A142" s="6"/>
      <c r="B142" s="6"/>
      <c r="C142" s="8"/>
      <c r="D142" s="149"/>
      <c r="E142" s="77"/>
      <c r="F142" s="146"/>
      <c r="G142" s="147"/>
      <c r="H142" s="7"/>
      <c r="K142" s="79"/>
    </row>
    <row r="143" spans="1:11" ht="15" x14ac:dyDescent="0.2">
      <c r="A143" s="6"/>
      <c r="B143" s="6"/>
      <c r="C143" s="8"/>
      <c r="D143" s="149"/>
      <c r="E143" s="77"/>
      <c r="F143" s="146"/>
      <c r="G143" s="147"/>
      <c r="H143" s="7"/>
      <c r="K143" s="79"/>
    </row>
    <row r="144" spans="1:11" ht="15" x14ac:dyDescent="0.2">
      <c r="A144" s="6"/>
      <c r="B144" s="6"/>
      <c r="C144" s="8"/>
      <c r="D144" s="149"/>
      <c r="E144" s="77"/>
      <c r="F144" s="6"/>
      <c r="G144" s="147"/>
      <c r="H144" s="7"/>
      <c r="K144" s="79"/>
    </row>
    <row r="145" spans="1:11" ht="15" x14ac:dyDescent="0.2">
      <c r="A145" s="6"/>
      <c r="B145" s="6"/>
      <c r="C145" s="8"/>
      <c r="D145" s="149"/>
      <c r="E145" s="77"/>
      <c r="F145" s="6"/>
      <c r="G145" s="147"/>
      <c r="H145" s="7"/>
      <c r="K145" s="79"/>
    </row>
    <row r="146" spans="1:11" ht="15" x14ac:dyDescent="0.2">
      <c r="A146" s="6"/>
      <c r="B146" s="6"/>
      <c r="C146" s="8"/>
      <c r="D146" s="149"/>
      <c r="E146" s="77"/>
      <c r="F146" s="6"/>
      <c r="G146" s="147"/>
      <c r="H146" s="7"/>
      <c r="K146" s="79"/>
    </row>
    <row r="147" spans="1:11" ht="15" x14ac:dyDescent="0.2">
      <c r="A147" s="6"/>
      <c r="B147" s="6"/>
      <c r="C147" s="8"/>
      <c r="D147" s="149"/>
      <c r="E147" s="77"/>
      <c r="F147" s="6"/>
      <c r="G147" s="147"/>
      <c r="H147" s="7"/>
      <c r="K147" s="79"/>
    </row>
    <row r="148" spans="1:11" ht="15" x14ac:dyDescent="0.2">
      <c r="A148" s="6"/>
      <c r="B148" s="6"/>
      <c r="C148" s="8"/>
      <c r="D148" s="149"/>
      <c r="E148" s="77"/>
      <c r="F148" s="6"/>
      <c r="G148" s="147"/>
      <c r="H148" s="7"/>
      <c r="K148" s="79"/>
    </row>
    <row r="149" spans="1:11" ht="15" x14ac:dyDescent="0.2">
      <c r="A149" s="6"/>
      <c r="B149" s="6"/>
      <c r="C149" s="8"/>
      <c r="D149" s="149"/>
      <c r="E149" s="77"/>
      <c r="F149" s="6"/>
      <c r="G149" s="147"/>
      <c r="H149" s="7"/>
      <c r="K149" s="79"/>
    </row>
    <row r="150" spans="1:11" ht="15" x14ac:dyDescent="0.2">
      <c r="A150" s="6"/>
      <c r="B150" s="6"/>
      <c r="C150" s="8"/>
      <c r="D150" s="149"/>
      <c r="E150" s="77"/>
      <c r="F150" s="6"/>
      <c r="G150" s="147"/>
      <c r="H150" s="7"/>
      <c r="K150" s="79"/>
    </row>
    <row r="151" spans="1:11" ht="15" x14ac:dyDescent="0.2">
      <c r="A151" s="6"/>
      <c r="B151" s="6"/>
      <c r="C151" s="8"/>
      <c r="D151" s="149"/>
      <c r="E151" s="77"/>
      <c r="F151" s="6"/>
      <c r="G151" s="147"/>
      <c r="H151" s="7"/>
      <c r="K151" s="79"/>
    </row>
    <row r="152" spans="1:11" ht="15" x14ac:dyDescent="0.2">
      <c r="A152" s="6"/>
      <c r="B152" s="6"/>
      <c r="C152" s="8"/>
      <c r="D152" s="149"/>
      <c r="E152" s="77"/>
      <c r="F152" s="6"/>
      <c r="G152" s="147"/>
      <c r="H152" s="7"/>
      <c r="K152" s="79"/>
    </row>
    <row r="153" spans="1:11" ht="15" x14ac:dyDescent="0.2">
      <c r="A153" s="6"/>
      <c r="B153" s="6"/>
      <c r="C153" s="8"/>
      <c r="D153" s="149"/>
      <c r="E153" s="77"/>
      <c r="F153" s="6"/>
      <c r="G153" s="147"/>
      <c r="H153" s="7"/>
      <c r="K153" s="79"/>
    </row>
    <row r="154" spans="1:11" ht="15" x14ac:dyDescent="0.2">
      <c r="A154" s="6"/>
      <c r="B154" s="6"/>
      <c r="C154" s="8"/>
      <c r="D154" s="149"/>
      <c r="E154" s="77"/>
      <c r="F154" s="6"/>
      <c r="G154" s="147"/>
      <c r="H154" s="7"/>
      <c r="K154" s="79"/>
    </row>
    <row r="155" spans="1:11" ht="15" x14ac:dyDescent="0.2">
      <c r="A155" s="6"/>
      <c r="B155" s="6"/>
      <c r="C155" s="8"/>
      <c r="D155" s="149"/>
      <c r="E155" s="77"/>
      <c r="F155" s="6"/>
      <c r="G155" s="147"/>
      <c r="H155" s="7"/>
      <c r="K155" s="79"/>
    </row>
    <row r="156" spans="1:11" ht="15" x14ac:dyDescent="0.2">
      <c r="A156" s="6"/>
      <c r="B156" s="6"/>
      <c r="C156" s="8"/>
      <c r="D156" s="149"/>
      <c r="E156" s="77"/>
      <c r="F156" s="6"/>
      <c r="G156" s="147"/>
      <c r="H156" s="7"/>
      <c r="K156" s="79"/>
    </row>
    <row r="157" spans="1:11" ht="15" x14ac:dyDescent="0.2">
      <c r="A157" s="6"/>
      <c r="B157" s="6"/>
      <c r="C157" s="8"/>
      <c r="D157" s="149"/>
      <c r="E157" s="77"/>
      <c r="F157" s="6"/>
      <c r="G157" s="147"/>
      <c r="H157" s="7"/>
      <c r="K157" s="79"/>
    </row>
    <row r="158" spans="1:11" ht="15" x14ac:dyDescent="0.2">
      <c r="A158" s="6"/>
      <c r="B158" s="6"/>
      <c r="C158" s="8"/>
      <c r="D158" s="149"/>
      <c r="E158" s="77"/>
      <c r="F158" s="6"/>
      <c r="G158" s="147"/>
      <c r="H158" s="7"/>
      <c r="K158" s="79"/>
    </row>
    <row r="159" spans="1:11" ht="15" x14ac:dyDescent="0.2">
      <c r="A159" s="6"/>
      <c r="B159" s="6"/>
      <c r="C159" s="8"/>
      <c r="D159" s="149"/>
      <c r="E159" s="77"/>
      <c r="F159" s="6"/>
      <c r="G159" s="147"/>
      <c r="H159" s="7"/>
      <c r="K159" s="79"/>
    </row>
    <row r="160" spans="1:11" ht="15" x14ac:dyDescent="0.2">
      <c r="A160" s="6"/>
      <c r="B160" s="6"/>
      <c r="C160" s="8"/>
      <c r="D160" s="149"/>
      <c r="E160" s="77"/>
      <c r="F160" s="6"/>
      <c r="G160" s="147"/>
      <c r="H160" s="7"/>
      <c r="K160" s="79"/>
    </row>
    <row r="161" spans="1:11" ht="15" x14ac:dyDescent="0.2">
      <c r="A161" s="6"/>
      <c r="B161" s="6"/>
      <c r="C161" s="8"/>
      <c r="D161" s="149"/>
      <c r="E161" s="77"/>
      <c r="F161" s="6"/>
      <c r="G161" s="147"/>
      <c r="H161" s="7"/>
      <c r="K161" s="79"/>
    </row>
    <row r="162" spans="1:11" ht="15" x14ac:dyDescent="0.2">
      <c r="A162" s="6"/>
      <c r="B162" s="6"/>
      <c r="C162" s="8"/>
      <c r="D162" s="149"/>
      <c r="E162" s="77"/>
      <c r="F162" s="6"/>
      <c r="G162" s="147"/>
      <c r="H162" s="7"/>
      <c r="K162" s="79"/>
    </row>
    <row r="163" spans="1:11" ht="15" x14ac:dyDescent="0.2">
      <c r="A163" s="6"/>
      <c r="B163" s="6"/>
      <c r="C163" s="8"/>
      <c r="D163" s="149"/>
      <c r="E163" s="77"/>
      <c r="F163" s="6"/>
      <c r="G163" s="147"/>
      <c r="H163" s="7"/>
      <c r="K163" s="79"/>
    </row>
    <row r="164" spans="1:11" ht="15" x14ac:dyDescent="0.2">
      <c r="A164" s="6"/>
      <c r="B164" s="6"/>
      <c r="C164" s="8"/>
      <c r="D164" s="149"/>
      <c r="E164" s="77"/>
      <c r="F164" s="6"/>
      <c r="G164" s="147"/>
      <c r="H164" s="7"/>
      <c r="K164" s="79"/>
    </row>
    <row r="165" spans="1:11" ht="15" x14ac:dyDescent="0.2">
      <c r="A165" s="6"/>
      <c r="B165" s="6"/>
      <c r="C165" s="8"/>
      <c r="D165" s="149"/>
      <c r="E165" s="77"/>
      <c r="F165" s="6"/>
      <c r="G165" s="147"/>
      <c r="H165" s="7"/>
      <c r="K165" s="79"/>
    </row>
    <row r="166" spans="1:11" ht="15" x14ac:dyDescent="0.2">
      <c r="A166" s="6"/>
      <c r="B166" s="6"/>
      <c r="C166" s="8"/>
      <c r="D166" s="149"/>
      <c r="E166" s="77"/>
      <c r="F166" s="6"/>
      <c r="G166" s="147"/>
      <c r="H166" s="7"/>
      <c r="K166" s="79"/>
    </row>
    <row r="167" spans="1:11" ht="15" x14ac:dyDescent="0.2">
      <c r="A167" s="6"/>
      <c r="B167" s="6"/>
      <c r="C167" s="8"/>
      <c r="D167" s="149"/>
      <c r="E167" s="77"/>
      <c r="F167" s="6"/>
      <c r="G167" s="147"/>
      <c r="H167" s="7"/>
      <c r="K167" s="79"/>
    </row>
    <row r="168" spans="1:11" ht="15" x14ac:dyDescent="0.2">
      <c r="A168" s="6"/>
      <c r="B168" s="6"/>
      <c r="C168" s="8"/>
      <c r="D168" s="149"/>
      <c r="E168" s="77"/>
      <c r="F168" s="6"/>
      <c r="G168" s="147"/>
      <c r="H168" s="7"/>
      <c r="K168" s="79"/>
    </row>
    <row r="169" spans="1:11" ht="15" x14ac:dyDescent="0.2">
      <c r="A169" s="6"/>
      <c r="B169" s="6"/>
      <c r="C169" s="8"/>
      <c r="D169" s="149"/>
      <c r="E169" s="77"/>
      <c r="F169" s="6"/>
      <c r="G169" s="147"/>
      <c r="H169" s="7"/>
      <c r="K169" s="79"/>
    </row>
    <row r="170" spans="1:11" ht="15" x14ac:dyDescent="0.2">
      <c r="A170" s="6"/>
      <c r="B170" s="6"/>
      <c r="C170" s="8"/>
      <c r="D170" s="149"/>
      <c r="E170" s="77"/>
      <c r="F170" s="6"/>
      <c r="G170" s="147"/>
      <c r="H170" s="7"/>
      <c r="K170" s="79"/>
    </row>
    <row r="171" spans="1:11" ht="15" x14ac:dyDescent="0.2">
      <c r="A171" s="6"/>
      <c r="B171" s="6"/>
      <c r="C171" s="8"/>
      <c r="D171" s="149"/>
      <c r="E171" s="77"/>
      <c r="F171" s="6"/>
      <c r="G171" s="147"/>
      <c r="H171" s="7"/>
      <c r="K171" s="79"/>
    </row>
    <row r="172" spans="1:11" ht="15" x14ac:dyDescent="0.2">
      <c r="A172" s="6"/>
      <c r="B172" s="6"/>
      <c r="C172" s="8"/>
      <c r="D172" s="149"/>
      <c r="E172" s="149"/>
      <c r="F172" s="6"/>
      <c r="G172" s="147"/>
      <c r="H172" s="7"/>
      <c r="K172" s="79"/>
    </row>
    <row r="173" spans="1:11" ht="15" x14ac:dyDescent="0.2">
      <c r="A173" s="6"/>
      <c r="B173" s="6"/>
      <c r="C173" s="8"/>
      <c r="D173" s="149"/>
      <c r="E173" s="149"/>
      <c r="F173" s="6"/>
      <c r="G173" s="147"/>
      <c r="H173" s="7"/>
      <c r="K173" s="79"/>
    </row>
    <row r="174" spans="1:11" ht="15" x14ac:dyDescent="0.2">
      <c r="A174" s="6"/>
      <c r="B174" s="6"/>
      <c r="C174" s="8"/>
      <c r="D174" s="149"/>
      <c r="E174" s="149"/>
      <c r="F174" s="6"/>
      <c r="G174" s="147"/>
      <c r="H174" s="7"/>
      <c r="K174" s="79"/>
    </row>
    <row r="175" spans="1:11" ht="15" x14ac:dyDescent="0.2">
      <c r="A175" s="6"/>
      <c r="B175" s="6"/>
      <c r="C175" s="8"/>
      <c r="D175" s="149"/>
      <c r="E175" s="149"/>
      <c r="F175" s="6"/>
      <c r="G175" s="147"/>
      <c r="H175" s="7"/>
      <c r="K175" s="79"/>
    </row>
    <row r="176" spans="1:11" ht="15" x14ac:dyDescent="0.2">
      <c r="A176" s="6"/>
      <c r="B176" s="6"/>
      <c r="C176" s="8"/>
      <c r="D176" s="149"/>
      <c r="E176" s="149"/>
      <c r="F176" s="6"/>
      <c r="G176" s="147"/>
      <c r="H176" s="7"/>
      <c r="K176" s="79"/>
    </row>
    <row r="177" spans="1:11" ht="15" x14ac:dyDescent="0.2">
      <c r="A177" s="6"/>
      <c r="B177" s="6"/>
      <c r="C177" s="8"/>
      <c r="D177" s="149"/>
      <c r="E177" s="149"/>
      <c r="F177" s="6"/>
      <c r="G177" s="147"/>
      <c r="H177" s="7"/>
      <c r="K177" s="79"/>
    </row>
    <row r="178" spans="1:11" ht="15" x14ac:dyDescent="0.2">
      <c r="A178" s="6"/>
      <c r="B178" s="6"/>
      <c r="C178" s="8"/>
      <c r="D178" s="149"/>
      <c r="E178" s="149"/>
      <c r="F178" s="6"/>
      <c r="G178" s="147"/>
      <c r="H178" s="7"/>
      <c r="K178" s="79"/>
    </row>
    <row r="179" spans="1:11" ht="15" x14ac:dyDescent="0.2">
      <c r="A179" s="6"/>
      <c r="B179" s="6"/>
      <c r="C179" s="8"/>
      <c r="D179" s="149"/>
      <c r="E179" s="149"/>
      <c r="F179" s="6"/>
      <c r="G179" s="147"/>
      <c r="H179" s="7"/>
      <c r="K179" s="79"/>
    </row>
    <row r="180" spans="1:11" ht="15" x14ac:dyDescent="0.2">
      <c r="A180" s="6"/>
      <c r="B180" s="6"/>
      <c r="C180" s="8"/>
      <c r="D180" s="149"/>
      <c r="E180" s="149"/>
      <c r="F180" s="6"/>
      <c r="G180" s="147"/>
      <c r="H180" s="7"/>
      <c r="K180" s="79"/>
    </row>
    <row r="181" spans="1:11" ht="15" x14ac:dyDescent="0.2">
      <c r="A181" s="6"/>
      <c r="B181" s="6"/>
      <c r="C181" s="8"/>
      <c r="D181" s="149"/>
      <c r="E181" s="149"/>
      <c r="F181" s="6"/>
      <c r="G181" s="147"/>
      <c r="H181" s="7"/>
      <c r="K181" s="79"/>
    </row>
    <row r="182" spans="1:11" ht="15" x14ac:dyDescent="0.2">
      <c r="A182" s="6"/>
      <c r="B182" s="6"/>
      <c r="C182" s="8"/>
      <c r="D182" s="149"/>
      <c r="E182" s="149"/>
      <c r="F182" s="6"/>
      <c r="G182" s="147"/>
      <c r="H182" s="7"/>
      <c r="K182" s="79"/>
    </row>
    <row r="183" spans="1:11" ht="15" x14ac:dyDescent="0.2">
      <c r="A183" s="6"/>
      <c r="B183" s="6"/>
      <c r="C183" s="8"/>
      <c r="D183" s="149"/>
      <c r="E183" s="149"/>
      <c r="F183" s="6"/>
      <c r="G183" s="147"/>
      <c r="H183" s="7"/>
      <c r="K183" s="79"/>
    </row>
    <row r="184" spans="1:11" ht="15" x14ac:dyDescent="0.2">
      <c r="A184" s="6"/>
      <c r="B184" s="6"/>
      <c r="C184" s="8"/>
      <c r="D184" s="149"/>
      <c r="E184" s="149"/>
      <c r="F184" s="6"/>
      <c r="G184" s="147"/>
      <c r="H184" s="7"/>
      <c r="K184" s="79"/>
    </row>
    <row r="185" spans="1:11" ht="15" x14ac:dyDescent="0.2">
      <c r="A185" s="6"/>
      <c r="B185" s="6"/>
      <c r="C185" s="8"/>
      <c r="D185" s="149"/>
      <c r="E185" s="149"/>
      <c r="F185" s="6"/>
      <c r="G185" s="147"/>
      <c r="H185" s="7"/>
      <c r="K185" s="79"/>
    </row>
    <row r="186" spans="1:11" ht="15" x14ac:dyDescent="0.2">
      <c r="A186" s="6"/>
      <c r="B186" s="6"/>
      <c r="C186" s="8"/>
      <c r="D186" s="149"/>
      <c r="E186" s="149"/>
      <c r="F186" s="6"/>
      <c r="G186" s="147"/>
      <c r="H186" s="7"/>
      <c r="K186" s="79"/>
    </row>
    <row r="187" spans="1:11" ht="15" x14ac:dyDescent="0.2">
      <c r="A187" s="6"/>
      <c r="B187" s="6"/>
      <c r="C187" s="8"/>
      <c r="D187" s="149"/>
      <c r="E187" s="149"/>
      <c r="F187" s="6"/>
      <c r="G187" s="147"/>
      <c r="H187" s="7"/>
      <c r="K187" s="79"/>
    </row>
    <row r="188" spans="1:11" ht="15" x14ac:dyDescent="0.2">
      <c r="A188" s="6"/>
      <c r="B188" s="6"/>
      <c r="C188" s="8"/>
      <c r="D188" s="149"/>
      <c r="E188" s="149"/>
      <c r="F188" s="6"/>
      <c r="G188" s="147"/>
      <c r="H188" s="7"/>
      <c r="K188" s="79"/>
    </row>
    <row r="189" spans="1:11" ht="15" x14ac:dyDescent="0.2">
      <c r="A189" s="6"/>
      <c r="B189" s="6"/>
      <c r="C189" s="8"/>
      <c r="D189" s="149"/>
      <c r="E189" s="149"/>
      <c r="F189" s="6"/>
      <c r="G189" s="147"/>
      <c r="H189" s="7"/>
      <c r="K189" s="79"/>
    </row>
    <row r="190" spans="1:11" ht="15" x14ac:dyDescent="0.2">
      <c r="A190" s="6"/>
      <c r="B190" s="6"/>
      <c r="C190" s="8"/>
      <c r="D190" s="149"/>
      <c r="E190" s="149"/>
      <c r="F190" s="6"/>
      <c r="G190" s="147"/>
      <c r="H190" s="7"/>
      <c r="K190" s="79"/>
    </row>
    <row r="191" spans="1:11" ht="15" x14ac:dyDescent="0.2">
      <c r="A191" s="6"/>
      <c r="B191" s="6"/>
      <c r="C191" s="8"/>
      <c r="D191" s="149"/>
      <c r="E191" s="149"/>
      <c r="F191" s="6"/>
      <c r="G191" s="147"/>
      <c r="H191" s="7"/>
      <c r="K191" s="79"/>
    </row>
    <row r="192" spans="1:11" ht="15" x14ac:dyDescent="0.2">
      <c r="A192" s="6"/>
      <c r="B192" s="6"/>
      <c r="C192" s="8"/>
      <c r="D192" s="149"/>
      <c r="E192" s="149"/>
      <c r="F192" s="6"/>
      <c r="G192" s="7"/>
      <c r="H192" s="7"/>
      <c r="K192" s="79"/>
    </row>
    <row r="193" spans="1:11" ht="15" x14ac:dyDescent="0.2">
      <c r="A193" s="6"/>
      <c r="B193" s="6"/>
      <c r="C193" s="8"/>
      <c r="D193" s="149"/>
      <c r="E193" s="149"/>
      <c r="F193" s="6"/>
      <c r="G193" s="7"/>
      <c r="H193" s="7"/>
      <c r="K193" s="79"/>
    </row>
    <row r="194" spans="1:11" ht="15" x14ac:dyDescent="0.2">
      <c r="A194" s="6"/>
      <c r="B194" s="6"/>
      <c r="C194" s="8"/>
      <c r="D194" s="149"/>
      <c r="E194" s="149"/>
      <c r="F194" s="6"/>
      <c r="G194" s="7"/>
      <c r="H194" s="7"/>
      <c r="K194" s="79"/>
    </row>
    <row r="195" spans="1:11" ht="15" x14ac:dyDescent="0.2">
      <c r="A195" s="6"/>
      <c r="B195" s="6"/>
      <c r="C195" s="8"/>
      <c r="D195" s="149"/>
      <c r="E195" s="149"/>
      <c r="F195" s="6"/>
      <c r="G195" s="7"/>
      <c r="H195" s="7"/>
      <c r="K195" s="79"/>
    </row>
    <row r="196" spans="1:11" ht="15" x14ac:dyDescent="0.2">
      <c r="A196" s="6"/>
      <c r="B196" s="6"/>
      <c r="C196" s="8"/>
      <c r="D196" s="149"/>
      <c r="E196" s="149"/>
      <c r="F196" s="6"/>
      <c r="G196" s="7"/>
      <c r="H196" s="7"/>
      <c r="K196" s="79"/>
    </row>
    <row r="197" spans="1:11" ht="15" x14ac:dyDescent="0.2">
      <c r="A197" s="6"/>
      <c r="B197" s="6"/>
      <c r="C197" s="8"/>
      <c r="D197" s="149"/>
      <c r="E197" s="149"/>
      <c r="F197" s="6"/>
      <c r="G197" s="7"/>
      <c r="H197" s="7"/>
      <c r="K197" s="79"/>
    </row>
    <row r="198" spans="1:11" ht="15" x14ac:dyDescent="0.2">
      <c r="A198" s="6"/>
      <c r="B198" s="6"/>
      <c r="C198" s="8"/>
      <c r="D198" s="149"/>
      <c r="E198" s="149"/>
      <c r="F198" s="6"/>
      <c r="G198" s="7"/>
      <c r="H198" s="7"/>
      <c r="K198" s="79"/>
    </row>
    <row r="199" spans="1:11" ht="15" x14ac:dyDescent="0.2">
      <c r="A199" s="6"/>
      <c r="B199" s="6"/>
      <c r="C199" s="8"/>
      <c r="D199" s="149"/>
      <c r="E199" s="149"/>
      <c r="F199" s="6"/>
      <c r="G199" s="7"/>
      <c r="H199" s="7"/>
      <c r="K199" s="79"/>
    </row>
    <row r="200" spans="1:11" ht="15" x14ac:dyDescent="0.2">
      <c r="A200" s="6"/>
      <c r="B200" s="6"/>
      <c r="C200" s="8"/>
      <c r="D200" s="149"/>
      <c r="E200" s="149"/>
      <c r="F200" s="6"/>
      <c r="G200" s="7"/>
      <c r="H200" s="7"/>
      <c r="K200" s="79"/>
    </row>
    <row r="201" spans="1:11" ht="15" x14ac:dyDescent="0.2">
      <c r="A201" s="6"/>
      <c r="B201" s="6"/>
      <c r="C201" s="8"/>
      <c r="D201" s="149"/>
      <c r="E201" s="149"/>
      <c r="F201" s="6"/>
      <c r="G201" s="7"/>
      <c r="H201" s="7"/>
      <c r="K201" s="79"/>
    </row>
    <row r="202" spans="1:11" ht="15" x14ac:dyDescent="0.2">
      <c r="A202" s="6"/>
      <c r="B202" s="6"/>
      <c r="C202" s="8"/>
      <c r="D202" s="149"/>
      <c r="E202" s="149"/>
      <c r="F202" s="6"/>
      <c r="G202" s="7"/>
      <c r="H202" s="7"/>
      <c r="K202" s="79"/>
    </row>
    <row r="203" spans="1:11" ht="15" x14ac:dyDescent="0.2">
      <c r="A203" s="6"/>
      <c r="B203" s="6"/>
      <c r="C203" s="8"/>
      <c r="D203" s="149"/>
      <c r="E203" s="149"/>
      <c r="F203" s="6"/>
      <c r="G203" s="7"/>
      <c r="H203" s="7"/>
      <c r="K203" s="79"/>
    </row>
    <row r="204" spans="1:11" ht="15" x14ac:dyDescent="0.2">
      <c r="A204" s="6"/>
      <c r="B204" s="6"/>
      <c r="C204" s="8"/>
      <c r="D204" s="149"/>
      <c r="E204" s="149"/>
      <c r="F204" s="6"/>
      <c r="G204" s="7"/>
      <c r="H204" s="7"/>
      <c r="K204" s="79"/>
    </row>
    <row r="205" spans="1:11" ht="15" x14ac:dyDescent="0.2">
      <c r="A205" s="6"/>
      <c r="B205" s="6"/>
      <c r="C205" s="8"/>
      <c r="D205" s="149"/>
      <c r="E205" s="149"/>
      <c r="F205" s="6"/>
      <c r="G205" s="7"/>
      <c r="H205" s="7"/>
      <c r="K205" s="79"/>
    </row>
    <row r="206" spans="1:11" ht="15" x14ac:dyDescent="0.2">
      <c r="A206" s="6"/>
      <c r="B206" s="6"/>
      <c r="C206" s="8"/>
      <c r="D206" s="149"/>
      <c r="E206" s="149"/>
      <c r="F206" s="6"/>
      <c r="G206" s="7"/>
      <c r="H206" s="7"/>
      <c r="K206" s="79"/>
    </row>
    <row r="207" spans="1:11" ht="15" x14ac:dyDescent="0.2">
      <c r="A207" s="6"/>
      <c r="B207" s="6"/>
      <c r="C207" s="8"/>
      <c r="D207" s="149"/>
      <c r="E207" s="149"/>
      <c r="F207" s="6"/>
      <c r="G207" s="7"/>
      <c r="H207" s="7"/>
      <c r="K207" s="79"/>
    </row>
    <row r="208" spans="1:11" ht="15" x14ac:dyDescent="0.2">
      <c r="A208" s="6"/>
      <c r="B208" s="6"/>
      <c r="C208" s="8"/>
      <c r="D208" s="149"/>
      <c r="E208" s="149"/>
      <c r="F208" s="6"/>
      <c r="G208" s="7"/>
      <c r="H208" s="7"/>
      <c r="K208" s="79"/>
    </row>
    <row r="209" spans="1:11" ht="15" x14ac:dyDescent="0.2">
      <c r="A209" s="6"/>
      <c r="B209" s="6"/>
      <c r="C209" s="8"/>
      <c r="D209" s="149"/>
      <c r="E209" s="149"/>
      <c r="F209" s="6"/>
      <c r="G209" s="7"/>
      <c r="H209" s="7"/>
      <c r="K209" s="79"/>
    </row>
    <row r="210" spans="1:11" ht="15" x14ac:dyDescent="0.2">
      <c r="A210" s="6"/>
      <c r="B210" s="6"/>
      <c r="C210" s="8"/>
      <c r="D210" s="149"/>
      <c r="E210" s="149"/>
      <c r="F210" s="6"/>
      <c r="G210" s="7"/>
      <c r="H210" s="7"/>
      <c r="K210" s="79"/>
    </row>
    <row r="211" spans="1:11" ht="15" x14ac:dyDescent="0.2">
      <c r="A211" s="6"/>
      <c r="B211" s="6"/>
      <c r="C211" s="8"/>
      <c r="D211" s="149"/>
      <c r="E211" s="149"/>
      <c r="F211" s="6"/>
      <c r="G211" s="7"/>
      <c r="H211" s="7"/>
      <c r="K211" s="79"/>
    </row>
    <row r="212" spans="1:11" ht="15" x14ac:dyDescent="0.2">
      <c r="A212" s="6"/>
      <c r="B212" s="6"/>
      <c r="C212" s="8"/>
      <c r="D212" s="149"/>
      <c r="E212" s="149"/>
      <c r="F212" s="6"/>
      <c r="G212" s="7"/>
      <c r="H212" s="7"/>
      <c r="K212" s="79"/>
    </row>
    <row r="213" spans="1:11" ht="15" x14ac:dyDescent="0.2">
      <c r="A213" s="6"/>
      <c r="B213" s="6"/>
      <c r="C213" s="8"/>
      <c r="D213" s="149"/>
      <c r="E213" s="149"/>
      <c r="F213" s="6"/>
      <c r="G213" s="7"/>
      <c r="H213" s="7"/>
      <c r="K213" s="79"/>
    </row>
    <row r="214" spans="1:11" ht="15" x14ac:dyDescent="0.2">
      <c r="A214" s="6"/>
      <c r="B214" s="6"/>
      <c r="C214" s="8"/>
      <c r="D214" s="149"/>
      <c r="E214" s="149"/>
      <c r="F214" s="6"/>
      <c r="G214" s="7"/>
      <c r="H214" s="7"/>
      <c r="K214" s="79"/>
    </row>
    <row r="215" spans="1:11" ht="15" x14ac:dyDescent="0.2">
      <c r="A215" s="6"/>
      <c r="B215" s="6"/>
      <c r="C215" s="8"/>
      <c r="D215" s="149"/>
      <c r="E215" s="149"/>
      <c r="F215" s="6"/>
      <c r="G215" s="7"/>
      <c r="H215" s="7"/>
      <c r="K215" s="79"/>
    </row>
    <row r="216" spans="1:11" ht="15" x14ac:dyDescent="0.2">
      <c r="A216" s="6"/>
      <c r="B216" s="6"/>
      <c r="C216" s="8"/>
      <c r="D216" s="149"/>
      <c r="E216" s="149"/>
      <c r="F216" s="6"/>
      <c r="G216" s="7"/>
      <c r="H216" s="7"/>
      <c r="K216" s="79"/>
    </row>
    <row r="217" spans="1:11" ht="15" x14ac:dyDescent="0.2">
      <c r="A217" s="6"/>
      <c r="B217" s="6"/>
      <c r="C217" s="8"/>
      <c r="D217" s="149"/>
      <c r="E217" s="149"/>
      <c r="F217" s="6"/>
      <c r="G217" s="7"/>
      <c r="H217" s="7"/>
      <c r="K217" s="79"/>
    </row>
    <row r="218" spans="1:11" ht="15" x14ac:dyDescent="0.2">
      <c r="A218" s="6"/>
      <c r="B218" s="6"/>
      <c r="C218" s="8"/>
      <c r="D218" s="149"/>
      <c r="E218" s="149"/>
      <c r="F218" s="6"/>
      <c r="G218" s="7"/>
      <c r="H218" s="7"/>
      <c r="K218" s="79"/>
    </row>
    <row r="219" spans="1:11" ht="15" x14ac:dyDescent="0.2">
      <c r="A219" s="6"/>
      <c r="B219" s="6"/>
      <c r="C219" s="8"/>
      <c r="D219" s="149"/>
      <c r="E219" s="149"/>
      <c r="F219" s="6"/>
      <c r="G219" s="7"/>
      <c r="H219" s="7"/>
      <c r="K219" s="79"/>
    </row>
    <row r="220" spans="1:11" ht="15" x14ac:dyDescent="0.2">
      <c r="A220" s="6"/>
      <c r="B220" s="6"/>
      <c r="C220" s="8"/>
      <c r="D220" s="149"/>
      <c r="E220" s="149"/>
      <c r="F220" s="6"/>
      <c r="G220" s="7"/>
      <c r="H220" s="7"/>
      <c r="K220" s="79"/>
    </row>
    <row r="221" spans="1:11" ht="15" x14ac:dyDescent="0.2">
      <c r="A221" s="6"/>
      <c r="B221" s="6"/>
      <c r="C221" s="8"/>
      <c r="D221" s="149"/>
      <c r="E221" s="149"/>
      <c r="F221" s="6"/>
      <c r="G221" s="7"/>
      <c r="H221" s="7"/>
      <c r="K221" s="79"/>
    </row>
    <row r="222" spans="1:11" ht="15" x14ac:dyDescent="0.2">
      <c r="A222" s="6"/>
      <c r="B222" s="6"/>
      <c r="C222" s="8"/>
      <c r="D222" s="149"/>
      <c r="E222" s="149"/>
      <c r="F222" s="6"/>
      <c r="G222" s="7"/>
      <c r="H222" s="7"/>
      <c r="K222" s="79"/>
    </row>
    <row r="223" spans="1:11" ht="15" x14ac:dyDescent="0.2">
      <c r="A223" s="6"/>
      <c r="B223" s="6"/>
      <c r="C223" s="8"/>
      <c r="D223" s="149"/>
      <c r="E223" s="149"/>
      <c r="F223" s="6"/>
      <c r="G223" s="7"/>
      <c r="H223" s="7"/>
      <c r="K223" s="79"/>
    </row>
    <row r="224" spans="1:11" ht="15" x14ac:dyDescent="0.2">
      <c r="A224" s="6"/>
      <c r="B224" s="6"/>
      <c r="C224" s="8"/>
      <c r="D224" s="149"/>
      <c r="E224" s="149"/>
      <c r="F224" s="6"/>
      <c r="G224" s="7"/>
      <c r="H224" s="7"/>
      <c r="K224" s="79"/>
    </row>
    <row r="225" spans="4:11" x14ac:dyDescent="0.2">
      <c r="D225" s="150"/>
      <c r="E225" s="150"/>
      <c r="K225" s="79"/>
    </row>
    <row r="226" spans="4:11" x14ac:dyDescent="0.2">
      <c r="D226" s="150"/>
      <c r="E226" s="150"/>
      <c r="K226" s="79"/>
    </row>
    <row r="227" spans="4:11" x14ac:dyDescent="0.2">
      <c r="D227" s="150"/>
      <c r="E227" s="150"/>
      <c r="K227" s="79"/>
    </row>
    <row r="228" spans="4:11" x14ac:dyDescent="0.2">
      <c r="D228" s="150"/>
      <c r="E228" s="150"/>
      <c r="K228" s="79"/>
    </row>
    <row r="229" spans="4:11" x14ac:dyDescent="0.2">
      <c r="D229" s="150"/>
      <c r="E229" s="150"/>
      <c r="K229" s="79"/>
    </row>
    <row r="230" spans="4:11" x14ac:dyDescent="0.2">
      <c r="D230" s="150"/>
      <c r="E230" s="150"/>
      <c r="K230" s="79"/>
    </row>
    <row r="231" spans="4:11" x14ac:dyDescent="0.2">
      <c r="D231" s="150"/>
      <c r="E231" s="150"/>
      <c r="K231" s="79"/>
    </row>
    <row r="232" spans="4:11" x14ac:dyDescent="0.2">
      <c r="D232" s="150"/>
      <c r="E232" s="150"/>
      <c r="K232" s="79"/>
    </row>
    <row r="233" spans="4:11" x14ac:dyDescent="0.2">
      <c r="D233" s="150"/>
      <c r="E233" s="150"/>
      <c r="K233" s="79"/>
    </row>
    <row r="234" spans="4:11" x14ac:dyDescent="0.2">
      <c r="D234" s="150"/>
      <c r="E234" s="150"/>
      <c r="K234" s="79"/>
    </row>
    <row r="235" spans="4:11" x14ac:dyDescent="0.2">
      <c r="D235" s="150"/>
      <c r="E235" s="150"/>
      <c r="K235" s="79"/>
    </row>
    <row r="236" spans="4:11" x14ac:dyDescent="0.2">
      <c r="D236" s="150"/>
      <c r="E236" s="150"/>
      <c r="K236" s="79"/>
    </row>
    <row r="237" spans="4:11" x14ac:dyDescent="0.2">
      <c r="D237" s="150"/>
      <c r="E237" s="150"/>
      <c r="K237" s="79"/>
    </row>
    <row r="238" spans="4:11" x14ac:dyDescent="0.2">
      <c r="D238" s="150"/>
      <c r="E238" s="150"/>
      <c r="K238" s="79"/>
    </row>
    <row r="239" spans="4:11" x14ac:dyDescent="0.2">
      <c r="D239" s="150"/>
      <c r="E239" s="150"/>
      <c r="K239" s="79"/>
    </row>
    <row r="240" spans="4:11" x14ac:dyDescent="0.2">
      <c r="D240" s="150"/>
      <c r="E240" s="150"/>
      <c r="K240" s="79"/>
    </row>
    <row r="241" spans="4:11" x14ac:dyDescent="0.2">
      <c r="D241" s="150"/>
      <c r="E241" s="150"/>
      <c r="K241" s="79"/>
    </row>
    <row r="242" spans="4:11" x14ac:dyDescent="0.2">
      <c r="K242" s="79"/>
    </row>
    <row r="243" spans="4:11" x14ac:dyDescent="0.2">
      <c r="K243" s="79"/>
    </row>
    <row r="244" spans="4:11" x14ac:dyDescent="0.2">
      <c r="K244" s="79"/>
    </row>
    <row r="245" spans="4:11" x14ac:dyDescent="0.2">
      <c r="K245" s="79"/>
    </row>
    <row r="246" spans="4:11" x14ac:dyDescent="0.2">
      <c r="K246" s="79"/>
    </row>
    <row r="247" spans="4:11" x14ac:dyDescent="0.2">
      <c r="K247" s="79"/>
    </row>
    <row r="248" spans="4:11" x14ac:dyDescent="0.2">
      <c r="K248" s="79"/>
    </row>
    <row r="249" spans="4:11" x14ac:dyDescent="0.2">
      <c r="K249" s="79"/>
    </row>
    <row r="250" spans="4:11" x14ac:dyDescent="0.2">
      <c r="K250" s="79"/>
    </row>
    <row r="251" spans="4:11" x14ac:dyDescent="0.2">
      <c r="K251" s="79"/>
    </row>
    <row r="252" spans="4:11" x14ac:dyDescent="0.2">
      <c r="K252" s="79"/>
    </row>
    <row r="253" spans="4:11" x14ac:dyDescent="0.2">
      <c r="K253" s="79"/>
    </row>
    <row r="254" spans="4:11" x14ac:dyDescent="0.2">
      <c r="K254" s="79"/>
    </row>
    <row r="255" spans="4:11" x14ac:dyDescent="0.2">
      <c r="K255" s="79"/>
    </row>
    <row r="256" spans="4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79"/>
    </row>
    <row r="261" spans="11:11" x14ac:dyDescent="0.2">
      <c r="K261" s="79"/>
    </row>
    <row r="262" spans="11:11" x14ac:dyDescent="0.2">
      <c r="K262" s="79"/>
    </row>
    <row r="263" spans="11:11" x14ac:dyDescent="0.2">
      <c r="K263" s="79"/>
    </row>
    <row r="264" spans="11:11" x14ac:dyDescent="0.2">
      <c r="K264" s="79"/>
    </row>
    <row r="265" spans="11:11" x14ac:dyDescent="0.2">
      <c r="K265" s="79"/>
    </row>
    <row r="266" spans="11:11" x14ac:dyDescent="0.2">
      <c r="K266" s="79"/>
    </row>
    <row r="267" spans="11:11" x14ac:dyDescent="0.2">
      <c r="K267" s="79"/>
    </row>
    <row r="268" spans="11:11" x14ac:dyDescent="0.2">
      <c r="K268" s="79"/>
    </row>
    <row r="269" spans="11:11" x14ac:dyDescent="0.2">
      <c r="K269" s="79"/>
    </row>
    <row r="270" spans="11:11" x14ac:dyDescent="0.2">
      <c r="K270" s="79"/>
    </row>
    <row r="271" spans="11:11" x14ac:dyDescent="0.2">
      <c r="K271" s="79"/>
    </row>
    <row r="272" spans="11:11" x14ac:dyDescent="0.2">
      <c r="K272" s="79"/>
    </row>
    <row r="273" spans="11:11" x14ac:dyDescent="0.2">
      <c r="K273" s="79"/>
    </row>
    <row r="274" spans="11:11" x14ac:dyDescent="0.2">
      <c r="K274" s="79"/>
    </row>
  </sheetData>
  <mergeCells count="3">
    <mergeCell ref="G12:H12"/>
    <mergeCell ref="M13:M14"/>
    <mergeCell ref="N13:N14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Picture.8" shapeId="1025" r:id="rId3">
          <objectPr defaultSize="0" autoPict="0" r:id="rId4">
            <anchor moveWithCells="1" sizeWithCells="1">
              <from>
                <xdr:col>0</xdr:col>
                <xdr:colOff>1000125</xdr:colOff>
                <xdr:row>2</xdr:row>
                <xdr:rowOff>76200</xdr:rowOff>
              </from>
              <to>
                <xdr:col>2</xdr:col>
                <xdr:colOff>200025</xdr:colOff>
                <xdr:row>6</xdr:row>
                <xdr:rowOff>114300</xdr:rowOff>
              </to>
            </anchor>
          </objectPr>
        </oleObject>
      </mc:Choice>
      <mc:Fallback>
        <oleObject progId="Word.Picture.8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richman</dc:creator>
  <cp:lastModifiedBy>Jan Havlíček</cp:lastModifiedBy>
  <dcterms:created xsi:type="dcterms:W3CDTF">2000-09-06T20:25:55Z</dcterms:created>
  <dcterms:modified xsi:type="dcterms:W3CDTF">2023-09-15T18:45:02Z</dcterms:modified>
</cp:coreProperties>
</file>