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53ADF0-3A14-4D6C-844C-C6D95D44CF94}" xr6:coauthVersionLast="47" xr6:coauthVersionMax="47" xr10:uidLastSave="{00000000-0000-0000-0000-000000000000}"/>
  <bookViews>
    <workbookView xWindow="-120" yWindow="-120" windowWidth="38640" windowHeight="15720" tabRatio="805" activeTab="1"/>
  </bookViews>
  <sheets>
    <sheet name="CoverSheet" sheetId="6" r:id="rId1"/>
    <sheet name="Summary_Transport" sheetId="7" r:id="rId2"/>
    <sheet name="Transport_Trunkline Gas" sheetId="1" r:id="rId3"/>
    <sheet name="Transport_NBorder" sheetId="2" r:id="rId4"/>
    <sheet name="Transport_NGPL" sheetId="3" r:id="rId5"/>
  </sheets>
  <externalReferences>
    <externalReference r:id="rId6"/>
  </externalReferences>
  <calcPr calcId="0"/>
</workbook>
</file>

<file path=xl/calcChain.xml><?xml version="1.0" encoding="utf-8"?>
<calcChain xmlns="http://schemas.openxmlformats.org/spreadsheetml/2006/main">
  <c r="F23" i="6" l="1"/>
  <c r="F24" i="6"/>
  <c r="F25" i="6"/>
  <c r="G28" i="6"/>
  <c r="G29" i="6"/>
  <c r="C9" i="7"/>
  <c r="C13" i="7"/>
  <c r="C18" i="7"/>
  <c r="C22" i="7"/>
  <c r="E26" i="7"/>
  <c r="C27" i="7"/>
  <c r="E30" i="7"/>
  <c r="C32" i="7"/>
  <c r="C35" i="7"/>
  <c r="C38" i="7"/>
  <c r="N2" i="2"/>
  <c r="N4" i="2"/>
  <c r="N6" i="2"/>
  <c r="C15" i="2"/>
  <c r="B17" i="2"/>
  <c r="C17" i="2"/>
  <c r="N17" i="2"/>
  <c r="B21" i="2"/>
  <c r="C21" i="2"/>
  <c r="N21" i="2"/>
  <c r="B25" i="2"/>
  <c r="C25" i="2"/>
  <c r="N25" i="2"/>
  <c r="B29" i="2"/>
  <c r="C29" i="2"/>
  <c r="N29" i="2"/>
  <c r="N32" i="2"/>
  <c r="O32" i="2"/>
  <c r="D35" i="2"/>
  <c r="D37" i="2"/>
  <c r="D39" i="2"/>
  <c r="D41" i="2"/>
  <c r="N2" i="3"/>
  <c r="N4" i="3"/>
  <c r="N6" i="3"/>
  <c r="C15" i="3"/>
  <c r="B18" i="3"/>
  <c r="C18" i="3"/>
  <c r="N18" i="3"/>
  <c r="O18" i="3"/>
  <c r="N22" i="3"/>
  <c r="O22" i="3"/>
  <c r="N2" i="1"/>
  <c r="C16" i="1"/>
  <c r="N18" i="1"/>
  <c r="O18" i="1"/>
  <c r="N23" i="1"/>
  <c r="O23" i="1"/>
</calcChain>
</file>

<file path=xl/comments1.xml><?xml version="1.0" encoding="utf-8"?>
<comments xmlns="http://schemas.openxmlformats.org/spreadsheetml/2006/main">
  <authors>
    <author>Kevin W. Drachenberg</author>
  </authors>
  <commentList>
    <comment ref="E26" authorId="0" shapeId="0">
      <text>
        <r>
          <rPr>
            <b/>
            <sz val="8"/>
            <color indexed="81"/>
            <rFont val="Tahoma"/>
          </rPr>
          <t>Kevin W. Drachenberg:</t>
        </r>
        <r>
          <rPr>
            <sz val="8"/>
            <color indexed="81"/>
            <rFont val="Tahoma"/>
          </rPr>
          <t xml:space="preserve">
related to baseload &amp; summer incremental
from Peoples_Sale_June worksheet</t>
        </r>
      </text>
    </comment>
  </commentList>
</comments>
</file>

<file path=xl/sharedStrings.xml><?xml version="1.0" encoding="utf-8"?>
<sst xmlns="http://schemas.openxmlformats.org/spreadsheetml/2006/main" count="253" uniqueCount="86">
  <si>
    <t>Bill To:</t>
  </si>
  <si>
    <t>Remit To:</t>
  </si>
  <si>
    <t>Invoice Number:</t>
  </si>
  <si>
    <t>The Peoples Gas Light &amp; Coke Company</t>
  </si>
  <si>
    <t>Enron North America Corp</t>
  </si>
  <si>
    <t>Delivery Period:</t>
  </si>
  <si>
    <t>130 E Randolph Dr 22nd Fl</t>
  </si>
  <si>
    <t>Bank: Bank of America, N.A.</t>
  </si>
  <si>
    <t>Chicago, IL  60601</t>
  </si>
  <si>
    <t>ABA: 111000012</t>
  </si>
  <si>
    <t>Invoice Date:</t>
  </si>
  <si>
    <t>Acct: 3750494099</t>
  </si>
  <si>
    <t>Due Date:</t>
  </si>
  <si>
    <t>Contact:</t>
  </si>
  <si>
    <t>Manager, Gas Supply Administration</t>
  </si>
  <si>
    <t>Payment Method:</t>
  </si>
  <si>
    <t>Automated Clearinghouse</t>
  </si>
  <si>
    <t>Enron North America Corp.</t>
  </si>
  <si>
    <t>Telephone:</t>
  </si>
  <si>
    <t>(312) 240-4278</t>
  </si>
  <si>
    <t>Fax:</t>
  </si>
  <si>
    <t>(312) 240-4394</t>
  </si>
  <si>
    <t>(713) 646-8420</t>
  </si>
  <si>
    <t>Ref.</t>
  </si>
  <si>
    <t>Start</t>
  </si>
  <si>
    <t>End</t>
  </si>
  <si>
    <t>Pipeline</t>
  </si>
  <si>
    <t>Description</t>
  </si>
  <si>
    <t xml:space="preserve"> </t>
  </si>
  <si>
    <t>Quantity</t>
  </si>
  <si>
    <t>Units</t>
  </si>
  <si>
    <t>Units Price</t>
  </si>
  <si>
    <t>Per Unit</t>
  </si>
  <si>
    <t>Extended</t>
  </si>
  <si>
    <t>Invoice</t>
  </si>
  <si>
    <t>MMBtu</t>
  </si>
  <si>
    <t>TRKL</t>
  </si>
  <si>
    <t>NBPL</t>
  </si>
  <si>
    <t>NGPL</t>
  </si>
  <si>
    <t>Reservation Charge</t>
  </si>
  <si>
    <t>Demand</t>
  </si>
  <si>
    <t>Contract: T1059F</t>
  </si>
  <si>
    <t>Contract: T1062F</t>
  </si>
  <si>
    <t>Mcf</t>
  </si>
  <si>
    <t>Contract: T1105F</t>
  </si>
  <si>
    <t>Total Reservation Charges</t>
  </si>
  <si>
    <t>Contract: T1108F</t>
  </si>
  <si>
    <t>Daily</t>
  </si>
  <si>
    <t>Delivery Date:</t>
  </si>
  <si>
    <r>
      <t xml:space="preserve">Page: </t>
    </r>
    <r>
      <rPr>
        <sz val="8"/>
        <rFont val="Arial"/>
        <family val="2"/>
      </rPr>
      <t xml:space="preserve">  1 of 1</t>
    </r>
  </si>
  <si>
    <t>Contract: 13965 (FLD- Zone 2)</t>
  </si>
  <si>
    <t>Trunkline Gas Company - Reimbursement of Transportation Reservation Charges</t>
  </si>
  <si>
    <t>Northern Border - Reimbursement of Transportation Reservation Charges</t>
  </si>
  <si>
    <t>NGPL - Reimbursement of Transportation Reservation Charges</t>
  </si>
  <si>
    <t>Contract: 113418</t>
  </si>
  <si>
    <t>The Peoples' Gas Light and Coke</t>
  </si>
  <si>
    <t>Comments</t>
  </si>
  <si>
    <t>Credit Adjustment (Capacity Release) - Baseload Quantity</t>
  </si>
  <si>
    <t>Transport Invoice Summary</t>
  </si>
  <si>
    <t>Total Transport Invoice Amount</t>
  </si>
  <si>
    <t>Less:</t>
  </si>
  <si>
    <t>Peoples Reimbursement of Demand Charges to Enron North America</t>
  </si>
  <si>
    <t xml:space="preserve">Credit Price Adjustment </t>
  </si>
  <si>
    <t>Total Credit Adjustment Amount - Capacity Release</t>
  </si>
  <si>
    <t>Transport - Northern Border Pipeline Company</t>
  </si>
  <si>
    <t>Transport - Natural Gas Pipeline Company</t>
  </si>
  <si>
    <t>Transport - Trunkline Gas Company</t>
  </si>
  <si>
    <t>Total Peoples Reimbursement of Demand Charges to Enron North America</t>
  </si>
  <si>
    <t xml:space="preserve">Reference # </t>
  </si>
  <si>
    <t>016264</t>
  </si>
  <si>
    <t>Reference#</t>
  </si>
  <si>
    <t>R0252F</t>
  </si>
  <si>
    <t>R0249F</t>
  </si>
  <si>
    <t>R0259F</t>
  </si>
  <si>
    <t>R0260F</t>
  </si>
  <si>
    <t>116833</t>
  </si>
  <si>
    <t>Kevin Drachenberg</t>
  </si>
  <si>
    <t>(713) 853-0560</t>
  </si>
  <si>
    <t>7/17/00</t>
  </si>
  <si>
    <t>7/20/00</t>
  </si>
  <si>
    <r>
      <t xml:space="preserve">TOTAL AMOUNT DUE </t>
    </r>
    <r>
      <rPr>
        <b/>
        <sz val="12"/>
        <color indexed="12"/>
        <rFont val="Arial"/>
        <family val="2"/>
      </rPr>
      <t>7/20/2000</t>
    </r>
  </si>
  <si>
    <t>Peoples Transport-0006-1</t>
  </si>
  <si>
    <t>Peoples Transport-0006-2</t>
  </si>
  <si>
    <t>Peoples Transport-0006-3</t>
  </si>
  <si>
    <t>Add:</t>
  </si>
  <si>
    <t>Trunkline Transport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</si>
</sst>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"/>
    <numFmt numFmtId="165" formatCode="0,000"/>
    <numFmt numFmtId="166" formatCode="&quot;$&quot;#,##0.00"/>
    <numFmt numFmtId="167" formatCode="[$$-409]#,##0.00"/>
    <numFmt numFmtId="168" formatCode="&quot;$&quot;#,##0.00000"/>
    <numFmt numFmtId="169" formatCode="mmmm\-yy"/>
    <numFmt numFmtId="170" formatCode="&quot;$&quot;#,##0.0000_);[Red]\(&quot;$&quot;#,##0.0000\)"/>
    <numFmt numFmtId="171" formatCode="_(&quot;$&quot;* #,##0.0000_);_(&quot;$&quot;* \(#,##0.0000\);_(&quot;$&quot;* &quot;-&quot;??_);_(@_)"/>
    <numFmt numFmtId="173" formatCode="_(&quot;$&quot;* #,##0_);_(&quot;$&quot;* \(#,##0\);_(&quot;$&quot;* &quot;-&quot;??_);_(@_)"/>
    <numFmt numFmtId="175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u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4">
    <xf numFmtId="0" fontId="0" fillId="0" borderId="0" xfId="0"/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2" fillId="0" borderId="2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2" fillId="0" borderId="3" xfId="0" applyFont="1" applyBorder="1"/>
    <xf numFmtId="0" fontId="2" fillId="0" borderId="0" xfId="0" applyFont="1"/>
    <xf numFmtId="0" fontId="2" fillId="0" borderId="4" xfId="0" applyNumberFormat="1" applyFont="1" applyBorder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5" xfId="0" applyNumberFormat="1" applyFont="1" applyBorder="1" applyAlignment="1">
      <alignment horizontal="left" vertical="top"/>
    </xf>
    <xf numFmtId="165" fontId="2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17" fontId="2" fillId="0" borderId="0" xfId="0" applyNumberFormat="1" applyFont="1" applyBorder="1" applyAlignment="1">
      <alignment horizontal="left" vertical="top"/>
    </xf>
    <xf numFmtId="0" fontId="2" fillId="0" borderId="5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6" xfId="0" applyNumberFormat="1" applyFont="1" applyBorder="1" applyAlignment="1">
      <alignment horizontal="left" vertical="top"/>
    </xf>
    <xf numFmtId="165" fontId="2" fillId="0" borderId="7" xfId="0" applyNumberFormat="1" applyFont="1" applyBorder="1" applyAlignment="1">
      <alignment horizontal="left" vertical="top"/>
    </xf>
    <xf numFmtId="0" fontId="2" fillId="0" borderId="8" xfId="0" applyNumberFormat="1" applyFont="1" applyBorder="1" applyAlignment="1">
      <alignment horizontal="left" vertical="top"/>
    </xf>
    <xf numFmtId="0" fontId="2" fillId="0" borderId="7" xfId="0" applyNumberFormat="1" applyFont="1" applyBorder="1" applyAlignment="1">
      <alignment horizontal="left" vertical="top"/>
    </xf>
    <xf numFmtId="0" fontId="2" fillId="0" borderId="6" xfId="0" applyNumberFormat="1" applyFont="1" applyBorder="1" applyAlignment="1">
      <alignment horizontal="left" vertical="top"/>
    </xf>
    <xf numFmtId="0" fontId="2" fillId="0" borderId="0" xfId="0" applyFont="1" applyBorder="1"/>
    <xf numFmtId="164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4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66" fontId="2" fillId="0" borderId="2" xfId="0" applyNumberFormat="1" applyFont="1" applyBorder="1" applyAlignment="1">
      <alignment horizontal="left" vertical="top"/>
    </xf>
    <xf numFmtId="167" fontId="2" fillId="0" borderId="2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67" fontId="2" fillId="0" borderId="0" xfId="0" applyNumberFormat="1" applyFont="1" applyBorder="1" applyAlignment="1">
      <alignment horizontal="left" vertical="top"/>
    </xf>
    <xf numFmtId="0" fontId="3" fillId="0" borderId="0" xfId="0" applyFont="1"/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center" vertical="top"/>
    </xf>
    <xf numFmtId="0" fontId="4" fillId="0" borderId="0" xfId="0" applyFont="1"/>
    <xf numFmtId="17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7" fontId="2" fillId="0" borderId="0" xfId="0" applyNumberFormat="1" applyFont="1" applyAlignment="1">
      <alignment horizontal="center" vertical="top"/>
    </xf>
    <xf numFmtId="166" fontId="2" fillId="0" borderId="0" xfId="0" applyNumberFormat="1" applyFont="1" applyAlignment="1">
      <alignment horizontal="center" vertical="top"/>
    </xf>
    <xf numFmtId="167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38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Border="1" applyAlignment="1">
      <alignment horizontal="right" vertical="top"/>
    </xf>
    <xf numFmtId="168" fontId="2" fillId="0" borderId="0" xfId="0" applyNumberFormat="1" applyFont="1" applyAlignment="1">
      <alignment horizontal="left" vertical="top"/>
    </xf>
    <xf numFmtId="167" fontId="2" fillId="0" borderId="0" xfId="0" applyNumberFormat="1" applyFont="1" applyBorder="1" applyAlignment="1">
      <alignment horizontal="right" vertical="top"/>
    </xf>
    <xf numFmtId="166" fontId="2" fillId="0" borderId="0" xfId="0" applyNumberFormat="1" applyFont="1" applyBorder="1" applyAlignment="1">
      <alignment horizontal="right" vertical="top"/>
    </xf>
    <xf numFmtId="38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68" fontId="4" fillId="0" borderId="0" xfId="0" applyNumberFormat="1" applyFont="1" applyAlignment="1">
      <alignment horizontal="left" vertical="top"/>
    </xf>
    <xf numFmtId="165" fontId="4" fillId="0" borderId="0" xfId="0" applyNumberFormat="1" applyFont="1" applyBorder="1" applyAlignment="1">
      <alignment horizontal="right" vertical="top"/>
    </xf>
    <xf numFmtId="167" fontId="4" fillId="0" borderId="0" xfId="0" applyNumberFormat="1" applyFont="1" applyBorder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/>
    </xf>
    <xf numFmtId="38" fontId="2" fillId="0" borderId="0" xfId="0" applyNumberFormat="1" applyFont="1" applyAlignment="1">
      <alignment horizontal="center" vertical="top" wrapText="1"/>
    </xf>
    <xf numFmtId="168" fontId="2" fillId="0" borderId="0" xfId="0" applyNumberFormat="1" applyFont="1" applyAlignment="1">
      <alignment horizontal="center" vertical="top"/>
    </xf>
    <xf numFmtId="38" fontId="4" fillId="0" borderId="0" xfId="0" applyNumberFormat="1" applyFont="1" applyAlignment="1">
      <alignment horizontal="center" vertical="top" wrapText="1"/>
    </xf>
    <xf numFmtId="165" fontId="2" fillId="0" borderId="0" xfId="0" applyNumberFormat="1" applyFont="1" applyBorder="1" applyAlignment="1">
      <alignment horizontal="center" vertical="top"/>
    </xf>
    <xf numFmtId="165" fontId="4" fillId="0" borderId="0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7" fillId="0" borderId="0" xfId="0" applyFont="1" applyBorder="1" applyAlignment="1">
      <alignment horizontal="left" vertical="top"/>
    </xf>
    <xf numFmtId="167" fontId="4" fillId="0" borderId="9" xfId="0" applyNumberFormat="1" applyFont="1" applyBorder="1" applyAlignment="1">
      <alignment horizontal="right" vertical="top"/>
    </xf>
    <xf numFmtId="166" fontId="4" fillId="0" borderId="9" xfId="0" applyNumberFormat="1" applyFont="1" applyBorder="1" applyAlignment="1">
      <alignment horizontal="right" vertical="top"/>
    </xf>
    <xf numFmtId="0" fontId="8" fillId="0" borderId="0" xfId="0" applyNumberFormat="1" applyFont="1" applyBorder="1" applyAlignment="1">
      <alignment horizontal="left" vertical="top"/>
    </xf>
    <xf numFmtId="0" fontId="7" fillId="0" borderId="0" xfId="0" applyNumberFormat="1" applyFont="1" applyBorder="1" applyAlignment="1">
      <alignment horizontal="left" vertical="top"/>
    </xf>
    <xf numFmtId="0" fontId="9" fillId="0" borderId="0" xfId="0" applyNumberFormat="1" applyFont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7" fillId="0" borderId="0" xfId="0" applyFont="1"/>
    <xf numFmtId="38" fontId="0" fillId="0" borderId="0" xfId="0" applyNumberFormat="1"/>
    <xf numFmtId="170" fontId="0" fillId="0" borderId="0" xfId="0" applyNumberFormat="1"/>
    <xf numFmtId="40" fontId="0" fillId="0" borderId="0" xfId="0" applyNumberFormat="1"/>
    <xf numFmtId="8" fontId="0" fillId="0" borderId="0" xfId="0" applyNumberFormat="1"/>
    <xf numFmtId="40" fontId="7" fillId="0" borderId="0" xfId="0" applyNumberFormat="1" applyFont="1"/>
    <xf numFmtId="8" fontId="7" fillId="0" borderId="0" xfId="0" applyNumberFormat="1" applyFont="1"/>
    <xf numFmtId="0" fontId="9" fillId="0" borderId="0" xfId="0" applyFont="1"/>
    <xf numFmtId="44" fontId="9" fillId="0" borderId="0" xfId="2" applyFont="1"/>
    <xf numFmtId="164" fontId="4" fillId="0" borderId="0" xfId="0" quotePrefix="1" applyNumberFormat="1" applyFont="1" applyAlignment="1">
      <alignment horizontal="left" vertical="top"/>
    </xf>
    <xf numFmtId="164" fontId="4" fillId="0" borderId="0" xfId="0" quotePrefix="1" applyNumberFormat="1" applyFont="1" applyAlignment="1">
      <alignment horizontal="center" vertical="top"/>
    </xf>
    <xf numFmtId="173" fontId="4" fillId="0" borderId="0" xfId="2" applyNumberFormat="1" applyFont="1" applyAlignment="1">
      <alignment horizontal="left" vertical="top"/>
    </xf>
    <xf numFmtId="40" fontId="7" fillId="2" borderId="0" xfId="0" applyNumberFormat="1" applyFont="1" applyFill="1"/>
    <xf numFmtId="8" fontId="7" fillId="2" borderId="0" xfId="0" applyNumberFormat="1" applyFont="1" applyFill="1"/>
    <xf numFmtId="167" fontId="4" fillId="0" borderId="0" xfId="2" applyNumberFormat="1" applyFont="1" applyAlignment="1">
      <alignment horizontal="right" vertical="top"/>
    </xf>
    <xf numFmtId="164" fontId="12" fillId="0" borderId="0" xfId="0" applyNumberFormat="1" applyFont="1" applyAlignment="1">
      <alignment horizontal="left" vertical="top"/>
    </xf>
    <xf numFmtId="49" fontId="13" fillId="0" borderId="0" xfId="0" applyNumberFormat="1" applyFont="1" applyBorder="1" applyAlignment="1">
      <alignment horizontal="left" vertical="top"/>
    </xf>
    <xf numFmtId="49" fontId="12" fillId="0" borderId="0" xfId="0" applyNumberFormat="1" applyFont="1" applyBorder="1" applyAlignment="1">
      <alignment horizontal="left" vertical="top"/>
    </xf>
    <xf numFmtId="165" fontId="12" fillId="0" borderId="0" xfId="0" applyNumberFormat="1" applyFont="1" applyBorder="1" applyAlignment="1">
      <alignment horizontal="center" vertical="top"/>
    </xf>
    <xf numFmtId="168" fontId="12" fillId="0" borderId="0" xfId="0" applyNumberFormat="1" applyFont="1" applyAlignment="1">
      <alignment horizontal="center" vertical="top"/>
    </xf>
    <xf numFmtId="166" fontId="12" fillId="0" borderId="0" xfId="0" applyNumberFormat="1" applyFont="1" applyBorder="1" applyAlignment="1">
      <alignment horizontal="right" vertical="top"/>
    </xf>
    <xf numFmtId="0" fontId="12" fillId="0" borderId="2" xfId="0" applyNumberFormat="1" applyFont="1" applyBorder="1" applyAlignment="1">
      <alignment horizontal="left" vertical="top"/>
    </xf>
    <xf numFmtId="38" fontId="7" fillId="0" borderId="10" xfId="0" applyNumberFormat="1" applyFont="1" applyBorder="1"/>
    <xf numFmtId="0" fontId="7" fillId="2" borderId="0" xfId="0" applyFont="1" applyFill="1"/>
    <xf numFmtId="44" fontId="7" fillId="2" borderId="0" xfId="0" applyNumberFormat="1" applyFont="1" applyFill="1"/>
    <xf numFmtId="0" fontId="10" fillId="2" borderId="0" xfId="0" applyFont="1" applyFill="1" applyAlignment="1">
      <alignment horizontal="center"/>
    </xf>
    <xf numFmtId="44" fontId="7" fillId="2" borderId="11" xfId="0" applyNumberFormat="1" applyFont="1" applyFill="1" applyBorder="1"/>
    <xf numFmtId="0" fontId="7" fillId="0" borderId="0" xfId="0" applyFont="1" applyBorder="1"/>
    <xf numFmtId="44" fontId="9" fillId="0" borderId="0" xfId="2" applyFont="1" applyBorder="1"/>
    <xf numFmtId="38" fontId="14" fillId="0" borderId="10" xfId="0" applyNumberFormat="1" applyFont="1" applyBorder="1"/>
    <xf numFmtId="0" fontId="9" fillId="0" borderId="0" xfId="0" applyFont="1" applyBorder="1"/>
    <xf numFmtId="171" fontId="9" fillId="0" borderId="0" xfId="2" applyNumberFormat="1" applyFont="1"/>
    <xf numFmtId="175" fontId="14" fillId="0" borderId="10" xfId="1" applyNumberFormat="1" applyFont="1" applyBorder="1"/>
    <xf numFmtId="169" fontId="1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7438D76-D97D-A92C-FB55-8C9E6859C1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6851D4D-02D3-7DAE-5853-7A8A29F609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968B26F-0C75-2352-07E6-8C4B074DF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884D5D44-1B6E-C9E1-3B14-C1B4F3603D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EBD8870C-6E95-EDA1-F661-E756D35083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eoples_Sell_June%20REVISED%207-11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0"/>
      <sheetName val="***02"/>
      <sheetName val="Invoice_Peoples_Purchases"/>
      <sheetName val="Invoice_Peoples_Sales"/>
      <sheetName val="Invoice_Peoples_Repurch"/>
      <sheetName val="Daily Summary"/>
      <sheetName val="Volume Input"/>
      <sheetName val="Repurchases"/>
      <sheetName val="Rate Sheet"/>
      <sheetName val="NGPL"/>
      <sheetName val="Trunkline"/>
      <sheetName val="Northern_Border"/>
      <sheetName val="ANR"/>
      <sheetName val="Midwestern"/>
    </sheetNames>
    <sheetDataSet>
      <sheetData sheetId="0" refreshError="1"/>
      <sheetData sheetId="1" refreshError="1"/>
      <sheetData sheetId="2">
        <row r="9">
          <cell r="C9">
            <v>2119350</v>
          </cell>
        </row>
        <row r="32">
          <cell r="C32">
            <v>2541325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22:H30"/>
  <sheetViews>
    <sheetView workbookViewId="0">
      <selection activeCell="B33" sqref="B33"/>
    </sheetView>
  </sheetViews>
  <sheetFormatPr defaultRowHeight="12.75" x14ac:dyDescent="0.2"/>
  <cols>
    <col min="6" max="6" width="10.7109375" customWidth="1"/>
    <col min="7" max="7" width="13.28515625" customWidth="1"/>
    <col min="8" max="8" width="17.140625" customWidth="1"/>
    <col min="9" max="9" width="9.42578125" customWidth="1"/>
    <col min="10" max="10" width="11.42578125" customWidth="1"/>
    <col min="11" max="11" width="12.42578125" customWidth="1"/>
    <col min="12" max="12" width="15.140625" customWidth="1"/>
  </cols>
  <sheetData>
    <row r="22" spans="6:8" x14ac:dyDescent="0.2">
      <c r="F22" s="76"/>
      <c r="G22" s="11"/>
      <c r="H22" s="11"/>
    </row>
    <row r="23" spans="6:8" x14ac:dyDescent="0.2">
      <c r="F23" s="77" t="str">
        <f>'Transport_Trunkline Gas'!E2</f>
        <v>The Peoples Gas Light &amp; Coke Company</v>
      </c>
      <c r="G23" s="11"/>
      <c r="H23" s="11"/>
    </row>
    <row r="24" spans="6:8" x14ac:dyDescent="0.2">
      <c r="F24" s="77" t="str">
        <f>'Transport_Trunkline Gas'!E3</f>
        <v>130 E Randolph Dr 22nd Fl</v>
      </c>
      <c r="G24" s="11"/>
      <c r="H24" s="11"/>
    </row>
    <row r="25" spans="6:8" x14ac:dyDescent="0.2">
      <c r="F25" s="77" t="str">
        <f>'Transport_Trunkline Gas'!E4</f>
        <v>Chicago, IL  60601</v>
      </c>
      <c r="G25" s="11"/>
      <c r="H25" s="11"/>
    </row>
    <row r="26" spans="6:8" x14ac:dyDescent="0.2">
      <c r="F26" s="78"/>
      <c r="G26" s="11"/>
      <c r="H26" s="11"/>
    </row>
    <row r="27" spans="6:8" x14ac:dyDescent="0.2">
      <c r="F27" s="78"/>
      <c r="G27" s="11"/>
      <c r="H27" s="11"/>
    </row>
    <row r="28" spans="6:8" x14ac:dyDescent="0.2">
      <c r="F28" s="77" t="s">
        <v>13</v>
      </c>
      <c r="G28" s="77" t="str">
        <f>'Transport_Trunkline Gas'!F7</f>
        <v>Manager, Gas Supply Administration</v>
      </c>
      <c r="H28" s="11"/>
    </row>
    <row r="29" spans="6:8" x14ac:dyDescent="0.2">
      <c r="F29" s="77" t="s">
        <v>18</v>
      </c>
      <c r="G29" s="77" t="str">
        <f>'Transport_Trunkline Gas'!F8</f>
        <v>(312) 240-4278</v>
      </c>
      <c r="H29" s="11"/>
    </row>
    <row r="30" spans="6:8" x14ac:dyDescent="0.2">
      <c r="F30" s="11"/>
      <c r="G30" s="11"/>
      <c r="H30" s="11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zoomScale="75" workbookViewId="0">
      <selection activeCell="B29" sqref="B29"/>
    </sheetView>
  </sheetViews>
  <sheetFormatPr defaultRowHeight="12.75" x14ac:dyDescent="0.2"/>
  <cols>
    <col min="1" max="1" width="12.140625" customWidth="1"/>
    <col min="2" max="2" width="81.7109375" customWidth="1"/>
    <col min="3" max="3" width="18.7109375" customWidth="1"/>
    <col min="5" max="5" width="13.28515625" customWidth="1"/>
    <col min="6" max="6" width="14.85546875" customWidth="1"/>
    <col min="7" max="7" width="12.28515625" customWidth="1"/>
    <col min="8" max="8" width="13.28515625" customWidth="1"/>
  </cols>
  <sheetData>
    <row r="1" spans="1:8" ht="15.75" x14ac:dyDescent="0.25">
      <c r="A1" s="117">
        <v>36678</v>
      </c>
      <c r="B1" s="117"/>
      <c r="C1" s="117"/>
    </row>
    <row r="2" spans="1:8" ht="15.75" x14ac:dyDescent="0.25">
      <c r="A2" s="118" t="s">
        <v>55</v>
      </c>
      <c r="B2" s="118"/>
      <c r="C2" s="118"/>
    </row>
    <row r="3" spans="1:8" ht="15.75" x14ac:dyDescent="0.25">
      <c r="A3" s="80"/>
      <c r="B3" s="80"/>
      <c r="C3" s="80"/>
    </row>
    <row r="4" spans="1:8" ht="15.75" x14ac:dyDescent="0.25">
      <c r="A4" s="118" t="s">
        <v>58</v>
      </c>
      <c r="B4" s="118"/>
      <c r="C4" s="118"/>
    </row>
    <row r="5" spans="1:8" ht="15" x14ac:dyDescent="0.2">
      <c r="A5" s="81"/>
      <c r="B5" s="81"/>
      <c r="C5" s="81"/>
    </row>
    <row r="6" spans="1:8" ht="15" x14ac:dyDescent="0.2">
      <c r="A6" s="82"/>
      <c r="B6" s="82"/>
      <c r="C6" s="83"/>
    </row>
    <row r="7" spans="1:8" ht="15.75" x14ac:dyDescent="0.25">
      <c r="A7" s="82"/>
      <c r="B7" s="79" t="s">
        <v>61</v>
      </c>
      <c r="C7" s="83"/>
    </row>
    <row r="8" spans="1:8" ht="15" x14ac:dyDescent="0.2">
      <c r="A8" s="82"/>
      <c r="B8" s="82"/>
      <c r="C8" s="83"/>
      <c r="E8" s="84" t="s">
        <v>56</v>
      </c>
    </row>
    <row r="9" spans="1:8" s="85" customFormat="1" x14ac:dyDescent="0.2">
      <c r="A9" s="85" t="s">
        <v>28</v>
      </c>
      <c r="B9" s="85" t="s">
        <v>66</v>
      </c>
      <c r="C9" s="88">
        <f>'Transport_Trunkline Gas'!O18</f>
        <v>199500</v>
      </c>
    </row>
    <row r="10" spans="1:8" s="86" customFormat="1" x14ac:dyDescent="0.2">
      <c r="A10" s="86" t="s">
        <v>28</v>
      </c>
      <c r="B10" s="86" t="s">
        <v>28</v>
      </c>
      <c r="C10"/>
    </row>
    <row r="11" spans="1:8" s="87" customFormat="1" x14ac:dyDescent="0.2">
      <c r="A11" s="87" t="s">
        <v>28</v>
      </c>
    </row>
    <row r="12" spans="1:8" s="87" customFormat="1" x14ac:dyDescent="0.2">
      <c r="C12" s="88"/>
    </row>
    <row r="13" spans="1:8" x14ac:dyDescent="0.2">
      <c r="A13" s="85" t="s">
        <v>28</v>
      </c>
      <c r="B13" s="85" t="s">
        <v>64</v>
      </c>
      <c r="C13" s="88">
        <f>Transport_NBorder!O32</f>
        <v>729000</v>
      </c>
      <c r="H13" s="88"/>
    </row>
    <row r="14" spans="1:8" x14ac:dyDescent="0.2">
      <c r="A14" s="86"/>
      <c r="B14" s="86" t="s">
        <v>28</v>
      </c>
      <c r="H14" s="88"/>
    </row>
    <row r="15" spans="1:8" x14ac:dyDescent="0.2">
      <c r="A15" s="87" t="s">
        <v>28</v>
      </c>
      <c r="B15" s="87"/>
      <c r="H15" s="88"/>
    </row>
    <row r="16" spans="1:8" x14ac:dyDescent="0.2">
      <c r="H16" s="88"/>
    </row>
    <row r="18" spans="1:8" s="85" customFormat="1" x14ac:dyDescent="0.2">
      <c r="A18" s="85" t="s">
        <v>28</v>
      </c>
      <c r="B18" s="85" t="s">
        <v>65</v>
      </c>
      <c r="C18" s="88">
        <f>Transport_NGPL!O22</f>
        <v>368919.60759999999</v>
      </c>
    </row>
    <row r="19" spans="1:8" s="85" customFormat="1" x14ac:dyDescent="0.2">
      <c r="C19" s="88"/>
    </row>
    <row r="20" spans="1:8" s="85" customFormat="1" x14ac:dyDescent="0.2">
      <c r="C20" s="88"/>
    </row>
    <row r="21" spans="1:8" s="85" customFormat="1" x14ac:dyDescent="0.2">
      <c r="C21" s="88"/>
    </row>
    <row r="22" spans="1:8" s="87" customFormat="1" x14ac:dyDescent="0.2">
      <c r="B22" s="96" t="s">
        <v>59</v>
      </c>
      <c r="C22" s="97">
        <f>C9+C13+C18</f>
        <v>1297419.6076</v>
      </c>
      <c r="E22" s="87" t="s">
        <v>28</v>
      </c>
    </row>
    <row r="23" spans="1:8" s="87" customFormat="1" x14ac:dyDescent="0.2">
      <c r="A23" s="89"/>
      <c r="B23" s="89"/>
      <c r="C23" s="90"/>
    </row>
    <row r="24" spans="1:8" x14ac:dyDescent="0.2">
      <c r="B24" t="s">
        <v>60</v>
      </c>
    </row>
    <row r="25" spans="1:8" s="84" customFormat="1" x14ac:dyDescent="0.2">
      <c r="B25" s="91" t="s">
        <v>62</v>
      </c>
      <c r="E25" s="92">
        <v>-0.03</v>
      </c>
    </row>
    <row r="26" spans="1:8" s="84" customFormat="1" x14ac:dyDescent="0.2">
      <c r="B26" s="91" t="s">
        <v>57</v>
      </c>
      <c r="C26" s="111"/>
      <c r="E26" s="113">
        <f>+[1]Invoice_Peoples_Purchases!$C$9+[1]Invoice_Peoples_Purchases!$C$32</f>
        <v>4660675</v>
      </c>
    </row>
    <row r="27" spans="1:8" s="84" customFormat="1" x14ac:dyDescent="0.2">
      <c r="A27" s="91"/>
      <c r="C27" s="112">
        <f>E25*E26</f>
        <v>-139820.25</v>
      </c>
    </row>
    <row r="28" spans="1:8" s="84" customFormat="1" x14ac:dyDescent="0.2">
      <c r="A28" s="91"/>
      <c r="C28" s="112"/>
    </row>
    <row r="29" spans="1:8" s="91" customFormat="1" x14ac:dyDescent="0.2">
      <c r="B29" s="91" t="s">
        <v>84</v>
      </c>
      <c r="C29" s="114"/>
      <c r="H29" s="112"/>
    </row>
    <row r="30" spans="1:8" s="91" customFormat="1" x14ac:dyDescent="0.2">
      <c r="B30" s="91" t="s">
        <v>85</v>
      </c>
      <c r="C30" s="114"/>
      <c r="E30" s="115">
        <f>0.018</f>
        <v>1.7999999999999999E-2</v>
      </c>
      <c r="H30" s="112"/>
    </row>
    <row r="31" spans="1:8" s="91" customFormat="1" x14ac:dyDescent="0.2">
      <c r="C31" s="114"/>
      <c r="E31" s="116">
        <v>400290</v>
      </c>
      <c r="H31" s="112"/>
    </row>
    <row r="32" spans="1:8" s="91" customFormat="1" x14ac:dyDescent="0.2">
      <c r="C32" s="112">
        <f>+E30*E31</f>
        <v>7205.2199999999993</v>
      </c>
    </row>
    <row r="33" spans="1:6" s="91" customFormat="1" x14ac:dyDescent="0.2">
      <c r="C33" s="92"/>
    </row>
    <row r="34" spans="1:6" s="84" customFormat="1" x14ac:dyDescent="0.2">
      <c r="A34" s="91"/>
      <c r="C34" s="106"/>
    </row>
    <row r="35" spans="1:6" s="84" customFormat="1" x14ac:dyDescent="0.2">
      <c r="B35" s="107" t="s">
        <v>63</v>
      </c>
      <c r="C35" s="108">
        <f>SUM(C27:C32)</f>
        <v>-132615.03</v>
      </c>
    </row>
    <row r="37" spans="1:6" ht="13.5" thickBot="1" x14ac:dyDescent="0.25"/>
    <row r="38" spans="1:6" ht="16.5" thickBot="1" x14ac:dyDescent="0.3">
      <c r="B38" s="109" t="s">
        <v>67</v>
      </c>
      <c r="C38" s="110">
        <f>C35+C22</f>
        <v>1164804.5776</v>
      </c>
      <c r="F38" s="88" t="s">
        <v>28</v>
      </c>
    </row>
    <row r="39" spans="1:6" ht="13.5" thickTop="1" x14ac:dyDescent="0.2">
      <c r="B39" s="84"/>
    </row>
    <row r="40" spans="1:6" ht="15.75" x14ac:dyDescent="0.25">
      <c r="B40" s="79" t="s">
        <v>80</v>
      </c>
    </row>
  </sheetData>
  <mergeCells count="3">
    <mergeCell ref="A1:C1"/>
    <mergeCell ref="A2:C2"/>
    <mergeCell ref="A4:C4"/>
  </mergeCells>
  <pageMargins left="0.75" right="0.75" top="1" bottom="1" header="0.5" footer="0.5"/>
  <pageSetup scale="60" orientation="portrait" horizontalDpi="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workbookViewId="0"/>
  </sheetViews>
  <sheetFormatPr defaultRowHeight="11.25" x14ac:dyDescent="0.2"/>
  <cols>
    <col min="1" max="1" width="3.85546875" style="9" customWidth="1"/>
    <col min="2" max="3" width="9.140625" style="1"/>
    <col min="4" max="4" width="7.28515625" style="2" customWidth="1"/>
    <col min="5" max="5" width="18.7109375" style="52" customWidth="1"/>
    <col min="6" max="6" width="13.85546875" style="52" customWidth="1"/>
    <col min="7" max="7" width="16.140625" style="2" customWidth="1"/>
    <col min="8" max="8" width="11" style="2" customWidth="1"/>
    <col min="9" max="9" width="10.7109375" style="46" customWidth="1"/>
    <col min="10" max="10" width="5.5703125" style="2" customWidth="1"/>
    <col min="11" max="11" width="2.28515625" style="2" customWidth="1"/>
    <col min="12" max="12" width="11.28515625" style="28" customWidth="1"/>
    <col min="13" max="13" width="7.7109375" style="2" customWidth="1"/>
    <col min="14" max="14" width="11.42578125" style="27" customWidth="1"/>
    <col min="15" max="15" width="16" style="28" customWidth="1"/>
    <col min="16" max="16384" width="9.140625" style="9"/>
  </cols>
  <sheetData>
    <row r="1" spans="1:15" ht="13.5" thickTop="1" x14ac:dyDescent="0.2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105" t="s">
        <v>81</v>
      </c>
      <c r="O1" s="8"/>
    </row>
    <row r="2" spans="1:15" x14ac:dyDescent="0.2">
      <c r="E2" s="10" t="s">
        <v>3</v>
      </c>
      <c r="F2" s="11"/>
      <c r="G2" s="12"/>
      <c r="H2" s="10" t="s">
        <v>4</v>
      </c>
      <c r="I2" s="13"/>
      <c r="J2" s="11"/>
      <c r="K2" s="11"/>
      <c r="L2" s="14" t="s">
        <v>5</v>
      </c>
      <c r="M2" s="11"/>
      <c r="N2" s="15">
        <f>+Summary_Transport!A1</f>
        <v>36678</v>
      </c>
      <c r="O2" s="16"/>
    </row>
    <row r="3" spans="1:15" x14ac:dyDescent="0.2">
      <c r="E3" s="10" t="s">
        <v>6</v>
      </c>
      <c r="F3" s="11"/>
      <c r="G3" s="12"/>
      <c r="H3" s="10" t="s">
        <v>7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">
        <v>8</v>
      </c>
      <c r="F4" s="11"/>
      <c r="G4" s="12"/>
      <c r="H4" s="10" t="s">
        <v>9</v>
      </c>
      <c r="I4" s="13"/>
      <c r="J4" s="11"/>
      <c r="K4" s="11"/>
      <c r="L4" s="14" t="s">
        <v>10</v>
      </c>
      <c r="M4" s="11"/>
      <c r="N4" s="100" t="s">
        <v>78</v>
      </c>
      <c r="O4" s="16"/>
    </row>
    <row r="5" spans="1:15" x14ac:dyDescent="0.2">
      <c r="E5" s="10"/>
      <c r="F5" s="11"/>
      <c r="G5" s="12"/>
      <c r="H5" s="10" t="s">
        <v>11</v>
      </c>
      <c r="I5" s="13"/>
      <c r="J5" s="11"/>
      <c r="K5" s="11"/>
      <c r="L5" s="10"/>
      <c r="M5" s="11"/>
      <c r="N5" s="101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12</v>
      </c>
      <c r="M6" s="11"/>
      <c r="N6" s="100" t="s">
        <v>79</v>
      </c>
      <c r="O6" s="16"/>
    </row>
    <row r="7" spans="1:15" x14ac:dyDescent="0.2">
      <c r="E7" s="14" t="s">
        <v>13</v>
      </c>
      <c r="F7" s="11" t="s">
        <v>14</v>
      </c>
      <c r="G7" s="12"/>
      <c r="H7" s="14" t="s">
        <v>13</v>
      </c>
      <c r="I7" s="13" t="s">
        <v>76</v>
      </c>
      <c r="J7" s="11"/>
      <c r="K7" s="11"/>
      <c r="L7" s="14" t="s">
        <v>15</v>
      </c>
      <c r="M7" s="11"/>
      <c r="N7" s="11" t="s">
        <v>16</v>
      </c>
      <c r="O7" s="16"/>
    </row>
    <row r="8" spans="1:15" ht="13.5" x14ac:dyDescent="0.25">
      <c r="A8" s="119" t="s">
        <v>17</v>
      </c>
      <c r="B8" s="119"/>
      <c r="C8" s="119"/>
      <c r="D8" s="120"/>
      <c r="E8" s="14" t="s">
        <v>18</v>
      </c>
      <c r="F8" s="11" t="s">
        <v>19</v>
      </c>
      <c r="G8" s="12"/>
      <c r="H8" s="14" t="s">
        <v>18</v>
      </c>
      <c r="I8" s="13" t="s">
        <v>77</v>
      </c>
      <c r="J8" s="11"/>
      <c r="K8" s="11"/>
      <c r="L8" s="10"/>
      <c r="M8" s="11"/>
      <c r="N8" s="11"/>
      <c r="O8" s="12"/>
    </row>
    <row r="9" spans="1:15" ht="13.5" thickBot="1" x14ac:dyDescent="0.3">
      <c r="A9" s="121"/>
      <c r="B9" s="121"/>
      <c r="C9" s="121"/>
      <c r="D9" s="122"/>
      <c r="E9" s="18" t="s">
        <v>20</v>
      </c>
      <c r="F9" s="19" t="s">
        <v>21</v>
      </c>
      <c r="G9" s="20"/>
      <c r="H9" s="18" t="s">
        <v>20</v>
      </c>
      <c r="I9" s="19" t="s">
        <v>22</v>
      </c>
      <c r="J9" s="21"/>
      <c r="K9" s="21"/>
      <c r="L9" s="22"/>
      <c r="M9" s="21"/>
      <c r="N9" s="21"/>
      <c r="O9" s="20"/>
    </row>
    <row r="10" spans="1:15" ht="3.75" customHeight="1" thickTop="1" thickBot="1" x14ac:dyDescent="0.25">
      <c r="A10" s="23"/>
      <c r="B10" s="24"/>
      <c r="C10" s="24"/>
      <c r="D10" s="25"/>
      <c r="E10" s="25"/>
      <c r="F10" s="25"/>
      <c r="G10" s="25"/>
      <c r="H10" s="25"/>
      <c r="I10" s="13"/>
      <c r="J10" s="25"/>
      <c r="K10" s="25"/>
      <c r="L10" s="26"/>
      <c r="M10" s="25"/>
    </row>
    <row r="11" spans="1:15" ht="12" thickTop="1" x14ac:dyDescent="0.2">
      <c r="A11" s="29" t="s">
        <v>28</v>
      </c>
      <c r="B11" s="30"/>
      <c r="C11" s="30"/>
      <c r="D11" s="31"/>
      <c r="E11" s="31"/>
      <c r="F11" s="31"/>
      <c r="G11" s="31"/>
      <c r="H11" s="31"/>
      <c r="I11" s="6"/>
      <c r="J11" s="31"/>
      <c r="K11" s="31"/>
      <c r="L11" s="32"/>
      <c r="M11" s="31"/>
      <c r="N11" s="33"/>
      <c r="O11" s="32"/>
    </row>
    <row r="12" spans="1:15" ht="12.75" x14ac:dyDescent="0.2">
      <c r="A12" s="34" t="s">
        <v>48</v>
      </c>
      <c r="B12" s="24"/>
      <c r="C12" s="24"/>
      <c r="D12" s="25"/>
      <c r="E12" s="73" t="s">
        <v>51</v>
      </c>
      <c r="F12" s="25"/>
      <c r="G12" s="25"/>
      <c r="H12" s="25"/>
      <c r="I12" s="13"/>
      <c r="J12" s="25"/>
      <c r="K12" s="25"/>
      <c r="L12" s="26"/>
      <c r="M12" s="25"/>
      <c r="N12" s="35"/>
      <c r="O12" s="26"/>
    </row>
    <row r="13" spans="1:15" ht="12.75" x14ac:dyDescent="0.2">
      <c r="A13" s="34"/>
      <c r="B13" s="24"/>
      <c r="C13" s="24"/>
      <c r="D13" s="25"/>
      <c r="E13" s="73"/>
      <c r="F13" s="25"/>
      <c r="G13" s="25"/>
      <c r="H13" s="25"/>
      <c r="I13" s="13"/>
      <c r="J13" s="25"/>
      <c r="K13" s="25"/>
      <c r="L13" s="26"/>
      <c r="M13" s="25"/>
      <c r="N13" s="35"/>
      <c r="O13" s="26"/>
    </row>
    <row r="14" spans="1:15" x14ac:dyDescent="0.2">
      <c r="A14" s="34"/>
      <c r="B14" s="24"/>
      <c r="C14" s="24"/>
      <c r="D14" s="25"/>
      <c r="E14" s="25"/>
      <c r="F14" s="25"/>
      <c r="G14" s="25"/>
      <c r="H14" s="25"/>
      <c r="I14" s="69" t="s">
        <v>47</v>
      </c>
      <c r="J14" s="25"/>
      <c r="K14" s="25"/>
      <c r="L14" s="26"/>
      <c r="M14" s="25"/>
      <c r="N14" s="35"/>
      <c r="O14" s="26"/>
    </row>
    <row r="15" spans="1:15" s="43" customFormat="1" ht="12.75" x14ac:dyDescent="0.2">
      <c r="A15" s="36" t="s">
        <v>23</v>
      </c>
      <c r="B15" s="37" t="s">
        <v>24</v>
      </c>
      <c r="C15" s="37" t="s">
        <v>25</v>
      </c>
      <c r="D15" s="38" t="s">
        <v>26</v>
      </c>
      <c r="E15" t="s">
        <v>28</v>
      </c>
      <c r="F15" s="38" t="s">
        <v>27</v>
      </c>
      <c r="G15" t="s">
        <v>28</v>
      </c>
      <c r="H15" s="38" t="s">
        <v>28</v>
      </c>
      <c r="I15" s="39" t="s">
        <v>29</v>
      </c>
      <c r="J15" s="38" t="s">
        <v>30</v>
      </c>
      <c r="K15" s="38"/>
      <c r="L15" s="40" t="s">
        <v>31</v>
      </c>
      <c r="M15" s="72" t="s">
        <v>32</v>
      </c>
      <c r="N15" s="41" t="s">
        <v>33</v>
      </c>
      <c r="O15" s="42" t="s">
        <v>34</v>
      </c>
    </row>
    <row r="16" spans="1:15" x14ac:dyDescent="0.2">
      <c r="A16" s="43" t="s">
        <v>5</v>
      </c>
      <c r="C16" s="44">
        <f>+Summary_Transport!A1</f>
        <v>36678</v>
      </c>
      <c r="E16" s="45" t="s">
        <v>28</v>
      </c>
      <c r="F16" s="45" t="s">
        <v>50</v>
      </c>
      <c r="H16" s="45" t="s">
        <v>28</v>
      </c>
      <c r="I16" s="46" t="s">
        <v>28</v>
      </c>
      <c r="M16" s="70"/>
      <c r="N16" s="47"/>
      <c r="O16" s="48"/>
    </row>
    <row r="17" spans="1:15" x14ac:dyDescent="0.2">
      <c r="A17" s="43"/>
      <c r="C17" s="44"/>
      <c r="E17" s="45" t="s">
        <v>28</v>
      </c>
      <c r="F17" s="45"/>
      <c r="H17" s="45"/>
      <c r="M17" s="70"/>
      <c r="N17" s="49"/>
      <c r="O17" s="50"/>
    </row>
    <row r="18" spans="1:15" x14ac:dyDescent="0.2">
      <c r="A18" s="9">
        <v>1</v>
      </c>
      <c r="B18" s="99">
        <v>36678</v>
      </c>
      <c r="C18" s="99">
        <v>36707</v>
      </c>
      <c r="D18" s="70" t="s">
        <v>36</v>
      </c>
      <c r="E18" s="65" t="s">
        <v>39</v>
      </c>
      <c r="F18" s="64" t="s">
        <v>40</v>
      </c>
      <c r="G18" s="2" t="s">
        <v>28</v>
      </c>
      <c r="I18" s="102">
        <v>50000</v>
      </c>
      <c r="J18" s="70" t="s">
        <v>35</v>
      </c>
      <c r="L18" s="103">
        <v>3.99</v>
      </c>
      <c r="M18" s="70" t="s">
        <v>35</v>
      </c>
      <c r="N18" s="55">
        <f>L18*I18</f>
        <v>199500</v>
      </c>
      <c r="O18" s="56">
        <f>N18</f>
        <v>199500</v>
      </c>
    </row>
    <row r="19" spans="1:15" x14ac:dyDescent="0.2">
      <c r="D19" s="70"/>
      <c r="E19" s="51"/>
      <c r="I19" s="68"/>
      <c r="J19" s="70"/>
      <c r="L19" s="66"/>
      <c r="M19" s="70"/>
      <c r="N19" s="55"/>
      <c r="O19" s="56"/>
    </row>
    <row r="20" spans="1:15" x14ac:dyDescent="0.2">
      <c r="D20" s="70"/>
      <c r="E20" s="65"/>
      <c r="F20" s="64"/>
      <c r="I20" s="68"/>
      <c r="J20" s="70"/>
      <c r="L20" s="66"/>
      <c r="M20" s="70"/>
      <c r="N20" s="55"/>
      <c r="O20" s="56"/>
    </row>
    <row r="21" spans="1:15" x14ac:dyDescent="0.2">
      <c r="E21" s="65"/>
      <c r="F21" s="64"/>
      <c r="I21" s="53"/>
      <c r="J21" s="70"/>
      <c r="L21" s="54"/>
      <c r="M21" s="70"/>
      <c r="N21" s="55"/>
      <c r="O21" s="56"/>
    </row>
    <row r="22" spans="1:15" ht="12.75" x14ac:dyDescent="0.2">
      <c r="E22" s="65"/>
      <c r="F22" s="64"/>
      <c r="I22"/>
      <c r="J22" s="70"/>
      <c r="L22" s="54"/>
      <c r="M22" s="70"/>
      <c r="N22" s="55"/>
      <c r="O22" s="56"/>
    </row>
    <row r="23" spans="1:15" s="43" customFormat="1" ht="23.25" thickBot="1" x14ac:dyDescent="0.25">
      <c r="B23" s="58"/>
      <c r="C23" s="58"/>
      <c r="D23" s="45"/>
      <c r="E23" s="67" t="s">
        <v>45</v>
      </c>
      <c r="F23" s="59"/>
      <c r="G23" s="45"/>
      <c r="H23" s="45"/>
      <c r="I23" t="s">
        <v>28</v>
      </c>
      <c r="J23" s="71"/>
      <c r="K23" s="45"/>
      <c r="L23" s="60"/>
      <c r="M23" s="71"/>
      <c r="N23" s="74">
        <f>N18</f>
        <v>199500</v>
      </c>
      <c r="O23" s="75">
        <f>N23</f>
        <v>199500</v>
      </c>
    </row>
    <row r="24" spans="1:15" s="43" customFormat="1" ht="13.5" thickTop="1" x14ac:dyDescent="0.2">
      <c r="B24" s="58"/>
      <c r="C24" s="58"/>
      <c r="D24" s="45"/>
      <c r="E24" s="67"/>
      <c r="F24" s="59"/>
      <c r="G24" s="45"/>
      <c r="H24" s="45"/>
      <c r="I24"/>
      <c r="J24" s="45"/>
      <c r="K24" s="45"/>
      <c r="L24" s="60"/>
      <c r="M24" s="45"/>
      <c r="N24" s="62"/>
      <c r="O24" s="63"/>
    </row>
    <row r="25" spans="1:15" s="43" customFormat="1" ht="12.75" x14ac:dyDescent="0.2">
      <c r="B25" s="58"/>
      <c r="C25" s="58"/>
      <c r="D25" s="45"/>
      <c r="E25" s="67"/>
      <c r="F25" s="59"/>
      <c r="G25" s="45"/>
      <c r="H25" s="45"/>
      <c r="I25"/>
      <c r="J25" s="45"/>
      <c r="K25" s="45"/>
      <c r="L25" s="60"/>
      <c r="M25" s="45"/>
      <c r="N25" s="62"/>
      <c r="O25" s="63"/>
    </row>
    <row r="26" spans="1:15" s="43" customFormat="1" ht="12.75" x14ac:dyDescent="0.2">
      <c r="B26" s="58"/>
      <c r="C26" s="58"/>
      <c r="D26" s="45"/>
      <c r="E26" s="67"/>
      <c r="F26" s="59" t="s">
        <v>28</v>
      </c>
      <c r="G26" s="45"/>
      <c r="H26" s="45"/>
      <c r="I26" t="s">
        <v>28</v>
      </c>
      <c r="J26" s="45"/>
      <c r="K26" s="45"/>
      <c r="L26" s="60" t="s">
        <v>28</v>
      </c>
      <c r="M26" s="45"/>
      <c r="N26" s="62"/>
      <c r="O26" s="63"/>
    </row>
    <row r="27" spans="1:15" s="43" customFormat="1" ht="12.75" x14ac:dyDescent="0.2">
      <c r="B27" s="58"/>
      <c r="C27" s="58"/>
      <c r="D27" s="45"/>
      <c r="E27" s="67"/>
      <c r="F27" s="59"/>
      <c r="G27" s="45"/>
      <c r="H27" s="45"/>
      <c r="I27"/>
      <c r="J27" s="45"/>
      <c r="K27" s="45"/>
      <c r="L27" s="60"/>
      <c r="M27" s="45"/>
      <c r="N27" s="62"/>
      <c r="O27" s="63"/>
    </row>
    <row r="28" spans="1:15" s="43" customFormat="1" ht="12.75" x14ac:dyDescent="0.2">
      <c r="B28" s="58"/>
      <c r="C28" s="58"/>
      <c r="D28" s="45"/>
      <c r="E28" s="67"/>
      <c r="F28" s="59"/>
      <c r="G28" s="45"/>
      <c r="H28" s="45"/>
      <c r="I28"/>
      <c r="J28" s="45"/>
      <c r="K28" s="45"/>
      <c r="L28" s="60"/>
      <c r="M28" s="45"/>
      <c r="N28" s="62"/>
      <c r="O28" s="63"/>
    </row>
    <row r="29" spans="1:15" s="43" customFormat="1" ht="12.75" x14ac:dyDescent="0.2">
      <c r="B29" s="58"/>
      <c r="C29" s="58"/>
      <c r="D29" s="45"/>
      <c r="E29" s="67"/>
      <c r="F29" s="59"/>
      <c r="G29" s="45"/>
      <c r="H29" s="45"/>
      <c r="I29"/>
      <c r="J29" s="45"/>
      <c r="K29" s="45"/>
      <c r="L29" s="60"/>
      <c r="M29" s="45"/>
      <c r="N29" s="62"/>
      <c r="O29" s="63"/>
    </row>
    <row r="30" spans="1:15" s="43" customFormat="1" ht="12.75" x14ac:dyDescent="0.2">
      <c r="B30" s="58"/>
      <c r="C30" s="58"/>
      <c r="D30" s="45"/>
      <c r="E30" s="67"/>
      <c r="F30" s="59"/>
      <c r="G30" s="45"/>
      <c r="H30" s="45"/>
      <c r="I30"/>
      <c r="J30" s="45"/>
      <c r="K30" s="45"/>
      <c r="L30" s="60"/>
      <c r="M30" s="45"/>
      <c r="N30" s="62"/>
      <c r="O30" s="63"/>
    </row>
    <row r="31" spans="1:15" s="43" customFormat="1" ht="12.75" x14ac:dyDescent="0.2">
      <c r="B31" s="58"/>
      <c r="C31" s="58"/>
      <c r="D31" s="45"/>
      <c r="E31" s="67"/>
      <c r="F31" s="59"/>
      <c r="G31" s="45"/>
      <c r="H31" s="45"/>
      <c r="I31"/>
      <c r="J31" s="45"/>
      <c r="K31" s="45"/>
      <c r="L31" s="60"/>
      <c r="M31" s="45"/>
      <c r="N31" s="62"/>
      <c r="O31" s="63"/>
    </row>
    <row r="32" spans="1:15" s="43" customFormat="1" ht="12.75" x14ac:dyDescent="0.2">
      <c r="A32" s="43" t="s">
        <v>68</v>
      </c>
      <c r="B32" s="58"/>
      <c r="C32" s="93" t="s">
        <v>69</v>
      </c>
      <c r="D32" s="45"/>
      <c r="E32" s="67"/>
      <c r="F32" s="59"/>
      <c r="G32" s="45"/>
      <c r="H32" s="45"/>
      <c r="I32"/>
      <c r="J32" s="45"/>
      <c r="K32" s="45"/>
      <c r="L32" s="60"/>
      <c r="M32" s="45"/>
      <c r="N32" s="62"/>
      <c r="O32" s="63"/>
    </row>
    <row r="33" spans="1:15" s="43" customFormat="1" ht="12.75" x14ac:dyDescent="0.2">
      <c r="B33" s="58"/>
      <c r="C33" s="58"/>
      <c r="D33" s="45"/>
      <c r="E33" s="67"/>
      <c r="F33" s="59"/>
      <c r="G33" s="45"/>
      <c r="H33" s="45"/>
      <c r="I33"/>
      <c r="J33" s="45"/>
      <c r="K33" s="45"/>
      <c r="L33" s="60"/>
      <c r="M33" s="45"/>
      <c r="N33" s="62"/>
      <c r="O33" s="63"/>
    </row>
    <row r="34" spans="1:15" s="43" customFormat="1" ht="12.75" x14ac:dyDescent="0.2">
      <c r="B34" s="58"/>
      <c r="C34" s="58"/>
      <c r="D34" s="45"/>
      <c r="E34" s="67"/>
      <c r="F34" s="59"/>
      <c r="G34" s="45"/>
      <c r="H34" s="45"/>
      <c r="I34"/>
      <c r="J34" s="45"/>
      <c r="K34" s="45"/>
      <c r="L34" s="60"/>
      <c r="M34" s="45"/>
      <c r="N34" s="62"/>
      <c r="O34" s="63"/>
    </row>
    <row r="35" spans="1:15" s="43" customFormat="1" ht="12.75" x14ac:dyDescent="0.2">
      <c r="B35" s="58"/>
      <c r="C35" s="58"/>
      <c r="D35" s="45"/>
      <c r="E35" s="67"/>
      <c r="F35" s="59"/>
      <c r="G35" s="45"/>
      <c r="H35" s="45"/>
      <c r="I35"/>
      <c r="J35" s="45"/>
      <c r="K35" s="45"/>
      <c r="L35" s="60"/>
      <c r="M35" s="45"/>
      <c r="N35" s="62"/>
      <c r="O35" s="63"/>
    </row>
    <row r="36" spans="1:15" s="43" customFormat="1" x14ac:dyDescent="0.2">
      <c r="B36" s="58"/>
      <c r="C36" s="58"/>
      <c r="D36" s="45"/>
      <c r="E36" s="57"/>
      <c r="F36" s="59"/>
      <c r="G36" s="45"/>
      <c r="H36" s="45"/>
      <c r="I36" s="61"/>
      <c r="J36" s="45"/>
      <c r="K36" s="45"/>
      <c r="L36" s="60"/>
      <c r="M36" s="45"/>
      <c r="N36" s="62"/>
      <c r="O36" s="63"/>
    </row>
    <row r="38" spans="1:15" ht="3.75" customHeight="1" thickBot="1" x14ac:dyDescent="0.25">
      <c r="A38" s="23"/>
      <c r="B38" s="24"/>
      <c r="C38" s="24"/>
      <c r="D38" s="25"/>
      <c r="E38" s="25"/>
      <c r="F38" s="25"/>
      <c r="G38" s="25"/>
      <c r="H38" s="25"/>
      <c r="I38" s="13"/>
      <c r="J38" s="25"/>
      <c r="K38" s="25"/>
      <c r="L38" s="26"/>
      <c r="M38" s="25"/>
    </row>
    <row r="39" spans="1:15" ht="13.5" customHeight="1" thickTop="1" x14ac:dyDescent="0.2">
      <c r="A39" s="123" t="s">
        <v>49</v>
      </c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</row>
  </sheetData>
  <mergeCells count="3">
    <mergeCell ref="A8:D8"/>
    <mergeCell ref="A9:D9"/>
    <mergeCell ref="A39:O39"/>
  </mergeCells>
  <pageMargins left="0.75" right="0.75" top="1" bottom="1" header="0.5" footer="0.5"/>
  <pageSetup scale="80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  <mc:AlternateContent xmlns:mc="http://schemas.openxmlformats.org/markup-compatibility/2006">
      <mc:Choice Requires="x14">
        <oleObject progId="Word.Document.8" shapeId="1026" r:id="rId6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workbookViewId="0"/>
  </sheetViews>
  <sheetFormatPr defaultRowHeight="11.25" x14ac:dyDescent="0.2"/>
  <cols>
    <col min="1" max="1" width="3.85546875" style="9" customWidth="1"/>
    <col min="2" max="3" width="9.140625" style="1"/>
    <col min="4" max="4" width="11.5703125" style="2" bestFit="1" customWidth="1"/>
    <col min="5" max="5" width="18.7109375" style="52" customWidth="1"/>
    <col min="6" max="6" width="11.140625" style="52" customWidth="1"/>
    <col min="7" max="7" width="16.140625" style="2" customWidth="1"/>
    <col min="8" max="8" width="11" style="2" customWidth="1"/>
    <col min="9" max="9" width="10.7109375" style="46" customWidth="1"/>
    <col min="10" max="10" width="5.5703125" style="2" customWidth="1"/>
    <col min="11" max="11" width="2.28515625" style="2" customWidth="1"/>
    <col min="12" max="12" width="11.28515625" style="28" customWidth="1"/>
    <col min="13" max="13" width="7.7109375" style="2" customWidth="1"/>
    <col min="14" max="14" width="11.42578125" style="27" customWidth="1"/>
    <col min="15" max="15" width="16" style="28" customWidth="1"/>
    <col min="16" max="16384" width="9.140625" style="9"/>
  </cols>
  <sheetData>
    <row r="1" spans="1:15" ht="13.5" thickTop="1" x14ac:dyDescent="0.2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105" t="s">
        <v>82</v>
      </c>
      <c r="O1" s="8"/>
    </row>
    <row r="2" spans="1:15" x14ac:dyDescent="0.2">
      <c r="E2" s="10" t="s">
        <v>3</v>
      </c>
      <c r="F2" s="11"/>
      <c r="G2" s="12"/>
      <c r="H2" s="10" t="s">
        <v>4</v>
      </c>
      <c r="I2" s="13"/>
      <c r="J2" s="11"/>
      <c r="K2" s="11"/>
      <c r="L2" s="14" t="s">
        <v>5</v>
      </c>
      <c r="M2" s="11"/>
      <c r="N2" s="15">
        <f>+Summary_Transport!A1</f>
        <v>36678</v>
      </c>
      <c r="O2" s="16"/>
    </row>
    <row r="3" spans="1:15" x14ac:dyDescent="0.2">
      <c r="E3" s="10" t="s">
        <v>6</v>
      </c>
      <c r="F3" s="11"/>
      <c r="G3" s="12"/>
      <c r="H3" s="10" t="s">
        <v>7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">
        <v>8</v>
      </c>
      <c r="F4" s="11"/>
      <c r="G4" s="12"/>
      <c r="H4" s="10" t="s">
        <v>9</v>
      </c>
      <c r="I4" s="13"/>
      <c r="J4" s="11"/>
      <c r="K4" s="11"/>
      <c r="L4" s="14" t="s">
        <v>10</v>
      </c>
      <c r="M4" s="11"/>
      <c r="N4" s="17" t="str">
        <f>+'Transport_Trunkline Gas'!N4</f>
        <v>7/17/00</v>
      </c>
      <c r="O4" s="16"/>
    </row>
    <row r="5" spans="1:15" x14ac:dyDescent="0.2">
      <c r="E5" s="10"/>
      <c r="F5" s="11"/>
      <c r="G5" s="12"/>
      <c r="H5" s="10" t="s">
        <v>11</v>
      </c>
      <c r="I5" s="13"/>
      <c r="J5" s="11"/>
      <c r="K5" s="11"/>
      <c r="L5" s="10"/>
      <c r="M5" s="11"/>
      <c r="N5" s="11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12</v>
      </c>
      <c r="M6" s="11"/>
      <c r="N6" s="17" t="str">
        <f>+'Transport_Trunkline Gas'!N6</f>
        <v>7/20/00</v>
      </c>
      <c r="O6" s="16"/>
    </row>
    <row r="7" spans="1:15" x14ac:dyDescent="0.2">
      <c r="E7" s="14" t="s">
        <v>13</v>
      </c>
      <c r="F7" s="11" t="s">
        <v>14</v>
      </c>
      <c r="G7" s="12"/>
      <c r="H7" s="14" t="s">
        <v>13</v>
      </c>
      <c r="I7" s="13" t="s">
        <v>76</v>
      </c>
      <c r="J7" s="11"/>
      <c r="K7" s="11"/>
      <c r="L7" s="14" t="s">
        <v>15</v>
      </c>
      <c r="M7" s="11"/>
      <c r="N7" s="11" t="s">
        <v>16</v>
      </c>
      <c r="O7" s="16"/>
    </row>
    <row r="8" spans="1:15" ht="13.5" x14ac:dyDescent="0.25">
      <c r="A8" s="119" t="s">
        <v>17</v>
      </c>
      <c r="B8" s="119"/>
      <c r="C8" s="119"/>
      <c r="D8" s="120"/>
      <c r="E8" s="14" t="s">
        <v>18</v>
      </c>
      <c r="F8" s="11" t="s">
        <v>19</v>
      </c>
      <c r="G8" s="12"/>
      <c r="H8" s="14" t="s">
        <v>18</v>
      </c>
      <c r="I8" s="13" t="s">
        <v>77</v>
      </c>
      <c r="J8" s="11"/>
      <c r="K8" s="11"/>
      <c r="L8" s="10"/>
      <c r="M8" s="11"/>
      <c r="N8" s="11"/>
      <c r="O8" s="12"/>
    </row>
    <row r="9" spans="1:15" ht="13.5" thickBot="1" x14ac:dyDescent="0.3">
      <c r="A9" s="121"/>
      <c r="B9" s="121"/>
      <c r="C9" s="121"/>
      <c r="D9" s="122"/>
      <c r="E9" s="18" t="s">
        <v>20</v>
      </c>
      <c r="F9" s="19" t="s">
        <v>21</v>
      </c>
      <c r="G9" s="20"/>
      <c r="H9" s="18" t="s">
        <v>20</v>
      </c>
      <c r="I9" s="19" t="s">
        <v>22</v>
      </c>
      <c r="J9" s="21"/>
      <c r="K9" s="21"/>
      <c r="L9" s="22"/>
      <c r="M9" s="21"/>
      <c r="N9" s="21"/>
      <c r="O9" s="20"/>
    </row>
    <row r="10" spans="1:15" ht="3.75" customHeight="1" thickTop="1" thickBot="1" x14ac:dyDescent="0.25">
      <c r="A10" s="23"/>
      <c r="B10" s="24"/>
      <c r="C10" s="24"/>
      <c r="D10" s="25"/>
      <c r="E10" s="25"/>
      <c r="F10" s="25"/>
      <c r="G10" s="25"/>
      <c r="H10" s="25"/>
      <c r="I10" s="13"/>
      <c r="J10" s="25"/>
      <c r="K10" s="25"/>
      <c r="L10" s="26"/>
      <c r="M10" s="25"/>
    </row>
    <row r="11" spans="1:15" ht="12" thickTop="1" x14ac:dyDescent="0.2">
      <c r="A11" s="29" t="s">
        <v>28</v>
      </c>
      <c r="B11" s="30"/>
      <c r="C11" s="30"/>
      <c r="D11" s="31"/>
      <c r="E11" s="31"/>
      <c r="F11" s="31"/>
      <c r="G11" s="31"/>
      <c r="H11" s="31"/>
      <c r="I11" s="6"/>
      <c r="J11" s="31"/>
      <c r="K11" s="31"/>
      <c r="L11" s="32"/>
      <c r="M11" s="31"/>
      <c r="N11" s="33"/>
      <c r="O11" s="32"/>
    </row>
    <row r="12" spans="1:15" ht="12.75" x14ac:dyDescent="0.2">
      <c r="A12" s="34" t="s">
        <v>48</v>
      </c>
      <c r="B12" s="24"/>
      <c r="C12" s="24"/>
      <c r="D12" s="25"/>
      <c r="E12" s="73" t="s">
        <v>52</v>
      </c>
      <c r="F12" s="25"/>
      <c r="G12" s="25"/>
      <c r="H12" s="25"/>
      <c r="I12" s="13"/>
      <c r="J12" s="25"/>
      <c r="K12" s="25"/>
      <c r="L12" s="26"/>
      <c r="M12" s="25"/>
      <c r="N12" s="35"/>
      <c r="O12" s="26"/>
    </row>
    <row r="13" spans="1:15" x14ac:dyDescent="0.2">
      <c r="A13" s="34"/>
      <c r="B13" s="24"/>
      <c r="C13" s="24"/>
      <c r="D13" s="25"/>
      <c r="E13" s="25"/>
      <c r="F13" s="25"/>
      <c r="G13" s="25"/>
      <c r="H13" s="25"/>
      <c r="I13" s="69" t="s">
        <v>47</v>
      </c>
      <c r="J13" s="25"/>
      <c r="K13" s="25"/>
      <c r="L13" s="26"/>
      <c r="M13" s="25"/>
      <c r="N13" s="35"/>
      <c r="O13" s="26"/>
    </row>
    <row r="14" spans="1:15" s="43" customFormat="1" ht="12.75" x14ac:dyDescent="0.2">
      <c r="A14" s="36" t="s">
        <v>23</v>
      </c>
      <c r="B14" s="37" t="s">
        <v>24</v>
      </c>
      <c r="C14" s="37" t="s">
        <v>25</v>
      </c>
      <c r="D14" s="38" t="s">
        <v>26</v>
      </c>
      <c r="E14" t="s">
        <v>28</v>
      </c>
      <c r="F14" s="38" t="s">
        <v>27</v>
      </c>
      <c r="G14" t="s">
        <v>28</v>
      </c>
      <c r="H14" s="38" t="s">
        <v>28</v>
      </c>
      <c r="I14" s="39" t="s">
        <v>29</v>
      </c>
      <c r="J14" s="38" t="s">
        <v>30</v>
      </c>
      <c r="K14" s="38"/>
      <c r="L14" s="40" t="s">
        <v>31</v>
      </c>
      <c r="M14" s="72" t="s">
        <v>32</v>
      </c>
      <c r="N14" s="41" t="s">
        <v>33</v>
      </c>
      <c r="O14" s="42" t="s">
        <v>34</v>
      </c>
    </row>
    <row r="15" spans="1:15" x14ac:dyDescent="0.2">
      <c r="A15" s="43" t="s">
        <v>5</v>
      </c>
      <c r="C15" s="44">
        <f>+Summary_Transport!A1</f>
        <v>36678</v>
      </c>
      <c r="E15" s="45" t="s">
        <v>28</v>
      </c>
      <c r="F15" s="45" t="s">
        <v>41</v>
      </c>
      <c r="H15" s="45" t="s">
        <v>28</v>
      </c>
      <c r="I15" s="46" t="s">
        <v>28</v>
      </c>
      <c r="M15" s="70"/>
      <c r="N15" s="47"/>
      <c r="O15" s="48"/>
    </row>
    <row r="16" spans="1:15" x14ac:dyDescent="0.2">
      <c r="A16" s="43"/>
      <c r="C16" s="44"/>
      <c r="E16" s="45" t="s">
        <v>28</v>
      </c>
      <c r="F16" s="45"/>
      <c r="H16" s="45"/>
      <c r="M16" s="70"/>
      <c r="N16" s="49"/>
      <c r="O16" s="50"/>
    </row>
    <row r="17" spans="1:15" x14ac:dyDescent="0.2">
      <c r="A17" s="9">
        <v>1</v>
      </c>
      <c r="B17" s="1">
        <f>'Transport_Trunkline Gas'!B18</f>
        <v>36678</v>
      </c>
      <c r="C17" s="1">
        <f>'Transport_Trunkline Gas'!C18</f>
        <v>36707</v>
      </c>
      <c r="D17" s="2" t="s">
        <v>37</v>
      </c>
      <c r="E17" s="65" t="s">
        <v>39</v>
      </c>
      <c r="F17" s="64" t="s">
        <v>40</v>
      </c>
      <c r="G17" s="2" t="s">
        <v>28</v>
      </c>
      <c r="I17" s="68">
        <v>15000</v>
      </c>
      <c r="J17" s="70" t="s">
        <v>43</v>
      </c>
      <c r="L17" s="66">
        <v>0</v>
      </c>
      <c r="M17" s="70" t="s">
        <v>43</v>
      </c>
      <c r="N17" s="55">
        <f>O17</f>
        <v>28000</v>
      </c>
      <c r="O17" s="104">
        <v>28000</v>
      </c>
    </row>
    <row r="18" spans="1:15" x14ac:dyDescent="0.2">
      <c r="E18" s="51"/>
      <c r="I18" s="68"/>
      <c r="J18" s="70"/>
      <c r="L18" s="66"/>
      <c r="M18" s="70"/>
      <c r="N18" s="55"/>
      <c r="O18" s="104"/>
    </row>
    <row r="19" spans="1:15" x14ac:dyDescent="0.2">
      <c r="E19" s="57"/>
      <c r="F19" s="45" t="s">
        <v>42</v>
      </c>
      <c r="I19" s="68"/>
      <c r="J19" s="70"/>
      <c r="L19" s="66"/>
      <c r="M19" s="70"/>
      <c r="N19" s="55"/>
      <c r="O19" s="104"/>
    </row>
    <row r="20" spans="1:15" x14ac:dyDescent="0.2">
      <c r="E20" s="57"/>
      <c r="F20" s="45"/>
      <c r="I20" s="68"/>
      <c r="J20" s="70"/>
      <c r="L20" s="66"/>
      <c r="M20" s="70"/>
      <c r="N20" s="55"/>
      <c r="O20" s="104"/>
    </row>
    <row r="21" spans="1:15" x14ac:dyDescent="0.2">
      <c r="A21" s="9">
        <v>2</v>
      </c>
      <c r="B21" s="1">
        <f>B17</f>
        <v>36678</v>
      </c>
      <c r="C21" s="1">
        <f>C17</f>
        <v>36707</v>
      </c>
      <c r="D21" s="2" t="s">
        <v>37</v>
      </c>
      <c r="E21" s="65" t="s">
        <v>39</v>
      </c>
      <c r="F21" s="64" t="s">
        <v>40</v>
      </c>
      <c r="I21" s="68">
        <v>200000</v>
      </c>
      <c r="J21" s="70" t="s">
        <v>43</v>
      </c>
      <c r="L21" s="66">
        <v>0</v>
      </c>
      <c r="M21" s="70" t="s">
        <v>43</v>
      </c>
      <c r="N21" s="55">
        <f>O21</f>
        <v>618000</v>
      </c>
      <c r="O21" s="104">
        <v>618000</v>
      </c>
    </row>
    <row r="22" spans="1:15" x14ac:dyDescent="0.2">
      <c r="E22" s="51"/>
      <c r="I22" s="68"/>
      <c r="J22" s="70"/>
      <c r="L22" s="66"/>
      <c r="M22" s="70"/>
      <c r="N22" s="55" t="s">
        <v>28</v>
      </c>
      <c r="O22" s="104"/>
    </row>
    <row r="23" spans="1:15" x14ac:dyDescent="0.2">
      <c r="E23" s="57"/>
      <c r="F23" s="45" t="s">
        <v>44</v>
      </c>
      <c r="I23" s="68"/>
      <c r="J23" s="70"/>
      <c r="L23" s="66"/>
      <c r="M23" s="70"/>
      <c r="N23" s="55"/>
      <c r="O23" s="104"/>
    </row>
    <row r="24" spans="1:15" x14ac:dyDescent="0.2">
      <c r="E24" s="57"/>
      <c r="F24" s="45"/>
      <c r="I24" s="68"/>
      <c r="J24" s="70"/>
      <c r="L24" s="66"/>
      <c r="M24" s="70"/>
      <c r="N24" s="55"/>
      <c r="O24" s="104"/>
    </row>
    <row r="25" spans="1:15" x14ac:dyDescent="0.2">
      <c r="A25" s="9">
        <v>3</v>
      </c>
      <c r="B25" s="1">
        <f>B17</f>
        <v>36678</v>
      </c>
      <c r="C25" s="1">
        <f>C17</f>
        <v>36707</v>
      </c>
      <c r="D25" s="2" t="s">
        <v>37</v>
      </c>
      <c r="E25" s="65" t="s">
        <v>39</v>
      </c>
      <c r="F25" s="64" t="s">
        <v>40</v>
      </c>
      <c r="I25" s="68">
        <v>15000</v>
      </c>
      <c r="J25" s="70" t="s">
        <v>43</v>
      </c>
      <c r="L25" s="66">
        <v>0</v>
      </c>
      <c r="M25" s="70" t="s">
        <v>43</v>
      </c>
      <c r="N25" s="55">
        <f>O25</f>
        <v>74000</v>
      </c>
      <c r="O25" s="104">
        <v>74000</v>
      </c>
    </row>
    <row r="26" spans="1:15" x14ac:dyDescent="0.2">
      <c r="E26" s="65"/>
      <c r="F26" s="64"/>
      <c r="I26" s="68"/>
      <c r="J26" s="70"/>
      <c r="L26" s="66"/>
      <c r="M26" s="70"/>
      <c r="N26" s="55"/>
      <c r="O26" s="104"/>
    </row>
    <row r="27" spans="1:15" x14ac:dyDescent="0.2">
      <c r="E27" s="57"/>
      <c r="F27" s="45" t="s">
        <v>46</v>
      </c>
      <c r="I27" s="68"/>
      <c r="J27" s="70"/>
      <c r="L27" s="66"/>
      <c r="M27" s="70"/>
      <c r="N27" s="55"/>
      <c r="O27" s="104"/>
    </row>
    <row r="28" spans="1:15" x14ac:dyDescent="0.2">
      <c r="E28" s="57"/>
      <c r="F28" s="45"/>
      <c r="I28" s="68"/>
      <c r="J28" s="70"/>
      <c r="L28" s="66"/>
      <c r="M28" s="70"/>
      <c r="N28" s="55"/>
      <c r="O28" s="104"/>
    </row>
    <row r="29" spans="1:15" x14ac:dyDescent="0.2">
      <c r="A29" s="9">
        <v>4</v>
      </c>
      <c r="B29" s="1">
        <f>B17</f>
        <v>36678</v>
      </c>
      <c r="C29" s="1">
        <f>C17</f>
        <v>36707</v>
      </c>
      <c r="D29" s="2" t="s">
        <v>37</v>
      </c>
      <c r="E29" s="65" t="s">
        <v>39</v>
      </c>
      <c r="F29" s="64" t="s">
        <v>40</v>
      </c>
      <c r="I29" s="68">
        <v>5000</v>
      </c>
      <c r="J29" s="70" t="s">
        <v>43</v>
      </c>
      <c r="L29" s="66">
        <v>0</v>
      </c>
      <c r="M29" s="70" t="s">
        <v>43</v>
      </c>
      <c r="N29" s="55">
        <f>O29</f>
        <v>9000</v>
      </c>
      <c r="O29" s="104">
        <v>9000</v>
      </c>
    </row>
    <row r="30" spans="1:15" x14ac:dyDescent="0.2">
      <c r="E30" s="65"/>
      <c r="F30" s="64"/>
      <c r="I30" s="53" t="s">
        <v>28</v>
      </c>
      <c r="J30" s="70"/>
      <c r="L30" s="54"/>
      <c r="M30" s="70"/>
      <c r="N30" s="55"/>
      <c r="O30" s="104"/>
    </row>
    <row r="31" spans="1:15" ht="12.75" x14ac:dyDescent="0.2">
      <c r="E31" s="65"/>
      <c r="F31" s="64"/>
      <c r="I31" s="91"/>
      <c r="J31" s="70"/>
      <c r="L31" s="54"/>
      <c r="M31" s="70"/>
      <c r="N31" s="55"/>
      <c r="O31" s="56"/>
    </row>
    <row r="32" spans="1:15" s="43" customFormat="1" ht="23.25" thickBot="1" x14ac:dyDescent="0.25">
      <c r="B32" s="58"/>
      <c r="C32" s="58"/>
      <c r="D32" s="45"/>
      <c r="E32" s="67" t="s">
        <v>45</v>
      </c>
      <c r="F32" s="59"/>
      <c r="G32" s="45"/>
      <c r="H32" s="45"/>
      <c r="I32" s="91" t="s">
        <v>28</v>
      </c>
      <c r="J32" s="71"/>
      <c r="K32" s="45"/>
      <c r="L32" s="60"/>
      <c r="M32" s="71"/>
      <c r="N32" s="74">
        <f>N17+N21+N25+N29</f>
        <v>729000</v>
      </c>
      <c r="O32" s="75">
        <f>O17+O21+O25+O29</f>
        <v>729000</v>
      </c>
    </row>
    <row r="33" spans="1:15" s="43" customFormat="1" ht="13.5" thickTop="1" x14ac:dyDescent="0.2">
      <c r="B33" s="58"/>
      <c r="C33" s="58"/>
      <c r="D33" s="45"/>
      <c r="E33" s="67"/>
      <c r="F33" s="59"/>
      <c r="G33" s="45"/>
      <c r="H33" s="45"/>
      <c r="I33"/>
      <c r="J33" s="45"/>
      <c r="K33" s="45"/>
      <c r="L33" s="60"/>
      <c r="M33" s="45"/>
      <c r="N33" s="62"/>
      <c r="O33" s="63"/>
    </row>
    <row r="34" spans="1:15" s="43" customFormat="1" ht="12.75" x14ac:dyDescent="0.2">
      <c r="B34" s="58"/>
      <c r="C34" s="58"/>
      <c r="D34" s="45"/>
      <c r="E34" s="67"/>
      <c r="F34" s="59"/>
      <c r="G34" s="45"/>
      <c r="H34" s="45"/>
      <c r="I34"/>
      <c r="J34" s="45"/>
      <c r="K34" s="45"/>
      <c r="L34" s="60"/>
      <c r="M34" s="45"/>
      <c r="N34" s="62"/>
      <c r="O34" s="63"/>
    </row>
    <row r="35" spans="1:15" s="43" customFormat="1" ht="12.75" x14ac:dyDescent="0.2">
      <c r="A35" s="43" t="s">
        <v>70</v>
      </c>
      <c r="B35" s="58"/>
      <c r="C35" s="58" t="s">
        <v>71</v>
      </c>
      <c r="D35" s="95">
        <f>O17</f>
        <v>28000</v>
      </c>
      <c r="E35" s="67"/>
      <c r="F35" s="59"/>
      <c r="G35" s="45"/>
      <c r="H35" s="45"/>
      <c r="I35"/>
      <c r="J35" s="45"/>
      <c r="K35" s="45"/>
      <c r="L35" s="60"/>
      <c r="M35" s="45"/>
      <c r="N35" s="62"/>
      <c r="O35" s="63"/>
    </row>
    <row r="36" spans="1:15" s="43" customFormat="1" ht="12.75" x14ac:dyDescent="0.2">
      <c r="A36" s="43" t="s">
        <v>28</v>
      </c>
      <c r="B36" s="58"/>
      <c r="C36" s="58"/>
      <c r="D36" s="45"/>
      <c r="E36" s="67"/>
      <c r="F36" s="59"/>
      <c r="G36" s="45"/>
      <c r="H36" s="45"/>
      <c r="I36"/>
      <c r="J36" s="45"/>
      <c r="K36" s="45"/>
      <c r="L36" s="60"/>
      <c r="M36" s="45"/>
      <c r="N36" s="62"/>
      <c r="O36" s="63"/>
    </row>
    <row r="37" spans="1:15" s="43" customFormat="1" ht="12.75" x14ac:dyDescent="0.2">
      <c r="A37" s="43" t="s">
        <v>70</v>
      </c>
      <c r="B37" s="58"/>
      <c r="C37" s="58" t="s">
        <v>73</v>
      </c>
      <c r="D37" s="98">
        <f>N21</f>
        <v>618000</v>
      </c>
      <c r="E37" s="67"/>
      <c r="F37" s="59"/>
      <c r="G37" s="45"/>
      <c r="H37" s="45"/>
      <c r="I37"/>
      <c r="J37" s="45"/>
      <c r="K37" s="45"/>
      <c r="L37" s="60"/>
      <c r="M37" s="45"/>
      <c r="N37" s="62"/>
      <c r="O37" s="63"/>
    </row>
    <row r="38" spans="1:15" s="43" customFormat="1" ht="12.75" x14ac:dyDescent="0.2">
      <c r="B38" s="58"/>
      <c r="C38" s="58"/>
      <c r="D38" s="45"/>
      <c r="E38" s="67"/>
      <c r="F38" s="59"/>
      <c r="G38" s="45"/>
      <c r="H38" s="45"/>
      <c r="I38"/>
      <c r="J38" s="45"/>
      <c r="K38" s="45"/>
      <c r="L38" s="60"/>
      <c r="M38" s="45"/>
      <c r="N38" s="62"/>
      <c r="O38" s="63"/>
    </row>
    <row r="39" spans="1:15" s="43" customFormat="1" ht="12.75" x14ac:dyDescent="0.2">
      <c r="A39" s="43" t="s">
        <v>70</v>
      </c>
      <c r="B39" s="58"/>
      <c r="C39" s="58" t="s">
        <v>74</v>
      </c>
      <c r="D39" s="98">
        <f>N25</f>
        <v>74000</v>
      </c>
      <c r="E39" s="67"/>
      <c r="F39" s="59"/>
      <c r="G39" s="45"/>
      <c r="H39" s="45"/>
      <c r="I39"/>
      <c r="J39" s="45"/>
      <c r="K39" s="45"/>
      <c r="L39" s="60"/>
      <c r="M39" s="45"/>
      <c r="N39" s="62"/>
      <c r="O39" s="63"/>
    </row>
    <row r="40" spans="1:15" s="43" customFormat="1" ht="12.75" x14ac:dyDescent="0.2">
      <c r="B40" s="58"/>
      <c r="C40" s="58"/>
      <c r="D40" s="45"/>
      <c r="E40" s="67"/>
      <c r="F40" s="59"/>
      <c r="G40" s="45"/>
      <c r="H40" s="45"/>
      <c r="I40"/>
      <c r="J40" s="45"/>
      <c r="K40" s="45"/>
      <c r="L40" s="60"/>
      <c r="M40" s="45"/>
      <c r="N40" s="62"/>
      <c r="O40" s="63"/>
    </row>
    <row r="41" spans="1:15" s="43" customFormat="1" ht="12.75" x14ac:dyDescent="0.2">
      <c r="A41" s="43" t="s">
        <v>70</v>
      </c>
      <c r="B41" s="58"/>
      <c r="C41" s="58" t="s">
        <v>72</v>
      </c>
      <c r="D41" s="98">
        <f>N29</f>
        <v>9000</v>
      </c>
      <c r="E41" s="67"/>
      <c r="F41" s="59"/>
      <c r="G41" s="45"/>
      <c r="H41" s="45"/>
      <c r="I41"/>
      <c r="J41" s="45"/>
      <c r="K41" s="45"/>
      <c r="L41" s="60"/>
      <c r="M41" s="45"/>
      <c r="N41" s="62"/>
      <c r="O41" s="63"/>
    </row>
    <row r="42" spans="1:15" s="43" customFormat="1" ht="12.75" x14ac:dyDescent="0.2">
      <c r="B42" s="58"/>
      <c r="C42" s="58"/>
      <c r="D42" s="45"/>
      <c r="E42" s="67"/>
      <c r="F42" s="59"/>
      <c r="G42" s="45"/>
      <c r="H42" s="45"/>
      <c r="I42"/>
      <c r="J42" s="45"/>
      <c r="K42" s="45"/>
      <c r="L42" s="60"/>
      <c r="M42" s="45"/>
      <c r="N42" s="62"/>
      <c r="O42" s="63"/>
    </row>
    <row r="43" spans="1:15" s="43" customFormat="1" ht="12.75" x14ac:dyDescent="0.2">
      <c r="B43" s="58"/>
      <c r="C43" s="58"/>
      <c r="D43" s="45"/>
      <c r="E43" s="67"/>
      <c r="F43" s="59"/>
      <c r="G43" s="45"/>
      <c r="H43" s="45"/>
      <c r="I43"/>
      <c r="J43" s="45"/>
      <c r="K43" s="45"/>
      <c r="L43" s="60"/>
      <c r="M43" s="45"/>
      <c r="N43" s="62"/>
      <c r="O43" s="63"/>
    </row>
    <row r="44" spans="1:15" s="43" customFormat="1" ht="12.75" x14ac:dyDescent="0.2">
      <c r="B44" s="58"/>
      <c r="C44" s="58"/>
      <c r="D44" s="45"/>
      <c r="E44" s="67"/>
      <c r="F44" s="59"/>
      <c r="G44" s="45"/>
      <c r="H44" s="45"/>
      <c r="I44"/>
      <c r="J44" s="45"/>
      <c r="K44" s="45"/>
      <c r="L44" s="60"/>
      <c r="M44" s="45"/>
      <c r="N44" s="62"/>
      <c r="O44" s="63"/>
    </row>
    <row r="45" spans="1:15" s="43" customFormat="1" x14ac:dyDescent="0.2">
      <c r="B45" s="58"/>
      <c r="C45" s="58"/>
      <c r="D45" s="45"/>
      <c r="E45" s="57"/>
      <c r="F45" s="59"/>
      <c r="G45" s="45"/>
      <c r="H45" s="45"/>
      <c r="I45" s="61"/>
      <c r="J45" s="45"/>
      <c r="K45" s="45"/>
      <c r="L45" s="60"/>
      <c r="M45" s="45"/>
      <c r="N45" s="62"/>
      <c r="O45" s="63"/>
    </row>
    <row r="47" spans="1:15" ht="3.75" customHeight="1" thickBot="1" x14ac:dyDescent="0.25">
      <c r="A47" s="23"/>
      <c r="B47" s="24"/>
      <c r="C47" s="24"/>
      <c r="D47" s="25"/>
      <c r="E47" s="25"/>
      <c r="F47" s="25"/>
      <c r="G47" s="25"/>
      <c r="H47" s="25"/>
      <c r="I47" s="13"/>
      <c r="J47" s="25"/>
      <c r="K47" s="25"/>
      <c r="L47" s="26"/>
      <c r="M47" s="25"/>
    </row>
    <row r="48" spans="1:15" ht="13.5" customHeight="1" thickTop="1" x14ac:dyDescent="0.2">
      <c r="A48" s="123" t="s">
        <v>49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</row>
  </sheetData>
  <mergeCells count="3">
    <mergeCell ref="A8:D8"/>
    <mergeCell ref="A9:D9"/>
    <mergeCell ref="A48:O48"/>
  </mergeCells>
  <pageMargins left="0.75" right="0.75" top="1" bottom="1" header="0.5" footer="0.5"/>
  <pageSetup scale="79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workbookViewId="0"/>
  </sheetViews>
  <sheetFormatPr defaultRowHeight="11.25" x14ac:dyDescent="0.2"/>
  <cols>
    <col min="1" max="1" width="3.85546875" style="9" customWidth="1"/>
    <col min="2" max="3" width="9.140625" style="1"/>
    <col min="4" max="4" width="7.28515625" style="2" customWidth="1"/>
    <col min="5" max="5" width="18.7109375" style="52" customWidth="1"/>
    <col min="6" max="6" width="11.140625" style="52" customWidth="1"/>
    <col min="7" max="7" width="16.140625" style="2" customWidth="1"/>
    <col min="8" max="8" width="11" style="2" customWidth="1"/>
    <col min="9" max="9" width="10.7109375" style="46" customWidth="1"/>
    <col min="10" max="10" width="5.5703125" style="2" customWidth="1"/>
    <col min="11" max="11" width="2.28515625" style="2" customWidth="1"/>
    <col min="12" max="12" width="11.28515625" style="28" customWidth="1"/>
    <col min="13" max="13" width="7.7109375" style="2" customWidth="1"/>
    <col min="14" max="14" width="11.42578125" style="27" customWidth="1"/>
    <col min="15" max="15" width="16" style="28" customWidth="1"/>
    <col min="16" max="16384" width="9.140625" style="9"/>
  </cols>
  <sheetData>
    <row r="1" spans="1:15" ht="13.5" thickTop="1" x14ac:dyDescent="0.2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105" t="s">
        <v>83</v>
      </c>
      <c r="O1" s="8"/>
    </row>
    <row r="2" spans="1:15" x14ac:dyDescent="0.2">
      <c r="E2" s="10" t="s">
        <v>3</v>
      </c>
      <c r="F2" s="11"/>
      <c r="G2" s="12"/>
      <c r="H2" s="10" t="s">
        <v>4</v>
      </c>
      <c r="I2" s="13"/>
      <c r="J2" s="11"/>
      <c r="K2" s="11"/>
      <c r="L2" s="14" t="s">
        <v>5</v>
      </c>
      <c r="M2" s="11"/>
      <c r="N2" s="15">
        <f>+Summary_Transport!A1</f>
        <v>36678</v>
      </c>
      <c r="O2" s="16"/>
    </row>
    <row r="3" spans="1:15" x14ac:dyDescent="0.2">
      <c r="E3" s="10" t="s">
        <v>6</v>
      </c>
      <c r="F3" s="11"/>
      <c r="G3" s="12"/>
      <c r="H3" s="10" t="s">
        <v>7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">
        <v>8</v>
      </c>
      <c r="F4" s="11"/>
      <c r="G4" s="12"/>
      <c r="H4" s="10" t="s">
        <v>9</v>
      </c>
      <c r="I4" s="13"/>
      <c r="J4" s="11"/>
      <c r="K4" s="11"/>
      <c r="L4" s="14" t="s">
        <v>10</v>
      </c>
      <c r="M4" s="11"/>
      <c r="N4" s="17" t="str">
        <f>+'Transport_Trunkline Gas'!N4</f>
        <v>7/17/00</v>
      </c>
      <c r="O4" s="16"/>
    </row>
    <row r="5" spans="1:15" x14ac:dyDescent="0.2">
      <c r="E5" s="10"/>
      <c r="F5" s="11"/>
      <c r="G5" s="12"/>
      <c r="H5" s="10" t="s">
        <v>11</v>
      </c>
      <c r="I5" s="13"/>
      <c r="J5" s="11"/>
      <c r="K5" s="11"/>
      <c r="L5" s="10"/>
      <c r="M5" s="11"/>
      <c r="N5" s="11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12</v>
      </c>
      <c r="M6" s="11"/>
      <c r="N6" s="17" t="str">
        <f>+'Transport_Trunkline Gas'!N6</f>
        <v>7/20/00</v>
      </c>
      <c r="O6" s="16"/>
    </row>
    <row r="7" spans="1:15" x14ac:dyDescent="0.2">
      <c r="E7" s="14" t="s">
        <v>13</v>
      </c>
      <c r="F7" s="11" t="s">
        <v>14</v>
      </c>
      <c r="G7" s="12"/>
      <c r="H7" s="14" t="s">
        <v>13</v>
      </c>
      <c r="I7" s="13" t="s">
        <v>76</v>
      </c>
      <c r="J7" s="11"/>
      <c r="K7" s="11"/>
      <c r="L7" s="14" t="s">
        <v>15</v>
      </c>
      <c r="M7" s="11"/>
      <c r="N7" s="11" t="s">
        <v>16</v>
      </c>
      <c r="O7" s="16"/>
    </row>
    <row r="8" spans="1:15" ht="13.5" x14ac:dyDescent="0.25">
      <c r="A8" s="119" t="s">
        <v>17</v>
      </c>
      <c r="B8" s="119"/>
      <c r="C8" s="119"/>
      <c r="D8" s="120"/>
      <c r="E8" s="14" t="s">
        <v>18</v>
      </c>
      <c r="F8" s="11" t="s">
        <v>19</v>
      </c>
      <c r="G8" s="12"/>
      <c r="H8" s="14" t="s">
        <v>18</v>
      </c>
      <c r="I8" s="13" t="s">
        <v>77</v>
      </c>
      <c r="J8" s="11"/>
      <c r="K8" s="11"/>
      <c r="L8" s="10"/>
      <c r="M8" s="11"/>
      <c r="N8" s="11"/>
      <c r="O8" s="12"/>
    </row>
    <row r="9" spans="1:15" ht="13.5" thickBot="1" x14ac:dyDescent="0.3">
      <c r="A9" s="121"/>
      <c r="B9" s="121"/>
      <c r="C9" s="121"/>
      <c r="D9" s="122"/>
      <c r="E9" s="18" t="s">
        <v>20</v>
      </c>
      <c r="F9" s="19" t="s">
        <v>21</v>
      </c>
      <c r="G9" s="20"/>
      <c r="H9" s="18" t="s">
        <v>20</v>
      </c>
      <c r="I9" s="19" t="s">
        <v>22</v>
      </c>
      <c r="J9" s="21"/>
      <c r="K9" s="21"/>
      <c r="L9" s="22"/>
      <c r="M9" s="21"/>
      <c r="N9" s="21"/>
      <c r="O9" s="20"/>
    </row>
    <row r="10" spans="1:15" ht="3.75" customHeight="1" thickTop="1" thickBot="1" x14ac:dyDescent="0.25">
      <c r="A10" s="23"/>
      <c r="B10" s="24"/>
      <c r="C10" s="24"/>
      <c r="D10" s="25"/>
      <c r="E10" s="25"/>
      <c r="F10" s="25"/>
      <c r="G10" s="25"/>
      <c r="H10" s="25"/>
      <c r="I10" s="13"/>
      <c r="J10" s="25"/>
      <c r="K10" s="25"/>
      <c r="L10" s="26"/>
      <c r="M10" s="25"/>
    </row>
    <row r="11" spans="1:15" ht="12" thickTop="1" x14ac:dyDescent="0.2">
      <c r="A11" s="29" t="s">
        <v>28</v>
      </c>
      <c r="B11" s="30"/>
      <c r="C11" s="30"/>
      <c r="D11" s="31"/>
      <c r="E11" s="31"/>
      <c r="F11" s="31"/>
      <c r="G11" s="31"/>
      <c r="H11" s="31"/>
      <c r="I11" s="6"/>
      <c r="J11" s="31"/>
      <c r="K11" s="31"/>
      <c r="L11" s="32"/>
      <c r="M11" s="31"/>
      <c r="N11" s="33"/>
      <c r="O11" s="32"/>
    </row>
    <row r="12" spans="1:15" ht="12.75" x14ac:dyDescent="0.2">
      <c r="A12" s="34" t="s">
        <v>48</v>
      </c>
      <c r="B12" s="24"/>
      <c r="C12" s="24"/>
      <c r="D12" s="25"/>
      <c r="E12" s="73" t="s">
        <v>53</v>
      </c>
      <c r="F12" s="25"/>
      <c r="G12" s="25"/>
      <c r="H12" s="25"/>
      <c r="I12" s="13"/>
      <c r="J12" s="25"/>
      <c r="K12" s="25"/>
      <c r="L12" s="26"/>
      <c r="M12" s="25"/>
      <c r="N12" s="35"/>
      <c r="O12" s="26"/>
    </row>
    <row r="13" spans="1:15" x14ac:dyDescent="0.2">
      <c r="A13" s="34"/>
      <c r="B13" s="24"/>
      <c r="C13" s="24"/>
      <c r="D13" s="25"/>
      <c r="E13" s="25"/>
      <c r="F13" s="25"/>
      <c r="G13" s="25"/>
      <c r="H13" s="25"/>
      <c r="I13" s="69" t="s">
        <v>47</v>
      </c>
      <c r="J13" s="25"/>
      <c r="K13" s="25"/>
      <c r="L13" s="26"/>
      <c r="M13" s="25"/>
      <c r="N13" s="35"/>
      <c r="O13" s="26"/>
    </row>
    <row r="14" spans="1:15" s="43" customFormat="1" ht="12.75" x14ac:dyDescent="0.2">
      <c r="A14" s="36" t="s">
        <v>23</v>
      </c>
      <c r="B14" s="37" t="s">
        <v>24</v>
      </c>
      <c r="C14" s="37" t="s">
        <v>25</v>
      </c>
      <c r="D14" s="38" t="s">
        <v>26</v>
      </c>
      <c r="E14" t="s">
        <v>28</v>
      </c>
      <c r="F14" s="38" t="s">
        <v>27</v>
      </c>
      <c r="G14" t="s">
        <v>28</v>
      </c>
      <c r="H14" s="38" t="s">
        <v>28</v>
      </c>
      <c r="I14" s="39" t="s">
        <v>29</v>
      </c>
      <c r="J14" s="38" t="s">
        <v>30</v>
      </c>
      <c r="K14" s="38"/>
      <c r="L14" s="40" t="s">
        <v>31</v>
      </c>
      <c r="M14" s="72" t="s">
        <v>32</v>
      </c>
      <c r="N14" s="41" t="s">
        <v>33</v>
      </c>
      <c r="O14" s="42" t="s">
        <v>34</v>
      </c>
    </row>
    <row r="15" spans="1:15" x14ac:dyDescent="0.2">
      <c r="A15" s="43" t="s">
        <v>5</v>
      </c>
      <c r="C15" s="44">
        <f>+Summary_Transport!A1</f>
        <v>36678</v>
      </c>
      <c r="E15" s="45" t="s">
        <v>28</v>
      </c>
      <c r="F15" s="9"/>
      <c r="H15" s="45" t="s">
        <v>28</v>
      </c>
      <c r="I15" s="46" t="s">
        <v>28</v>
      </c>
      <c r="M15" s="70"/>
      <c r="N15" s="47"/>
      <c r="O15" s="48"/>
    </row>
    <row r="16" spans="1:15" x14ac:dyDescent="0.2">
      <c r="A16" s="43"/>
      <c r="C16" s="44"/>
      <c r="E16" s="45" t="s">
        <v>28</v>
      </c>
      <c r="F16" s="45" t="s">
        <v>54</v>
      </c>
      <c r="H16" s="45"/>
      <c r="M16" s="70"/>
      <c r="N16" s="49"/>
      <c r="O16" s="50"/>
    </row>
    <row r="17" spans="1:15" x14ac:dyDescent="0.2">
      <c r="A17" s="43"/>
      <c r="C17" s="44"/>
      <c r="E17" s="45"/>
      <c r="F17" s="45"/>
      <c r="H17" s="45"/>
      <c r="M17" s="70"/>
      <c r="N17" s="49"/>
      <c r="O17" s="50"/>
    </row>
    <row r="18" spans="1:15" x14ac:dyDescent="0.2">
      <c r="A18" s="9">
        <v>1</v>
      </c>
      <c r="B18" s="1">
        <f>Transport_NBorder!B17</f>
        <v>36678</v>
      </c>
      <c r="C18" s="1">
        <f>'Transport_Trunkline Gas'!C18</f>
        <v>36707</v>
      </c>
      <c r="D18" s="2" t="s">
        <v>38</v>
      </c>
      <c r="E18" s="65" t="s">
        <v>39</v>
      </c>
      <c r="F18" s="64" t="s">
        <v>40</v>
      </c>
      <c r="G18" s="2" t="s">
        <v>28</v>
      </c>
      <c r="I18" s="102">
        <v>67871</v>
      </c>
      <c r="J18" s="70" t="s">
        <v>35</v>
      </c>
      <c r="L18" s="103">
        <v>5.4356</v>
      </c>
      <c r="M18" s="70" t="s">
        <v>35</v>
      </c>
      <c r="N18" s="55">
        <f>I18*L18</f>
        <v>368919.60759999999</v>
      </c>
      <c r="O18" s="56">
        <f>N18</f>
        <v>368919.60759999999</v>
      </c>
    </row>
    <row r="19" spans="1:15" x14ac:dyDescent="0.2">
      <c r="E19" s="51"/>
      <c r="I19" s="68"/>
      <c r="J19" s="70"/>
      <c r="L19" s="66"/>
      <c r="M19" s="70"/>
      <c r="N19" s="55"/>
      <c r="O19" s="56"/>
    </row>
    <row r="20" spans="1:15" x14ac:dyDescent="0.2">
      <c r="E20" s="57"/>
      <c r="F20" s="45" t="s">
        <v>54</v>
      </c>
      <c r="I20" s="68"/>
      <c r="J20" s="70"/>
      <c r="L20" s="66"/>
      <c r="M20" s="70"/>
      <c r="N20" s="55"/>
      <c r="O20" s="56"/>
    </row>
    <row r="21" spans="1:15" ht="12.75" x14ac:dyDescent="0.2">
      <c r="E21" s="65"/>
      <c r="F21" s="64"/>
      <c r="I21"/>
      <c r="J21" s="70"/>
      <c r="L21" s="54"/>
      <c r="M21" s="70"/>
      <c r="N21" s="55"/>
      <c r="O21" s="56"/>
    </row>
    <row r="22" spans="1:15" s="43" customFormat="1" ht="23.25" thickBot="1" x14ac:dyDescent="0.25">
      <c r="B22" s="58"/>
      <c r="C22" s="58"/>
      <c r="D22" s="45"/>
      <c r="E22" s="67" t="s">
        <v>45</v>
      </c>
      <c r="F22" s="59"/>
      <c r="G22" s="45"/>
      <c r="H22" s="45"/>
      <c r="I22" t="s">
        <v>28</v>
      </c>
      <c r="J22" s="71"/>
      <c r="K22" s="45"/>
      <c r="L22" s="60"/>
      <c r="M22" s="71"/>
      <c r="N22" s="74">
        <f>N18</f>
        <v>368919.60759999999</v>
      </c>
      <c r="O22" s="75">
        <f>N22</f>
        <v>368919.60759999999</v>
      </c>
    </row>
    <row r="23" spans="1:15" s="43" customFormat="1" ht="13.5" thickTop="1" x14ac:dyDescent="0.2">
      <c r="B23" s="58"/>
      <c r="C23" s="58"/>
      <c r="D23" s="45"/>
      <c r="E23" s="67"/>
      <c r="F23" s="59"/>
      <c r="G23" s="45"/>
      <c r="H23" s="45"/>
      <c r="I23"/>
      <c r="J23" s="45"/>
      <c r="K23" s="45"/>
      <c r="L23" s="60"/>
      <c r="M23" s="45"/>
      <c r="N23" s="62"/>
      <c r="O23" s="63"/>
    </row>
    <row r="24" spans="1:15" s="43" customFormat="1" ht="12.75" x14ac:dyDescent="0.2">
      <c r="B24" s="58"/>
      <c r="C24" s="58"/>
      <c r="D24" s="45"/>
      <c r="E24" s="67"/>
      <c r="G24" s="45"/>
      <c r="H24" s="45"/>
      <c r="I24"/>
      <c r="J24" s="45"/>
      <c r="K24" s="45"/>
      <c r="L24" s="60"/>
      <c r="M24" s="45"/>
      <c r="N24" s="62"/>
      <c r="O24" s="63"/>
    </row>
    <row r="25" spans="1:15" s="43" customFormat="1" ht="12.75" x14ac:dyDescent="0.2">
      <c r="B25" s="58"/>
      <c r="C25" s="58"/>
      <c r="D25" s="45"/>
      <c r="E25" s="67"/>
      <c r="F25" s="59"/>
      <c r="G25" s="45"/>
      <c r="H25" s="45"/>
      <c r="I25"/>
      <c r="J25" s="45"/>
      <c r="K25" s="45"/>
      <c r="L25" s="60"/>
      <c r="M25" s="45"/>
      <c r="N25" s="62"/>
      <c r="O25" s="63"/>
    </row>
    <row r="26" spans="1:15" s="43" customFormat="1" ht="12.75" x14ac:dyDescent="0.2">
      <c r="B26" s="58"/>
      <c r="C26" s="58"/>
      <c r="D26" s="45"/>
      <c r="E26" s="67"/>
      <c r="F26" s="59"/>
      <c r="G26" s="45"/>
      <c r="H26" s="45"/>
      <c r="I26"/>
      <c r="J26" s="45"/>
      <c r="K26" s="45"/>
      <c r="L26" s="60"/>
      <c r="M26" s="45"/>
      <c r="N26" s="62"/>
      <c r="O26" s="63"/>
    </row>
    <row r="27" spans="1:15" s="43" customFormat="1" ht="12.75" x14ac:dyDescent="0.2">
      <c r="A27" s="43" t="s">
        <v>68</v>
      </c>
      <c r="B27" s="58"/>
      <c r="C27" s="94" t="s">
        <v>75</v>
      </c>
      <c r="D27" s="45"/>
      <c r="E27" s="67"/>
      <c r="F27" s="59"/>
      <c r="G27" s="45"/>
      <c r="H27" s="45"/>
      <c r="I27"/>
      <c r="J27" s="45"/>
      <c r="K27" s="45"/>
      <c r="L27" s="60"/>
      <c r="M27" s="45"/>
      <c r="N27" s="62"/>
      <c r="O27" s="63"/>
    </row>
    <row r="28" spans="1:15" s="43" customFormat="1" ht="12.75" x14ac:dyDescent="0.2">
      <c r="B28" s="58"/>
      <c r="C28" s="58"/>
      <c r="D28" s="45"/>
      <c r="E28" s="67"/>
      <c r="F28" s="59"/>
      <c r="G28" s="45"/>
      <c r="H28" s="45"/>
      <c r="I28"/>
      <c r="J28" s="45"/>
      <c r="K28" s="45"/>
      <c r="L28" s="60"/>
      <c r="M28" s="45"/>
      <c r="N28" s="62"/>
      <c r="O28" s="63"/>
    </row>
    <row r="29" spans="1:15" s="43" customFormat="1" ht="12.75" x14ac:dyDescent="0.2">
      <c r="B29" s="58"/>
      <c r="C29" s="58"/>
      <c r="D29" s="45"/>
      <c r="E29" s="67"/>
      <c r="F29" s="59"/>
      <c r="G29" s="45"/>
      <c r="H29" s="45"/>
      <c r="I29"/>
      <c r="J29" s="45"/>
      <c r="K29" s="45"/>
      <c r="L29" s="60"/>
      <c r="M29" s="45"/>
      <c r="N29" s="62"/>
      <c r="O29" s="63"/>
    </row>
    <row r="30" spans="1:15" s="43" customFormat="1" ht="12.75" x14ac:dyDescent="0.2">
      <c r="B30" s="58"/>
      <c r="C30" s="58"/>
      <c r="D30" s="45"/>
      <c r="E30" s="67"/>
      <c r="F30" s="59"/>
      <c r="G30" s="45"/>
      <c r="H30" s="45"/>
      <c r="I30"/>
      <c r="J30" s="45"/>
      <c r="K30" s="45"/>
      <c r="L30" s="60"/>
      <c r="M30" s="45"/>
      <c r="N30" s="62"/>
      <c r="O30" s="63"/>
    </row>
    <row r="31" spans="1:15" s="43" customFormat="1" ht="12.75" x14ac:dyDescent="0.2">
      <c r="B31" s="58"/>
      <c r="C31" s="58"/>
      <c r="D31" s="45"/>
      <c r="E31" s="67"/>
      <c r="F31" s="59"/>
      <c r="G31" s="45"/>
      <c r="H31" s="45"/>
      <c r="I31"/>
      <c r="J31" s="45"/>
      <c r="K31" s="45"/>
      <c r="L31" s="60"/>
      <c r="M31" s="45"/>
      <c r="N31" s="62"/>
      <c r="O31" s="63"/>
    </row>
    <row r="32" spans="1:15" s="43" customFormat="1" ht="12.75" x14ac:dyDescent="0.2">
      <c r="B32" s="58"/>
      <c r="C32" s="58"/>
      <c r="D32" s="45"/>
      <c r="E32" s="67"/>
      <c r="F32" s="59"/>
      <c r="G32" s="45"/>
      <c r="H32" s="45"/>
      <c r="I32"/>
      <c r="J32" s="45"/>
      <c r="K32" s="45"/>
      <c r="L32" s="60"/>
      <c r="M32" s="45"/>
      <c r="N32" s="62"/>
      <c r="O32" s="63"/>
    </row>
    <row r="33" spans="1:15" s="43" customFormat="1" ht="12.75" x14ac:dyDescent="0.2">
      <c r="B33" s="58"/>
      <c r="C33" s="58"/>
      <c r="D33" s="45"/>
      <c r="E33" s="67"/>
      <c r="F33" s="59"/>
      <c r="G33" s="45"/>
      <c r="H33" s="45"/>
      <c r="I33"/>
      <c r="J33" s="45"/>
      <c r="K33" s="45"/>
      <c r="L33" s="60"/>
      <c r="M33" s="45"/>
      <c r="N33" s="62"/>
      <c r="O33" s="63"/>
    </row>
    <row r="34" spans="1:15" s="43" customFormat="1" ht="12.75" x14ac:dyDescent="0.2">
      <c r="B34" s="58"/>
      <c r="C34" s="58"/>
      <c r="D34" s="45"/>
      <c r="E34" s="67"/>
      <c r="F34" s="59"/>
      <c r="G34" s="45"/>
      <c r="H34" s="45"/>
      <c r="I34"/>
      <c r="J34" s="45"/>
      <c r="K34" s="45"/>
      <c r="L34" s="60"/>
      <c r="M34" s="45"/>
      <c r="N34" s="62"/>
      <c r="O34" s="63"/>
    </row>
    <row r="35" spans="1:15" s="43" customFormat="1" x14ac:dyDescent="0.2">
      <c r="B35" s="58"/>
      <c r="C35" s="58"/>
      <c r="D35" s="45"/>
      <c r="E35" s="57"/>
      <c r="F35" s="59"/>
      <c r="G35" s="45"/>
      <c r="H35" s="45"/>
      <c r="I35" s="61"/>
      <c r="J35" s="45"/>
      <c r="K35" s="45"/>
      <c r="L35" s="60"/>
      <c r="M35" s="45"/>
      <c r="N35" s="62"/>
      <c r="O35" s="63"/>
    </row>
    <row r="37" spans="1:15" ht="3.75" customHeight="1" thickBot="1" x14ac:dyDescent="0.25">
      <c r="A37" s="23"/>
      <c r="B37" s="24"/>
      <c r="C37" s="24"/>
      <c r="D37" s="25"/>
      <c r="E37" s="25"/>
      <c r="F37" s="25"/>
      <c r="G37" s="25"/>
      <c r="H37" s="25"/>
      <c r="I37" s="13"/>
      <c r="J37" s="25"/>
      <c r="K37" s="25"/>
      <c r="L37" s="26"/>
      <c r="M37" s="25"/>
    </row>
    <row r="38" spans="1:15" ht="13.5" customHeight="1" thickTop="1" x14ac:dyDescent="0.2">
      <c r="A38" s="123" t="s">
        <v>49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</row>
  </sheetData>
  <mergeCells count="3">
    <mergeCell ref="A8:D8"/>
    <mergeCell ref="A9:D9"/>
    <mergeCell ref="A38:O38"/>
  </mergeCells>
  <pageMargins left="0.75" right="0.75" top="1" bottom="1" header="0.5" footer="0.5"/>
  <pageSetup scale="81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5121" r:id="rId4"/>
      </mc:Fallback>
    </mc:AlternateContent>
    <mc:AlternateContent xmlns:mc="http://schemas.openxmlformats.org/markup-compatibility/2006">
      <mc:Choice Requires="x14">
        <oleObject progId="Word.Document.8" shapeId="5122" r:id="rId6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512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CoverSheet</vt:lpstr>
      <vt:lpstr>Summary_Transport</vt:lpstr>
      <vt:lpstr>Transport_Trunkline Gas</vt:lpstr>
      <vt:lpstr>Transport_NBorder</vt:lpstr>
      <vt:lpstr>Transport_NGPL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acook</dc:creator>
  <cp:lastModifiedBy>Jan Havlíček</cp:lastModifiedBy>
  <cp:lastPrinted>2000-07-17T22:48:33Z</cp:lastPrinted>
  <dcterms:created xsi:type="dcterms:W3CDTF">1999-11-09T15:34:27Z</dcterms:created>
  <dcterms:modified xsi:type="dcterms:W3CDTF">2023-09-15T18:46:55Z</dcterms:modified>
</cp:coreProperties>
</file>