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74D0F5-95DA-401C-B9EB-7F7D49439F44}" xr6:coauthVersionLast="47" xr6:coauthVersionMax="47" xr10:uidLastSave="{00000000-0000-0000-0000-000000000000}"/>
  <bookViews>
    <workbookView xWindow="-120" yWindow="-120" windowWidth="38640" windowHeight="15720"/>
  </bookViews>
  <sheets>
    <sheet name="Amerhome" sheetId="1" r:id="rId1"/>
  </sheets>
  <definedNames>
    <definedName name="EXHIBIT_01">Amerhome!$A$1:$M$19</definedName>
    <definedName name="EXHIBIT_02">Amerhome!$A$26:$G$62</definedName>
    <definedName name="EXHIBIT_03">Amerhome!$A$68:$G$112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J53" i="1"/>
  <c r="J83" i="1"/>
  <c r="I88" i="1"/>
  <c r="D89" i="1"/>
  <c r="E89" i="1"/>
  <c r="F89" i="1"/>
  <c r="G89" i="1"/>
  <c r="K89" i="1"/>
  <c r="D90" i="1"/>
  <c r="E90" i="1"/>
  <c r="F90" i="1"/>
  <c r="G90" i="1"/>
  <c r="K90" i="1"/>
  <c r="D91" i="1"/>
  <c r="E91" i="1"/>
  <c r="F91" i="1"/>
  <c r="G91" i="1"/>
  <c r="K91" i="1"/>
  <c r="D92" i="1"/>
  <c r="E92" i="1"/>
  <c r="F92" i="1"/>
  <c r="G92" i="1"/>
  <c r="K92" i="1"/>
  <c r="D93" i="1"/>
  <c r="E93" i="1"/>
  <c r="F93" i="1"/>
  <c r="G93" i="1"/>
  <c r="K93" i="1"/>
  <c r="D94" i="1"/>
  <c r="E94" i="1"/>
  <c r="F94" i="1"/>
  <c r="G94" i="1"/>
  <c r="K94" i="1"/>
  <c r="D95" i="1"/>
  <c r="E95" i="1"/>
  <c r="F95" i="1"/>
  <c r="G95" i="1"/>
  <c r="K95" i="1"/>
  <c r="D96" i="1"/>
  <c r="E96" i="1"/>
  <c r="F96" i="1"/>
  <c r="G96" i="1"/>
  <c r="E97" i="1"/>
  <c r="F97" i="1"/>
  <c r="G97" i="1"/>
  <c r="E108" i="1"/>
</calcChain>
</file>

<file path=xl/sharedStrings.xml><?xml version="1.0" encoding="utf-8"?>
<sst xmlns="http://schemas.openxmlformats.org/spreadsheetml/2006/main" count="192" uniqueCount="152">
  <si>
    <t xml:space="preserve">   </t>
  </si>
  <si>
    <t>EXHIBIT 1</t>
  </si>
  <si>
    <t>Selected Financial Data for American Home Products</t>
  </si>
  <si>
    <t>Corporation 1972-1981</t>
  </si>
  <si>
    <t>More --&gt;</t>
  </si>
  <si>
    <t>Sales ($ mill)</t>
  </si>
  <si>
    <t>Cash</t>
  </si>
  <si>
    <t>--</t>
  </si>
  <si>
    <t>Total Debt</t>
  </si>
  <si>
    <t>Net Worth</t>
  </si>
  <si>
    <t>Total Assets ($ mill)</t>
  </si>
  <si>
    <t>Net income ($ mill)</t>
  </si>
  <si>
    <t>Earnings per share</t>
  </si>
  <si>
    <t>Dividends per share</t>
  </si>
  <si>
    <t>Annual Growth in Sales</t>
  </si>
  <si>
    <t>Annual Growth in EPS</t>
  </si>
  <si>
    <t>Dividend Payout Ratio</t>
  </si>
  <si>
    <t>After Tax Profit Margin</t>
  </si>
  <si>
    <t>Return on Equity</t>
  </si>
  <si>
    <t>SCROLL DOWN FOR EXHIBIT 2</t>
  </si>
  <si>
    <t>EXHIBIT 2</t>
  </si>
  <si>
    <t>Comparison Data for American Home Products and</t>
  </si>
  <si>
    <t>Warner-Lambert, 1980 ($ million except for per share</t>
  </si>
  <si>
    <t>and ratio data)</t>
  </si>
  <si>
    <t>American</t>
  </si>
  <si>
    <t>Home</t>
  </si>
  <si>
    <t>Warner-</t>
  </si>
  <si>
    <t>Products</t>
  </si>
  <si>
    <t>Lambert</t>
  </si>
  <si>
    <t>Corp.</t>
  </si>
  <si>
    <t>Company</t>
  </si>
  <si>
    <t>Sales</t>
  </si>
  <si>
    <t xml:space="preserve">  5-yr compound annual growth rate</t>
  </si>
  <si>
    <t>Profit after tax</t>
  </si>
  <si>
    <t>Cash and Equivalents</t>
  </si>
  <si>
    <t>Accounts Receivable</t>
  </si>
  <si>
    <t>Inventory</t>
  </si>
  <si>
    <t>Net Propert, plant and equipment</t>
  </si>
  <si>
    <t>Other</t>
  </si>
  <si>
    <t>Total Assets</t>
  </si>
  <si>
    <t>Stock Price (end of 1980)</t>
  </si>
  <si>
    <t>Price/Earnings Ratio</t>
  </si>
  <si>
    <t>Profit Margin (profit after tax/sales)</t>
  </si>
  <si>
    <t>Interest Coverage (times)</t>
  </si>
  <si>
    <t>Ratio of Total Debt to Total Capital</t>
  </si>
  <si>
    <t>Bond Rating (a)</t>
  </si>
  <si>
    <t>AAA</t>
  </si>
  <si>
    <t>AAA/AA</t>
  </si>
  <si>
    <t>(a) Warner-Lambert's debt was rated triple A but analysts felt</t>
  </si>
  <si>
    <t>the firm was close to being downgraded to double A.</t>
  </si>
  <si>
    <t>SCROLL DOWN FOR EXHIBIT 3...</t>
  </si>
  <si>
    <t>EXHIBIT 3</t>
  </si>
  <si>
    <t>Pro Forma 1981 Results for Alternative Capital</t>
  </si>
  <si>
    <t>Structure ($ millions except per share data)</t>
  </si>
  <si>
    <t xml:space="preserve">  --------Pro Forma 1981 for------</t>
  </si>
  <si>
    <t>Actual</t>
  </si>
  <si>
    <t>30% Debt</t>
  </si>
  <si>
    <t>50% Debt</t>
  </si>
  <si>
    <t>70% Debt</t>
  </si>
  <si>
    <t xml:space="preserve">  --------- to Total Capital -------</t>
  </si>
  <si>
    <t>EBIT  (a)</t>
  </si>
  <si>
    <t>Interest</t>
  </si>
  <si>
    <t xml:space="preserve">  PROFIT BEFORE TAXES</t>
  </si>
  <si>
    <t>Taxes</t>
  </si>
  <si>
    <t xml:space="preserve">  PROFIT AFTER TAXES</t>
  </si>
  <si>
    <t>Dividends on Pfd. Stock</t>
  </si>
  <si>
    <t>Earnings Available to</t>
  </si>
  <si>
    <t xml:space="preserve">  Common Shareholders</t>
  </si>
  <si>
    <t>Dividnds on Common Stock</t>
  </si>
  <si>
    <t>Average Common Shares</t>
  </si>
  <si>
    <t xml:space="preserve">  Outstanding (millions)</t>
  </si>
  <si>
    <t>Earnings per Share</t>
  </si>
  <si>
    <t>Dividends per Share</t>
  </si>
  <si>
    <t>BEGINNING OF YEAR:</t>
  </si>
  <si>
    <t xml:space="preserve">   After recapitalization</t>
  </si>
  <si>
    <t xml:space="preserve">  Cash and Equivalents</t>
  </si>
  <si>
    <t xml:space="preserve">  Total Debt</t>
  </si>
  <si>
    <t xml:space="preserve">  Net Worth</t>
  </si>
  <si>
    <t xml:space="preserve">  Common Stock Price</t>
  </si>
  <si>
    <t xml:space="preserve">  Aggregate Market Value </t>
  </si>
  <si>
    <t xml:space="preserve">   of Common Stock</t>
  </si>
  <si>
    <t>(a) EBIT is reduced in pro forma results due to the loss of</t>
  </si>
  <si>
    <t>interest income from the $233 million in excess cash used to</t>
  </si>
  <si>
    <t>repurchase stock.</t>
  </si>
  <si>
    <t>SCROLL DOWN FOR INSTRUCTIONS...</t>
  </si>
  <si>
    <t>AMERICAN HOME PRODUCTS CORP.</t>
  </si>
  <si>
    <t>Harvard Business School</t>
  </si>
  <si>
    <t>Case Software 2-292-701</t>
  </si>
  <si>
    <t>Copyright (c) 1989 by the President and Fellows of Harvard College.</t>
  </si>
  <si>
    <t>Developed in conjunction with MicroMentor, Inc., Cambridge, MA.</t>
  </si>
  <si>
    <t>This case was prepared as a basis for class discussion rather than</t>
  </si>
  <si>
    <t>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</si>
  <si>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</si>
  <si>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</si>
  <si>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</si>
  <si>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exhibits:</t>
  </si>
  <si>
    <t xml:space="preserve">Exhibit 1: </t>
  </si>
  <si>
    <t>Corporation, 1972-1981</t>
  </si>
  <si>
    <t xml:space="preserve">Exhibit 2: </t>
  </si>
  <si>
    <t>Warner-Lambert, 1980</t>
  </si>
  <si>
    <t xml:space="preserve">Exhibit 3: </t>
  </si>
  <si>
    <t>Pro Forma Results for Alternative Capital Structures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</si>
  <si>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</si>
  <si>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</si>
  <si>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</si>
  <si>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</si>
  <si>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</si>
  <si>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</si>
  <si>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</si>
  <si>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</si>
  <si>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</si>
  <si>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</si>
  <si>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</si>
  <si>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</si>
  <si>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</si>
  <si>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</si>
  <si>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</si>
  <si>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</si>
  <si>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</si>
  <si>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</si>
  <si>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01/23/87</t>
  </si>
  <si>
    <t>D. Stenberg</t>
  </si>
  <si>
    <t>Data Resources, Inc., Lexington, MA</t>
  </si>
  <si>
    <t>convert to 2.01</t>
  </si>
  <si>
    <t>01/18/88</t>
  </si>
  <si>
    <t>D. Lustiber</t>
  </si>
  <si>
    <t>Converted for use with ELAI</t>
  </si>
  <si>
    <t>Changed all formulas to constants</t>
  </si>
  <si>
    <t>01/15/90</t>
  </si>
  <si>
    <t>G. Tillotson</t>
  </si>
  <si>
    <t>MicroMentor, Inc., Cambridge, MA.</t>
  </si>
  <si>
    <t>Converted to MicroMentor format</t>
  </si>
  <si>
    <t>P. Labys</t>
  </si>
  <si>
    <t>Harvard Business School, Boston, MA</t>
  </si>
  <si>
    <t>Converted to Excel</t>
  </si>
  <si>
    <t>J. Royo</t>
  </si>
  <si>
    <t>Converted to Excel/HBSUTIL</t>
  </si>
  <si>
    <t>Stripped HBSUTIL</t>
  </si>
  <si>
    <t>ROE</t>
  </si>
  <si>
    <t>Profit Margin</t>
  </si>
  <si>
    <t>Asset Turnover</t>
  </si>
  <si>
    <t>Financial Leverage</t>
  </si>
  <si>
    <t>Debt/Equity</t>
  </si>
  <si>
    <t>Interest Coverage</t>
  </si>
  <si>
    <t>Debt/Total Capital</t>
  </si>
  <si>
    <t>* Assumes 10.6x P/E from 1980</t>
  </si>
  <si>
    <t>Stock Price*</t>
  </si>
  <si>
    <t>Delta</t>
  </si>
  <si>
    <t>2nd order change</t>
  </si>
  <si>
    <t>Time Warner</t>
  </si>
  <si>
    <t>Dividend/Net Worth</t>
  </si>
  <si>
    <t>AHP's stock price using Warner's 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</si>
</sst>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#,##0.0_);[Red]\(#,##0.0\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0"/>
      <name val="Helv"/>
    </font>
    <font>
      <b/>
      <sz val="10"/>
      <name val="MS Sans Serif"/>
    </font>
    <font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fill"/>
    </xf>
    <xf numFmtId="0" fontId="0" fillId="0" borderId="1" xfId="0" applyBorder="1" applyAlignment="1">
      <alignment horizontal="fill"/>
    </xf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 applyAlignment="1" applyProtection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/>
    <xf numFmtId="164" fontId="0" fillId="2" borderId="0" xfId="2" applyNumberFormat="1" applyFont="1" applyFill="1"/>
    <xf numFmtId="167" fontId="0" fillId="2" borderId="0" xfId="1" applyNumberFormat="1" applyFont="1" applyFill="1"/>
    <xf numFmtId="40" fontId="0" fillId="2" borderId="0" xfId="1" applyNumberFormat="1" applyFont="1" applyFill="1"/>
    <xf numFmtId="2" fontId="0" fillId="2" borderId="0" xfId="0" applyNumberFormat="1" applyFill="1"/>
    <xf numFmtId="0" fontId="5" fillId="2" borderId="0" xfId="0" applyFont="1" applyFill="1"/>
    <xf numFmtId="164" fontId="5" fillId="2" borderId="0" xfId="2" applyNumberFormat="1" applyFont="1" applyFill="1"/>
    <xf numFmtId="40" fontId="5" fillId="2" borderId="0" xfId="1" applyFont="1" applyFill="1"/>
    <xf numFmtId="164" fontId="0" fillId="0" borderId="0" xfId="0" applyNumberFormat="1"/>
    <xf numFmtId="10" fontId="0" fillId="0" borderId="0" xfId="2" applyNumberFormat="1" applyFont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showGridLines="0" tabSelected="1" topLeftCell="A72" zoomScale="75" workbookViewId="0">
      <selection activeCell="F91" sqref="F91"/>
    </sheetView>
  </sheetViews>
  <sheetFormatPr defaultColWidth="8.140625" defaultRowHeight="12.75" x14ac:dyDescent="0.2"/>
  <cols>
    <col min="1" max="1" width="2.7109375" customWidth="1"/>
    <col min="2" max="2" width="17.28515625" customWidth="1"/>
    <col min="3" max="6" width="8.140625" customWidth="1"/>
    <col min="7" max="7" width="10.28515625" customWidth="1"/>
  </cols>
  <sheetData>
    <row r="1" spans="1:13" x14ac:dyDescent="0.2">
      <c r="A1" t="s">
        <v>0</v>
      </c>
    </row>
    <row r="2" spans="1:13" x14ac:dyDescent="0.2">
      <c r="B2" s="1" t="s">
        <v>1</v>
      </c>
      <c r="C2" t="s">
        <v>2</v>
      </c>
    </row>
    <row r="3" spans="1:13" x14ac:dyDescent="0.2">
      <c r="C3" t="s">
        <v>3</v>
      </c>
    </row>
    <row r="4" spans="1:13" x14ac:dyDescent="0.2">
      <c r="H4" s="1" t="s">
        <v>4</v>
      </c>
    </row>
    <row r="5" spans="1:13" x14ac:dyDescent="0.2">
      <c r="D5" s="2">
        <v>1972</v>
      </c>
      <c r="E5" s="2">
        <v>1973</v>
      </c>
      <c r="F5" s="2">
        <v>1974</v>
      </c>
      <c r="G5" s="2">
        <v>1975</v>
      </c>
      <c r="H5" s="2">
        <v>1976</v>
      </c>
      <c r="I5" s="2">
        <v>1977</v>
      </c>
      <c r="J5" s="2">
        <v>1978</v>
      </c>
      <c r="K5" s="2">
        <v>1979</v>
      </c>
      <c r="L5" s="2">
        <v>1980</v>
      </c>
      <c r="M5" s="2">
        <v>1981</v>
      </c>
    </row>
    <row r="6" spans="1:13" x14ac:dyDescent="0.2">
      <c r="B6" t="s">
        <v>5</v>
      </c>
      <c r="D6" s="3">
        <v>1587.1</v>
      </c>
      <c r="E6" s="3">
        <v>1784.4</v>
      </c>
      <c r="F6" s="3">
        <v>2048.6999999999998</v>
      </c>
      <c r="G6" s="3">
        <v>2258.6</v>
      </c>
      <c r="H6" s="3">
        <v>2471.6999999999998</v>
      </c>
      <c r="I6" s="3">
        <v>2685.1</v>
      </c>
      <c r="J6" s="3">
        <v>3062.6</v>
      </c>
      <c r="K6" s="3">
        <v>3406.3</v>
      </c>
      <c r="L6" s="3">
        <v>3798.5</v>
      </c>
      <c r="M6" s="3">
        <v>4131.2</v>
      </c>
    </row>
    <row r="7" spans="1:13" x14ac:dyDescent="0.2">
      <c r="B7" t="s">
        <v>6</v>
      </c>
      <c r="D7" s="3" t="s">
        <v>7</v>
      </c>
      <c r="E7" s="3" t="s">
        <v>7</v>
      </c>
      <c r="F7" s="3" t="s">
        <v>7</v>
      </c>
      <c r="G7" s="3" t="s">
        <v>7</v>
      </c>
      <c r="H7" s="3">
        <v>358.8</v>
      </c>
      <c r="I7" s="3">
        <v>322.89999999999998</v>
      </c>
      <c r="J7" s="3">
        <v>436.6</v>
      </c>
      <c r="K7" s="3">
        <v>493.8</v>
      </c>
      <c r="L7" s="3">
        <v>593.29999999999995</v>
      </c>
      <c r="M7" s="3">
        <v>729.1</v>
      </c>
    </row>
    <row r="8" spans="1:13" x14ac:dyDescent="0.2">
      <c r="B8" t="s">
        <v>8</v>
      </c>
      <c r="D8" s="3" t="s">
        <v>7</v>
      </c>
      <c r="E8" s="3" t="s">
        <v>7</v>
      </c>
      <c r="F8" s="3" t="s">
        <v>7</v>
      </c>
      <c r="G8" s="3" t="s">
        <v>7</v>
      </c>
      <c r="H8" s="3">
        <v>7.8</v>
      </c>
      <c r="I8" s="3">
        <v>10.3</v>
      </c>
      <c r="J8" s="3">
        <v>13.7</v>
      </c>
      <c r="K8" s="3">
        <v>10.3</v>
      </c>
      <c r="L8" s="3">
        <v>13.9</v>
      </c>
      <c r="M8" s="3">
        <v>16.600000000000001</v>
      </c>
    </row>
    <row r="9" spans="1:13" x14ac:dyDescent="0.2">
      <c r="B9" t="s">
        <v>9</v>
      </c>
      <c r="D9" s="3" t="s">
        <v>7</v>
      </c>
      <c r="E9" s="3" t="s">
        <v>7</v>
      </c>
      <c r="F9" s="3" t="s">
        <v>7</v>
      </c>
      <c r="G9" s="3" t="s">
        <v>7</v>
      </c>
      <c r="H9" s="3">
        <v>991.5</v>
      </c>
      <c r="I9" s="3">
        <v>1035.3</v>
      </c>
      <c r="J9" s="3">
        <v>1178</v>
      </c>
      <c r="K9" s="3">
        <v>1322</v>
      </c>
      <c r="L9" s="3">
        <v>1472.8</v>
      </c>
      <c r="M9" s="3">
        <v>1654.5</v>
      </c>
    </row>
    <row r="10" spans="1:13" x14ac:dyDescent="0.2">
      <c r="B10" t="s">
        <v>10</v>
      </c>
      <c r="D10" s="3">
        <v>1042</v>
      </c>
      <c r="E10" s="3">
        <v>1126</v>
      </c>
      <c r="F10" s="3">
        <v>1241.5999999999999</v>
      </c>
      <c r="G10" s="3">
        <v>1390.7</v>
      </c>
      <c r="H10" s="3">
        <v>1510.9</v>
      </c>
      <c r="I10" s="3">
        <v>1611.3</v>
      </c>
      <c r="J10" s="3">
        <v>1862.2</v>
      </c>
      <c r="K10" s="3">
        <v>2090.6999999999998</v>
      </c>
      <c r="L10" s="3">
        <v>2370.3000000000002</v>
      </c>
      <c r="M10" s="3">
        <v>2588.5</v>
      </c>
    </row>
    <row r="11" spans="1:13" x14ac:dyDescent="0.2">
      <c r="B11" t="s">
        <v>11</v>
      </c>
      <c r="D11" s="3">
        <v>172.7</v>
      </c>
      <c r="E11" s="3">
        <v>199.2</v>
      </c>
      <c r="F11" s="3">
        <v>225.6</v>
      </c>
      <c r="G11" s="3">
        <v>250.7</v>
      </c>
      <c r="H11" s="3">
        <v>277.89999999999998</v>
      </c>
      <c r="I11" s="3">
        <v>306.2</v>
      </c>
      <c r="J11" s="3">
        <v>348.4</v>
      </c>
      <c r="K11" s="3">
        <v>396</v>
      </c>
      <c r="L11" s="3">
        <v>445.9</v>
      </c>
      <c r="M11" s="3">
        <v>497.3</v>
      </c>
    </row>
    <row r="12" spans="1:13" x14ac:dyDescent="0.2">
      <c r="B12" t="s">
        <v>12</v>
      </c>
      <c r="D12" s="3">
        <v>1.08</v>
      </c>
      <c r="E12" s="3">
        <v>1.25</v>
      </c>
      <c r="F12" s="3">
        <v>1.42</v>
      </c>
      <c r="G12" s="3">
        <v>1.58</v>
      </c>
      <c r="H12" s="3">
        <v>1.75</v>
      </c>
      <c r="I12" s="3">
        <v>1.94</v>
      </c>
      <c r="J12" s="3">
        <v>2.21</v>
      </c>
      <c r="K12" s="3">
        <v>2.5099999999999998</v>
      </c>
      <c r="L12" s="3">
        <v>2.84</v>
      </c>
      <c r="M12" s="3">
        <v>3.18</v>
      </c>
    </row>
    <row r="13" spans="1:13" x14ac:dyDescent="0.2">
      <c r="B13" t="s">
        <v>13</v>
      </c>
      <c r="D13" s="3">
        <v>0.59</v>
      </c>
      <c r="E13" s="3">
        <v>0.625</v>
      </c>
      <c r="F13" s="3">
        <v>0.77700000000000002</v>
      </c>
      <c r="G13" s="3">
        <v>0.9</v>
      </c>
      <c r="H13" s="3">
        <v>1</v>
      </c>
      <c r="I13" s="3">
        <v>1.1499999999999999</v>
      </c>
      <c r="J13" s="3">
        <v>1.325</v>
      </c>
      <c r="K13" s="3">
        <v>1.5</v>
      </c>
      <c r="L13" s="3">
        <v>1.7</v>
      </c>
      <c r="M13" s="3">
        <v>1.9</v>
      </c>
    </row>
    <row r="14" spans="1:13" x14ac:dyDescent="0.2"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B15" t="s">
        <v>14</v>
      </c>
      <c r="D15" s="4" t="s">
        <v>7</v>
      </c>
      <c r="E15" s="4">
        <v>0.124</v>
      </c>
      <c r="F15" s="4">
        <v>0.14799999999999999</v>
      </c>
      <c r="G15" s="4">
        <v>0.10199999999999999</v>
      </c>
      <c r="H15" s="4">
        <v>9.4E-2</v>
      </c>
      <c r="I15" s="4">
        <v>8.5999999999999993E-2</v>
      </c>
      <c r="J15" s="4">
        <v>0.14099999999999999</v>
      </c>
      <c r="K15" s="4">
        <v>0.111</v>
      </c>
      <c r="L15" s="4">
        <v>0.11700000000000001</v>
      </c>
      <c r="M15" s="4">
        <v>8.7999999999999995E-2</v>
      </c>
    </row>
    <row r="16" spans="1:13" x14ac:dyDescent="0.2">
      <c r="B16" t="s">
        <v>15</v>
      </c>
      <c r="D16" s="4" t="s">
        <v>7</v>
      </c>
      <c r="E16" s="4">
        <v>0.157</v>
      </c>
      <c r="F16" s="4">
        <v>0.13600000000000001</v>
      </c>
      <c r="G16" s="4">
        <v>0.113</v>
      </c>
      <c r="H16" s="4">
        <v>0.108</v>
      </c>
      <c r="I16" s="4">
        <v>0.109</v>
      </c>
      <c r="J16" s="4">
        <v>0.13900000000000001</v>
      </c>
      <c r="K16" s="4">
        <v>0.13600000000000001</v>
      </c>
      <c r="L16" s="4">
        <v>0.13100000000000001</v>
      </c>
      <c r="M16" s="4">
        <v>0.12</v>
      </c>
    </row>
    <row r="17" spans="1:14" x14ac:dyDescent="0.2">
      <c r="B17" t="s">
        <v>16</v>
      </c>
      <c r="D17" s="4">
        <v>0.54600000000000004</v>
      </c>
      <c r="E17" s="4">
        <v>0.5</v>
      </c>
      <c r="F17" s="4">
        <v>0.54700000000000004</v>
      </c>
      <c r="G17" s="4">
        <v>0.56999999999999995</v>
      </c>
      <c r="H17" s="4">
        <v>0.57099999999999995</v>
      </c>
      <c r="I17" s="4">
        <v>0.59299999999999997</v>
      </c>
      <c r="J17" s="4">
        <v>0.6</v>
      </c>
      <c r="K17" s="4">
        <v>0.59799999999999998</v>
      </c>
      <c r="L17" s="4">
        <v>0.6</v>
      </c>
      <c r="M17" s="4">
        <v>0.59699999999999998</v>
      </c>
    </row>
    <row r="18" spans="1:14" x14ac:dyDescent="0.2">
      <c r="B18" t="s">
        <v>17</v>
      </c>
      <c r="D18" s="4">
        <v>0.109</v>
      </c>
      <c r="E18" s="4">
        <v>0.112</v>
      </c>
      <c r="F18" s="4">
        <v>0.11</v>
      </c>
      <c r="G18" s="4">
        <v>0.111</v>
      </c>
      <c r="H18" s="4">
        <v>0.112</v>
      </c>
      <c r="I18" s="4">
        <v>0.114</v>
      </c>
      <c r="J18" s="4">
        <v>0.114</v>
      </c>
      <c r="K18" s="4">
        <v>0.11600000000000001</v>
      </c>
      <c r="L18" s="4">
        <v>0.11700000000000001</v>
      </c>
      <c r="M18" s="4">
        <v>0.12</v>
      </c>
    </row>
    <row r="19" spans="1:14" x14ac:dyDescent="0.2">
      <c r="B19" t="s">
        <v>18</v>
      </c>
      <c r="D19" s="4">
        <v>0.25900000000000001</v>
      </c>
      <c r="E19" s="4">
        <v>0.28199999999999997</v>
      </c>
      <c r="F19" s="4">
        <v>0.28199999999999997</v>
      </c>
      <c r="G19" s="4">
        <v>0.27900000000000003</v>
      </c>
      <c r="H19" s="4">
        <v>0.28000000000000003</v>
      </c>
      <c r="I19" s="4">
        <v>0.29499999999999998</v>
      </c>
      <c r="J19" s="4">
        <v>0.29599999999999999</v>
      </c>
      <c r="K19" s="4">
        <v>0.3</v>
      </c>
      <c r="L19" s="4">
        <v>0.30299999999999999</v>
      </c>
      <c r="M19" s="4">
        <v>0.30099999999999999</v>
      </c>
      <c r="N19" s="4"/>
    </row>
    <row r="20" spans="1:14" x14ac:dyDescent="0.2"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4" x14ac:dyDescent="0.2">
      <c r="D21" s="3"/>
      <c r="E21" s="3"/>
      <c r="F21" s="13" t="s">
        <v>19</v>
      </c>
      <c r="G21" s="3"/>
      <c r="H21" s="3"/>
      <c r="I21" s="3"/>
      <c r="J21" s="3"/>
      <c r="K21" s="3"/>
      <c r="L21" s="3"/>
      <c r="M21" s="3"/>
    </row>
    <row r="22" spans="1:14" x14ac:dyDescent="0.2">
      <c r="D22" s="3"/>
      <c r="E22" s="3"/>
      <c r="F22" s="13"/>
      <c r="G22" s="3"/>
      <c r="H22" s="3"/>
      <c r="I22" s="3"/>
      <c r="J22" s="3"/>
      <c r="K22" s="3"/>
      <c r="L22" s="3"/>
      <c r="M22" s="3"/>
    </row>
    <row r="23" spans="1:14" x14ac:dyDescent="0.2">
      <c r="D23" s="3"/>
      <c r="E23" s="3"/>
      <c r="F23" s="13"/>
      <c r="G23" s="3"/>
      <c r="H23" s="3"/>
      <c r="I23" s="3"/>
      <c r="J23" s="3"/>
      <c r="K23" s="3"/>
      <c r="L23" s="3"/>
      <c r="M23" s="3"/>
    </row>
    <row r="24" spans="1:14" x14ac:dyDescent="0.2"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"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">
      <c r="A26" t="s">
        <v>0</v>
      </c>
    </row>
    <row r="27" spans="1:14" x14ac:dyDescent="0.2">
      <c r="B27" s="1" t="s">
        <v>20</v>
      </c>
      <c r="C27" t="s">
        <v>21</v>
      </c>
    </row>
    <row r="28" spans="1:14" x14ac:dyDescent="0.2">
      <c r="C28" t="s">
        <v>22</v>
      </c>
    </row>
    <row r="29" spans="1:14" x14ac:dyDescent="0.2">
      <c r="C29" t="s">
        <v>23</v>
      </c>
    </row>
    <row r="30" spans="1:14" x14ac:dyDescent="0.2">
      <c r="F30" s="5" t="s">
        <v>24</v>
      </c>
      <c r="G30" s="5"/>
    </row>
    <row r="31" spans="1:14" x14ac:dyDescent="0.2">
      <c r="F31" s="5" t="s">
        <v>25</v>
      </c>
      <c r="G31" s="5" t="s">
        <v>26</v>
      </c>
    </row>
    <row r="32" spans="1:14" x14ac:dyDescent="0.2">
      <c r="F32" s="5" t="s">
        <v>27</v>
      </c>
      <c r="G32" s="5" t="s">
        <v>28</v>
      </c>
    </row>
    <row r="33" spans="1:10" x14ac:dyDescent="0.2">
      <c r="F33" s="6" t="s">
        <v>29</v>
      </c>
      <c r="G33" s="6" t="s">
        <v>30</v>
      </c>
    </row>
    <row r="34" spans="1:10" x14ac:dyDescent="0.2">
      <c r="B34" t="s">
        <v>31</v>
      </c>
      <c r="F34" s="5">
        <v>3798.5</v>
      </c>
      <c r="G34" s="5">
        <v>3479.2</v>
      </c>
    </row>
    <row r="35" spans="1:10" x14ac:dyDescent="0.2">
      <c r="B35" t="s">
        <v>32</v>
      </c>
      <c r="F35" s="5">
        <v>0.11</v>
      </c>
      <c r="G35" s="5">
        <v>9.9000000000000005E-2</v>
      </c>
    </row>
    <row r="36" spans="1:10" x14ac:dyDescent="0.2">
      <c r="B36" t="s">
        <v>33</v>
      </c>
      <c r="F36" s="5">
        <v>445.9</v>
      </c>
      <c r="G36" s="5">
        <v>192.7</v>
      </c>
    </row>
    <row r="37" spans="1:10" x14ac:dyDescent="0.2">
      <c r="B37" t="s">
        <v>32</v>
      </c>
      <c r="F37" s="5">
        <v>0.122</v>
      </c>
      <c r="G37" s="5">
        <v>3.3000000000000002E-2</v>
      </c>
    </row>
    <row r="38" spans="1:10" x14ac:dyDescent="0.2">
      <c r="F38" s="5"/>
      <c r="G38" s="5"/>
    </row>
    <row r="39" spans="1:10" x14ac:dyDescent="0.2">
      <c r="B39" t="s">
        <v>34</v>
      </c>
      <c r="F39" s="5">
        <v>593.29999999999995</v>
      </c>
      <c r="G39" s="5">
        <v>360.3</v>
      </c>
    </row>
    <row r="40" spans="1:10" x14ac:dyDescent="0.2">
      <c r="B40" t="s">
        <v>35</v>
      </c>
      <c r="F40" s="5">
        <v>517.29999999999995</v>
      </c>
      <c r="G40" s="5">
        <v>541.5</v>
      </c>
      <c r="I40" s="26">
        <f>F34/F40</f>
        <v>7.3429344674270256</v>
      </c>
      <c r="J40" s="26">
        <f>G34/G40</f>
        <v>6.4251154201292699</v>
      </c>
    </row>
    <row r="41" spans="1:10" x14ac:dyDescent="0.2">
      <c r="B41" t="s">
        <v>36</v>
      </c>
      <c r="F41" s="5">
        <v>557.29999999999995</v>
      </c>
      <c r="G41" s="5">
        <v>645.79999999999995</v>
      </c>
      <c r="I41" s="26">
        <f>F34/F41</f>
        <v>6.8158980800287106</v>
      </c>
      <c r="J41" s="26">
        <f>G34/G41</f>
        <v>5.3874264478166616</v>
      </c>
    </row>
    <row r="42" spans="1:10" x14ac:dyDescent="0.2">
      <c r="B42" t="s">
        <v>37</v>
      </c>
      <c r="F42" s="5">
        <v>450.5</v>
      </c>
      <c r="G42" s="5">
        <v>827.1</v>
      </c>
      <c r="I42" s="26">
        <f>F34/F42</f>
        <v>8.4317425083240849</v>
      </c>
      <c r="J42" s="26">
        <f>G34/G42</f>
        <v>4.2065046548180387</v>
      </c>
    </row>
    <row r="43" spans="1:10" x14ac:dyDescent="0.2">
      <c r="B43" t="s">
        <v>38</v>
      </c>
      <c r="F43" s="5">
        <v>251.9</v>
      </c>
      <c r="G43" s="5">
        <v>582.5</v>
      </c>
    </row>
    <row r="44" spans="1:10" x14ac:dyDescent="0.2">
      <c r="B44" t="s">
        <v>39</v>
      </c>
      <c r="F44" s="5">
        <v>2370.3000000000002</v>
      </c>
      <c r="G44" s="5">
        <v>2957.2</v>
      </c>
    </row>
    <row r="45" spans="1:10" x14ac:dyDescent="0.2">
      <c r="A45" t="s">
        <v>0</v>
      </c>
      <c r="B45" t="s">
        <v>8</v>
      </c>
      <c r="F45" s="5">
        <v>13.9</v>
      </c>
      <c r="G45" s="5">
        <v>710.1</v>
      </c>
    </row>
    <row r="46" spans="1:10" x14ac:dyDescent="0.2">
      <c r="B46" t="s">
        <v>9</v>
      </c>
      <c r="F46" s="5">
        <v>1472.8</v>
      </c>
      <c r="G46" s="5">
        <v>1482.7</v>
      </c>
    </row>
    <row r="47" spans="1:10" x14ac:dyDescent="0.2">
      <c r="F47" s="5"/>
      <c r="G47" s="5"/>
    </row>
    <row r="48" spans="1:10" x14ac:dyDescent="0.2">
      <c r="B48" t="s">
        <v>12</v>
      </c>
      <c r="F48" s="5">
        <v>2.84</v>
      </c>
      <c r="G48" s="5">
        <v>2.41</v>
      </c>
    </row>
    <row r="49" spans="2:10" x14ac:dyDescent="0.2">
      <c r="B49" t="s">
        <v>32</v>
      </c>
      <c r="F49" s="5">
        <v>0.124</v>
      </c>
      <c r="G49" s="5">
        <v>0.03</v>
      </c>
    </row>
    <row r="50" spans="2:10" x14ac:dyDescent="0.2">
      <c r="B50" t="s">
        <v>13</v>
      </c>
      <c r="F50" s="5">
        <v>1.7</v>
      </c>
      <c r="G50" s="5">
        <v>1.32</v>
      </c>
    </row>
    <row r="51" spans="2:10" x14ac:dyDescent="0.2">
      <c r="B51" t="s">
        <v>32</v>
      </c>
      <c r="F51" s="5">
        <v>0.13600000000000001</v>
      </c>
      <c r="G51" s="5">
        <v>0.08</v>
      </c>
    </row>
    <row r="52" spans="2:10" x14ac:dyDescent="0.2">
      <c r="B52" t="s">
        <v>40</v>
      </c>
      <c r="F52" s="5">
        <v>30</v>
      </c>
      <c r="G52" s="5">
        <v>20</v>
      </c>
      <c r="J52" t="s">
        <v>151</v>
      </c>
    </row>
    <row r="53" spans="2:10" x14ac:dyDescent="0.2">
      <c r="B53" t="s">
        <v>41</v>
      </c>
      <c r="F53" s="5">
        <v>10.6</v>
      </c>
      <c r="G53" s="5">
        <v>8.3000000000000007</v>
      </c>
      <c r="J53">
        <f>G53*F48</f>
        <v>23.571999999999999</v>
      </c>
    </row>
    <row r="54" spans="2:10" x14ac:dyDescent="0.2">
      <c r="F54" s="5"/>
      <c r="G54" s="5"/>
    </row>
    <row r="55" spans="2:10" x14ac:dyDescent="0.2">
      <c r="B55" t="s">
        <v>42</v>
      </c>
      <c r="F55" s="5">
        <v>0.11700000000000001</v>
      </c>
      <c r="G55" s="5">
        <v>5.5E-2</v>
      </c>
    </row>
    <row r="56" spans="2:10" x14ac:dyDescent="0.2">
      <c r="B56" t="s">
        <v>18</v>
      </c>
      <c r="F56" s="5">
        <v>0.30299999999999999</v>
      </c>
      <c r="G56" s="5">
        <v>0.13</v>
      </c>
    </row>
    <row r="57" spans="2:10" x14ac:dyDescent="0.2">
      <c r="B57" t="s">
        <v>43</v>
      </c>
      <c r="F57" s="5">
        <v>436.6</v>
      </c>
      <c r="G57" s="5">
        <v>5</v>
      </c>
    </row>
    <row r="58" spans="2:10" x14ac:dyDescent="0.2">
      <c r="B58" t="s">
        <v>44</v>
      </c>
      <c r="F58" s="5">
        <v>8.9999999999999993E-3</v>
      </c>
      <c r="G58" s="5">
        <v>0.32400000000000001</v>
      </c>
    </row>
    <row r="59" spans="2:10" x14ac:dyDescent="0.2">
      <c r="B59" t="s">
        <v>45</v>
      </c>
      <c r="F59" s="5" t="s">
        <v>46</v>
      </c>
      <c r="G59" s="5" t="s">
        <v>47</v>
      </c>
    </row>
    <row r="61" spans="2:10" x14ac:dyDescent="0.2">
      <c r="B61" t="s">
        <v>48</v>
      </c>
    </row>
    <row r="62" spans="2:10" x14ac:dyDescent="0.2">
      <c r="B62" t="s">
        <v>49</v>
      </c>
    </row>
    <row r="63" spans="2:10" x14ac:dyDescent="0.2">
      <c r="E63" s="1" t="s">
        <v>50</v>
      </c>
    </row>
    <row r="64" spans="2:10" x14ac:dyDescent="0.2">
      <c r="E64" s="1"/>
    </row>
    <row r="65" spans="1:7" x14ac:dyDescent="0.2">
      <c r="E65" s="1"/>
    </row>
    <row r="66" spans="1:7" x14ac:dyDescent="0.2">
      <c r="E66" s="1"/>
    </row>
    <row r="67" spans="1:7" x14ac:dyDescent="0.2">
      <c r="E67" s="1"/>
    </row>
    <row r="68" spans="1:7" x14ac:dyDescent="0.2">
      <c r="A68" t="s">
        <v>0</v>
      </c>
    </row>
    <row r="69" spans="1:7" x14ac:dyDescent="0.2">
      <c r="B69" s="1" t="s">
        <v>51</v>
      </c>
      <c r="C69" t="s">
        <v>52</v>
      </c>
    </row>
    <row r="70" spans="1:7" x14ac:dyDescent="0.2">
      <c r="C70" t="s">
        <v>53</v>
      </c>
    </row>
    <row r="72" spans="1:7" x14ac:dyDescent="0.2">
      <c r="D72" s="7"/>
      <c r="E72" s="7" t="s">
        <v>54</v>
      </c>
      <c r="F72" s="7"/>
      <c r="G72" s="7"/>
    </row>
    <row r="73" spans="1:7" x14ac:dyDescent="0.2">
      <c r="D73" s="3" t="s">
        <v>55</v>
      </c>
      <c r="E73" s="7" t="s">
        <v>56</v>
      </c>
      <c r="F73" s="7" t="s">
        <v>57</v>
      </c>
      <c r="G73" s="7" t="s">
        <v>58</v>
      </c>
    </row>
    <row r="74" spans="1:7" x14ac:dyDescent="0.2">
      <c r="D74" s="2">
        <v>1981</v>
      </c>
      <c r="E74" s="8" t="s">
        <v>59</v>
      </c>
      <c r="F74" s="8"/>
      <c r="G74" s="8"/>
    </row>
    <row r="75" spans="1:7" x14ac:dyDescent="0.2">
      <c r="B75" t="s">
        <v>31</v>
      </c>
      <c r="D75" s="3">
        <v>4131.2</v>
      </c>
      <c r="E75" s="3">
        <v>4131.2</v>
      </c>
      <c r="F75" s="3">
        <v>4131.2</v>
      </c>
      <c r="G75" s="3">
        <v>4131.2</v>
      </c>
    </row>
    <row r="76" spans="1:7" x14ac:dyDescent="0.2">
      <c r="B76" t="s">
        <v>60</v>
      </c>
      <c r="D76" s="3">
        <v>954.8</v>
      </c>
      <c r="E76" s="3">
        <v>922.2</v>
      </c>
      <c r="F76" s="3">
        <v>922.2</v>
      </c>
      <c r="G76" s="3">
        <v>922.2</v>
      </c>
    </row>
    <row r="77" spans="1:7" x14ac:dyDescent="0.2">
      <c r="B77" t="s">
        <v>61</v>
      </c>
      <c r="D77" s="3">
        <v>2.2999999999999998</v>
      </c>
      <c r="E77" s="3">
        <v>52.7</v>
      </c>
      <c r="F77" s="3">
        <v>87.8</v>
      </c>
      <c r="G77" s="3">
        <v>122.9</v>
      </c>
    </row>
    <row r="78" spans="1:7" x14ac:dyDescent="0.2">
      <c r="B78" t="s">
        <v>62</v>
      </c>
      <c r="D78" s="3">
        <v>952.5</v>
      </c>
      <c r="E78" s="3">
        <v>869.5</v>
      </c>
      <c r="F78" s="3">
        <v>834.4</v>
      </c>
      <c r="G78" s="3">
        <v>799.3</v>
      </c>
    </row>
    <row r="79" spans="1:7" x14ac:dyDescent="0.2">
      <c r="B79" t="s">
        <v>63</v>
      </c>
      <c r="D79" s="3">
        <v>455.2</v>
      </c>
      <c r="E79" s="3">
        <v>417.4</v>
      </c>
      <c r="F79" s="3">
        <v>400.5</v>
      </c>
      <c r="G79" s="3">
        <v>383.7</v>
      </c>
    </row>
    <row r="80" spans="1:7" x14ac:dyDescent="0.2">
      <c r="B80" t="s">
        <v>64</v>
      </c>
      <c r="D80" s="3">
        <v>497.3</v>
      </c>
      <c r="E80" s="3">
        <v>452.1</v>
      </c>
      <c r="F80" s="3">
        <v>433.9</v>
      </c>
      <c r="G80" s="3">
        <v>415.6</v>
      </c>
    </row>
    <row r="81" spans="1:11" x14ac:dyDescent="0.2">
      <c r="B81" t="s">
        <v>65</v>
      </c>
      <c r="D81" s="3">
        <v>0.4</v>
      </c>
      <c r="E81" s="3">
        <v>0.4</v>
      </c>
      <c r="F81" s="3">
        <v>0.4</v>
      </c>
      <c r="G81" s="3">
        <v>0.4</v>
      </c>
    </row>
    <row r="82" spans="1:11" x14ac:dyDescent="0.2">
      <c r="B82" t="s">
        <v>66</v>
      </c>
      <c r="D82" s="3"/>
      <c r="E82" s="3"/>
      <c r="F82" s="3"/>
      <c r="G82" s="3"/>
      <c r="J82" t="s">
        <v>150</v>
      </c>
    </row>
    <row r="83" spans="1:11" x14ac:dyDescent="0.2">
      <c r="B83" t="s">
        <v>67</v>
      </c>
      <c r="D83" s="3">
        <v>496.9</v>
      </c>
      <c r="E83" s="3">
        <v>451.7</v>
      </c>
      <c r="F83" s="3">
        <v>433.5</v>
      </c>
      <c r="G83" s="3">
        <v>415.2</v>
      </c>
      <c r="J83" s="25">
        <f>D84/F46</f>
        <v>0.20050244432373712</v>
      </c>
    </row>
    <row r="84" spans="1:11" x14ac:dyDescent="0.2">
      <c r="B84" t="s">
        <v>68</v>
      </c>
      <c r="D84" s="3">
        <v>295.3</v>
      </c>
      <c r="E84" s="3">
        <v>271</v>
      </c>
      <c r="F84" s="3">
        <v>260.10000000000002</v>
      </c>
      <c r="G84" s="3">
        <v>249.1</v>
      </c>
    </row>
    <row r="85" spans="1:11" x14ac:dyDescent="0.2">
      <c r="B85" t="s">
        <v>69</v>
      </c>
      <c r="D85" s="3"/>
      <c r="E85" s="3"/>
      <c r="F85" s="3"/>
      <c r="G85" s="3"/>
    </row>
    <row r="86" spans="1:11" x14ac:dyDescent="0.2">
      <c r="A86" t="s">
        <v>0</v>
      </c>
      <c r="B86" t="s">
        <v>70</v>
      </c>
      <c r="D86" s="3">
        <v>155.5</v>
      </c>
      <c r="E86" s="3">
        <v>135.69999999999999</v>
      </c>
      <c r="F86" s="3">
        <v>127.3</v>
      </c>
      <c r="G86" s="3">
        <v>118.9</v>
      </c>
    </row>
    <row r="87" spans="1:11" x14ac:dyDescent="0.2">
      <c r="B87" t="s">
        <v>71</v>
      </c>
      <c r="D87" s="3">
        <v>3.18</v>
      </c>
      <c r="E87" s="3">
        <v>3.33</v>
      </c>
      <c r="F87" s="3">
        <v>3.41</v>
      </c>
      <c r="G87" s="3">
        <v>3.49</v>
      </c>
    </row>
    <row r="88" spans="1:11" x14ac:dyDescent="0.2">
      <c r="B88" t="s">
        <v>72</v>
      </c>
      <c r="D88" s="3">
        <v>1.9</v>
      </c>
      <c r="E88" s="3">
        <v>2</v>
      </c>
      <c r="F88" s="3">
        <v>2.04</v>
      </c>
      <c r="G88" s="3">
        <v>2.1</v>
      </c>
      <c r="I88">
        <f>(F87-D87)/D87</f>
        <v>7.2327044025157217E-2</v>
      </c>
      <c r="K88" t="s">
        <v>149</v>
      </c>
    </row>
    <row r="89" spans="1:11" x14ac:dyDescent="0.2">
      <c r="B89" s="16" t="s">
        <v>139</v>
      </c>
      <c r="C89" s="16"/>
      <c r="D89" s="17">
        <f>D80/D75</f>
        <v>0.12037664601084432</v>
      </c>
      <c r="E89" s="17">
        <f>E80/E75</f>
        <v>0.10943551510457011</v>
      </c>
      <c r="F89" s="17">
        <f>F80/F75</f>
        <v>0.10503001549186677</v>
      </c>
      <c r="G89" s="17">
        <f>G80/G75</f>
        <v>0.10060030983733541</v>
      </c>
      <c r="K89" s="25">
        <f>G36/G34</f>
        <v>5.5386295700160959E-2</v>
      </c>
    </row>
    <row r="90" spans="1:11" x14ac:dyDescent="0.2">
      <c r="B90" s="16" t="s">
        <v>140</v>
      </c>
      <c r="C90" s="16"/>
      <c r="D90" s="20">
        <f>D75/((L10+M10)/2)</f>
        <v>1.6662095668306847</v>
      </c>
      <c r="E90" s="20">
        <f>E75/(($D$108+E108)/2)</f>
        <v>1.8329931670955717</v>
      </c>
      <c r="F90" s="20">
        <f>F75/(($D$108+F108)/2)</f>
        <v>1.8329931670955717</v>
      </c>
      <c r="G90" s="20">
        <f>G75/(($D$108+G108)/2)</f>
        <v>1.8329931670955717</v>
      </c>
      <c r="K90">
        <f>G34/G44</f>
        <v>1.1765183281482483</v>
      </c>
    </row>
    <row r="91" spans="1:11" x14ac:dyDescent="0.2">
      <c r="B91" s="16" t="s">
        <v>141</v>
      </c>
      <c r="C91" s="16"/>
      <c r="D91" s="20">
        <f>((L10+M10)/2)/((D104+M9)/2)</f>
        <v>1.5856489623637002</v>
      </c>
      <c r="E91" s="20">
        <f>((D108+E108)/2)/((D104+E104)/2)</f>
        <v>1.9178012253233494</v>
      </c>
      <c r="F91" s="20">
        <f>((D108+F108)/2)/((D104+F104)/2)</f>
        <v>2.1467828737438683</v>
      </c>
      <c r="G91" s="20">
        <f>((D108+G108)/2)/((D104+G104)/2)</f>
        <v>2.4379901563091568</v>
      </c>
      <c r="K91">
        <f>G44/G46</f>
        <v>1.994469548796115</v>
      </c>
    </row>
    <row r="92" spans="1:11" x14ac:dyDescent="0.2">
      <c r="B92" s="21" t="s">
        <v>138</v>
      </c>
      <c r="C92" s="21"/>
      <c r="D92" s="22">
        <f>D89*D90*D91</f>
        <v>0.31803792408787129</v>
      </c>
      <c r="E92" s="22">
        <f>E89*E90*E91</f>
        <v>0.38470047651463585</v>
      </c>
      <c r="F92" s="22">
        <f>F89*F90*F91</f>
        <v>0.41329713768633614</v>
      </c>
      <c r="G92" s="22">
        <f>G89*G90*G91</f>
        <v>0.44956460598193521</v>
      </c>
      <c r="I92" s="24"/>
      <c r="J92" s="24"/>
      <c r="K92" s="24">
        <f>K89*K90*K91</f>
        <v>0.12996560329129289</v>
      </c>
    </row>
    <row r="93" spans="1:11" x14ac:dyDescent="0.2">
      <c r="B93" s="16" t="s">
        <v>142</v>
      </c>
      <c r="C93" s="16"/>
      <c r="D93" s="17">
        <f>D103/D104</f>
        <v>5.4318305268875617E-3</v>
      </c>
      <c r="E93" s="17">
        <f>E103/E104</f>
        <v>0.4285551504102097</v>
      </c>
      <c r="F93" s="17">
        <f>F103/F104</f>
        <v>0.99984048492582545</v>
      </c>
      <c r="G93" s="17">
        <f>G103/G104</f>
        <v>2.3334219622440839</v>
      </c>
      <c r="K93" s="25">
        <f>G45/G46</f>
        <v>0.47892358535104879</v>
      </c>
    </row>
    <row r="94" spans="1:11" x14ac:dyDescent="0.2">
      <c r="B94" s="16" t="s">
        <v>143</v>
      </c>
      <c r="C94" s="16"/>
      <c r="D94" s="18">
        <f>D76/D77</f>
        <v>415.13043478260869</v>
      </c>
      <c r="E94" s="18">
        <f>E76/E77</f>
        <v>17.499051233396585</v>
      </c>
      <c r="F94" s="18">
        <f>F76/F77</f>
        <v>10.503416856492029</v>
      </c>
      <c r="G94" s="18">
        <f>G76/G77</f>
        <v>7.5036615134255493</v>
      </c>
      <c r="K94">
        <f>G57</f>
        <v>5</v>
      </c>
    </row>
    <row r="95" spans="1:11" x14ac:dyDescent="0.2">
      <c r="B95" s="16" t="s">
        <v>144</v>
      </c>
      <c r="C95" s="16"/>
      <c r="D95" s="19">
        <f>D103/D108</f>
        <v>3.3751001982871365E-3</v>
      </c>
      <c r="E95" s="19">
        <f>E103/E108</f>
        <v>0.17596968137369579</v>
      </c>
      <c r="F95" s="19">
        <f>F103/F108</f>
        <v>0.29326720628830766</v>
      </c>
      <c r="G95" s="19">
        <f>G103/G108</f>
        <v>0.41061151920647543</v>
      </c>
      <c r="K95">
        <f>G58</f>
        <v>0.32400000000000001</v>
      </c>
    </row>
    <row r="96" spans="1:11" x14ac:dyDescent="0.2">
      <c r="B96" s="21" t="s">
        <v>146</v>
      </c>
      <c r="C96" s="21"/>
      <c r="D96" s="23">
        <f>D87*10.6</f>
        <v>33.707999999999998</v>
      </c>
      <c r="E96" s="23">
        <f>E87*10.6</f>
        <v>35.298000000000002</v>
      </c>
      <c r="F96" s="23">
        <f>F87*10.6</f>
        <v>36.146000000000001</v>
      </c>
      <c r="G96" s="23">
        <f>G87*10.6</f>
        <v>36.994</v>
      </c>
    </row>
    <row r="97" spans="2:7" x14ac:dyDescent="0.2">
      <c r="B97" s="16" t="s">
        <v>147</v>
      </c>
      <c r="C97" s="16"/>
      <c r="D97" s="18"/>
      <c r="E97" s="17">
        <f>(E96-$D$96)/$D$96</f>
        <v>4.7169811320754818E-2</v>
      </c>
      <c r="F97" s="17">
        <f>(F96-$D$96)/$D$96</f>
        <v>7.2327044025157314E-2</v>
      </c>
      <c r="G97" s="17">
        <f>(G96-$D$96)/$D$96</f>
        <v>9.7484276729559796E-2</v>
      </c>
    </row>
    <row r="98" spans="2:7" x14ac:dyDescent="0.2">
      <c r="B98" s="16" t="s">
        <v>148</v>
      </c>
      <c r="C98" s="16"/>
      <c r="D98" s="18"/>
      <c r="E98" s="18"/>
      <c r="F98" s="17"/>
      <c r="G98" s="17"/>
    </row>
    <row r="99" spans="2:7" x14ac:dyDescent="0.2">
      <c r="B99" t="s">
        <v>145</v>
      </c>
    </row>
    <row r="101" spans="2:7" x14ac:dyDescent="0.2">
      <c r="B101" t="s">
        <v>73</v>
      </c>
      <c r="D101" s="9"/>
      <c r="E101" s="9" t="s">
        <v>74</v>
      </c>
      <c r="F101" s="9"/>
      <c r="G101" s="9"/>
    </row>
    <row r="102" spans="2:7" x14ac:dyDescent="0.2">
      <c r="B102" t="s">
        <v>75</v>
      </c>
      <c r="D102" s="3">
        <v>593.29999999999995</v>
      </c>
      <c r="E102" s="3">
        <v>360.3</v>
      </c>
      <c r="F102" s="3">
        <v>360.3</v>
      </c>
      <c r="G102" s="3">
        <v>360.3</v>
      </c>
    </row>
    <row r="103" spans="2:7" x14ac:dyDescent="0.2">
      <c r="B103" t="s">
        <v>76</v>
      </c>
      <c r="D103" s="3">
        <v>8</v>
      </c>
      <c r="E103" s="3">
        <v>376.1</v>
      </c>
      <c r="F103" s="3">
        <v>626.79999999999995</v>
      </c>
      <c r="G103" s="3">
        <v>877.6</v>
      </c>
    </row>
    <row r="104" spans="2:7" x14ac:dyDescent="0.2">
      <c r="B104" t="s">
        <v>77</v>
      </c>
      <c r="D104" s="3">
        <v>1472.8</v>
      </c>
      <c r="E104" s="3">
        <v>877.6</v>
      </c>
      <c r="F104" s="3">
        <v>626.9</v>
      </c>
      <c r="G104" s="3">
        <v>376.1</v>
      </c>
    </row>
    <row r="105" spans="2:7" x14ac:dyDescent="0.2">
      <c r="B105" t="s">
        <v>78</v>
      </c>
      <c r="D105" s="3">
        <v>30</v>
      </c>
      <c r="E105" s="3" t="s">
        <v>7</v>
      </c>
      <c r="F105" s="3" t="s">
        <v>7</v>
      </c>
      <c r="G105" s="3" t="s">
        <v>7</v>
      </c>
    </row>
    <row r="106" spans="2:7" x14ac:dyDescent="0.2">
      <c r="B106" t="s">
        <v>79</v>
      </c>
      <c r="D106" s="3"/>
      <c r="E106" s="3"/>
      <c r="F106" s="3"/>
      <c r="G106" s="3"/>
    </row>
    <row r="107" spans="2:7" x14ac:dyDescent="0.2">
      <c r="B107" t="s">
        <v>80</v>
      </c>
      <c r="D107" s="3">
        <v>4665</v>
      </c>
      <c r="E107" s="3" t="s">
        <v>7</v>
      </c>
      <c r="F107" s="3" t="s">
        <v>7</v>
      </c>
      <c r="G107" s="3" t="s">
        <v>7</v>
      </c>
    </row>
    <row r="108" spans="2:7" x14ac:dyDescent="0.2">
      <c r="B108" t="s">
        <v>39</v>
      </c>
      <c r="D108">
        <v>2370.3000000000002</v>
      </c>
      <c r="E108">
        <f>D108-233</f>
        <v>2137.3000000000002</v>
      </c>
      <c r="F108">
        <v>2137.3000000000002</v>
      </c>
      <c r="G108">
        <v>2137.3000000000002</v>
      </c>
    </row>
    <row r="110" spans="2:7" x14ac:dyDescent="0.2">
      <c r="B110" t="s">
        <v>81</v>
      </c>
    </row>
    <row r="111" spans="2:7" x14ac:dyDescent="0.2">
      <c r="B111" t="s">
        <v>82</v>
      </c>
    </row>
    <row r="112" spans="2:7" x14ac:dyDescent="0.2">
      <c r="B112" t="s">
        <v>83</v>
      </c>
    </row>
    <row r="113" spans="1:5" x14ac:dyDescent="0.2">
      <c r="E113" s="1" t="s">
        <v>84</v>
      </c>
    </row>
    <row r="114" spans="1:5" x14ac:dyDescent="0.2">
      <c r="E114" s="1"/>
    </row>
    <row r="115" spans="1:5" x14ac:dyDescent="0.2">
      <c r="E115" s="1"/>
    </row>
    <row r="116" spans="1:5" x14ac:dyDescent="0.2">
      <c r="E116" s="1"/>
    </row>
    <row r="117" spans="1:5" x14ac:dyDescent="0.2">
      <c r="E117" s="1"/>
    </row>
    <row r="118" spans="1:5" x14ac:dyDescent="0.2">
      <c r="E118" s="1"/>
    </row>
    <row r="119" spans="1:5" x14ac:dyDescent="0.2">
      <c r="A119" t="s">
        <v>0</v>
      </c>
    </row>
    <row r="120" spans="1:5" x14ac:dyDescent="0.2">
      <c r="B120" s="1" t="s">
        <v>85</v>
      </c>
    </row>
    <row r="121" spans="1:5" x14ac:dyDescent="0.2">
      <c r="B121" t="s">
        <v>86</v>
      </c>
    </row>
    <row r="122" spans="1:5" x14ac:dyDescent="0.2">
      <c r="B122" t="s">
        <v>87</v>
      </c>
    </row>
    <row r="124" spans="1:5" x14ac:dyDescent="0.2">
      <c r="B124" t="s">
        <v>88</v>
      </c>
    </row>
    <row r="125" spans="1:5" x14ac:dyDescent="0.2">
      <c r="B125" t="s">
        <v>89</v>
      </c>
    </row>
    <row r="131" spans="1:5" x14ac:dyDescent="0.2">
      <c r="B131" t="s">
        <v>90</v>
      </c>
    </row>
    <row r="132" spans="1:5" x14ac:dyDescent="0.2">
      <c r="B132" t="s">
        <v>91</v>
      </c>
    </row>
    <row r="133" spans="1:5" x14ac:dyDescent="0.2">
      <c r="B133" t="s">
        <v>92</v>
      </c>
    </row>
    <row r="136" spans="1:5" x14ac:dyDescent="0.2">
      <c r="E136" s="1" t="s">
        <v>93</v>
      </c>
    </row>
    <row r="137" spans="1:5" x14ac:dyDescent="0.2">
      <c r="E137" s="1"/>
    </row>
    <row r="138" spans="1:5" x14ac:dyDescent="0.2">
      <c r="E138" s="1"/>
    </row>
    <row r="139" spans="1:5" x14ac:dyDescent="0.2">
      <c r="E139" s="1"/>
    </row>
    <row r="140" spans="1:5" x14ac:dyDescent="0.2">
      <c r="E140" s="1"/>
    </row>
    <row r="141" spans="1:5" x14ac:dyDescent="0.2">
      <c r="A141" t="s">
        <v>0</v>
      </c>
    </row>
    <row r="142" spans="1:5" x14ac:dyDescent="0.2">
      <c r="B142" s="1" t="s">
        <v>94</v>
      </c>
    </row>
    <row r="144" spans="1:5" x14ac:dyDescent="0.2">
      <c r="B144" t="s">
        <v>95</v>
      </c>
    </row>
    <row r="146" spans="1:3" x14ac:dyDescent="0.2">
      <c r="B146" t="s">
        <v>96</v>
      </c>
      <c r="C146" t="s">
        <v>2</v>
      </c>
    </row>
    <row r="147" spans="1:3" x14ac:dyDescent="0.2">
      <c r="C147" t="s">
        <v>97</v>
      </c>
    </row>
    <row r="148" spans="1:3" x14ac:dyDescent="0.2">
      <c r="B148" t="s">
        <v>98</v>
      </c>
      <c r="C148" t="s">
        <v>21</v>
      </c>
    </row>
    <row r="149" spans="1:3" x14ac:dyDescent="0.2">
      <c r="C149" t="s">
        <v>99</v>
      </c>
    </row>
    <row r="150" spans="1:3" x14ac:dyDescent="0.2">
      <c r="B150" t="s">
        <v>100</v>
      </c>
      <c r="C150" t="s">
        <v>101</v>
      </c>
    </row>
    <row r="154" spans="1:3" x14ac:dyDescent="0.2">
      <c r="B154" s="10" t="s">
        <v>102</v>
      </c>
    </row>
    <row r="155" spans="1:3" x14ac:dyDescent="0.2">
      <c r="B155" s="10" t="s">
        <v>103</v>
      </c>
    </row>
    <row r="156" spans="1:3" x14ac:dyDescent="0.2">
      <c r="B156" s="10"/>
    </row>
    <row r="157" spans="1:3" x14ac:dyDescent="0.2">
      <c r="B157" s="10"/>
    </row>
    <row r="160" spans="1:3" x14ac:dyDescent="0.2">
      <c r="A160" t="s">
        <v>0</v>
      </c>
    </row>
    <row r="161" spans="2:4" x14ac:dyDescent="0.2">
      <c r="B161" s="11" t="s">
        <v>104</v>
      </c>
    </row>
    <row r="163" spans="2:4" x14ac:dyDescent="0.2">
      <c r="B163" s="10" t="s">
        <v>105</v>
      </c>
    </row>
    <row r="164" spans="2:4" x14ac:dyDescent="0.2">
      <c r="B164" s="10" t="s">
        <v>106</v>
      </c>
    </row>
    <row r="165" spans="2:4" x14ac:dyDescent="0.2">
      <c r="B165" s="10" t="s">
        <v>107</v>
      </c>
    </row>
    <row r="166" spans="2:4" x14ac:dyDescent="0.2">
      <c r="B166" t="s">
        <v>108</v>
      </c>
    </row>
    <row r="168" spans="2:4" x14ac:dyDescent="0.2">
      <c r="B168" s="14" t="s">
        <v>109</v>
      </c>
    </row>
    <row r="169" spans="2:4" x14ac:dyDescent="0.2">
      <c r="B169" t="s">
        <v>110</v>
      </c>
    </row>
    <row r="170" spans="2:4" x14ac:dyDescent="0.2">
      <c r="B170" t="s">
        <v>111</v>
      </c>
    </row>
    <row r="171" spans="2:4" x14ac:dyDescent="0.2">
      <c r="B171" s="14"/>
      <c r="D171" s="10"/>
    </row>
    <row r="172" spans="2:4" x14ac:dyDescent="0.2">
      <c r="C172" s="15" t="s">
        <v>112</v>
      </c>
      <c r="D172" s="10"/>
    </row>
    <row r="173" spans="2:4" x14ac:dyDescent="0.2">
      <c r="D173" s="10"/>
    </row>
    <row r="174" spans="2:4" x14ac:dyDescent="0.2">
      <c r="B174" t="s">
        <v>113</v>
      </c>
      <c r="D174" s="10"/>
    </row>
    <row r="175" spans="2:4" x14ac:dyDescent="0.2">
      <c r="B175" s="10" t="s">
        <v>114</v>
      </c>
      <c r="D175" s="10"/>
    </row>
    <row r="177" spans="2:7" x14ac:dyDescent="0.2">
      <c r="B177" s="11" t="s">
        <v>115</v>
      </c>
    </row>
    <row r="182" spans="2:7" x14ac:dyDescent="0.2">
      <c r="B182" s="1" t="s">
        <v>116</v>
      </c>
    </row>
    <row r="184" spans="2:7" x14ac:dyDescent="0.2">
      <c r="B184" s="9" t="s">
        <v>117</v>
      </c>
      <c r="C184" s="9" t="s">
        <v>118</v>
      </c>
      <c r="D184" s="9"/>
      <c r="E184" s="9" t="s">
        <v>119</v>
      </c>
      <c r="F184" s="9"/>
      <c r="G184" s="9"/>
    </row>
    <row r="185" spans="2:7" x14ac:dyDescent="0.2">
      <c r="B185" t="s">
        <v>120</v>
      </c>
      <c r="C185" t="s">
        <v>121</v>
      </c>
      <c r="E185" t="s">
        <v>122</v>
      </c>
    </row>
    <row r="186" spans="2:7" x14ac:dyDescent="0.2">
      <c r="E186" t="s">
        <v>123</v>
      </c>
    </row>
    <row r="187" spans="2:7" x14ac:dyDescent="0.2">
      <c r="B187" t="s">
        <v>124</v>
      </c>
      <c r="C187" t="s">
        <v>125</v>
      </c>
      <c r="E187" t="s">
        <v>126</v>
      </c>
    </row>
    <row r="188" spans="2:7" x14ac:dyDescent="0.2">
      <c r="E188" t="s">
        <v>127</v>
      </c>
    </row>
    <row r="190" spans="2:7" x14ac:dyDescent="0.2">
      <c r="B190" t="s">
        <v>128</v>
      </c>
      <c r="C190" t="s">
        <v>129</v>
      </c>
      <c r="E190" t="s">
        <v>130</v>
      </c>
    </row>
    <row r="191" spans="2:7" x14ac:dyDescent="0.2">
      <c r="E191" t="s">
        <v>131</v>
      </c>
    </row>
    <row r="193" spans="2:5" x14ac:dyDescent="0.2">
      <c r="B193" s="12">
        <v>33415</v>
      </c>
      <c r="C193" t="s">
        <v>132</v>
      </c>
      <c r="E193" t="s">
        <v>133</v>
      </c>
    </row>
    <row r="194" spans="2:5" x14ac:dyDescent="0.2">
      <c r="E194" t="s">
        <v>134</v>
      </c>
    </row>
    <row r="195" spans="2:5" x14ac:dyDescent="0.2">
      <c r="B195" s="12">
        <v>33570</v>
      </c>
      <c r="C195" t="s">
        <v>135</v>
      </c>
      <c r="E195" t="s">
        <v>133</v>
      </c>
    </row>
    <row r="196" spans="2:5" x14ac:dyDescent="0.2">
      <c r="E196" t="s">
        <v>136</v>
      </c>
    </row>
    <row r="197" spans="2:5" x14ac:dyDescent="0.2">
      <c r="B197" s="12">
        <v>33758</v>
      </c>
      <c r="C197" t="s">
        <v>135</v>
      </c>
      <c r="E197" t="s">
        <v>137</v>
      </c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Amerhome</vt:lpstr>
      <vt:lpstr>EXHIBIT_01</vt:lpstr>
      <vt:lpstr>EXHIBIT_02</vt:lpstr>
      <vt:lpstr>EXHIBIT_03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2001-02-19T02:39:12Z</dcterms:created>
  <dcterms:modified xsi:type="dcterms:W3CDTF">2023-09-15T18:51:34Z</dcterms:modified>
</cp:coreProperties>
</file>