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88D0B3-B9D3-474C-B41C-13A555F8B1C5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2" sheetId="3" r:id="rId1"/>
    <sheet name="Sheet1" sheetId="2" r:id="rId2"/>
    <sheet name="Comparison" sheetId="1" r:id="rId3"/>
  </sheets>
  <definedNames>
    <definedName name="_xlnm.Print_Area" localSheetId="2">Comparison!$A$1:$N$38</definedName>
    <definedName name="_xlnm.Print_Area" localSheetId="1">Sheet1!$A$1:$G$19</definedName>
    <definedName name="_xlnm.Print_Area" localSheetId="0">Sheet2!$A$2:$N$18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" i="1" l="1"/>
  <c r="N12" i="1"/>
  <c r="M15" i="1"/>
  <c r="N15" i="1"/>
  <c r="E16" i="1"/>
  <c r="F16" i="1"/>
  <c r="G16" i="1"/>
  <c r="H16" i="1"/>
  <c r="I16" i="1"/>
  <c r="J16" i="1"/>
  <c r="K16" i="1"/>
  <c r="L16" i="1"/>
  <c r="M18" i="1"/>
  <c r="N18" i="1"/>
  <c r="M20" i="1"/>
  <c r="N20" i="1"/>
  <c r="M22" i="1"/>
  <c r="N22" i="1"/>
  <c r="M23" i="1"/>
  <c r="N23" i="1"/>
  <c r="E24" i="1"/>
  <c r="F24" i="1"/>
  <c r="G24" i="1"/>
  <c r="H24" i="1"/>
  <c r="I24" i="1"/>
  <c r="J24" i="1"/>
  <c r="K24" i="1"/>
  <c r="L24" i="1"/>
  <c r="M24" i="1"/>
  <c r="N24" i="1"/>
  <c r="M27" i="1"/>
  <c r="N27" i="1"/>
  <c r="E28" i="1"/>
  <c r="F28" i="1"/>
  <c r="G28" i="1"/>
  <c r="H28" i="1"/>
  <c r="I28" i="1"/>
  <c r="J28" i="1"/>
  <c r="K28" i="1"/>
  <c r="L28" i="1"/>
  <c r="M28" i="1"/>
  <c r="N28" i="1"/>
  <c r="M30" i="1"/>
  <c r="N30" i="1"/>
  <c r="M32" i="1"/>
  <c r="N32" i="1"/>
  <c r="E7" i="3"/>
  <c r="H7" i="3"/>
  <c r="K7" i="3"/>
  <c r="N7" i="3"/>
  <c r="E8" i="3"/>
  <c r="H8" i="3"/>
  <c r="K8" i="3"/>
  <c r="N8" i="3"/>
  <c r="E9" i="3"/>
  <c r="H9" i="3"/>
  <c r="K9" i="3"/>
  <c r="N9" i="3"/>
  <c r="E10" i="3"/>
  <c r="H10" i="3"/>
  <c r="K10" i="3"/>
  <c r="N10" i="3"/>
  <c r="E11" i="3"/>
  <c r="H11" i="3"/>
  <c r="K11" i="3"/>
  <c r="N11" i="3"/>
  <c r="E12" i="3"/>
  <c r="H12" i="3"/>
  <c r="K12" i="3"/>
  <c r="N12" i="3"/>
  <c r="E13" i="3"/>
  <c r="H13" i="3"/>
  <c r="K13" i="3"/>
  <c r="N13" i="3"/>
  <c r="E14" i="3"/>
  <c r="H14" i="3"/>
  <c r="K14" i="3"/>
  <c r="N14" i="3"/>
  <c r="C15" i="3"/>
  <c r="E15" i="3"/>
  <c r="F15" i="3"/>
  <c r="H15" i="3"/>
  <c r="I15" i="3"/>
  <c r="K15" i="3"/>
  <c r="L15" i="3"/>
  <c r="N15" i="3"/>
  <c r="D16" i="3"/>
  <c r="G16" i="3"/>
  <c r="J16" i="3"/>
  <c r="M16" i="3"/>
</calcChain>
</file>

<file path=xl/sharedStrings.xml><?xml version="1.0" encoding="utf-8"?>
<sst xmlns="http://schemas.openxmlformats.org/spreadsheetml/2006/main" count="90" uniqueCount="51">
  <si>
    <t>Arizona Public Service Co.</t>
  </si>
  <si>
    <t>00803</t>
  </si>
  <si>
    <t>AZ</t>
  </si>
  <si>
    <t>PacifiCorp</t>
  </si>
  <si>
    <t>14356</t>
  </si>
  <si>
    <t>CA</t>
  </si>
  <si>
    <t>OR</t>
  </si>
  <si>
    <t>WA</t>
  </si>
  <si>
    <t>Pacific Gas &amp; Electric Co.</t>
  </si>
  <si>
    <t>14328</t>
  </si>
  <si>
    <t>Portland General Electric Co.</t>
  </si>
  <si>
    <t>15248</t>
  </si>
  <si>
    <t>Puget Sound Energy, Inc.</t>
  </si>
  <si>
    <t>15500</t>
  </si>
  <si>
    <t>Sierra Pacific Power Co.</t>
  </si>
  <si>
    <t>17166</t>
  </si>
  <si>
    <t>NV</t>
  </si>
  <si>
    <t>Southern California Edison Co.</t>
  </si>
  <si>
    <t>17609</t>
  </si>
  <si>
    <t>Company Name</t>
  </si>
  <si>
    <t>Year</t>
  </si>
  <si>
    <t>Company ID</t>
  </si>
  <si>
    <t>California</t>
  </si>
  <si>
    <t>Oregon</t>
  </si>
  <si>
    <t>Washington</t>
  </si>
  <si>
    <t>Nevada</t>
  </si>
  <si>
    <t>Arizona</t>
  </si>
  <si>
    <t>Western Region Electric Power Cost Comparison</t>
  </si>
  <si>
    <t>Residential</t>
  </si>
  <si>
    <t>(Price per MWH)</t>
  </si>
  <si>
    <t>Commercial</t>
  </si>
  <si>
    <t xml:space="preserve">Commercial </t>
  </si>
  <si>
    <t xml:space="preserve">Residential </t>
  </si>
  <si>
    <t>Customer</t>
  </si>
  <si>
    <t>State</t>
  </si>
  <si>
    <t>n/a</t>
  </si>
  <si>
    <t>($ per MWh)</t>
  </si>
  <si>
    <t>California Rate Comparison*</t>
  </si>
  <si>
    <t>* Source:  PowerDat Data Base, 2000 figures reflect a usage-weighted average rate for the period January - August, 2000</t>
  </si>
  <si>
    <t>1997-2000</t>
  </si>
  <si>
    <t>Percent Change</t>
  </si>
  <si>
    <t>Commonwealth Edison</t>
  </si>
  <si>
    <t>IL</t>
  </si>
  <si>
    <t>Consolidated Edison</t>
  </si>
  <si>
    <t>NY</t>
  </si>
  <si>
    <t>Month</t>
  </si>
  <si>
    <t>QTY</t>
  </si>
  <si>
    <t>Price</t>
  </si>
  <si>
    <t>Product</t>
  </si>
  <si>
    <t>ComEd</t>
  </si>
  <si>
    <t>ConEd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</si>
</sst>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" fontId="4" fillId="0" borderId="0" xfId="0" applyNumberFormat="1" applyFon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N16"/>
  <sheetViews>
    <sheetView topLeftCell="F2" workbookViewId="0">
      <selection activeCell="A21" sqref="A21"/>
    </sheetView>
  </sheetViews>
  <sheetFormatPr defaultRowHeight="12.75" x14ac:dyDescent="0.2"/>
  <cols>
    <col min="3" max="3" width="9" bestFit="1" customWidth="1"/>
    <col min="4" max="4" width="6" bestFit="1" customWidth="1"/>
    <col min="5" max="5" width="12" bestFit="1" customWidth="1"/>
    <col min="6" max="6" width="9" bestFit="1" customWidth="1"/>
    <col min="7" max="7" width="6" bestFit="1" customWidth="1"/>
    <col min="8" max="8" width="12" bestFit="1" customWidth="1"/>
    <col min="9" max="9" width="8" bestFit="1" customWidth="1"/>
    <col min="10" max="10" width="7" bestFit="1" customWidth="1"/>
    <col min="11" max="11" width="12" bestFit="1" customWidth="1"/>
    <col min="12" max="12" width="9" bestFit="1" customWidth="1"/>
    <col min="13" max="13" width="7" bestFit="1" customWidth="1"/>
    <col min="14" max="14" width="12" bestFit="1" customWidth="1"/>
  </cols>
  <sheetData>
    <row r="2" spans="2:14" x14ac:dyDescent="0.2">
      <c r="C2" s="10" t="s">
        <v>28</v>
      </c>
      <c r="D2" s="10"/>
      <c r="E2" s="10"/>
      <c r="F2" s="10" t="s">
        <v>30</v>
      </c>
      <c r="G2" s="10"/>
      <c r="H2" s="10"/>
      <c r="I2" s="10" t="s">
        <v>28</v>
      </c>
      <c r="J2" s="10"/>
      <c r="K2" s="10"/>
      <c r="L2" s="10" t="s">
        <v>30</v>
      </c>
      <c r="M2" s="10"/>
      <c r="N2" s="10"/>
    </row>
    <row r="3" spans="2:14" x14ac:dyDescent="0.2">
      <c r="C3" s="10" t="s">
        <v>49</v>
      </c>
      <c r="D3" s="10"/>
      <c r="E3" s="10"/>
      <c r="F3" s="10" t="s">
        <v>49</v>
      </c>
      <c r="G3" s="10"/>
      <c r="H3" s="10"/>
      <c r="I3" s="10" t="s">
        <v>50</v>
      </c>
      <c r="J3" s="10"/>
      <c r="K3" s="10"/>
      <c r="L3" s="10" t="s">
        <v>50</v>
      </c>
      <c r="M3" s="10"/>
      <c r="N3" s="10"/>
    </row>
    <row r="4" spans="2:14" x14ac:dyDescent="0.2">
      <c r="C4" s="1" t="s">
        <v>46</v>
      </c>
      <c r="D4" s="1" t="s">
        <v>47</v>
      </c>
      <c r="E4" s="1" t="s">
        <v>48</v>
      </c>
      <c r="F4" s="1" t="s">
        <v>46</v>
      </c>
      <c r="G4" s="1" t="s">
        <v>47</v>
      </c>
      <c r="H4" s="1" t="s">
        <v>48</v>
      </c>
      <c r="I4" s="1" t="s">
        <v>46</v>
      </c>
      <c r="J4" s="1" t="s">
        <v>47</v>
      </c>
      <c r="K4" s="1" t="s">
        <v>48</v>
      </c>
      <c r="L4" s="1" t="s">
        <v>46</v>
      </c>
      <c r="M4" s="1" t="s">
        <v>47</v>
      </c>
      <c r="N4" s="1" t="s">
        <v>48</v>
      </c>
    </row>
    <row r="5" spans="2:14" x14ac:dyDescent="0.2">
      <c r="B5" t="s">
        <v>45</v>
      </c>
    </row>
    <row r="7" spans="2:14" x14ac:dyDescent="0.2">
      <c r="B7">
        <v>1</v>
      </c>
      <c r="C7">
        <v>2289889</v>
      </c>
      <c r="D7">
        <v>82.13</v>
      </c>
      <c r="E7">
        <f>+D7*C7</f>
        <v>188068583.56999999</v>
      </c>
      <c r="F7">
        <v>2651410</v>
      </c>
      <c r="G7">
        <v>65.72</v>
      </c>
      <c r="H7">
        <f>+G7*F7</f>
        <v>174250665.19999999</v>
      </c>
      <c r="I7">
        <v>990800</v>
      </c>
      <c r="J7">
        <v>162.66999999999999</v>
      </c>
      <c r="K7">
        <f t="shared" ref="K7:K14" si="0">+J7*I7</f>
        <v>161173436</v>
      </c>
      <c r="L7">
        <v>1512282</v>
      </c>
      <c r="M7">
        <v>126.84</v>
      </c>
      <c r="N7">
        <f t="shared" ref="N7:N14" si="1">+M7*L7</f>
        <v>191817848.88</v>
      </c>
    </row>
    <row r="8" spans="2:14" x14ac:dyDescent="0.2">
      <c r="B8">
        <v>2</v>
      </c>
      <c r="C8">
        <v>1895633</v>
      </c>
      <c r="D8">
        <v>87.73</v>
      </c>
      <c r="E8">
        <f t="shared" ref="E8:E14" si="2">+D8*C8</f>
        <v>166303883.09</v>
      </c>
      <c r="F8">
        <v>2303843</v>
      </c>
      <c r="G8">
        <v>60.93</v>
      </c>
      <c r="H8">
        <f t="shared" ref="H8:H14" si="3">+G8*F8</f>
        <v>140373153.99000001</v>
      </c>
      <c r="I8">
        <v>939809</v>
      </c>
      <c r="J8">
        <v>173.13</v>
      </c>
      <c r="K8">
        <f t="shared" si="0"/>
        <v>162709132.16999999</v>
      </c>
      <c r="L8">
        <v>1484709</v>
      </c>
      <c r="M8">
        <v>135.6</v>
      </c>
      <c r="N8">
        <f t="shared" si="1"/>
        <v>201326540.40000001</v>
      </c>
    </row>
    <row r="9" spans="2:14" x14ac:dyDescent="0.2">
      <c r="B9">
        <v>3</v>
      </c>
      <c r="C9">
        <v>1781922</v>
      </c>
      <c r="D9">
        <v>93.59</v>
      </c>
      <c r="E9">
        <f t="shared" si="2"/>
        <v>166770079.98000002</v>
      </c>
      <c r="F9">
        <v>2037343</v>
      </c>
      <c r="G9">
        <v>72.260000000000005</v>
      </c>
      <c r="H9">
        <f t="shared" si="3"/>
        <v>147218405.18000001</v>
      </c>
      <c r="I9">
        <v>867001</v>
      </c>
      <c r="J9">
        <v>176.69</v>
      </c>
      <c r="K9">
        <f t="shared" si="0"/>
        <v>153190406.69</v>
      </c>
      <c r="L9">
        <v>1498398</v>
      </c>
      <c r="M9">
        <v>137.57</v>
      </c>
      <c r="N9">
        <f t="shared" si="1"/>
        <v>206134612.85999998</v>
      </c>
    </row>
    <row r="10" spans="2:14" x14ac:dyDescent="0.2">
      <c r="B10">
        <v>4</v>
      </c>
      <c r="C10">
        <v>1549353</v>
      </c>
      <c r="D10">
        <v>94.23</v>
      </c>
      <c r="E10">
        <f t="shared" si="2"/>
        <v>145995533.19</v>
      </c>
      <c r="F10">
        <v>2070734</v>
      </c>
      <c r="G10">
        <v>73.040000000000006</v>
      </c>
      <c r="H10">
        <f t="shared" si="3"/>
        <v>151246411.36000001</v>
      </c>
      <c r="I10">
        <v>797024</v>
      </c>
      <c r="J10">
        <v>172.97</v>
      </c>
      <c r="K10">
        <f t="shared" si="0"/>
        <v>137861241.28</v>
      </c>
      <c r="L10">
        <v>1372251</v>
      </c>
      <c r="M10">
        <v>135.01</v>
      </c>
      <c r="N10">
        <f t="shared" si="1"/>
        <v>185267607.50999999</v>
      </c>
    </row>
    <row r="11" spans="2:14" x14ac:dyDescent="0.2">
      <c r="B11">
        <v>5</v>
      </c>
      <c r="C11">
        <v>1615889</v>
      </c>
      <c r="D11">
        <v>97.21</v>
      </c>
      <c r="E11">
        <f t="shared" si="2"/>
        <v>157080569.69</v>
      </c>
      <c r="F11">
        <v>2357507</v>
      </c>
      <c r="G11">
        <v>73.38</v>
      </c>
      <c r="H11">
        <f t="shared" si="3"/>
        <v>172993863.66</v>
      </c>
      <c r="I11">
        <v>838187</v>
      </c>
      <c r="J11">
        <v>169.84</v>
      </c>
      <c r="K11">
        <f t="shared" si="0"/>
        <v>142357680.08000001</v>
      </c>
      <c r="L11">
        <v>1488483</v>
      </c>
      <c r="M11">
        <v>137.19</v>
      </c>
      <c r="N11">
        <f t="shared" si="1"/>
        <v>204204982.77000001</v>
      </c>
    </row>
    <row r="12" spans="2:14" x14ac:dyDescent="0.2">
      <c r="B12">
        <v>6</v>
      </c>
      <c r="C12">
        <v>1930531</v>
      </c>
      <c r="D12">
        <v>99.35</v>
      </c>
      <c r="E12">
        <f t="shared" si="2"/>
        <v>191798254.84999999</v>
      </c>
      <c r="F12">
        <v>2486255</v>
      </c>
      <c r="G12">
        <v>81.36</v>
      </c>
      <c r="H12">
        <f t="shared" si="3"/>
        <v>202281706.80000001</v>
      </c>
      <c r="I12">
        <v>974725</v>
      </c>
      <c r="J12">
        <v>182.98</v>
      </c>
      <c r="K12">
        <f t="shared" si="0"/>
        <v>178355180.5</v>
      </c>
      <c r="L12">
        <v>1642602</v>
      </c>
      <c r="M12">
        <v>157.18</v>
      </c>
      <c r="N12">
        <f t="shared" si="1"/>
        <v>258184182.36000001</v>
      </c>
    </row>
    <row r="13" spans="2:14" x14ac:dyDescent="0.2">
      <c r="B13">
        <v>7</v>
      </c>
      <c r="C13">
        <v>2529117</v>
      </c>
      <c r="D13">
        <v>99.73</v>
      </c>
      <c r="E13">
        <f t="shared" si="2"/>
        <v>252228838.41</v>
      </c>
      <c r="F13">
        <v>2597989</v>
      </c>
      <c r="G13">
        <v>78.41</v>
      </c>
      <c r="H13">
        <f t="shared" si="3"/>
        <v>203708317.48999998</v>
      </c>
      <c r="I13">
        <v>1236146</v>
      </c>
      <c r="J13">
        <v>211.76</v>
      </c>
      <c r="K13">
        <f t="shared" si="0"/>
        <v>261766276.95999998</v>
      </c>
      <c r="L13">
        <v>1869730</v>
      </c>
      <c r="M13">
        <v>193.21</v>
      </c>
      <c r="N13">
        <f t="shared" si="1"/>
        <v>361250533.30000001</v>
      </c>
    </row>
    <row r="14" spans="2:14" x14ac:dyDescent="0.2">
      <c r="B14">
        <v>8</v>
      </c>
      <c r="C14">
        <v>2447355</v>
      </c>
      <c r="D14">
        <v>99.17</v>
      </c>
      <c r="E14">
        <f t="shared" si="2"/>
        <v>242704195.34999999</v>
      </c>
      <c r="F14">
        <v>2940395</v>
      </c>
      <c r="G14">
        <v>76.91</v>
      </c>
      <c r="H14">
        <f t="shared" si="3"/>
        <v>226145779.44999999</v>
      </c>
      <c r="I14">
        <v>1147967</v>
      </c>
      <c r="J14">
        <v>195.13</v>
      </c>
      <c r="K14">
        <f t="shared" si="0"/>
        <v>224002800.71000001</v>
      </c>
      <c r="L14">
        <v>1777677</v>
      </c>
      <c r="M14">
        <v>188.24</v>
      </c>
      <c r="N14">
        <f t="shared" si="1"/>
        <v>334629918.48000002</v>
      </c>
    </row>
    <row r="15" spans="2:14" x14ac:dyDescent="0.2">
      <c r="C15">
        <f>SUM(C7:C14)</f>
        <v>16039689</v>
      </c>
      <c r="E15">
        <f>SUM(E7:E14)</f>
        <v>1510949938.1299999</v>
      </c>
      <c r="F15">
        <f>SUM(F7:F14)</f>
        <v>19445476</v>
      </c>
      <c r="H15">
        <f>SUM(H7:H14)</f>
        <v>1418218303.1300001</v>
      </c>
      <c r="I15">
        <f>SUM(I7:I14)</f>
        <v>7791659</v>
      </c>
      <c r="K15">
        <f>SUM(K7:K14)</f>
        <v>1421416154.3900001</v>
      </c>
      <c r="L15">
        <f>SUM(L7:L14)</f>
        <v>12646132</v>
      </c>
      <c r="N15">
        <f>SUM(N7:N14)</f>
        <v>1942816226.5599999</v>
      </c>
    </row>
    <row r="16" spans="2:14" x14ac:dyDescent="0.2">
      <c r="D16">
        <f>+E15/C15</f>
        <v>94.200700408218637</v>
      </c>
      <c r="G16">
        <f>+H15/F15</f>
        <v>72.933072100163557</v>
      </c>
      <c r="J16">
        <f>+K15/I15</f>
        <v>182.42792124116315</v>
      </c>
      <c r="M16">
        <f>+N15/L15</f>
        <v>153.62928574207513</v>
      </c>
    </row>
  </sheetData>
  <mergeCells count="8">
    <mergeCell ref="C2:E2"/>
    <mergeCell ref="F2:H2"/>
    <mergeCell ref="I2:K2"/>
    <mergeCell ref="L2:N2"/>
    <mergeCell ref="C3:E3"/>
    <mergeCell ref="I3:K3"/>
    <mergeCell ref="F3:H3"/>
    <mergeCell ref="L3:N3"/>
  </mergeCells>
  <phoneticPr fontId="0" type="noConversion"/>
  <pageMargins left="0.75" right="0.75" top="1" bottom="1" header="0.5" footer="0.5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A6" sqref="A6"/>
    </sheetView>
  </sheetViews>
  <sheetFormatPr defaultRowHeight="12.75" x14ac:dyDescent="0.2"/>
  <cols>
    <col min="3" max="9" width="12.7109375" customWidth="1"/>
  </cols>
  <sheetData>
    <row r="1" spans="1:7" ht="15.75" x14ac:dyDescent="0.25">
      <c r="A1" s="11" t="s">
        <v>27</v>
      </c>
      <c r="B1" s="11"/>
      <c r="C1" s="11"/>
      <c r="D1" s="11"/>
      <c r="E1" s="11"/>
      <c r="F1" s="11"/>
      <c r="G1" s="11"/>
    </row>
    <row r="2" spans="1:7" x14ac:dyDescent="0.2">
      <c r="A2" s="10" t="s">
        <v>29</v>
      </c>
      <c r="B2" s="10"/>
      <c r="C2" s="10"/>
      <c r="D2" s="10"/>
      <c r="E2" s="10"/>
      <c r="F2" s="10"/>
      <c r="G2" s="10"/>
    </row>
    <row r="6" spans="1:7" x14ac:dyDescent="0.2">
      <c r="C6" s="4" t="s">
        <v>22</v>
      </c>
      <c r="D6" s="4" t="s">
        <v>23</v>
      </c>
      <c r="E6" s="4" t="s">
        <v>24</v>
      </c>
      <c r="F6" s="4" t="s">
        <v>25</v>
      </c>
      <c r="G6" s="4" t="s">
        <v>26</v>
      </c>
    </row>
    <row r="7" spans="1:7" x14ac:dyDescent="0.2">
      <c r="C7" s="4"/>
      <c r="D7" s="4"/>
      <c r="E7" s="4"/>
      <c r="F7" s="4"/>
      <c r="G7" s="4"/>
    </row>
    <row r="8" spans="1:7" x14ac:dyDescent="0.2">
      <c r="A8" t="s">
        <v>30</v>
      </c>
      <c r="C8" s="1"/>
      <c r="D8" s="1"/>
      <c r="E8" s="1"/>
      <c r="F8" s="1"/>
      <c r="G8" s="1"/>
    </row>
    <row r="9" spans="1:7" x14ac:dyDescent="0.2">
      <c r="A9">
        <v>1997</v>
      </c>
      <c r="C9" s="2">
        <v>93.327500000000001</v>
      </c>
      <c r="D9" s="2">
        <v>51.384999999999998</v>
      </c>
      <c r="E9" s="2">
        <v>53.97</v>
      </c>
      <c r="F9" s="2">
        <v>70.39</v>
      </c>
      <c r="G9" s="2">
        <v>80.7</v>
      </c>
    </row>
    <row r="10" spans="1:7" x14ac:dyDescent="0.2">
      <c r="A10">
        <v>1998</v>
      </c>
      <c r="C10" s="2">
        <v>89.275000000000006</v>
      </c>
      <c r="D10" s="2">
        <v>51.87</v>
      </c>
      <c r="E10" s="2">
        <v>54.424999999999997</v>
      </c>
      <c r="F10" s="2">
        <v>70.64</v>
      </c>
      <c r="G10" s="2">
        <v>80.39</v>
      </c>
    </row>
    <row r="11" spans="1:7" x14ac:dyDescent="0.2">
      <c r="A11">
        <v>1999</v>
      </c>
      <c r="C11" s="2">
        <v>91.582499999999996</v>
      </c>
      <c r="D11" s="2">
        <v>51.335000000000001</v>
      </c>
      <c r="E11" s="2">
        <v>55.14</v>
      </c>
      <c r="F11" s="2">
        <v>70.239999999999995</v>
      </c>
      <c r="G11" s="2">
        <v>77.73</v>
      </c>
    </row>
    <row r="13" spans="1:7" x14ac:dyDescent="0.2">
      <c r="A13" t="s">
        <v>28</v>
      </c>
    </row>
    <row r="14" spans="1:7" x14ac:dyDescent="0.2">
      <c r="A14">
        <v>1997</v>
      </c>
      <c r="C14" s="5">
        <v>103.79</v>
      </c>
      <c r="D14" s="5">
        <v>57.984999999999999</v>
      </c>
      <c r="E14" s="5">
        <v>54.725000000000001</v>
      </c>
      <c r="F14" s="5">
        <v>87.95</v>
      </c>
      <c r="G14" s="5">
        <v>93.72</v>
      </c>
    </row>
    <row r="15" spans="1:7" x14ac:dyDescent="0.2">
      <c r="A15">
        <v>1998</v>
      </c>
      <c r="C15" s="2">
        <v>93.382499999999993</v>
      </c>
      <c r="D15" s="2">
        <v>61.115000000000002</v>
      </c>
      <c r="E15" s="2">
        <v>56.47</v>
      </c>
      <c r="F15" s="2">
        <v>87.59</v>
      </c>
      <c r="G15" s="2">
        <v>92.25</v>
      </c>
    </row>
    <row r="16" spans="1:7" x14ac:dyDescent="0.2">
      <c r="A16">
        <v>1999</v>
      </c>
      <c r="C16" s="2">
        <v>93.412499999999994</v>
      </c>
      <c r="D16" s="2">
        <v>60.685000000000002</v>
      </c>
      <c r="E16" s="2">
        <v>57.314999999999998</v>
      </c>
      <c r="F16" s="2">
        <v>87.7</v>
      </c>
      <c r="G16" s="2">
        <v>91.76</v>
      </c>
    </row>
  </sheetData>
  <mergeCells count="2">
    <mergeCell ref="A1:G1"/>
    <mergeCell ref="A2:G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5"/>
  <sheetViews>
    <sheetView tabSelected="1" workbookViewId="0">
      <selection sqref="A1:L1"/>
    </sheetView>
  </sheetViews>
  <sheetFormatPr defaultRowHeight="12.75" x14ac:dyDescent="0.2"/>
  <cols>
    <col min="1" max="1" width="26.85546875" bestFit="1" customWidth="1"/>
    <col min="2" max="2" width="5" hidden="1" customWidth="1"/>
    <col min="3" max="3" width="11.140625" hidden="1" customWidth="1"/>
    <col min="4" max="4" width="10.7109375" style="1" customWidth="1"/>
    <col min="5" max="6" width="12.7109375" style="1" customWidth="1"/>
    <col min="7" max="14" width="12.7109375" customWidth="1"/>
  </cols>
  <sheetData>
    <row r="1" spans="1:14" ht="18" x14ac:dyDescent="0.25">
      <c r="A1" s="12" t="s">
        <v>37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4" ht="15" x14ac:dyDescent="0.2">
      <c r="A2" s="13" t="s">
        <v>36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6" spans="1:14" x14ac:dyDescent="0.2">
      <c r="M6" s="10" t="s">
        <v>40</v>
      </c>
      <c r="N6" s="10"/>
    </row>
    <row r="7" spans="1:14" x14ac:dyDescent="0.2">
      <c r="D7" s="1" t="s">
        <v>33</v>
      </c>
      <c r="E7" s="10">
        <v>1997</v>
      </c>
      <c r="F7" s="10"/>
      <c r="G7" s="10">
        <v>1998</v>
      </c>
      <c r="H7" s="10"/>
      <c r="I7" s="10">
        <v>1999</v>
      </c>
      <c r="J7" s="10"/>
      <c r="K7" s="10">
        <v>2000</v>
      </c>
      <c r="L7" s="10"/>
      <c r="M7" s="10" t="s">
        <v>39</v>
      </c>
      <c r="N7" s="10"/>
    </row>
    <row r="8" spans="1:14" x14ac:dyDescent="0.2">
      <c r="A8" t="s">
        <v>19</v>
      </c>
      <c r="B8" t="s">
        <v>20</v>
      </c>
      <c r="C8" t="s">
        <v>21</v>
      </c>
      <c r="D8" s="1" t="s">
        <v>34</v>
      </c>
      <c r="E8" s="8" t="s">
        <v>31</v>
      </c>
      <c r="F8" s="8" t="s">
        <v>32</v>
      </c>
      <c r="G8" s="8" t="s">
        <v>31</v>
      </c>
      <c r="H8" s="8" t="s">
        <v>32</v>
      </c>
      <c r="I8" s="8" t="s">
        <v>31</v>
      </c>
      <c r="J8" s="8" t="s">
        <v>32</v>
      </c>
      <c r="K8" s="8" t="s">
        <v>31</v>
      </c>
      <c r="L8" s="8" t="s">
        <v>32</v>
      </c>
      <c r="M8" s="8" t="s">
        <v>31</v>
      </c>
      <c r="N8" s="8" t="s">
        <v>32</v>
      </c>
    </row>
    <row r="12" spans="1:14" x14ac:dyDescent="0.2">
      <c r="A12" t="s">
        <v>8</v>
      </c>
      <c r="B12">
        <v>1997</v>
      </c>
      <c r="C12" t="s">
        <v>9</v>
      </c>
      <c r="D12" s="1" t="s">
        <v>5</v>
      </c>
      <c r="E12" s="1">
        <v>102.02</v>
      </c>
      <c r="F12" s="1">
        <v>118.79</v>
      </c>
      <c r="G12" s="1">
        <v>98.44</v>
      </c>
      <c r="H12" s="1">
        <v>107.7</v>
      </c>
      <c r="I12" s="1">
        <v>99.82</v>
      </c>
      <c r="J12" s="1">
        <v>107.24</v>
      </c>
      <c r="K12" s="1">
        <v>87.99</v>
      </c>
      <c r="L12" s="1">
        <v>104.64</v>
      </c>
      <c r="M12" s="9">
        <f>+(K12-E12)/E12</f>
        <v>-0.13752205449911784</v>
      </c>
      <c r="N12" s="9">
        <f>+(L12-F12)/F12</f>
        <v>-0.11911777085613272</v>
      </c>
    </row>
    <row r="13" spans="1:14" x14ac:dyDescent="0.2">
      <c r="A13" t="s">
        <v>3</v>
      </c>
      <c r="B13">
        <v>1997</v>
      </c>
      <c r="C13" t="s">
        <v>4</v>
      </c>
      <c r="D13" s="1" t="s">
        <v>5</v>
      </c>
      <c r="E13" s="1">
        <v>82.58</v>
      </c>
      <c r="F13" s="1">
        <v>77.14</v>
      </c>
      <c r="G13" s="1">
        <v>80.599999999999994</v>
      </c>
      <c r="H13" s="1">
        <v>69.09</v>
      </c>
      <c r="I13" s="1">
        <v>80.36</v>
      </c>
      <c r="J13" s="1">
        <v>69.150000000000006</v>
      </c>
      <c r="K13" t="s">
        <v>35</v>
      </c>
      <c r="L13" t="s">
        <v>35</v>
      </c>
    </row>
    <row r="14" spans="1:14" x14ac:dyDescent="0.2">
      <c r="A14" t="s">
        <v>14</v>
      </c>
      <c r="B14">
        <v>1997</v>
      </c>
      <c r="C14" t="s">
        <v>15</v>
      </c>
      <c r="D14" s="1" t="s">
        <v>5</v>
      </c>
      <c r="E14" s="1">
        <v>85.74</v>
      </c>
      <c r="F14" s="1">
        <v>91.82</v>
      </c>
      <c r="G14" s="1">
        <v>80.33</v>
      </c>
      <c r="H14" s="1">
        <v>82.71</v>
      </c>
      <c r="I14" s="1">
        <v>80.260000000000005</v>
      </c>
      <c r="J14" s="1">
        <v>82.21</v>
      </c>
      <c r="K14" t="s">
        <v>35</v>
      </c>
      <c r="L14" t="s">
        <v>35</v>
      </c>
    </row>
    <row r="15" spans="1:14" x14ac:dyDescent="0.2">
      <c r="A15" t="s">
        <v>17</v>
      </c>
      <c r="B15">
        <v>1997</v>
      </c>
      <c r="C15" t="s">
        <v>18</v>
      </c>
      <c r="D15" s="1" t="s">
        <v>5</v>
      </c>
      <c r="E15" s="1">
        <v>102.97</v>
      </c>
      <c r="F15" s="1">
        <v>127.41</v>
      </c>
      <c r="G15" s="1">
        <v>97.73</v>
      </c>
      <c r="H15" s="1">
        <v>114.03</v>
      </c>
      <c r="I15" s="1">
        <v>105.89</v>
      </c>
      <c r="J15" s="1">
        <v>115.05</v>
      </c>
      <c r="K15" s="1">
        <v>93.24</v>
      </c>
      <c r="L15" s="1">
        <v>114.15</v>
      </c>
      <c r="M15" s="9">
        <f>+(K15-E15)/E15</f>
        <v>-9.4493541808293724E-2</v>
      </c>
      <c r="N15" s="9">
        <f>+(L15-F15)/F15</f>
        <v>-0.10407346362137973</v>
      </c>
    </row>
    <row r="16" spans="1:14" x14ac:dyDescent="0.2">
      <c r="E16" s="3">
        <f t="shared" ref="E16:J16" si="0">SUM(E12:E15)/4</f>
        <v>93.327499999999986</v>
      </c>
      <c r="F16" s="3">
        <f t="shared" si="0"/>
        <v>103.78999999999999</v>
      </c>
      <c r="G16" s="3">
        <f t="shared" si="0"/>
        <v>89.275000000000006</v>
      </c>
      <c r="H16" s="3">
        <f t="shared" si="0"/>
        <v>93.382499999999993</v>
      </c>
      <c r="I16" s="3">
        <f t="shared" si="0"/>
        <v>91.582499999999996</v>
      </c>
      <c r="J16" s="3">
        <f t="shared" si="0"/>
        <v>93.412499999999994</v>
      </c>
      <c r="K16" s="3">
        <f>SUM(K12:K15)/2</f>
        <v>90.614999999999995</v>
      </c>
      <c r="L16" s="3">
        <f>SUM(L12:L15)/2</f>
        <v>109.39500000000001</v>
      </c>
    </row>
    <row r="17" spans="1:14" x14ac:dyDescent="0.2">
      <c r="E17" s="3"/>
      <c r="F17" s="3"/>
    </row>
    <row r="18" spans="1:14" x14ac:dyDescent="0.2">
      <c r="A18" t="s">
        <v>0</v>
      </c>
      <c r="B18">
        <v>1997</v>
      </c>
      <c r="C18" t="s">
        <v>1</v>
      </c>
      <c r="D18" s="1" t="s">
        <v>2</v>
      </c>
      <c r="E18" s="1">
        <v>80.7</v>
      </c>
      <c r="F18" s="1">
        <v>93.72</v>
      </c>
      <c r="G18" s="1">
        <v>80.39</v>
      </c>
      <c r="H18" s="1">
        <v>92.25</v>
      </c>
      <c r="I18" s="1">
        <v>77.73</v>
      </c>
      <c r="J18" s="1">
        <v>91.76</v>
      </c>
      <c r="K18" s="1">
        <v>77.010000000000005</v>
      </c>
      <c r="L18" s="1">
        <v>91.18</v>
      </c>
      <c r="M18" s="9">
        <f>+(K18-E18)/E18</f>
        <v>-4.5724907063196998E-2</v>
      </c>
      <c r="N18" s="9">
        <f>+(L18-F18)/F18</f>
        <v>-2.7102005975245327E-2</v>
      </c>
    </row>
    <row r="19" spans="1:14" x14ac:dyDescent="0.2">
      <c r="G19" s="1"/>
      <c r="H19" s="1"/>
    </row>
    <row r="20" spans="1:14" x14ac:dyDescent="0.2">
      <c r="A20" t="s">
        <v>14</v>
      </c>
      <c r="B20">
        <v>1997</v>
      </c>
      <c r="C20" t="s">
        <v>15</v>
      </c>
      <c r="D20" s="1" t="s">
        <v>16</v>
      </c>
      <c r="E20" s="1">
        <v>70.39</v>
      </c>
      <c r="F20" s="1">
        <v>87.95</v>
      </c>
      <c r="G20" s="1">
        <v>70.64</v>
      </c>
      <c r="H20" s="1">
        <v>87.59</v>
      </c>
      <c r="I20" s="1">
        <v>70.239999999999995</v>
      </c>
      <c r="J20" s="1">
        <v>87.7</v>
      </c>
      <c r="K20" s="1">
        <v>68.77</v>
      </c>
      <c r="L20" s="1">
        <v>87.85</v>
      </c>
      <c r="M20" s="9">
        <f>+(K20-E20)/E20</f>
        <v>-2.301463276033534E-2</v>
      </c>
      <c r="N20" s="9">
        <f>+(L20-F20)/F20</f>
        <v>-1.1370096645822458E-3</v>
      </c>
    </row>
    <row r="21" spans="1:14" x14ac:dyDescent="0.2">
      <c r="G21" s="1"/>
      <c r="H21" s="1"/>
      <c r="I21" s="1"/>
      <c r="J21" s="1"/>
    </row>
    <row r="22" spans="1:14" x14ac:dyDescent="0.2">
      <c r="A22" t="s">
        <v>3</v>
      </c>
      <c r="B22">
        <v>1997</v>
      </c>
      <c r="C22" t="s">
        <v>4</v>
      </c>
      <c r="D22" s="1" t="s">
        <v>6</v>
      </c>
      <c r="E22" s="1">
        <v>52.54</v>
      </c>
      <c r="F22" s="1">
        <v>59.75</v>
      </c>
      <c r="G22" s="1">
        <v>53.27</v>
      </c>
      <c r="H22" s="1">
        <v>61.51</v>
      </c>
      <c r="I22" s="1">
        <v>53.87</v>
      </c>
      <c r="J22" s="1">
        <v>62.34</v>
      </c>
      <c r="K22" s="7">
        <v>54.01</v>
      </c>
      <c r="L22" s="1">
        <v>63.26</v>
      </c>
      <c r="M22" s="9">
        <f t="shared" ref="M22:N24" si="1">+(K22-E22)/E22</f>
        <v>2.7978682908260354E-2</v>
      </c>
      <c r="N22" s="9">
        <f t="shared" si="1"/>
        <v>5.8744769874476951E-2</v>
      </c>
    </row>
    <row r="23" spans="1:14" x14ac:dyDescent="0.2">
      <c r="A23" t="s">
        <v>10</v>
      </c>
      <c r="B23">
        <v>1997</v>
      </c>
      <c r="C23" t="s">
        <v>11</v>
      </c>
      <c r="D23" s="1" t="s">
        <v>6</v>
      </c>
      <c r="E23" s="1">
        <v>50.23</v>
      </c>
      <c r="F23" s="1">
        <v>56.22</v>
      </c>
      <c r="G23" s="1">
        <v>50.47</v>
      </c>
      <c r="H23" s="1">
        <v>60.72</v>
      </c>
      <c r="I23" s="1">
        <v>48.8</v>
      </c>
      <c r="J23" s="1">
        <v>59.03</v>
      </c>
      <c r="K23" s="7">
        <v>50.6</v>
      </c>
      <c r="L23" s="1">
        <v>60.33</v>
      </c>
      <c r="M23" s="9">
        <f t="shared" si="1"/>
        <v>7.3661158670118368E-3</v>
      </c>
      <c r="N23" s="9">
        <f t="shared" si="1"/>
        <v>7.3105656350053352E-2</v>
      </c>
    </row>
    <row r="24" spans="1:14" x14ac:dyDescent="0.2">
      <c r="E24" s="3">
        <f t="shared" ref="E24:L24" si="2">SUM(E22:E23)/2</f>
        <v>51.384999999999998</v>
      </c>
      <c r="F24" s="3">
        <f t="shared" si="2"/>
        <v>57.984999999999999</v>
      </c>
      <c r="G24" s="3">
        <f t="shared" si="2"/>
        <v>51.870000000000005</v>
      </c>
      <c r="H24" s="6">
        <f t="shared" si="2"/>
        <v>61.114999999999995</v>
      </c>
      <c r="I24" s="6">
        <f t="shared" si="2"/>
        <v>51.334999999999994</v>
      </c>
      <c r="J24" s="6">
        <f t="shared" si="2"/>
        <v>60.685000000000002</v>
      </c>
      <c r="K24" s="6">
        <f t="shared" si="2"/>
        <v>52.305</v>
      </c>
      <c r="L24" s="6">
        <f t="shared" si="2"/>
        <v>61.795000000000002</v>
      </c>
      <c r="M24" s="9">
        <f t="shared" si="1"/>
        <v>1.7904057604359282E-2</v>
      </c>
      <c r="N24" s="9">
        <f t="shared" si="1"/>
        <v>6.5706648271104631E-2</v>
      </c>
    </row>
    <row r="25" spans="1:14" x14ac:dyDescent="0.2">
      <c r="G25" s="1"/>
      <c r="H25" s="1"/>
      <c r="I25" s="1"/>
      <c r="J25" s="1"/>
    </row>
    <row r="26" spans="1:14" x14ac:dyDescent="0.2">
      <c r="A26" t="s">
        <v>3</v>
      </c>
      <c r="B26">
        <v>1997</v>
      </c>
      <c r="C26" t="s">
        <v>4</v>
      </c>
      <c r="D26" s="1" t="s">
        <v>7</v>
      </c>
      <c r="E26" s="1">
        <v>46.97</v>
      </c>
      <c r="F26" s="1">
        <v>50.55</v>
      </c>
      <c r="G26" s="1">
        <v>46.86</v>
      </c>
      <c r="H26" s="1">
        <v>52.52</v>
      </c>
      <c r="I26" s="1">
        <v>46.72</v>
      </c>
      <c r="J26" s="1">
        <v>52.48</v>
      </c>
      <c r="K26" t="s">
        <v>35</v>
      </c>
      <c r="L26" t="s">
        <v>35</v>
      </c>
    </row>
    <row r="27" spans="1:14" x14ac:dyDescent="0.2">
      <c r="A27" t="s">
        <v>12</v>
      </c>
      <c r="B27">
        <v>1997</v>
      </c>
      <c r="C27" t="s">
        <v>13</v>
      </c>
      <c r="D27" s="1" t="s">
        <v>7</v>
      </c>
      <c r="E27" s="1">
        <v>60.97</v>
      </c>
      <c r="F27" s="1">
        <v>58.9</v>
      </c>
      <c r="G27" s="1">
        <v>61.99</v>
      </c>
      <c r="H27" s="1">
        <v>60.42</v>
      </c>
      <c r="I27" s="1">
        <v>63.56</v>
      </c>
      <c r="J27" s="1">
        <v>62.15</v>
      </c>
      <c r="K27" s="1">
        <v>63.43</v>
      </c>
      <c r="L27" s="1">
        <v>63.06</v>
      </c>
      <c r="M27" s="9">
        <f>+(K27-E27)/E27</f>
        <v>4.034771198950305E-2</v>
      </c>
      <c r="N27" s="9">
        <f>+(L27-F27)/F27</f>
        <v>7.0628183361629945E-2</v>
      </c>
    </row>
    <row r="28" spans="1:14" x14ac:dyDescent="0.2">
      <c r="E28" s="3">
        <f t="shared" ref="E28:J28" si="3">SUM(E26:E27)/2</f>
        <v>53.97</v>
      </c>
      <c r="F28" s="3">
        <f t="shared" si="3"/>
        <v>54.724999999999994</v>
      </c>
      <c r="G28" s="3">
        <f t="shared" si="3"/>
        <v>54.424999999999997</v>
      </c>
      <c r="H28" s="3">
        <f t="shared" si="3"/>
        <v>56.47</v>
      </c>
      <c r="I28" s="3">
        <f t="shared" si="3"/>
        <v>55.14</v>
      </c>
      <c r="J28" s="3">
        <f t="shared" si="3"/>
        <v>57.314999999999998</v>
      </c>
      <c r="K28" s="3">
        <f>+K27</f>
        <v>63.43</v>
      </c>
      <c r="L28" s="3">
        <f>+L27</f>
        <v>63.06</v>
      </c>
      <c r="M28" s="9">
        <f>+(K28-E28)/E28</f>
        <v>0.17528256438762277</v>
      </c>
      <c r="N28" s="9">
        <f>+(L28-F28)/F28</f>
        <v>0.15230698949291929</v>
      </c>
    </row>
    <row r="29" spans="1:14" x14ac:dyDescent="0.2">
      <c r="G29" s="1"/>
      <c r="H29" s="1"/>
      <c r="I29" s="1"/>
      <c r="J29" s="1"/>
    </row>
    <row r="30" spans="1:14" x14ac:dyDescent="0.2">
      <c r="A30" t="s">
        <v>41</v>
      </c>
      <c r="D30" s="1" t="s">
        <v>42</v>
      </c>
      <c r="E30" s="7">
        <v>83.26</v>
      </c>
      <c r="F30" s="7">
        <v>115.24</v>
      </c>
      <c r="G30" s="2">
        <v>81</v>
      </c>
      <c r="H30" s="7">
        <v>106.58</v>
      </c>
      <c r="I30" s="7">
        <v>75.400000000000006</v>
      </c>
      <c r="J30" s="7">
        <v>92.98</v>
      </c>
      <c r="K30" s="7">
        <v>72.930000000000007</v>
      </c>
      <c r="L30" s="7">
        <v>94.2</v>
      </c>
      <c r="M30" s="9">
        <f>+(K30-E30)/E30</f>
        <v>-0.12406918087917364</v>
      </c>
      <c r="N30" s="9">
        <f>+(L30-F30)/F30</f>
        <v>-0.18257549461992359</v>
      </c>
    </row>
    <row r="31" spans="1:14" x14ac:dyDescent="0.2">
      <c r="E31" s="7"/>
      <c r="F31" s="7"/>
      <c r="G31" s="2"/>
      <c r="H31" s="7"/>
      <c r="I31" s="7"/>
      <c r="J31" s="7"/>
      <c r="K31" s="2"/>
      <c r="L31" s="2"/>
    </row>
    <row r="32" spans="1:14" x14ac:dyDescent="0.2">
      <c r="A32" t="s">
        <v>43</v>
      </c>
      <c r="D32" s="1" t="s">
        <v>44</v>
      </c>
      <c r="E32" s="7">
        <v>129.75</v>
      </c>
      <c r="F32" s="7">
        <v>166.08</v>
      </c>
      <c r="G32" s="2">
        <v>127.93</v>
      </c>
      <c r="H32" s="7">
        <v>162.41</v>
      </c>
      <c r="I32" s="7">
        <v>127.81</v>
      </c>
      <c r="J32" s="7">
        <v>158.74</v>
      </c>
      <c r="K32" s="7">
        <v>153.63</v>
      </c>
      <c r="L32" s="7">
        <v>182.43</v>
      </c>
      <c r="M32" s="9">
        <f>+(K32-E32)/E32</f>
        <v>0.18404624277456644</v>
      </c>
      <c r="N32" s="9">
        <f>+(L32-F32)/F32</f>
        <v>9.8446531791907474E-2</v>
      </c>
    </row>
    <row r="33" spans="1:10" x14ac:dyDescent="0.2">
      <c r="H33" s="1"/>
      <c r="I33" s="1"/>
      <c r="J33" s="1"/>
    </row>
    <row r="34" spans="1:10" x14ac:dyDescent="0.2">
      <c r="H34" s="1"/>
      <c r="I34" s="1"/>
      <c r="J34" s="1"/>
    </row>
    <row r="35" spans="1:10" x14ac:dyDescent="0.2">
      <c r="A35" t="s">
        <v>38</v>
      </c>
    </row>
  </sheetData>
  <mergeCells count="8">
    <mergeCell ref="M7:N7"/>
    <mergeCell ref="M6:N6"/>
    <mergeCell ref="A1:L1"/>
    <mergeCell ref="A2:L2"/>
    <mergeCell ref="E7:F7"/>
    <mergeCell ref="G7:H7"/>
    <mergeCell ref="I7:J7"/>
    <mergeCell ref="K7:L7"/>
  </mergeCells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Sheet2</vt:lpstr>
      <vt:lpstr>Sheet1</vt:lpstr>
      <vt:lpstr>Comparison</vt:lpstr>
      <vt:lpstr>Comparison!Print_Area</vt:lpstr>
      <vt:lpstr>Sheet1!Print_Area</vt:lpstr>
      <vt:lpstr>Sheet2!Print_Area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2001-02-28T22:04:30Z</cp:lastPrinted>
  <dcterms:created xsi:type="dcterms:W3CDTF">2001-02-23T14:33:57Z</dcterms:created>
  <dcterms:modified xsi:type="dcterms:W3CDTF">2023-09-15T18:51:55Z</dcterms:modified>
</cp:coreProperties>
</file>