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B55F66-8D49-4BC5-8640-02C930EDF7D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5" r:id="rId1"/>
    <sheet name="Credit Agg" sheetId="1" r:id="rId2"/>
  </sheets>
  <definedNames>
    <definedName name="_xlnm._FilterDatabase" localSheetId="1" hidden="1">'Credit Agg'!$A$1:$K$598</definedName>
    <definedName name="_xlnm.Print_Area" localSheetId="0">Sheet1!$B$1:$O$739</definedName>
  </definedNames>
  <calcPr calcId="92512" iterateCount="1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L4" i="5"/>
  <c r="N4" i="5"/>
  <c r="Q5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</calcChain>
</file>

<file path=xl/sharedStrings.xml><?xml version="1.0" encoding="utf-8"?>
<sst xmlns="http://schemas.openxmlformats.org/spreadsheetml/2006/main" count="2563" uniqueCount="215">
  <si>
    <t>transaction_id</t>
  </si>
  <si>
    <t>exp_mtm_amt</t>
  </si>
  <si>
    <t>portfolio_type_cd</t>
  </si>
  <si>
    <t>book_cd</t>
  </si>
  <si>
    <t>book_type_cd</t>
  </si>
  <si>
    <t>book_id</t>
  </si>
  <si>
    <t>post_id</t>
  </si>
  <si>
    <t>P</t>
  </si>
  <si>
    <t>Y</t>
  </si>
  <si>
    <t>1781034</t>
  </si>
  <si>
    <t>A</t>
  </si>
  <si>
    <t>M</t>
  </si>
  <si>
    <t>INTRA-ENOV-PHY</t>
  </si>
  <si>
    <t>N17872.9</t>
  </si>
  <si>
    <t>H</t>
  </si>
  <si>
    <t>O</t>
  </si>
  <si>
    <t>PERFORMANCE-GDI</t>
  </si>
  <si>
    <t>N17872.A</t>
  </si>
  <si>
    <t>N17872.B</t>
  </si>
  <si>
    <t>N18064.6</t>
  </si>
  <si>
    <t>N18254.4</t>
  </si>
  <si>
    <t>PERFORMANCE-GDL</t>
  </si>
  <si>
    <t>NG4731.8</t>
  </si>
  <si>
    <t>T</t>
  </si>
  <si>
    <t>5</t>
  </si>
  <si>
    <t>I</t>
  </si>
  <si>
    <t>TP-EMWNSS-IDX</t>
  </si>
  <si>
    <t>NG4731.9</t>
  </si>
  <si>
    <t>NG4731.A</t>
  </si>
  <si>
    <t>V63990.4</t>
  </si>
  <si>
    <t>PERFORMANCE-PRC</t>
  </si>
  <si>
    <t>D</t>
  </si>
  <si>
    <t>PERFORMANCE-BAS</t>
  </si>
  <si>
    <t>V63990.5</t>
  </si>
  <si>
    <t>V67692.2</t>
  </si>
  <si>
    <t>V67692.4</t>
  </si>
  <si>
    <t>V73350.6</t>
  </si>
  <si>
    <t>V73350.8</t>
  </si>
  <si>
    <t>V73350.9</t>
  </si>
  <si>
    <t>V76720.2</t>
  </si>
  <si>
    <t>1</t>
  </si>
  <si>
    <t>E</t>
  </si>
  <si>
    <t>FT-IM-ENOV-IDX</t>
  </si>
  <si>
    <t>V82405.3</t>
  </si>
  <si>
    <t>V82405.4</t>
  </si>
  <si>
    <t>V82405.7</t>
  </si>
  <si>
    <t>V82405.8</t>
  </si>
  <si>
    <t>V82405.G</t>
  </si>
  <si>
    <t>V82405.H</t>
  </si>
  <si>
    <t>V82405.K</t>
  </si>
  <si>
    <t>V82405.N</t>
  </si>
  <si>
    <t>V82405.O</t>
  </si>
  <si>
    <t>V82405.Q</t>
  </si>
  <si>
    <t>V82405.R</t>
  </si>
  <si>
    <t>V82405.T</t>
  </si>
  <si>
    <t>V82405.U</t>
  </si>
  <si>
    <t>V82405.X</t>
  </si>
  <si>
    <t>V82405.Y</t>
  </si>
  <si>
    <t>VK6281.1</t>
  </si>
  <si>
    <t>VK6281.2</t>
  </si>
  <si>
    <t>VK6281.B</t>
  </si>
  <si>
    <t>VK6281.C</t>
  </si>
  <si>
    <t>VK6281.H</t>
  </si>
  <si>
    <t>VK6281.I</t>
  </si>
  <si>
    <t>VK6281.K</t>
  </si>
  <si>
    <t>VK6281.L</t>
  </si>
  <si>
    <t>VK6281.N</t>
  </si>
  <si>
    <t>VK6281.P</t>
  </si>
  <si>
    <t>VK6281.R</t>
  </si>
  <si>
    <t>VK6281.S</t>
  </si>
  <si>
    <t>VK9730.1</t>
  </si>
  <si>
    <t>VK9730.2</t>
  </si>
  <si>
    <t>VN4206.1</t>
  </si>
  <si>
    <t>VN8175.1</t>
  </si>
  <si>
    <t>VO1066.1</t>
  </si>
  <si>
    <t>VO3188.1</t>
  </si>
  <si>
    <t>VO9824.1</t>
  </si>
  <si>
    <t>VS8407.2</t>
  </si>
  <si>
    <t>VS8407.5</t>
  </si>
  <si>
    <t>VS8407.6</t>
  </si>
  <si>
    <t>VS8407.A</t>
  </si>
  <si>
    <t>VS8407.D</t>
  </si>
  <si>
    <t>VS8407.F</t>
  </si>
  <si>
    <t>VS8407.G</t>
  </si>
  <si>
    <t>VS8407.K</t>
  </si>
  <si>
    <t>VY1883.1</t>
  </si>
  <si>
    <t>VY1883.3</t>
  </si>
  <si>
    <t>VY1883.7</t>
  </si>
  <si>
    <t>VY1883.9</t>
  </si>
  <si>
    <t>VY1883.B</t>
  </si>
  <si>
    <t>VY1883.D</t>
  </si>
  <si>
    <t>Y54999.1</t>
  </si>
  <si>
    <t>Y54999.2</t>
  </si>
  <si>
    <t>Y54999.3</t>
  </si>
  <si>
    <t>Y73417.2</t>
  </si>
  <si>
    <t>Y92263.1</t>
  </si>
  <si>
    <t>YM4609.1</t>
  </si>
  <si>
    <t>Date</t>
  </si>
  <si>
    <t>Grand Total</t>
  </si>
  <si>
    <t>N17872.C</t>
  </si>
  <si>
    <t>N17872.D</t>
  </si>
  <si>
    <t>N17872.E</t>
  </si>
  <si>
    <t>N17872.H</t>
  </si>
  <si>
    <t>N18064.8</t>
  </si>
  <si>
    <t>N18064.9</t>
  </si>
  <si>
    <t>N18064.B</t>
  </si>
  <si>
    <t>V59258.5</t>
  </si>
  <si>
    <t>V59258.6</t>
  </si>
  <si>
    <t>V59258.7</t>
  </si>
  <si>
    <t>V59258.8</t>
  </si>
  <si>
    <t>Contract #</t>
  </si>
  <si>
    <t>Total</t>
  </si>
  <si>
    <t>(blank)</t>
  </si>
  <si>
    <t>96001121 Total</t>
  </si>
  <si>
    <t>96004757 Total</t>
  </si>
  <si>
    <t>96023397 Total</t>
  </si>
  <si>
    <t>96023402 Total</t>
  </si>
  <si>
    <t>(blank) Total</t>
  </si>
  <si>
    <t>N18254.4 Total</t>
  </si>
  <si>
    <t>VK6281.1 Total</t>
  </si>
  <si>
    <t>VK6281.2 Total</t>
  </si>
  <si>
    <t>VK6281.B Total</t>
  </si>
  <si>
    <t>VK6281.C Total</t>
  </si>
  <si>
    <t>VK6281.H Total</t>
  </si>
  <si>
    <t>VK6281.I Total</t>
  </si>
  <si>
    <t>VK6281.K Total</t>
  </si>
  <si>
    <t>VK6281.L Total</t>
  </si>
  <si>
    <t>VK6281.N Total</t>
  </si>
  <si>
    <t>VK6281.P Total</t>
  </si>
  <si>
    <t>VK6281.R Total</t>
  </si>
  <si>
    <t>VK6281.S Total</t>
  </si>
  <si>
    <t>V63990.4 Total</t>
  </si>
  <si>
    <t>V63990.5 Total</t>
  </si>
  <si>
    <t>V67692.2 Total</t>
  </si>
  <si>
    <t>V67692.4 Total</t>
  </si>
  <si>
    <t>V73350.6 Total</t>
  </si>
  <si>
    <t>V73350.8 Total</t>
  </si>
  <si>
    <t>V73350.9 Total</t>
  </si>
  <si>
    <t>V82405.3 Total</t>
  </si>
  <si>
    <t>V82405.4 Total</t>
  </si>
  <si>
    <t>V82405.7 Total</t>
  </si>
  <si>
    <t>V82405.8 Total</t>
  </si>
  <si>
    <t>V82405.G Total</t>
  </si>
  <si>
    <t>V82405.H Total</t>
  </si>
  <si>
    <t>V82405.K Total</t>
  </si>
  <si>
    <t>V82405.N Total</t>
  </si>
  <si>
    <t>V82405.O Total</t>
  </si>
  <si>
    <t>V82405.Q Total</t>
  </si>
  <si>
    <t>V82405.R Total</t>
  </si>
  <si>
    <t>V82405.T Total</t>
  </si>
  <si>
    <t>V82405.U Total</t>
  </si>
  <si>
    <t>V82405.X Total</t>
  </si>
  <si>
    <t>V82405.Y Total</t>
  </si>
  <si>
    <t>VS8407.2 Total</t>
  </si>
  <si>
    <t>VS8407.5 Total</t>
  </si>
  <si>
    <t>VS8407.6 Total</t>
  </si>
  <si>
    <t>VS8407.A Total</t>
  </si>
  <si>
    <t>VS8407.D Total</t>
  </si>
  <si>
    <t>VS8407.F Total</t>
  </si>
  <si>
    <t>VS8407.G Total</t>
  </si>
  <si>
    <t>VS8407.K Total</t>
  </si>
  <si>
    <t>VY1883.1 Total</t>
  </si>
  <si>
    <t>VY1883.3 Total</t>
  </si>
  <si>
    <t>VY1883.7 Total</t>
  </si>
  <si>
    <t>VY1883.9 Total</t>
  </si>
  <si>
    <t>VY1883.B Total</t>
  </si>
  <si>
    <t>VY1883.D Total</t>
  </si>
  <si>
    <t>N18064.6 Total</t>
  </si>
  <si>
    <t>N18064.8 Total</t>
  </si>
  <si>
    <t>N18064.9 Total</t>
  </si>
  <si>
    <t>N18064.B Total</t>
  </si>
  <si>
    <t>V59258.6 Total</t>
  </si>
  <si>
    <t>V59258.8 Total</t>
  </si>
  <si>
    <t>N17872.9 Total</t>
  </si>
  <si>
    <t>N17872.A Total</t>
  </si>
  <si>
    <t>N17872.B Total</t>
  </si>
  <si>
    <t>N17872.C Total</t>
  </si>
  <si>
    <t>N17872.D Total</t>
  </si>
  <si>
    <t>N17872.E Total</t>
  </si>
  <si>
    <t>N17872.H Total</t>
  </si>
  <si>
    <t>V59258.5 Total</t>
  </si>
  <si>
    <t>V59258.7 Total</t>
  </si>
  <si>
    <t>NG4731.8 Total</t>
  </si>
  <si>
    <t>NG4731.9 Total</t>
  </si>
  <si>
    <t>NG4731.A Total</t>
  </si>
  <si>
    <t>V76720.2 Total</t>
  </si>
  <si>
    <t>VK9730.1 Total</t>
  </si>
  <si>
    <t>VK9730.2 Total</t>
  </si>
  <si>
    <t>VN4206.1 Total</t>
  </si>
  <si>
    <t>VN8175.1 Total</t>
  </si>
  <si>
    <t>VO1066.1 Total</t>
  </si>
  <si>
    <t>VO3188.1 Total</t>
  </si>
  <si>
    <t>VO9824.1 Total</t>
  </si>
  <si>
    <t>Y54999.1 Total</t>
  </si>
  <si>
    <t>Y54999.2 Total</t>
  </si>
  <si>
    <t>Y54999.3 Total</t>
  </si>
  <si>
    <t>Y73417.2 Total</t>
  </si>
  <si>
    <t>Y92263.1 Total</t>
  </si>
  <si>
    <t>YM4609.1 Total</t>
  </si>
  <si>
    <t>Phy MTM</t>
  </si>
  <si>
    <t>Fin MTM</t>
  </si>
  <si>
    <t>Financial</t>
  </si>
  <si>
    <t>Physical</t>
  </si>
  <si>
    <t>The Peoples Gas Light &amp; Coke Company</t>
  </si>
  <si>
    <t>PERFORMANCE-GDI Total</t>
  </si>
  <si>
    <t>PERFORMANCE-GDL Total</t>
  </si>
  <si>
    <t>Tagg #</t>
  </si>
  <si>
    <t>PERFORMANCE-PRC Total</t>
  </si>
  <si>
    <t>PERFORMANCE-BAS Total</t>
  </si>
  <si>
    <t>TP-EMWNSS-IDX Total</t>
  </si>
  <si>
    <t>FT-IM-ENOV-IDX Total</t>
  </si>
  <si>
    <t>Contact #</t>
  </si>
  <si>
    <t>book id</t>
  </si>
  <si>
    <t>Deals moved to Bankrupt Book</t>
  </si>
  <si>
    <t>are highlited in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</si>
</sst>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38" fontId="0" fillId="0" borderId="0" xfId="0" applyNumberFormat="1" applyProtection="1">
      <protection locked="0"/>
    </xf>
    <xf numFmtId="38" fontId="0" fillId="0" borderId="0" xfId="0" applyNumberFormat="1"/>
    <xf numFmtId="2" fontId="1" fillId="0" borderId="0" xfId="0" applyNumberFormat="1" applyFont="1" applyFill="1"/>
    <xf numFmtId="2" fontId="1" fillId="0" borderId="0" xfId="0" applyNumberFormat="1" applyFont="1"/>
    <xf numFmtId="0" fontId="1" fillId="0" borderId="0" xfId="0" applyFont="1"/>
    <xf numFmtId="0" fontId="2" fillId="0" borderId="0" xfId="0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38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1" fillId="0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38" fontId="0" fillId="0" borderId="4" xfId="0" applyNumberFormat="1" applyBorder="1"/>
    <xf numFmtId="38" fontId="0" fillId="0" borderId="6" xfId="0" applyNumberFormat="1" applyBorder="1"/>
    <xf numFmtId="38" fontId="0" fillId="0" borderId="7" xfId="0" applyNumberFormat="1" applyBorder="1"/>
    <xf numFmtId="0" fontId="0" fillId="0" borderId="8" xfId="0" applyBorder="1"/>
    <xf numFmtId="164" fontId="0" fillId="0" borderId="1" xfId="0" applyNumberFormat="1" applyBorder="1"/>
    <xf numFmtId="164" fontId="0" fillId="0" borderId="9" xfId="0" applyNumberFormat="1" applyBorder="1"/>
    <xf numFmtId="38" fontId="3" fillId="0" borderId="0" xfId="0" applyNumberFormat="1" applyFont="1"/>
    <xf numFmtId="0" fontId="3" fillId="0" borderId="0" xfId="0" applyFont="1"/>
    <xf numFmtId="0" fontId="2" fillId="0" borderId="0" xfId="0" applyFont="1"/>
    <xf numFmtId="0" fontId="0" fillId="2" borderId="1" xfId="0" applyFill="1" applyBorder="1"/>
    <xf numFmtId="164" fontId="0" fillId="2" borderId="1" xfId="0" applyNumberFormat="1" applyFill="1" applyBorder="1"/>
    <xf numFmtId="38" fontId="0" fillId="2" borderId="4" xfId="0" applyNumberFormat="1" applyFill="1" applyBorder="1"/>
    <xf numFmtId="0" fontId="0" fillId="2" borderId="3" xfId="0" applyFill="1" applyBorder="1"/>
    <xf numFmtId="164" fontId="0" fillId="2" borderId="9" xfId="0" applyNumberFormat="1" applyFill="1" applyBorder="1"/>
    <xf numFmtId="38" fontId="0" fillId="2" borderId="6" xfId="0" applyNumberFormat="1" applyFill="1" applyBorder="1"/>
    <xf numFmtId="0" fontId="0" fillId="2" borderId="2" xfId="0" applyFill="1" applyBorder="1"/>
    <xf numFmtId="38" fontId="3" fillId="0" borderId="10" xfId="0" applyNumberFormat="1" applyFont="1" applyFill="1" applyBorder="1"/>
    <xf numFmtId="38" fontId="3" fillId="0" borderId="11" xfId="0" applyNumberFormat="1" applyFont="1" applyFill="1" applyBorder="1"/>
    <xf numFmtId="0" fontId="0" fillId="2" borderId="0" xfId="0" applyFill="1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211"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diamon" refreshedDate="37278.729204513889" createdVersion="1" recordCount="11">
  <cacheSource type="worksheet">
    <worksheetSource ref="C1:K12" sheet="Credit Agg"/>
  </cacheSource>
  <cacheFields count="9">
    <cacheField name="transaction_id" numFmtId="0">
      <sharedItems count="1">
        <s v="N18254.4"/>
      </sharedItems>
    </cacheField>
    <cacheField name="Date" numFmtId="0">
      <sharedItems containsSemiMixedTypes="0" containsNonDate="0" containsDate="1" containsString="0" minDate="2002-01-01T00:00:00" maxDate="2004-03-02T00:00:00" count="11">
        <d v="2002-01-01T00:00:00"/>
        <d v="2002-02-01T00:00:00"/>
        <d v="2002-03-01T00:00:00"/>
        <d v="2002-12-01T00:00:00"/>
        <d v="2003-01-01T00:00:00"/>
        <d v="2003-02-01T00:00:00"/>
        <d v="2003-03-01T00:00:00"/>
        <d v="2003-12-01T00:00:00"/>
        <d v="2004-01-01T00:00:00"/>
        <d v="2004-02-01T00:00:00"/>
        <d v="2004-03-01T00:00:00"/>
      </sharedItems>
    </cacheField>
    <cacheField name="Contract #" numFmtId="0">
      <sharedItems containsString="0" containsBlank="1" count="1">
        <m/>
      </sharedItems>
    </cacheField>
    <cacheField name="exp_mtm_amt" numFmtId="0">
      <sharedItems containsSemiMixedTypes="0" containsString="0" containsNumber="1" minValue="26527.6558" maxValue="393923.8688" count="11">
        <n v="26527.6558"/>
        <n v="225772.28539999999"/>
        <n v="181364.34169999999"/>
        <n v="375134.97519999999"/>
        <n v="393923.8688"/>
        <n v="332787.76740000001"/>
        <n v="269827.52970000001"/>
        <n v="382214.50929999998"/>
        <n v="378354.03139999998"/>
        <n v="332119.99589999998"/>
        <n v="244534.3167"/>
      </sharedItems>
    </cacheField>
    <cacheField name="portfolio_type_cd" numFmtId="0">
      <sharedItems count="1">
        <s v="H"/>
      </sharedItems>
    </cacheField>
    <cacheField name="book_cd" numFmtId="0">
      <sharedItems count="1">
        <s v="O"/>
      </sharedItems>
    </cacheField>
    <cacheField name="book_type_cd" numFmtId="0">
      <sharedItems count="2">
        <s v="M"/>
        <s v="Y"/>
      </sharedItems>
    </cacheField>
    <cacheField name="book_id" numFmtId="0">
      <sharedItems count="2">
        <s v="PERFORMANCE-GDL"/>
        <s v="PERFORMANCE-GDI"/>
      </sharedItems>
    </cacheField>
    <cacheField name="post_id" numFmtId="0">
      <sharedItems containsSemiMixedTypes="0" containsString="0" containsNumber="1" containsInteger="1" minValue="1467334" maxValue="1467335" count="2">
        <n v="1467334"/>
        <n v="14673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diamon" refreshedDate="37278.730495601849" createdVersion="1" recordCount="582">
  <cacheSource type="worksheet">
    <worksheetSource ref="C14:K596" sheet="Credit Agg"/>
  </cacheSource>
  <cacheFields count="9">
    <cacheField name="N17872.9" numFmtId="0">
      <sharedItems count="80">
        <s v="N17872.9"/>
        <s v="N17872.A"/>
        <s v="N17872.B"/>
        <s v="N18064.6"/>
        <s v="NG4731.8"/>
        <s v="NG4731.9"/>
        <s v="NG4731.A"/>
        <s v="V63990.4"/>
        <s v="V63990.5"/>
        <s v="V67692.2"/>
        <s v="V67692.4"/>
        <s v="V73350.6"/>
        <s v="V73350.8"/>
        <s v="V73350.9"/>
        <s v="V76720.2"/>
        <s v="V82405.3"/>
        <s v="V82405.4"/>
        <s v="V82405.7"/>
        <s v="V82405.8"/>
        <s v="V82405.G"/>
        <s v="V82405.H"/>
        <s v="V82405.K"/>
        <s v="V82405.N"/>
        <s v="V82405.O"/>
        <s v="V82405.Q"/>
        <s v="V82405.R"/>
        <s v="V82405.T"/>
        <s v="V82405.U"/>
        <s v="V82405.X"/>
        <s v="V82405.Y"/>
        <s v="VK6281.1"/>
        <s v="VK6281.2"/>
        <s v="VK6281.B"/>
        <s v="VK6281.C"/>
        <s v="VK6281.H"/>
        <s v="VK6281.I"/>
        <s v="VK6281.K"/>
        <s v="VK6281.L"/>
        <s v="VK6281.N"/>
        <s v="VK6281.P"/>
        <s v="VK6281.R"/>
        <s v="VK6281.S"/>
        <s v="VK9730.1"/>
        <s v="VK9730.2"/>
        <s v="VN4206.1"/>
        <s v="VN8175.1"/>
        <s v="VO1066.1"/>
        <s v="VO3188.1"/>
        <s v="VO9824.1"/>
        <s v="VS8407.2"/>
        <s v="VS8407.5"/>
        <s v="VS8407.6"/>
        <s v="VS8407.A"/>
        <s v="VS8407.D"/>
        <s v="VS8407.F"/>
        <s v="VS8407.G"/>
        <s v="VS8407.K"/>
        <s v="VY1883.1"/>
        <s v="VY1883.3"/>
        <s v="VY1883.7"/>
        <s v="VY1883.9"/>
        <s v="VY1883.B"/>
        <s v="VY1883.D"/>
        <s v="Y54999.1"/>
        <s v="Y54999.2"/>
        <s v="Y54999.3"/>
        <s v="Y73417.2"/>
        <s v="Y92263.1"/>
        <s v="YM4609.1"/>
        <s v="N17872.C"/>
        <s v="N17872.D"/>
        <s v="N17872.E"/>
        <s v="N17872.H"/>
        <s v="N18064.8"/>
        <s v="N18064.9"/>
        <s v="N18064.B"/>
        <s v="V59258.5"/>
        <s v="V59258.6"/>
        <s v="V59258.7"/>
        <s v="V59258.8"/>
      </sharedItems>
    </cacheField>
    <cacheField name="4/1/02" numFmtId="0">
      <sharedItems containsSemiMixedTypes="0" containsNonDate="0" containsDate="1" containsString="0" minDate="2002-02-01T00:00:00" maxDate="2004-10-02T00:00:00" count="33">
        <d v="2002-05-01T00:00:00"/>
        <d v="2002-06-01T00:00:00"/>
        <d v="2002-07-01T00:00:00"/>
        <d v="2002-08-01T00:00:00"/>
        <d v="2002-09-01T00:00:00"/>
        <d v="2002-10-01T00:00:00"/>
        <d v="2002-11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2-04-01T00:00:00"/>
        <d v="2002-02-01T00:00:00"/>
        <d v="2002-03-01T00:00:00"/>
        <d v="2002-12-01T00:00:00"/>
        <d v="2003-01-01T00:00:00"/>
        <d v="2003-02-01T00:00:00"/>
        <d v="2003-03-01T00:00:00"/>
        <d v="2003-12-01T00:00:00"/>
        <d v="2004-01-01T00:00:00"/>
        <d v="2004-02-01T00:00:00"/>
        <d v="2004-03-01T00:00:00"/>
      </sharedItems>
    </cacheField>
    <cacheField name="96023402" numFmtId="0">
      <sharedItems containsString="0" containsBlank="1" containsNumber="1" containsInteger="1" minValue="96001121" maxValue="96023402" count="5">
        <n v="96023402"/>
        <n v="96023397"/>
        <m/>
        <n v="96004757"/>
        <n v="96001121"/>
      </sharedItems>
    </cacheField>
    <cacheField name="115,424 " numFmtId="0">
      <sharedItems containsSemiMixedTypes="0" containsString="0" containsNumber="1" minValue="-455878.19339999999" maxValue="807143.45719999995"/>
    </cacheField>
    <cacheField name="H" numFmtId="0">
      <sharedItems containsBlank="1" count="4">
        <s v="H"/>
        <s v="T"/>
        <s v="1"/>
        <m/>
      </sharedItems>
    </cacheField>
    <cacheField name="O" numFmtId="0">
      <sharedItems containsBlank="1" count="4">
        <s v="O"/>
        <s v="5"/>
        <s v="E"/>
        <m/>
      </sharedItems>
    </cacheField>
    <cacheField name="Y" numFmtId="0">
      <sharedItems containsBlank="1" count="5">
        <s v="Y"/>
        <s v="I"/>
        <s v="P"/>
        <s v="D"/>
        <m/>
      </sharedItems>
    </cacheField>
    <cacheField name="PERFORMANCE-GDI" numFmtId="0">
      <sharedItems containsBlank="1" count="6">
        <s v="PERFORMANCE-GDI"/>
        <s v="TP-EMWNSS-IDX"/>
        <s v="PERFORMANCE-PRC"/>
        <s v="PERFORMANCE-BAS"/>
        <s v="FT-IM-ENOV-IDX"/>
        <m/>
      </sharedItems>
    </cacheField>
    <cacheField name="1467335" numFmtId="0">
      <sharedItems containsString="0" containsBlank="1" containsNumber="1" containsInteger="1" minValue="1467203" maxValue="1467335" count="6">
        <n v="1467335"/>
        <n v="1467209"/>
        <n v="1467330"/>
        <n v="1467331"/>
        <n v="14672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</r>
  <r>
    <x v="0"/>
    <x v="1"/>
    <x v="0"/>
    <x v="1"/>
    <x v="0"/>
    <x v="0"/>
    <x v="1"/>
    <x v="1"/>
    <x v="1"/>
  </r>
  <r>
    <x v="0"/>
    <x v="2"/>
    <x v="0"/>
    <x v="2"/>
    <x v="0"/>
    <x v="0"/>
    <x v="1"/>
    <x v="1"/>
    <x v="1"/>
  </r>
  <r>
    <x v="0"/>
    <x v="3"/>
    <x v="0"/>
    <x v="3"/>
    <x v="0"/>
    <x v="0"/>
    <x v="1"/>
    <x v="1"/>
    <x v="1"/>
  </r>
  <r>
    <x v="0"/>
    <x v="4"/>
    <x v="0"/>
    <x v="4"/>
    <x v="0"/>
    <x v="0"/>
    <x v="1"/>
    <x v="1"/>
    <x v="1"/>
  </r>
  <r>
    <x v="0"/>
    <x v="5"/>
    <x v="0"/>
    <x v="5"/>
    <x v="0"/>
    <x v="0"/>
    <x v="1"/>
    <x v="1"/>
    <x v="1"/>
  </r>
  <r>
    <x v="0"/>
    <x v="6"/>
    <x v="0"/>
    <x v="6"/>
    <x v="0"/>
    <x v="0"/>
    <x v="1"/>
    <x v="1"/>
    <x v="1"/>
  </r>
  <r>
    <x v="0"/>
    <x v="7"/>
    <x v="0"/>
    <x v="7"/>
    <x v="0"/>
    <x v="0"/>
    <x v="1"/>
    <x v="1"/>
    <x v="1"/>
  </r>
  <r>
    <x v="0"/>
    <x v="8"/>
    <x v="0"/>
    <x v="8"/>
    <x v="0"/>
    <x v="0"/>
    <x v="1"/>
    <x v="1"/>
    <x v="1"/>
  </r>
  <r>
    <x v="0"/>
    <x v="9"/>
    <x v="0"/>
    <x v="9"/>
    <x v="0"/>
    <x v="0"/>
    <x v="1"/>
    <x v="1"/>
    <x v="1"/>
  </r>
  <r>
    <x v="0"/>
    <x v="10"/>
    <x v="0"/>
    <x v="10"/>
    <x v="0"/>
    <x v="0"/>
    <x v="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2">
  <r>
    <x v="0"/>
    <x v="0"/>
    <x v="0"/>
    <n v="133716.39689999999"/>
    <x v="0"/>
    <x v="0"/>
    <x v="0"/>
    <x v="0"/>
    <x v="0"/>
  </r>
  <r>
    <x v="0"/>
    <x v="1"/>
    <x v="0"/>
    <n v="130155.1925"/>
    <x v="0"/>
    <x v="0"/>
    <x v="0"/>
    <x v="0"/>
    <x v="0"/>
  </r>
  <r>
    <x v="0"/>
    <x v="2"/>
    <x v="0"/>
    <n v="149689.5074"/>
    <x v="0"/>
    <x v="0"/>
    <x v="0"/>
    <x v="0"/>
    <x v="0"/>
  </r>
  <r>
    <x v="0"/>
    <x v="3"/>
    <x v="0"/>
    <n v="162004.2708"/>
    <x v="0"/>
    <x v="0"/>
    <x v="0"/>
    <x v="0"/>
    <x v="0"/>
  </r>
  <r>
    <x v="0"/>
    <x v="4"/>
    <x v="0"/>
    <n v="154237.40119999999"/>
    <x v="0"/>
    <x v="0"/>
    <x v="0"/>
    <x v="0"/>
    <x v="0"/>
  </r>
  <r>
    <x v="0"/>
    <x v="5"/>
    <x v="0"/>
    <n v="173037.53270000001"/>
    <x v="0"/>
    <x v="0"/>
    <x v="0"/>
    <x v="0"/>
    <x v="0"/>
  </r>
  <r>
    <x v="0"/>
    <x v="6"/>
    <x v="0"/>
    <n v="211162.1894"/>
    <x v="0"/>
    <x v="0"/>
    <x v="0"/>
    <x v="0"/>
    <x v="0"/>
  </r>
  <r>
    <x v="0"/>
    <x v="7"/>
    <x v="0"/>
    <n v="122947.7767"/>
    <x v="0"/>
    <x v="0"/>
    <x v="0"/>
    <x v="0"/>
    <x v="0"/>
  </r>
  <r>
    <x v="0"/>
    <x v="8"/>
    <x v="0"/>
    <n v="139603.13320000001"/>
    <x v="0"/>
    <x v="0"/>
    <x v="0"/>
    <x v="0"/>
    <x v="0"/>
  </r>
  <r>
    <x v="0"/>
    <x v="9"/>
    <x v="0"/>
    <n v="134707.5993"/>
    <x v="0"/>
    <x v="0"/>
    <x v="0"/>
    <x v="0"/>
    <x v="0"/>
  </r>
  <r>
    <x v="0"/>
    <x v="10"/>
    <x v="0"/>
    <n v="153857.49609999999"/>
    <x v="0"/>
    <x v="0"/>
    <x v="0"/>
    <x v="0"/>
    <x v="0"/>
  </r>
  <r>
    <x v="0"/>
    <x v="11"/>
    <x v="0"/>
    <n v="166406.2438"/>
    <x v="0"/>
    <x v="0"/>
    <x v="0"/>
    <x v="0"/>
    <x v="0"/>
  </r>
  <r>
    <x v="0"/>
    <x v="12"/>
    <x v="0"/>
    <n v="157566.93580000001"/>
    <x v="0"/>
    <x v="0"/>
    <x v="0"/>
    <x v="0"/>
    <x v="0"/>
  </r>
  <r>
    <x v="0"/>
    <x v="13"/>
    <x v="0"/>
    <n v="177888.93460000001"/>
    <x v="0"/>
    <x v="0"/>
    <x v="0"/>
    <x v="0"/>
    <x v="0"/>
  </r>
  <r>
    <x v="0"/>
    <x v="14"/>
    <x v="0"/>
    <n v="216422.48980000001"/>
    <x v="0"/>
    <x v="0"/>
    <x v="0"/>
    <x v="0"/>
    <x v="0"/>
  </r>
  <r>
    <x v="0"/>
    <x v="15"/>
    <x v="0"/>
    <n v="118025.4252"/>
    <x v="0"/>
    <x v="0"/>
    <x v="0"/>
    <x v="0"/>
    <x v="0"/>
  </r>
  <r>
    <x v="0"/>
    <x v="16"/>
    <x v="0"/>
    <n v="134951.21090000001"/>
    <x v="0"/>
    <x v="0"/>
    <x v="0"/>
    <x v="0"/>
    <x v="0"/>
  </r>
  <r>
    <x v="0"/>
    <x v="17"/>
    <x v="0"/>
    <n v="129911.26119999999"/>
    <x v="0"/>
    <x v="0"/>
    <x v="0"/>
    <x v="0"/>
    <x v="0"/>
  </r>
  <r>
    <x v="0"/>
    <x v="18"/>
    <x v="0"/>
    <n v="149195.75870000001"/>
    <x v="0"/>
    <x v="0"/>
    <x v="0"/>
    <x v="0"/>
    <x v="0"/>
  </r>
  <r>
    <x v="0"/>
    <x v="19"/>
    <x v="0"/>
    <n v="162250.5656"/>
    <x v="0"/>
    <x v="0"/>
    <x v="0"/>
    <x v="0"/>
    <x v="0"/>
  </r>
  <r>
    <x v="0"/>
    <x v="20"/>
    <x v="0"/>
    <n v="153083.416"/>
    <x v="0"/>
    <x v="0"/>
    <x v="0"/>
    <x v="0"/>
    <x v="0"/>
  </r>
  <r>
    <x v="0"/>
    <x v="21"/>
    <x v="0"/>
    <n v="171729.97140000001"/>
    <x v="0"/>
    <x v="0"/>
    <x v="0"/>
    <x v="0"/>
    <x v="0"/>
  </r>
  <r>
    <x v="1"/>
    <x v="22"/>
    <x v="0"/>
    <n v="76531.171900000001"/>
    <x v="0"/>
    <x v="0"/>
    <x v="0"/>
    <x v="0"/>
    <x v="0"/>
  </r>
  <r>
    <x v="1"/>
    <x v="0"/>
    <x v="0"/>
    <n v="91499.232199999999"/>
    <x v="0"/>
    <x v="0"/>
    <x v="0"/>
    <x v="0"/>
    <x v="0"/>
  </r>
  <r>
    <x v="1"/>
    <x v="1"/>
    <x v="0"/>
    <n v="89228.627999999997"/>
    <x v="0"/>
    <x v="0"/>
    <x v="0"/>
    <x v="0"/>
    <x v="0"/>
  </r>
  <r>
    <x v="1"/>
    <x v="2"/>
    <x v="0"/>
    <n v="105267.0338"/>
    <x v="0"/>
    <x v="0"/>
    <x v="0"/>
    <x v="0"/>
    <x v="0"/>
  </r>
  <r>
    <x v="1"/>
    <x v="3"/>
    <x v="0"/>
    <n v="115865.14479999999"/>
    <x v="0"/>
    <x v="0"/>
    <x v="0"/>
    <x v="0"/>
    <x v="0"/>
  </r>
  <r>
    <x v="1"/>
    <x v="4"/>
    <x v="0"/>
    <n v="109991.9231"/>
    <x v="0"/>
    <x v="0"/>
    <x v="0"/>
    <x v="0"/>
    <x v="0"/>
  </r>
  <r>
    <x v="1"/>
    <x v="5"/>
    <x v="0"/>
    <n v="125412.3931"/>
    <x v="0"/>
    <x v="0"/>
    <x v="0"/>
    <x v="0"/>
    <x v="0"/>
  </r>
  <r>
    <x v="1"/>
    <x v="6"/>
    <x v="0"/>
    <n v="141184.68580000001"/>
    <x v="0"/>
    <x v="0"/>
    <x v="0"/>
    <x v="0"/>
    <x v="0"/>
  </r>
  <r>
    <x v="1"/>
    <x v="7"/>
    <x v="0"/>
    <n v="74823.670299999998"/>
    <x v="0"/>
    <x v="0"/>
    <x v="0"/>
    <x v="0"/>
    <x v="0"/>
  </r>
  <r>
    <x v="1"/>
    <x v="8"/>
    <x v="0"/>
    <n v="88176.76"/>
    <x v="0"/>
    <x v="0"/>
    <x v="0"/>
    <x v="0"/>
    <x v="0"/>
  </r>
  <r>
    <x v="1"/>
    <x v="9"/>
    <x v="0"/>
    <n v="85093.429699999993"/>
    <x v="0"/>
    <x v="0"/>
    <x v="0"/>
    <x v="0"/>
    <x v="0"/>
  </r>
  <r>
    <x v="1"/>
    <x v="10"/>
    <x v="0"/>
    <n v="100601.77680000001"/>
    <x v="0"/>
    <x v="0"/>
    <x v="0"/>
    <x v="0"/>
    <x v="0"/>
  </r>
  <r>
    <x v="1"/>
    <x v="11"/>
    <x v="0"/>
    <n v="111475.9497"/>
    <x v="0"/>
    <x v="0"/>
    <x v="0"/>
    <x v="0"/>
    <x v="0"/>
  </r>
  <r>
    <x v="1"/>
    <x v="12"/>
    <x v="0"/>
    <n v="105022.0624"/>
    <x v="0"/>
    <x v="0"/>
    <x v="0"/>
    <x v="0"/>
    <x v="0"/>
  </r>
  <r>
    <x v="1"/>
    <x v="13"/>
    <x v="0"/>
    <n v="121562.81389999999"/>
    <x v="0"/>
    <x v="0"/>
    <x v="0"/>
    <x v="0"/>
    <x v="0"/>
  </r>
  <r>
    <x v="1"/>
    <x v="14"/>
    <x v="0"/>
    <n v="151455.87179999999"/>
    <x v="0"/>
    <x v="0"/>
    <x v="0"/>
    <x v="0"/>
    <x v="0"/>
  </r>
  <r>
    <x v="1"/>
    <x v="15"/>
    <x v="0"/>
    <n v="72022.213099999994"/>
    <x v="0"/>
    <x v="0"/>
    <x v="0"/>
    <x v="0"/>
    <x v="0"/>
  </r>
  <r>
    <x v="1"/>
    <x v="16"/>
    <x v="0"/>
    <n v="85695.791400000002"/>
    <x v="0"/>
    <x v="0"/>
    <x v="0"/>
    <x v="0"/>
    <x v="0"/>
  </r>
  <r>
    <x v="1"/>
    <x v="17"/>
    <x v="0"/>
    <n v="82480.092300000004"/>
    <x v="0"/>
    <x v="0"/>
    <x v="0"/>
    <x v="0"/>
    <x v="0"/>
  </r>
  <r>
    <x v="1"/>
    <x v="18"/>
    <x v="0"/>
    <n v="98187.578699999998"/>
    <x v="0"/>
    <x v="0"/>
    <x v="0"/>
    <x v="0"/>
    <x v="0"/>
  </r>
  <r>
    <x v="1"/>
    <x v="19"/>
    <x v="0"/>
    <n v="109520.58590000001"/>
    <x v="0"/>
    <x v="0"/>
    <x v="0"/>
    <x v="0"/>
    <x v="0"/>
  </r>
  <r>
    <x v="1"/>
    <x v="20"/>
    <x v="0"/>
    <n v="102755.8952"/>
    <x v="0"/>
    <x v="0"/>
    <x v="0"/>
    <x v="0"/>
    <x v="0"/>
  </r>
  <r>
    <x v="1"/>
    <x v="21"/>
    <x v="0"/>
    <n v="117932.39659999999"/>
    <x v="0"/>
    <x v="0"/>
    <x v="0"/>
    <x v="0"/>
    <x v="0"/>
  </r>
  <r>
    <x v="2"/>
    <x v="22"/>
    <x v="0"/>
    <n v="49467.427100000001"/>
    <x v="0"/>
    <x v="0"/>
    <x v="0"/>
    <x v="0"/>
    <x v="0"/>
  </r>
  <r>
    <x v="2"/>
    <x v="0"/>
    <x v="0"/>
    <n v="57307.027199999997"/>
    <x v="0"/>
    <x v="0"/>
    <x v="0"/>
    <x v="0"/>
    <x v="0"/>
  </r>
  <r>
    <x v="2"/>
    <x v="1"/>
    <x v="0"/>
    <n v="55780.796799999996"/>
    <x v="0"/>
    <x v="0"/>
    <x v="0"/>
    <x v="0"/>
    <x v="0"/>
  </r>
  <r>
    <x v="2"/>
    <x v="2"/>
    <x v="0"/>
    <n v="64152.646000000001"/>
    <x v="0"/>
    <x v="0"/>
    <x v="0"/>
    <x v="0"/>
    <x v="0"/>
  </r>
  <r>
    <x v="2"/>
    <x v="3"/>
    <x v="0"/>
    <n v="69430.401800000007"/>
    <x v="0"/>
    <x v="0"/>
    <x v="0"/>
    <x v="0"/>
    <x v="0"/>
  </r>
  <r>
    <x v="2"/>
    <x v="4"/>
    <x v="0"/>
    <n v="66101.743400000007"/>
    <x v="0"/>
    <x v="0"/>
    <x v="0"/>
    <x v="0"/>
    <x v="0"/>
  </r>
  <r>
    <x v="2"/>
    <x v="5"/>
    <x v="0"/>
    <n v="74158.942599999995"/>
    <x v="0"/>
    <x v="0"/>
    <x v="0"/>
    <x v="0"/>
    <x v="0"/>
  </r>
  <r>
    <x v="2"/>
    <x v="6"/>
    <x v="0"/>
    <n v="90498.081200000001"/>
    <x v="0"/>
    <x v="0"/>
    <x v="0"/>
    <x v="0"/>
    <x v="0"/>
  </r>
  <r>
    <x v="2"/>
    <x v="7"/>
    <x v="0"/>
    <n v="52691.904300000002"/>
    <x v="0"/>
    <x v="0"/>
    <x v="0"/>
    <x v="0"/>
    <x v="0"/>
  </r>
  <r>
    <x v="2"/>
    <x v="8"/>
    <x v="0"/>
    <n v="59829.914199999999"/>
    <x v="0"/>
    <x v="0"/>
    <x v="0"/>
    <x v="0"/>
    <x v="0"/>
  </r>
  <r>
    <x v="2"/>
    <x v="9"/>
    <x v="0"/>
    <n v="57731.828300000001"/>
    <x v="0"/>
    <x v="0"/>
    <x v="0"/>
    <x v="0"/>
    <x v="0"/>
  </r>
  <r>
    <x v="2"/>
    <x v="10"/>
    <x v="0"/>
    <n v="65938.926900000006"/>
    <x v="0"/>
    <x v="0"/>
    <x v="0"/>
    <x v="0"/>
    <x v="0"/>
  </r>
  <r>
    <x v="2"/>
    <x v="11"/>
    <x v="0"/>
    <n v="71316.961599999995"/>
    <x v="0"/>
    <x v="0"/>
    <x v="0"/>
    <x v="0"/>
    <x v="0"/>
  </r>
  <r>
    <x v="2"/>
    <x v="12"/>
    <x v="0"/>
    <n v="67528.686799999996"/>
    <x v="0"/>
    <x v="0"/>
    <x v="0"/>
    <x v="0"/>
    <x v="0"/>
  </r>
  <r>
    <x v="2"/>
    <x v="13"/>
    <x v="0"/>
    <n v="76238.114799999996"/>
    <x v="0"/>
    <x v="0"/>
    <x v="0"/>
    <x v="0"/>
    <x v="0"/>
  </r>
  <r>
    <x v="2"/>
    <x v="14"/>
    <x v="0"/>
    <n v="92752.495599999995"/>
    <x v="0"/>
    <x v="0"/>
    <x v="0"/>
    <x v="0"/>
    <x v="0"/>
  </r>
  <r>
    <x v="2"/>
    <x v="15"/>
    <x v="0"/>
    <n v="50582.325100000002"/>
    <x v="0"/>
    <x v="0"/>
    <x v="0"/>
    <x v="0"/>
    <x v="0"/>
  </r>
  <r>
    <x v="2"/>
    <x v="16"/>
    <x v="0"/>
    <n v="57836.2333"/>
    <x v="0"/>
    <x v="0"/>
    <x v="0"/>
    <x v="0"/>
    <x v="0"/>
  </r>
  <r>
    <x v="2"/>
    <x v="17"/>
    <x v="0"/>
    <n v="55676.254800000002"/>
    <x v="0"/>
    <x v="0"/>
    <x v="0"/>
    <x v="0"/>
    <x v="0"/>
  </r>
  <r>
    <x v="2"/>
    <x v="18"/>
    <x v="0"/>
    <n v="63941.039400000001"/>
    <x v="0"/>
    <x v="0"/>
    <x v="0"/>
    <x v="0"/>
    <x v="0"/>
  </r>
  <r>
    <x v="2"/>
    <x v="19"/>
    <x v="0"/>
    <n v="69535.956699999995"/>
    <x v="0"/>
    <x v="0"/>
    <x v="0"/>
    <x v="0"/>
    <x v="0"/>
  </r>
  <r>
    <x v="2"/>
    <x v="20"/>
    <x v="0"/>
    <n v="65607.1783"/>
    <x v="0"/>
    <x v="0"/>
    <x v="0"/>
    <x v="0"/>
    <x v="0"/>
  </r>
  <r>
    <x v="2"/>
    <x v="21"/>
    <x v="0"/>
    <n v="73598.559200000003"/>
    <x v="0"/>
    <x v="0"/>
    <x v="0"/>
    <x v="0"/>
    <x v="0"/>
  </r>
  <r>
    <x v="3"/>
    <x v="22"/>
    <x v="1"/>
    <n v="13452.033799999999"/>
    <x v="0"/>
    <x v="0"/>
    <x v="0"/>
    <x v="0"/>
    <x v="0"/>
  </r>
  <r>
    <x v="3"/>
    <x v="0"/>
    <x v="1"/>
    <n v="15979.8914"/>
    <x v="0"/>
    <x v="0"/>
    <x v="0"/>
    <x v="0"/>
    <x v="0"/>
  </r>
  <r>
    <x v="3"/>
    <x v="1"/>
    <x v="1"/>
    <n v="15575.5744"/>
    <x v="0"/>
    <x v="0"/>
    <x v="0"/>
    <x v="0"/>
    <x v="0"/>
  </r>
  <r>
    <x v="3"/>
    <x v="2"/>
    <x v="1"/>
    <n v="18280.513299999999"/>
    <x v="0"/>
    <x v="0"/>
    <x v="0"/>
    <x v="0"/>
    <x v="0"/>
  </r>
  <r>
    <x v="3"/>
    <x v="3"/>
    <x v="1"/>
    <n v="20052.010399999999"/>
    <x v="0"/>
    <x v="0"/>
    <x v="0"/>
    <x v="0"/>
    <x v="0"/>
  </r>
  <r>
    <x v="3"/>
    <x v="4"/>
    <x v="1"/>
    <n v="19045.0815"/>
    <x v="0"/>
    <x v="0"/>
    <x v="0"/>
    <x v="0"/>
    <x v="0"/>
  </r>
  <r>
    <x v="3"/>
    <x v="5"/>
    <x v="1"/>
    <n v="21645.1839"/>
    <x v="0"/>
    <x v="0"/>
    <x v="0"/>
    <x v="0"/>
    <x v="0"/>
  </r>
  <r>
    <x v="3"/>
    <x v="6"/>
    <x v="1"/>
    <n v="24221.727500000001"/>
    <x v="0"/>
    <x v="0"/>
    <x v="0"/>
    <x v="0"/>
    <x v="0"/>
  </r>
  <r>
    <x v="3"/>
    <x v="7"/>
    <x v="1"/>
    <n v="13109.983399999999"/>
    <x v="0"/>
    <x v="0"/>
    <x v="0"/>
    <x v="0"/>
    <x v="0"/>
  </r>
  <r>
    <x v="3"/>
    <x v="8"/>
    <x v="1"/>
    <n v="15369.3071"/>
    <x v="0"/>
    <x v="0"/>
    <x v="0"/>
    <x v="0"/>
    <x v="0"/>
  </r>
  <r>
    <x v="3"/>
    <x v="9"/>
    <x v="1"/>
    <n v="14830.0453"/>
    <x v="0"/>
    <x v="0"/>
    <x v="0"/>
    <x v="0"/>
    <x v="0"/>
  </r>
  <r>
    <x v="3"/>
    <x v="10"/>
    <x v="1"/>
    <n v="17446.502199999999"/>
    <x v="0"/>
    <x v="0"/>
    <x v="0"/>
    <x v="0"/>
    <x v="0"/>
  </r>
  <r>
    <x v="3"/>
    <x v="11"/>
    <x v="1"/>
    <n v="19265.0677"/>
    <x v="0"/>
    <x v="0"/>
    <x v="0"/>
    <x v="0"/>
    <x v="0"/>
  </r>
  <r>
    <x v="3"/>
    <x v="12"/>
    <x v="1"/>
    <n v="18161.5648"/>
    <x v="0"/>
    <x v="0"/>
    <x v="0"/>
    <x v="0"/>
    <x v="0"/>
  </r>
  <r>
    <x v="3"/>
    <x v="13"/>
    <x v="1"/>
    <n v="20947.869500000001"/>
    <x v="0"/>
    <x v="0"/>
    <x v="0"/>
    <x v="0"/>
    <x v="0"/>
  </r>
  <r>
    <x v="3"/>
    <x v="14"/>
    <x v="1"/>
    <n v="25916.542099999999"/>
    <x v="0"/>
    <x v="0"/>
    <x v="0"/>
    <x v="0"/>
    <x v="0"/>
  </r>
  <r>
    <x v="3"/>
    <x v="15"/>
    <x v="1"/>
    <n v="12608.6286"/>
    <x v="0"/>
    <x v="0"/>
    <x v="0"/>
    <x v="0"/>
    <x v="0"/>
  </r>
  <r>
    <x v="3"/>
    <x v="16"/>
    <x v="1"/>
    <n v="14919.002399999999"/>
    <x v="0"/>
    <x v="0"/>
    <x v="0"/>
    <x v="0"/>
    <x v="0"/>
  </r>
  <r>
    <x v="3"/>
    <x v="17"/>
    <x v="1"/>
    <n v="14358.2677"/>
    <x v="0"/>
    <x v="0"/>
    <x v="0"/>
    <x v="0"/>
    <x v="0"/>
  </r>
  <r>
    <x v="3"/>
    <x v="18"/>
    <x v="1"/>
    <n v="17006.3508"/>
    <x v="0"/>
    <x v="0"/>
    <x v="0"/>
    <x v="0"/>
    <x v="0"/>
  </r>
  <r>
    <x v="3"/>
    <x v="19"/>
    <x v="1"/>
    <n v="18901.203799999999"/>
    <x v="0"/>
    <x v="0"/>
    <x v="0"/>
    <x v="0"/>
    <x v="0"/>
  </r>
  <r>
    <x v="3"/>
    <x v="20"/>
    <x v="1"/>
    <n v="17746.8014"/>
    <x v="0"/>
    <x v="0"/>
    <x v="0"/>
    <x v="0"/>
    <x v="0"/>
  </r>
  <r>
    <x v="3"/>
    <x v="21"/>
    <x v="1"/>
    <n v="20303.351900000001"/>
    <x v="0"/>
    <x v="0"/>
    <x v="0"/>
    <x v="0"/>
    <x v="0"/>
  </r>
  <r>
    <x v="4"/>
    <x v="23"/>
    <x v="2"/>
    <n v="8.3900000000000002E-2"/>
    <x v="1"/>
    <x v="1"/>
    <x v="1"/>
    <x v="1"/>
    <x v="1"/>
  </r>
  <r>
    <x v="4"/>
    <x v="24"/>
    <x v="2"/>
    <n v="9.2799999999999994E-2"/>
    <x v="1"/>
    <x v="1"/>
    <x v="1"/>
    <x v="1"/>
    <x v="1"/>
  </r>
  <r>
    <x v="5"/>
    <x v="23"/>
    <x v="2"/>
    <n v="-16788.574700000001"/>
    <x v="1"/>
    <x v="1"/>
    <x v="1"/>
    <x v="1"/>
    <x v="1"/>
  </r>
  <r>
    <x v="5"/>
    <x v="24"/>
    <x v="2"/>
    <n v="-18562.226699999999"/>
    <x v="1"/>
    <x v="1"/>
    <x v="1"/>
    <x v="1"/>
    <x v="1"/>
  </r>
  <r>
    <x v="6"/>
    <x v="23"/>
    <x v="2"/>
    <n v="2.8E-3"/>
    <x v="1"/>
    <x v="1"/>
    <x v="1"/>
    <x v="1"/>
    <x v="1"/>
  </r>
  <r>
    <x v="6"/>
    <x v="24"/>
    <x v="2"/>
    <n v="3.0999999999999999E-3"/>
    <x v="1"/>
    <x v="1"/>
    <x v="1"/>
    <x v="1"/>
    <x v="1"/>
  </r>
  <r>
    <x v="7"/>
    <x v="23"/>
    <x v="3"/>
    <n v="376901.61749999999"/>
    <x v="0"/>
    <x v="0"/>
    <x v="2"/>
    <x v="2"/>
    <x v="2"/>
  </r>
  <r>
    <x v="7"/>
    <x v="23"/>
    <x v="3"/>
    <n v="16613.6106"/>
    <x v="0"/>
    <x v="0"/>
    <x v="3"/>
    <x v="3"/>
    <x v="3"/>
  </r>
  <r>
    <x v="7"/>
    <x v="24"/>
    <x v="3"/>
    <n v="416719.9068"/>
    <x v="0"/>
    <x v="0"/>
    <x v="2"/>
    <x v="2"/>
    <x v="2"/>
  </r>
  <r>
    <x v="7"/>
    <x v="24"/>
    <x v="3"/>
    <n v="18368.778399999999"/>
    <x v="0"/>
    <x v="0"/>
    <x v="3"/>
    <x v="3"/>
    <x v="3"/>
  </r>
  <r>
    <x v="7"/>
    <x v="22"/>
    <x v="3"/>
    <n v="396235.48969999998"/>
    <x v="0"/>
    <x v="0"/>
    <x v="2"/>
    <x v="2"/>
    <x v="2"/>
  </r>
  <r>
    <x v="7"/>
    <x v="22"/>
    <x v="3"/>
    <n v="21485.7984"/>
    <x v="0"/>
    <x v="0"/>
    <x v="3"/>
    <x v="3"/>
    <x v="3"/>
  </r>
  <r>
    <x v="7"/>
    <x v="0"/>
    <x v="3"/>
    <n v="397570.23969999998"/>
    <x v="0"/>
    <x v="0"/>
    <x v="2"/>
    <x v="2"/>
    <x v="2"/>
  </r>
  <r>
    <x v="7"/>
    <x v="0"/>
    <x v="3"/>
    <n v="22168.6276"/>
    <x v="0"/>
    <x v="0"/>
    <x v="3"/>
    <x v="3"/>
    <x v="3"/>
  </r>
  <r>
    <x v="7"/>
    <x v="1"/>
    <x v="3"/>
    <n v="375180.25180000003"/>
    <x v="0"/>
    <x v="0"/>
    <x v="2"/>
    <x v="2"/>
    <x v="2"/>
  </r>
  <r>
    <x v="7"/>
    <x v="1"/>
    <x v="3"/>
    <n v="21418.6502"/>
    <x v="0"/>
    <x v="0"/>
    <x v="3"/>
    <x v="3"/>
    <x v="3"/>
  </r>
  <r>
    <x v="7"/>
    <x v="2"/>
    <x v="3"/>
    <n v="376594.6384"/>
    <x v="0"/>
    <x v="0"/>
    <x v="2"/>
    <x v="2"/>
    <x v="2"/>
  </r>
  <r>
    <x v="7"/>
    <x v="2"/>
    <x v="3"/>
    <n v="22096.114000000001"/>
    <x v="0"/>
    <x v="0"/>
    <x v="3"/>
    <x v="3"/>
    <x v="3"/>
  </r>
  <r>
    <x v="7"/>
    <x v="3"/>
    <x v="3"/>
    <n v="368851.18449999997"/>
    <x v="0"/>
    <x v="0"/>
    <x v="2"/>
    <x v="2"/>
    <x v="2"/>
  </r>
  <r>
    <x v="7"/>
    <x v="3"/>
    <x v="3"/>
    <n v="22055.889299999999"/>
    <x v="0"/>
    <x v="0"/>
    <x v="3"/>
    <x v="3"/>
    <x v="3"/>
  </r>
  <r>
    <x v="7"/>
    <x v="4"/>
    <x v="3"/>
    <n v="355830.62109999999"/>
    <x v="0"/>
    <x v="0"/>
    <x v="2"/>
    <x v="2"/>
    <x v="2"/>
  </r>
  <r>
    <x v="7"/>
    <x v="4"/>
    <x v="3"/>
    <n v="21303.895"/>
    <x v="0"/>
    <x v="0"/>
    <x v="3"/>
    <x v="3"/>
    <x v="3"/>
  </r>
  <r>
    <x v="7"/>
    <x v="5"/>
    <x v="3"/>
    <n v="363454.03759999998"/>
    <x v="0"/>
    <x v="0"/>
    <x v="2"/>
    <x v="2"/>
    <x v="2"/>
  </r>
  <r>
    <x v="7"/>
    <x v="5"/>
    <x v="3"/>
    <n v="21970.781299999999"/>
    <x v="0"/>
    <x v="0"/>
    <x v="3"/>
    <x v="3"/>
    <x v="3"/>
  </r>
  <r>
    <x v="8"/>
    <x v="23"/>
    <x v="3"/>
    <n v="94225.404399999999"/>
    <x v="0"/>
    <x v="0"/>
    <x v="2"/>
    <x v="2"/>
    <x v="2"/>
  </r>
  <r>
    <x v="8"/>
    <x v="23"/>
    <x v="3"/>
    <n v="4153.4026999999996"/>
    <x v="0"/>
    <x v="0"/>
    <x v="3"/>
    <x v="3"/>
    <x v="3"/>
  </r>
  <r>
    <x v="8"/>
    <x v="24"/>
    <x v="3"/>
    <n v="4592.1945999999998"/>
    <x v="0"/>
    <x v="0"/>
    <x v="3"/>
    <x v="3"/>
    <x v="3"/>
  </r>
  <r>
    <x v="8"/>
    <x v="24"/>
    <x v="3"/>
    <n v="104179.9767"/>
    <x v="0"/>
    <x v="0"/>
    <x v="2"/>
    <x v="2"/>
    <x v="2"/>
  </r>
  <r>
    <x v="8"/>
    <x v="22"/>
    <x v="3"/>
    <n v="99058.872399999993"/>
    <x v="0"/>
    <x v="0"/>
    <x v="2"/>
    <x v="2"/>
    <x v="2"/>
  </r>
  <r>
    <x v="8"/>
    <x v="22"/>
    <x v="3"/>
    <n v="5371.4495999999999"/>
    <x v="0"/>
    <x v="0"/>
    <x v="3"/>
    <x v="3"/>
    <x v="3"/>
  </r>
  <r>
    <x v="8"/>
    <x v="0"/>
    <x v="3"/>
    <n v="99392.559899999993"/>
    <x v="0"/>
    <x v="0"/>
    <x v="2"/>
    <x v="2"/>
    <x v="2"/>
  </r>
  <r>
    <x v="8"/>
    <x v="0"/>
    <x v="3"/>
    <n v="5542.1569"/>
    <x v="0"/>
    <x v="0"/>
    <x v="3"/>
    <x v="3"/>
    <x v="3"/>
  </r>
  <r>
    <x v="8"/>
    <x v="1"/>
    <x v="3"/>
    <n v="93795.062999999995"/>
    <x v="0"/>
    <x v="0"/>
    <x v="2"/>
    <x v="2"/>
    <x v="2"/>
  </r>
  <r>
    <x v="8"/>
    <x v="1"/>
    <x v="3"/>
    <n v="5354.6625000000004"/>
    <x v="0"/>
    <x v="0"/>
    <x v="3"/>
    <x v="3"/>
    <x v="3"/>
  </r>
  <r>
    <x v="8"/>
    <x v="2"/>
    <x v="3"/>
    <n v="94148.659599999999"/>
    <x v="0"/>
    <x v="0"/>
    <x v="2"/>
    <x v="2"/>
    <x v="2"/>
  </r>
  <r>
    <x v="8"/>
    <x v="2"/>
    <x v="3"/>
    <n v="5524.0285000000003"/>
    <x v="0"/>
    <x v="0"/>
    <x v="3"/>
    <x v="3"/>
    <x v="3"/>
  </r>
  <r>
    <x v="8"/>
    <x v="3"/>
    <x v="3"/>
    <n v="92212.796100000007"/>
    <x v="0"/>
    <x v="0"/>
    <x v="2"/>
    <x v="2"/>
    <x v="2"/>
  </r>
  <r>
    <x v="8"/>
    <x v="3"/>
    <x v="3"/>
    <n v="5513.9723000000004"/>
    <x v="0"/>
    <x v="0"/>
    <x v="3"/>
    <x v="3"/>
    <x v="3"/>
  </r>
  <r>
    <x v="8"/>
    <x v="4"/>
    <x v="3"/>
    <n v="88957.655299999999"/>
    <x v="0"/>
    <x v="0"/>
    <x v="2"/>
    <x v="2"/>
    <x v="2"/>
  </r>
  <r>
    <x v="8"/>
    <x v="4"/>
    <x v="3"/>
    <n v="5325.9736999999996"/>
    <x v="0"/>
    <x v="0"/>
    <x v="3"/>
    <x v="3"/>
    <x v="3"/>
  </r>
  <r>
    <x v="8"/>
    <x v="5"/>
    <x v="3"/>
    <n v="90863.509399999995"/>
    <x v="0"/>
    <x v="0"/>
    <x v="2"/>
    <x v="2"/>
    <x v="2"/>
  </r>
  <r>
    <x v="8"/>
    <x v="5"/>
    <x v="3"/>
    <n v="5492.6953000000003"/>
    <x v="0"/>
    <x v="0"/>
    <x v="3"/>
    <x v="3"/>
    <x v="3"/>
  </r>
  <r>
    <x v="9"/>
    <x v="23"/>
    <x v="3"/>
    <n v="362911.20850000001"/>
    <x v="0"/>
    <x v="0"/>
    <x v="2"/>
    <x v="2"/>
    <x v="2"/>
  </r>
  <r>
    <x v="9"/>
    <x v="23"/>
    <x v="3"/>
    <n v="14515.049300000001"/>
    <x v="0"/>
    <x v="0"/>
    <x v="3"/>
    <x v="3"/>
    <x v="3"/>
  </r>
  <r>
    <x v="9"/>
    <x v="24"/>
    <x v="3"/>
    <n v="401251.46179999999"/>
    <x v="0"/>
    <x v="0"/>
    <x v="2"/>
    <x v="2"/>
    <x v="2"/>
  </r>
  <r>
    <x v="9"/>
    <x v="24"/>
    <x v="3"/>
    <n v="16048.5116"/>
    <x v="0"/>
    <x v="0"/>
    <x v="3"/>
    <x v="3"/>
    <x v="3"/>
  </r>
  <r>
    <x v="9"/>
    <x v="22"/>
    <x v="3"/>
    <n v="381288.84730000002"/>
    <x v="0"/>
    <x v="0"/>
    <x v="2"/>
    <x v="2"/>
    <x v="2"/>
  </r>
  <r>
    <x v="9"/>
    <x v="22"/>
    <x v="3"/>
    <n v="19243.802100000001"/>
    <x v="0"/>
    <x v="0"/>
    <x v="3"/>
    <x v="3"/>
    <x v="3"/>
  </r>
  <r>
    <x v="9"/>
    <x v="0"/>
    <x v="3"/>
    <n v="382148.5858"/>
    <x v="0"/>
    <x v="0"/>
    <x v="2"/>
    <x v="2"/>
    <x v="2"/>
  </r>
  <r>
    <x v="9"/>
    <x v="0"/>
    <x v="3"/>
    <n v="19855.379499999999"/>
    <x v="0"/>
    <x v="0"/>
    <x v="3"/>
    <x v="3"/>
    <x v="3"/>
  </r>
  <r>
    <x v="9"/>
    <x v="1"/>
    <x v="3"/>
    <n v="360280.32120000001"/>
    <x v="0"/>
    <x v="0"/>
    <x v="2"/>
    <x v="2"/>
    <x v="2"/>
  </r>
  <r>
    <x v="9"/>
    <x v="1"/>
    <x v="3"/>
    <n v="19183.660599999999"/>
    <x v="0"/>
    <x v="0"/>
    <x v="3"/>
    <x v="3"/>
    <x v="3"/>
  </r>
  <r>
    <x v="9"/>
    <x v="2"/>
    <x v="3"/>
    <n v="361223.42869999999"/>
    <x v="0"/>
    <x v="0"/>
    <x v="2"/>
    <x v="2"/>
    <x v="2"/>
  </r>
  <r>
    <x v="9"/>
    <x v="2"/>
    <x v="3"/>
    <n v="19790.432499999999"/>
    <x v="0"/>
    <x v="0"/>
    <x v="3"/>
    <x v="3"/>
    <x v="3"/>
  </r>
  <r>
    <x v="9"/>
    <x v="3"/>
    <x v="3"/>
    <n v="353507.9572"/>
    <x v="0"/>
    <x v="0"/>
    <x v="2"/>
    <x v="2"/>
    <x v="2"/>
  </r>
  <r>
    <x v="9"/>
    <x v="3"/>
    <x v="3"/>
    <n v="19754.405200000001"/>
    <x v="0"/>
    <x v="0"/>
    <x v="3"/>
    <x v="3"/>
    <x v="3"/>
  </r>
  <r>
    <x v="9"/>
    <x v="4"/>
    <x v="3"/>
    <n v="341010.52020000003"/>
    <x v="0"/>
    <x v="0"/>
    <x v="2"/>
    <x v="2"/>
    <x v="2"/>
  </r>
  <r>
    <x v="9"/>
    <x v="4"/>
    <x v="3"/>
    <n v="19080.879799999999"/>
    <x v="0"/>
    <x v="0"/>
    <x v="3"/>
    <x v="3"/>
    <x v="3"/>
  </r>
  <r>
    <x v="9"/>
    <x v="5"/>
    <x v="3"/>
    <n v="348170.01579999999"/>
    <x v="0"/>
    <x v="0"/>
    <x v="2"/>
    <x v="2"/>
    <x v="2"/>
  </r>
  <r>
    <x v="9"/>
    <x v="5"/>
    <x v="3"/>
    <n v="19678.178"/>
    <x v="0"/>
    <x v="0"/>
    <x v="3"/>
    <x v="3"/>
    <x v="3"/>
  </r>
  <r>
    <x v="10"/>
    <x v="23"/>
    <x v="3"/>
    <n v="90727.802100000001"/>
    <x v="0"/>
    <x v="0"/>
    <x v="2"/>
    <x v="2"/>
    <x v="2"/>
  </r>
  <r>
    <x v="10"/>
    <x v="23"/>
    <x v="3"/>
    <n v="3803.6424000000002"/>
    <x v="0"/>
    <x v="0"/>
    <x v="3"/>
    <x v="3"/>
    <x v="3"/>
  </r>
  <r>
    <x v="10"/>
    <x v="24"/>
    <x v="3"/>
    <n v="100312.8655"/>
    <x v="0"/>
    <x v="0"/>
    <x v="2"/>
    <x v="2"/>
    <x v="2"/>
  </r>
  <r>
    <x v="10"/>
    <x v="24"/>
    <x v="3"/>
    <n v="4205.4835000000003"/>
    <x v="0"/>
    <x v="0"/>
    <x v="3"/>
    <x v="3"/>
    <x v="3"/>
  </r>
  <r>
    <x v="10"/>
    <x v="22"/>
    <x v="3"/>
    <n v="95322.211800000005"/>
    <x v="0"/>
    <x v="0"/>
    <x v="2"/>
    <x v="2"/>
    <x v="2"/>
  </r>
  <r>
    <x v="10"/>
    <x v="22"/>
    <x v="3"/>
    <n v="4997.7834999999995"/>
    <x v="0"/>
    <x v="0"/>
    <x v="3"/>
    <x v="3"/>
    <x v="3"/>
  </r>
  <r>
    <x v="10"/>
    <x v="0"/>
    <x v="3"/>
    <n v="95537.146399999998"/>
    <x v="0"/>
    <x v="0"/>
    <x v="2"/>
    <x v="2"/>
    <x v="2"/>
  </r>
  <r>
    <x v="10"/>
    <x v="0"/>
    <x v="3"/>
    <n v="5156.6156000000001"/>
    <x v="0"/>
    <x v="0"/>
    <x v="3"/>
    <x v="3"/>
    <x v="3"/>
  </r>
  <r>
    <x v="10"/>
    <x v="1"/>
    <x v="3"/>
    <n v="90070.080300000001"/>
    <x v="0"/>
    <x v="0"/>
    <x v="2"/>
    <x v="2"/>
    <x v="2"/>
  </r>
  <r>
    <x v="10"/>
    <x v="1"/>
    <x v="3"/>
    <n v="4982.1643000000004"/>
    <x v="0"/>
    <x v="0"/>
    <x v="3"/>
    <x v="3"/>
    <x v="3"/>
  </r>
  <r>
    <x v="10"/>
    <x v="2"/>
    <x v="3"/>
    <n v="90305.857199999999"/>
    <x v="0"/>
    <x v="0"/>
    <x v="2"/>
    <x v="2"/>
    <x v="2"/>
  </r>
  <r>
    <x v="10"/>
    <x v="2"/>
    <x v="3"/>
    <n v="5139.7483000000002"/>
    <x v="0"/>
    <x v="0"/>
    <x v="3"/>
    <x v="3"/>
    <x v="3"/>
  </r>
  <r>
    <x v="10"/>
    <x v="3"/>
    <x v="3"/>
    <n v="88376.989300000001"/>
    <x v="0"/>
    <x v="0"/>
    <x v="2"/>
    <x v="2"/>
    <x v="2"/>
  </r>
  <r>
    <x v="10"/>
    <x v="3"/>
    <x v="3"/>
    <n v="5130.3915999999999"/>
    <x v="0"/>
    <x v="0"/>
    <x v="3"/>
    <x v="3"/>
    <x v="3"/>
  </r>
  <r>
    <x v="10"/>
    <x v="4"/>
    <x v="3"/>
    <n v="85252.630099999995"/>
    <x v="0"/>
    <x v="0"/>
    <x v="2"/>
    <x v="2"/>
    <x v="2"/>
  </r>
  <r>
    <x v="10"/>
    <x v="4"/>
    <x v="3"/>
    <n v="4955.4712"/>
    <x v="0"/>
    <x v="0"/>
    <x v="3"/>
    <x v="3"/>
    <x v="3"/>
  </r>
  <r>
    <x v="10"/>
    <x v="5"/>
    <x v="3"/>
    <n v="87042.504000000001"/>
    <x v="0"/>
    <x v="0"/>
    <x v="2"/>
    <x v="2"/>
    <x v="2"/>
  </r>
  <r>
    <x v="10"/>
    <x v="5"/>
    <x v="3"/>
    <n v="5110.5947999999999"/>
    <x v="0"/>
    <x v="0"/>
    <x v="3"/>
    <x v="3"/>
    <x v="3"/>
  </r>
  <r>
    <x v="11"/>
    <x v="23"/>
    <x v="3"/>
    <n v="392291.0673"/>
    <x v="0"/>
    <x v="0"/>
    <x v="2"/>
    <x v="2"/>
    <x v="2"/>
  </r>
  <r>
    <x v="11"/>
    <x v="24"/>
    <x v="3"/>
    <n v="433735.19620000001"/>
    <x v="0"/>
    <x v="0"/>
    <x v="2"/>
    <x v="2"/>
    <x v="2"/>
  </r>
  <r>
    <x v="12"/>
    <x v="23"/>
    <x v="3"/>
    <n v="788779.25730000006"/>
    <x v="0"/>
    <x v="0"/>
    <x v="2"/>
    <x v="2"/>
    <x v="2"/>
  </r>
  <r>
    <x v="13"/>
    <x v="24"/>
    <x v="3"/>
    <n v="807143.45719999995"/>
    <x v="0"/>
    <x v="0"/>
    <x v="2"/>
    <x v="2"/>
    <x v="2"/>
  </r>
  <r>
    <x v="14"/>
    <x v="23"/>
    <x v="2"/>
    <n v="-973.81740000000002"/>
    <x v="2"/>
    <x v="2"/>
    <x v="1"/>
    <x v="4"/>
    <x v="4"/>
  </r>
  <r>
    <x v="15"/>
    <x v="23"/>
    <x v="3"/>
    <n v="78486.194300000003"/>
    <x v="0"/>
    <x v="0"/>
    <x v="2"/>
    <x v="2"/>
    <x v="2"/>
  </r>
  <r>
    <x v="15"/>
    <x v="23"/>
    <x v="3"/>
    <n v="3803.6424000000002"/>
    <x v="0"/>
    <x v="0"/>
    <x v="3"/>
    <x v="3"/>
    <x v="3"/>
  </r>
  <r>
    <x v="15"/>
    <x v="24"/>
    <x v="3"/>
    <n v="86777.9761"/>
    <x v="0"/>
    <x v="0"/>
    <x v="2"/>
    <x v="2"/>
    <x v="2"/>
  </r>
  <r>
    <x v="15"/>
    <x v="24"/>
    <x v="3"/>
    <n v="4205.4835000000003"/>
    <x v="0"/>
    <x v="0"/>
    <x v="3"/>
    <x v="3"/>
    <x v="3"/>
  </r>
  <r>
    <x v="15"/>
    <x v="22"/>
    <x v="3"/>
    <n v="82243.899699999994"/>
    <x v="0"/>
    <x v="0"/>
    <x v="2"/>
    <x v="2"/>
    <x v="2"/>
  </r>
  <r>
    <x v="15"/>
    <x v="22"/>
    <x v="3"/>
    <n v="4997.7834999999995"/>
    <x v="0"/>
    <x v="0"/>
    <x v="3"/>
    <x v="3"/>
    <x v="3"/>
  </r>
  <r>
    <x v="15"/>
    <x v="0"/>
    <x v="3"/>
    <n v="82043.199200000003"/>
    <x v="0"/>
    <x v="0"/>
    <x v="2"/>
    <x v="2"/>
    <x v="2"/>
  </r>
  <r>
    <x v="15"/>
    <x v="0"/>
    <x v="3"/>
    <n v="5156.6156000000001"/>
    <x v="0"/>
    <x v="0"/>
    <x v="3"/>
    <x v="3"/>
    <x v="3"/>
  </r>
  <r>
    <x v="15"/>
    <x v="1"/>
    <x v="3"/>
    <n v="77032.641099999993"/>
    <x v="0"/>
    <x v="0"/>
    <x v="2"/>
    <x v="2"/>
    <x v="2"/>
  </r>
  <r>
    <x v="15"/>
    <x v="1"/>
    <x v="3"/>
    <n v="4982.1643000000004"/>
    <x v="0"/>
    <x v="0"/>
    <x v="3"/>
    <x v="3"/>
    <x v="3"/>
  </r>
  <r>
    <x v="15"/>
    <x v="2"/>
    <x v="3"/>
    <n v="76856.048699999999"/>
    <x v="0"/>
    <x v="0"/>
    <x v="2"/>
    <x v="2"/>
    <x v="2"/>
  </r>
  <r>
    <x v="15"/>
    <x v="2"/>
    <x v="3"/>
    <n v="5139.7483000000002"/>
    <x v="0"/>
    <x v="0"/>
    <x v="3"/>
    <x v="3"/>
    <x v="3"/>
  </r>
  <r>
    <x v="15"/>
    <x v="3"/>
    <x v="3"/>
    <n v="74951.665399999998"/>
    <x v="0"/>
    <x v="0"/>
    <x v="2"/>
    <x v="2"/>
    <x v="2"/>
  </r>
  <r>
    <x v="15"/>
    <x v="3"/>
    <x v="3"/>
    <n v="5130.3915999999999"/>
    <x v="0"/>
    <x v="0"/>
    <x v="3"/>
    <x v="3"/>
    <x v="3"/>
  </r>
  <r>
    <x v="15"/>
    <x v="4"/>
    <x v="3"/>
    <n v="72285.041800000006"/>
    <x v="0"/>
    <x v="0"/>
    <x v="2"/>
    <x v="2"/>
    <x v="2"/>
  </r>
  <r>
    <x v="15"/>
    <x v="4"/>
    <x v="3"/>
    <n v="4955.4712"/>
    <x v="0"/>
    <x v="0"/>
    <x v="3"/>
    <x v="3"/>
    <x v="3"/>
  </r>
  <r>
    <x v="15"/>
    <x v="5"/>
    <x v="3"/>
    <n v="73668.984899999996"/>
    <x v="0"/>
    <x v="0"/>
    <x v="2"/>
    <x v="2"/>
    <x v="2"/>
  </r>
  <r>
    <x v="15"/>
    <x v="5"/>
    <x v="3"/>
    <n v="5110.5947999999999"/>
    <x v="0"/>
    <x v="0"/>
    <x v="3"/>
    <x v="3"/>
    <x v="3"/>
  </r>
  <r>
    <x v="16"/>
    <x v="23"/>
    <x v="3"/>
    <n v="313944.77710000001"/>
    <x v="0"/>
    <x v="0"/>
    <x v="2"/>
    <x v="2"/>
    <x v="2"/>
  </r>
  <r>
    <x v="16"/>
    <x v="23"/>
    <x v="3"/>
    <n v="14515.049300000001"/>
    <x v="0"/>
    <x v="0"/>
    <x v="3"/>
    <x v="3"/>
    <x v="3"/>
  </r>
  <r>
    <x v="16"/>
    <x v="24"/>
    <x v="3"/>
    <n v="347111.9045"/>
    <x v="0"/>
    <x v="0"/>
    <x v="2"/>
    <x v="2"/>
    <x v="2"/>
  </r>
  <r>
    <x v="16"/>
    <x v="24"/>
    <x v="3"/>
    <n v="16048.5116"/>
    <x v="0"/>
    <x v="0"/>
    <x v="3"/>
    <x v="3"/>
    <x v="3"/>
  </r>
  <r>
    <x v="16"/>
    <x v="22"/>
    <x v="3"/>
    <n v="328975.59889999998"/>
    <x v="0"/>
    <x v="0"/>
    <x v="2"/>
    <x v="2"/>
    <x v="2"/>
  </r>
  <r>
    <x v="16"/>
    <x v="22"/>
    <x v="3"/>
    <n v="19243.802100000001"/>
    <x v="0"/>
    <x v="0"/>
    <x v="3"/>
    <x v="3"/>
    <x v="3"/>
  </r>
  <r>
    <x v="16"/>
    <x v="0"/>
    <x v="3"/>
    <n v="328172.79680000001"/>
    <x v="0"/>
    <x v="0"/>
    <x v="2"/>
    <x v="2"/>
    <x v="2"/>
  </r>
  <r>
    <x v="16"/>
    <x v="0"/>
    <x v="3"/>
    <n v="19855.379499999999"/>
    <x v="0"/>
    <x v="0"/>
    <x v="3"/>
    <x v="3"/>
    <x v="3"/>
  </r>
  <r>
    <x v="16"/>
    <x v="1"/>
    <x v="3"/>
    <n v="308130.56420000002"/>
    <x v="0"/>
    <x v="0"/>
    <x v="2"/>
    <x v="2"/>
    <x v="2"/>
  </r>
  <r>
    <x v="16"/>
    <x v="1"/>
    <x v="3"/>
    <n v="19183.660599999999"/>
    <x v="0"/>
    <x v="0"/>
    <x v="3"/>
    <x v="3"/>
    <x v="3"/>
  </r>
  <r>
    <x v="16"/>
    <x v="2"/>
    <x v="3"/>
    <n v="307424.19459999999"/>
    <x v="0"/>
    <x v="0"/>
    <x v="2"/>
    <x v="2"/>
    <x v="2"/>
  </r>
  <r>
    <x v="16"/>
    <x v="2"/>
    <x v="3"/>
    <n v="19790.432499999999"/>
    <x v="0"/>
    <x v="0"/>
    <x v="3"/>
    <x v="3"/>
    <x v="3"/>
  </r>
  <r>
    <x v="16"/>
    <x v="3"/>
    <x v="3"/>
    <n v="299806.66159999999"/>
    <x v="0"/>
    <x v="0"/>
    <x v="2"/>
    <x v="2"/>
    <x v="2"/>
  </r>
  <r>
    <x v="16"/>
    <x v="3"/>
    <x v="3"/>
    <n v="19754.405200000001"/>
    <x v="0"/>
    <x v="0"/>
    <x v="3"/>
    <x v="3"/>
    <x v="3"/>
  </r>
  <r>
    <x v="16"/>
    <x v="4"/>
    <x v="3"/>
    <n v="289140.16729999997"/>
    <x v="0"/>
    <x v="0"/>
    <x v="2"/>
    <x v="2"/>
    <x v="2"/>
  </r>
  <r>
    <x v="16"/>
    <x v="4"/>
    <x v="3"/>
    <n v="19080.879799999999"/>
    <x v="0"/>
    <x v="0"/>
    <x v="3"/>
    <x v="3"/>
    <x v="3"/>
  </r>
  <r>
    <x v="16"/>
    <x v="5"/>
    <x v="3"/>
    <n v="294675.93969999999"/>
    <x v="0"/>
    <x v="0"/>
    <x v="2"/>
    <x v="2"/>
    <x v="2"/>
  </r>
  <r>
    <x v="16"/>
    <x v="5"/>
    <x v="3"/>
    <n v="19678.178"/>
    <x v="0"/>
    <x v="0"/>
    <x v="3"/>
    <x v="3"/>
    <x v="3"/>
  </r>
  <r>
    <x v="17"/>
    <x v="23"/>
    <x v="3"/>
    <n v="611101.06350000005"/>
    <x v="0"/>
    <x v="0"/>
    <x v="2"/>
    <x v="2"/>
    <x v="2"/>
  </r>
  <r>
    <x v="17"/>
    <x v="23"/>
    <x v="3"/>
    <n v="30429.139500000001"/>
    <x v="0"/>
    <x v="0"/>
    <x v="3"/>
    <x v="3"/>
    <x v="3"/>
  </r>
  <r>
    <x v="17"/>
    <x v="24"/>
    <x v="3"/>
    <n v="675661.67509999999"/>
    <x v="0"/>
    <x v="0"/>
    <x v="2"/>
    <x v="2"/>
    <x v="2"/>
  </r>
  <r>
    <x v="17"/>
    <x v="24"/>
    <x v="3"/>
    <n v="33643.8678"/>
    <x v="0"/>
    <x v="0"/>
    <x v="3"/>
    <x v="3"/>
    <x v="3"/>
  </r>
  <r>
    <x v="17"/>
    <x v="22"/>
    <x v="3"/>
    <n v="640015.22699999996"/>
    <x v="0"/>
    <x v="0"/>
    <x v="2"/>
    <x v="2"/>
    <x v="2"/>
  </r>
  <r>
    <x v="17"/>
    <x v="22"/>
    <x v="3"/>
    <n v="39982.268400000001"/>
    <x v="0"/>
    <x v="0"/>
    <x v="3"/>
    <x v="3"/>
    <x v="3"/>
  </r>
  <r>
    <x v="17"/>
    <x v="0"/>
    <x v="3"/>
    <n v="637839.60880000005"/>
    <x v="0"/>
    <x v="0"/>
    <x v="2"/>
    <x v="2"/>
    <x v="2"/>
  </r>
  <r>
    <x v="17"/>
    <x v="0"/>
    <x v="3"/>
    <n v="41252.924400000004"/>
    <x v="0"/>
    <x v="0"/>
    <x v="3"/>
    <x v="3"/>
    <x v="3"/>
  </r>
  <r>
    <x v="17"/>
    <x v="1"/>
    <x v="3"/>
    <n v="598381.21180000005"/>
    <x v="0"/>
    <x v="0"/>
    <x v="2"/>
    <x v="2"/>
    <x v="2"/>
  </r>
  <r>
    <x v="17"/>
    <x v="1"/>
    <x v="3"/>
    <n v="39857.314299999998"/>
    <x v="0"/>
    <x v="0"/>
    <x v="3"/>
    <x v="3"/>
    <x v="3"/>
  </r>
  <r>
    <x v="17"/>
    <x v="2"/>
    <x v="3"/>
    <n v="596402.93759999995"/>
    <x v="0"/>
    <x v="0"/>
    <x v="2"/>
    <x v="2"/>
    <x v="2"/>
  </r>
  <r>
    <x v="17"/>
    <x v="2"/>
    <x v="3"/>
    <n v="41117.985999999997"/>
    <x v="0"/>
    <x v="0"/>
    <x v="3"/>
    <x v="3"/>
    <x v="3"/>
  </r>
  <r>
    <x v="17"/>
    <x v="3"/>
    <x v="3"/>
    <n v="581201.45050000004"/>
    <x v="0"/>
    <x v="0"/>
    <x v="2"/>
    <x v="2"/>
    <x v="2"/>
  </r>
  <r>
    <x v="17"/>
    <x v="3"/>
    <x v="3"/>
    <n v="41043.133099999999"/>
    <x v="0"/>
    <x v="0"/>
    <x v="3"/>
    <x v="3"/>
    <x v="3"/>
  </r>
  <r>
    <x v="17"/>
    <x v="4"/>
    <x v="3"/>
    <n v="560496.21360000002"/>
    <x v="0"/>
    <x v="0"/>
    <x v="2"/>
    <x v="2"/>
    <x v="2"/>
  </r>
  <r>
    <x v="17"/>
    <x v="4"/>
    <x v="3"/>
    <n v="39643.769699999997"/>
    <x v="0"/>
    <x v="0"/>
    <x v="3"/>
    <x v="3"/>
    <x v="3"/>
  </r>
  <r>
    <x v="17"/>
    <x v="5"/>
    <x v="3"/>
    <n v="571011.05319999997"/>
    <x v="0"/>
    <x v="0"/>
    <x v="2"/>
    <x v="2"/>
    <x v="2"/>
  </r>
  <r>
    <x v="17"/>
    <x v="5"/>
    <x v="3"/>
    <n v="40884.758199999997"/>
    <x v="0"/>
    <x v="0"/>
    <x v="3"/>
    <x v="3"/>
    <x v="3"/>
  </r>
  <r>
    <x v="18"/>
    <x v="23"/>
    <x v="3"/>
    <n v="152775.2659"/>
    <x v="0"/>
    <x v="0"/>
    <x v="2"/>
    <x v="2"/>
    <x v="2"/>
  </r>
  <r>
    <x v="18"/>
    <x v="24"/>
    <x v="3"/>
    <n v="168915.41880000001"/>
    <x v="0"/>
    <x v="0"/>
    <x v="2"/>
    <x v="2"/>
    <x v="2"/>
  </r>
  <r>
    <x v="18"/>
    <x v="22"/>
    <x v="3"/>
    <n v="160003.80669999999"/>
    <x v="0"/>
    <x v="0"/>
    <x v="2"/>
    <x v="2"/>
    <x v="2"/>
  </r>
  <r>
    <x v="18"/>
    <x v="0"/>
    <x v="3"/>
    <n v="159459.90220000001"/>
    <x v="0"/>
    <x v="0"/>
    <x v="2"/>
    <x v="2"/>
    <x v="2"/>
  </r>
  <r>
    <x v="18"/>
    <x v="1"/>
    <x v="3"/>
    <n v="149595.30290000001"/>
    <x v="0"/>
    <x v="0"/>
    <x v="2"/>
    <x v="2"/>
    <x v="2"/>
  </r>
  <r>
    <x v="18"/>
    <x v="2"/>
    <x v="3"/>
    <n v="149100.73439999999"/>
    <x v="0"/>
    <x v="0"/>
    <x v="2"/>
    <x v="2"/>
    <x v="2"/>
  </r>
  <r>
    <x v="18"/>
    <x v="3"/>
    <x v="3"/>
    <n v="145300.36259999999"/>
    <x v="0"/>
    <x v="0"/>
    <x v="2"/>
    <x v="2"/>
    <x v="2"/>
  </r>
  <r>
    <x v="18"/>
    <x v="4"/>
    <x v="3"/>
    <n v="140124.0534"/>
    <x v="0"/>
    <x v="0"/>
    <x v="2"/>
    <x v="2"/>
    <x v="2"/>
  </r>
  <r>
    <x v="18"/>
    <x v="5"/>
    <x v="3"/>
    <n v="142752.76329999999"/>
    <x v="0"/>
    <x v="0"/>
    <x v="2"/>
    <x v="2"/>
    <x v="2"/>
  </r>
  <r>
    <x v="19"/>
    <x v="23"/>
    <x v="3"/>
    <n v="683851.19010000001"/>
    <x v="0"/>
    <x v="0"/>
    <x v="2"/>
    <x v="2"/>
    <x v="2"/>
  </r>
  <r>
    <x v="19"/>
    <x v="24"/>
    <x v="3"/>
    <n v="756097.58889999997"/>
    <x v="0"/>
    <x v="0"/>
    <x v="2"/>
    <x v="2"/>
    <x v="2"/>
  </r>
  <r>
    <x v="20"/>
    <x v="23"/>
    <x v="3"/>
    <n v="341925.59509999998"/>
    <x v="0"/>
    <x v="0"/>
    <x v="2"/>
    <x v="2"/>
    <x v="2"/>
  </r>
  <r>
    <x v="20"/>
    <x v="23"/>
    <x v="3"/>
    <n v="14515.049300000001"/>
    <x v="0"/>
    <x v="0"/>
    <x v="3"/>
    <x v="3"/>
    <x v="3"/>
  </r>
  <r>
    <x v="20"/>
    <x v="24"/>
    <x v="3"/>
    <n v="378048.79440000001"/>
    <x v="0"/>
    <x v="0"/>
    <x v="2"/>
    <x v="2"/>
    <x v="2"/>
  </r>
  <r>
    <x v="20"/>
    <x v="24"/>
    <x v="3"/>
    <n v="16048.5116"/>
    <x v="0"/>
    <x v="0"/>
    <x v="3"/>
    <x v="3"/>
    <x v="3"/>
  </r>
  <r>
    <x v="21"/>
    <x v="22"/>
    <x v="3"/>
    <n v="19243.802100000001"/>
    <x v="0"/>
    <x v="0"/>
    <x v="3"/>
    <x v="3"/>
    <x v="3"/>
  </r>
  <r>
    <x v="21"/>
    <x v="0"/>
    <x v="3"/>
    <n v="19855.379499999999"/>
    <x v="0"/>
    <x v="0"/>
    <x v="3"/>
    <x v="3"/>
    <x v="3"/>
  </r>
  <r>
    <x v="21"/>
    <x v="1"/>
    <x v="3"/>
    <n v="19183.660599999999"/>
    <x v="0"/>
    <x v="0"/>
    <x v="3"/>
    <x v="3"/>
    <x v="3"/>
  </r>
  <r>
    <x v="21"/>
    <x v="2"/>
    <x v="3"/>
    <n v="19790.432499999999"/>
    <x v="0"/>
    <x v="0"/>
    <x v="3"/>
    <x v="3"/>
    <x v="3"/>
  </r>
  <r>
    <x v="21"/>
    <x v="3"/>
    <x v="3"/>
    <n v="19754.405200000001"/>
    <x v="0"/>
    <x v="0"/>
    <x v="3"/>
    <x v="3"/>
    <x v="3"/>
  </r>
  <r>
    <x v="21"/>
    <x v="4"/>
    <x v="3"/>
    <n v="19080.879799999999"/>
    <x v="0"/>
    <x v="0"/>
    <x v="3"/>
    <x v="3"/>
    <x v="3"/>
  </r>
  <r>
    <x v="21"/>
    <x v="5"/>
    <x v="3"/>
    <n v="19678.178"/>
    <x v="0"/>
    <x v="0"/>
    <x v="3"/>
    <x v="3"/>
    <x v="3"/>
  </r>
  <r>
    <x v="22"/>
    <x v="23"/>
    <x v="3"/>
    <n v="601307.77720000001"/>
    <x v="0"/>
    <x v="0"/>
    <x v="2"/>
    <x v="2"/>
    <x v="2"/>
  </r>
  <r>
    <x v="22"/>
    <x v="23"/>
    <x v="3"/>
    <n v="29030.098600000001"/>
    <x v="0"/>
    <x v="0"/>
    <x v="3"/>
    <x v="3"/>
    <x v="3"/>
  </r>
  <r>
    <x v="22"/>
    <x v="24"/>
    <x v="3"/>
    <n v="664833.76370000001"/>
    <x v="0"/>
    <x v="0"/>
    <x v="2"/>
    <x v="2"/>
    <x v="2"/>
  </r>
  <r>
    <x v="22"/>
    <x v="24"/>
    <x v="3"/>
    <n v="32097.023300000001"/>
    <x v="0"/>
    <x v="0"/>
    <x v="3"/>
    <x v="3"/>
    <x v="3"/>
  </r>
  <r>
    <x v="23"/>
    <x v="23"/>
    <x v="3"/>
    <n v="150326.9443"/>
    <x v="0"/>
    <x v="0"/>
    <x v="2"/>
    <x v="2"/>
    <x v="2"/>
  </r>
  <r>
    <x v="23"/>
    <x v="23"/>
    <x v="3"/>
    <n v="7257.5245999999997"/>
    <x v="0"/>
    <x v="0"/>
    <x v="3"/>
    <x v="3"/>
    <x v="3"/>
  </r>
  <r>
    <x v="23"/>
    <x v="24"/>
    <x v="3"/>
    <n v="166208.44089999999"/>
    <x v="0"/>
    <x v="0"/>
    <x v="2"/>
    <x v="2"/>
    <x v="2"/>
  </r>
  <r>
    <x v="23"/>
    <x v="24"/>
    <x v="3"/>
    <n v="8024.2557999999999"/>
    <x v="0"/>
    <x v="0"/>
    <x v="3"/>
    <x v="3"/>
    <x v="3"/>
  </r>
  <r>
    <x v="24"/>
    <x v="23"/>
    <x v="3"/>
    <n v="584519.28650000005"/>
    <x v="0"/>
    <x v="0"/>
    <x v="2"/>
    <x v="2"/>
    <x v="2"/>
  </r>
  <r>
    <x v="24"/>
    <x v="24"/>
    <x v="3"/>
    <n v="646271.6298"/>
    <x v="0"/>
    <x v="0"/>
    <x v="2"/>
    <x v="2"/>
    <x v="2"/>
  </r>
  <r>
    <x v="25"/>
    <x v="23"/>
    <x v="3"/>
    <n v="73064.910799999998"/>
    <x v="0"/>
    <x v="0"/>
    <x v="2"/>
    <x v="2"/>
    <x v="2"/>
  </r>
  <r>
    <x v="25"/>
    <x v="24"/>
    <x v="3"/>
    <n v="80783.953699999998"/>
    <x v="0"/>
    <x v="0"/>
    <x v="2"/>
    <x v="2"/>
    <x v="2"/>
  </r>
  <r>
    <x v="26"/>
    <x v="23"/>
    <x v="3"/>
    <n v="689447.35369999998"/>
    <x v="0"/>
    <x v="0"/>
    <x v="2"/>
    <x v="2"/>
    <x v="2"/>
  </r>
  <r>
    <x v="26"/>
    <x v="24"/>
    <x v="3"/>
    <n v="762284.96680000005"/>
    <x v="0"/>
    <x v="0"/>
    <x v="2"/>
    <x v="2"/>
    <x v="2"/>
  </r>
  <r>
    <x v="27"/>
    <x v="23"/>
    <x v="3"/>
    <n v="172361.83840000001"/>
    <x v="0"/>
    <x v="0"/>
    <x v="2"/>
    <x v="2"/>
    <x v="2"/>
  </r>
  <r>
    <x v="27"/>
    <x v="24"/>
    <x v="3"/>
    <n v="190571.24170000001"/>
    <x v="0"/>
    <x v="0"/>
    <x v="2"/>
    <x v="2"/>
    <x v="2"/>
  </r>
  <r>
    <x v="28"/>
    <x v="23"/>
    <x v="3"/>
    <n v="146479.58180000001"/>
    <x v="0"/>
    <x v="0"/>
    <x v="2"/>
    <x v="2"/>
    <x v="2"/>
  </r>
  <r>
    <x v="28"/>
    <x v="23"/>
    <x v="3"/>
    <n v="7257.5245999999997"/>
    <x v="0"/>
    <x v="0"/>
    <x v="3"/>
    <x v="3"/>
    <x v="3"/>
  </r>
  <r>
    <x v="28"/>
    <x v="24"/>
    <x v="3"/>
    <n v="161954.61859999999"/>
    <x v="0"/>
    <x v="0"/>
    <x v="2"/>
    <x v="2"/>
    <x v="2"/>
  </r>
  <r>
    <x v="28"/>
    <x v="24"/>
    <x v="3"/>
    <n v="8024.2557999999999"/>
    <x v="0"/>
    <x v="0"/>
    <x v="3"/>
    <x v="3"/>
    <x v="3"/>
  </r>
  <r>
    <x v="29"/>
    <x v="23"/>
    <x v="3"/>
    <n v="288762.04100000003"/>
    <x v="0"/>
    <x v="0"/>
    <x v="2"/>
    <x v="2"/>
    <x v="2"/>
  </r>
  <r>
    <x v="29"/>
    <x v="24"/>
    <x v="3"/>
    <n v="319268.70360000001"/>
    <x v="0"/>
    <x v="0"/>
    <x v="2"/>
    <x v="2"/>
    <x v="2"/>
  </r>
  <r>
    <x v="30"/>
    <x v="23"/>
    <x v="4"/>
    <n v="245391.7732"/>
    <x v="0"/>
    <x v="0"/>
    <x v="2"/>
    <x v="2"/>
    <x v="2"/>
  </r>
  <r>
    <x v="30"/>
    <x v="24"/>
    <x v="4"/>
    <n v="271316.52429999999"/>
    <x v="0"/>
    <x v="0"/>
    <x v="2"/>
    <x v="2"/>
    <x v="2"/>
  </r>
  <r>
    <x v="31"/>
    <x v="23"/>
    <x v="4"/>
    <n v="61697.703500000003"/>
    <x v="0"/>
    <x v="0"/>
    <x v="2"/>
    <x v="2"/>
    <x v="2"/>
  </r>
  <r>
    <x v="31"/>
    <x v="24"/>
    <x v="4"/>
    <n v="68215.842199999999"/>
    <x v="0"/>
    <x v="0"/>
    <x v="2"/>
    <x v="2"/>
    <x v="2"/>
  </r>
  <r>
    <x v="32"/>
    <x v="23"/>
    <x v="4"/>
    <n v="61697.703500000003"/>
    <x v="0"/>
    <x v="0"/>
    <x v="2"/>
    <x v="2"/>
    <x v="2"/>
  </r>
  <r>
    <x v="32"/>
    <x v="24"/>
    <x v="4"/>
    <n v="68215.842199999999"/>
    <x v="0"/>
    <x v="0"/>
    <x v="2"/>
    <x v="2"/>
    <x v="2"/>
  </r>
  <r>
    <x v="33"/>
    <x v="23"/>
    <x v="4"/>
    <n v="489384.50550000003"/>
    <x v="0"/>
    <x v="0"/>
    <x v="2"/>
    <x v="2"/>
    <x v="2"/>
  </r>
  <r>
    <x v="33"/>
    <x v="24"/>
    <x v="4"/>
    <n v="541086.20409999997"/>
    <x v="0"/>
    <x v="0"/>
    <x v="2"/>
    <x v="2"/>
    <x v="2"/>
  </r>
  <r>
    <x v="34"/>
    <x v="23"/>
    <x v="4"/>
    <n v="30429.139500000001"/>
    <x v="0"/>
    <x v="0"/>
    <x v="3"/>
    <x v="3"/>
    <x v="3"/>
  </r>
  <r>
    <x v="34"/>
    <x v="24"/>
    <x v="4"/>
    <n v="33643.8678"/>
    <x v="0"/>
    <x v="0"/>
    <x v="3"/>
    <x v="3"/>
    <x v="3"/>
  </r>
  <r>
    <x v="35"/>
    <x v="23"/>
    <x v="4"/>
    <n v="3803.6424000000002"/>
    <x v="0"/>
    <x v="0"/>
    <x v="3"/>
    <x v="3"/>
    <x v="3"/>
  </r>
  <r>
    <x v="35"/>
    <x v="24"/>
    <x v="4"/>
    <n v="4205.4835000000003"/>
    <x v="0"/>
    <x v="0"/>
    <x v="3"/>
    <x v="3"/>
    <x v="3"/>
  </r>
  <r>
    <x v="36"/>
    <x v="23"/>
    <x v="4"/>
    <n v="25532.4964"/>
    <x v="0"/>
    <x v="0"/>
    <x v="3"/>
    <x v="3"/>
    <x v="3"/>
  </r>
  <r>
    <x v="36"/>
    <x v="24"/>
    <x v="4"/>
    <n v="28229.912"/>
    <x v="0"/>
    <x v="0"/>
    <x v="3"/>
    <x v="3"/>
    <x v="3"/>
  </r>
  <r>
    <x v="37"/>
    <x v="23"/>
    <x v="4"/>
    <n v="3191.5619999999999"/>
    <x v="0"/>
    <x v="0"/>
    <x v="3"/>
    <x v="3"/>
    <x v="3"/>
  </r>
  <r>
    <x v="37"/>
    <x v="24"/>
    <x v="4"/>
    <n v="3528.739"/>
    <x v="0"/>
    <x v="0"/>
    <x v="3"/>
    <x v="3"/>
    <x v="3"/>
  </r>
  <r>
    <x v="38"/>
    <x v="23"/>
    <x v="4"/>
    <n v="185233.0147"/>
    <x v="0"/>
    <x v="0"/>
    <x v="2"/>
    <x v="2"/>
    <x v="2"/>
  </r>
  <r>
    <x v="38"/>
    <x v="23"/>
    <x v="4"/>
    <n v="14515.049300000001"/>
    <x v="0"/>
    <x v="0"/>
    <x v="3"/>
    <x v="3"/>
    <x v="3"/>
  </r>
  <r>
    <x v="38"/>
    <x v="24"/>
    <x v="4"/>
    <n v="204802.21109999999"/>
    <x v="0"/>
    <x v="0"/>
    <x v="2"/>
    <x v="2"/>
    <x v="2"/>
  </r>
  <r>
    <x v="38"/>
    <x v="24"/>
    <x v="4"/>
    <n v="16048.5116"/>
    <x v="0"/>
    <x v="0"/>
    <x v="3"/>
    <x v="3"/>
    <x v="3"/>
  </r>
  <r>
    <x v="39"/>
    <x v="23"/>
    <x v="4"/>
    <n v="46308.253700000001"/>
    <x v="0"/>
    <x v="0"/>
    <x v="2"/>
    <x v="2"/>
    <x v="2"/>
  </r>
  <r>
    <x v="39"/>
    <x v="24"/>
    <x v="4"/>
    <n v="51200.552799999998"/>
    <x v="0"/>
    <x v="0"/>
    <x v="2"/>
    <x v="2"/>
    <x v="2"/>
  </r>
  <r>
    <x v="40"/>
    <x v="23"/>
    <x v="4"/>
    <n v="30429.139500000001"/>
    <x v="0"/>
    <x v="0"/>
    <x v="3"/>
    <x v="3"/>
    <x v="3"/>
  </r>
  <r>
    <x v="40"/>
    <x v="24"/>
    <x v="4"/>
    <n v="33643.8678"/>
    <x v="0"/>
    <x v="0"/>
    <x v="3"/>
    <x v="3"/>
    <x v="3"/>
  </r>
  <r>
    <x v="41"/>
    <x v="23"/>
    <x v="4"/>
    <n v="7607.2848999999997"/>
    <x v="0"/>
    <x v="0"/>
    <x v="3"/>
    <x v="3"/>
    <x v="3"/>
  </r>
  <r>
    <x v="41"/>
    <x v="24"/>
    <x v="4"/>
    <n v="8410.9668999999994"/>
    <x v="0"/>
    <x v="0"/>
    <x v="3"/>
    <x v="3"/>
    <x v="3"/>
  </r>
  <r>
    <x v="42"/>
    <x v="23"/>
    <x v="2"/>
    <n v="-8.6800000000000002E-2"/>
    <x v="1"/>
    <x v="1"/>
    <x v="1"/>
    <x v="1"/>
    <x v="1"/>
  </r>
  <r>
    <x v="42"/>
    <x v="24"/>
    <x v="2"/>
    <n v="-9.5899999999999999E-2"/>
    <x v="1"/>
    <x v="1"/>
    <x v="1"/>
    <x v="1"/>
    <x v="1"/>
  </r>
  <r>
    <x v="43"/>
    <x v="23"/>
    <x v="2"/>
    <n v="16788.574700000001"/>
    <x v="1"/>
    <x v="1"/>
    <x v="1"/>
    <x v="1"/>
    <x v="1"/>
  </r>
  <r>
    <x v="43"/>
    <x v="24"/>
    <x v="2"/>
    <n v="18562.226699999999"/>
    <x v="1"/>
    <x v="1"/>
    <x v="1"/>
    <x v="1"/>
    <x v="1"/>
  </r>
  <r>
    <x v="44"/>
    <x v="23"/>
    <x v="2"/>
    <n v="-277.37130000000002"/>
    <x v="2"/>
    <x v="2"/>
    <x v="1"/>
    <x v="4"/>
    <x v="4"/>
  </r>
  <r>
    <x v="45"/>
    <x v="23"/>
    <x v="2"/>
    <n v="-60.4786"/>
    <x v="2"/>
    <x v="2"/>
    <x v="1"/>
    <x v="4"/>
    <x v="4"/>
  </r>
  <r>
    <x v="46"/>
    <x v="23"/>
    <x v="2"/>
    <n v="-240.29650000000001"/>
    <x v="2"/>
    <x v="2"/>
    <x v="1"/>
    <x v="4"/>
    <x v="4"/>
  </r>
  <r>
    <x v="47"/>
    <x v="23"/>
    <x v="2"/>
    <n v="-117.5598"/>
    <x v="2"/>
    <x v="2"/>
    <x v="1"/>
    <x v="4"/>
    <x v="4"/>
  </r>
  <r>
    <x v="48"/>
    <x v="23"/>
    <x v="2"/>
    <n v="-31.538499999999999"/>
    <x v="2"/>
    <x v="2"/>
    <x v="1"/>
    <x v="4"/>
    <x v="4"/>
  </r>
  <r>
    <x v="49"/>
    <x v="23"/>
    <x v="3"/>
    <n v="55751.779699999999"/>
    <x v="0"/>
    <x v="0"/>
    <x v="2"/>
    <x v="2"/>
    <x v="2"/>
  </r>
  <r>
    <x v="49"/>
    <x v="24"/>
    <x v="3"/>
    <n v="61641.753100000002"/>
    <x v="0"/>
    <x v="0"/>
    <x v="2"/>
    <x v="2"/>
    <x v="2"/>
  </r>
  <r>
    <x v="49"/>
    <x v="22"/>
    <x v="3"/>
    <n v="202676.47080000001"/>
    <x v="0"/>
    <x v="0"/>
    <x v="2"/>
    <x v="2"/>
    <x v="2"/>
  </r>
  <r>
    <x v="50"/>
    <x v="23"/>
    <x v="3"/>
    <n v="52254.177499999998"/>
    <x v="0"/>
    <x v="0"/>
    <x v="2"/>
    <x v="2"/>
    <x v="2"/>
  </r>
  <r>
    <x v="50"/>
    <x v="24"/>
    <x v="3"/>
    <n v="57774.641900000002"/>
    <x v="0"/>
    <x v="0"/>
    <x v="2"/>
    <x v="2"/>
    <x v="2"/>
  </r>
  <r>
    <x v="50"/>
    <x v="22"/>
    <x v="3"/>
    <n v="182498.50349999999"/>
    <x v="0"/>
    <x v="0"/>
    <x v="2"/>
    <x v="2"/>
    <x v="2"/>
  </r>
  <r>
    <x v="51"/>
    <x v="23"/>
    <x v="3"/>
    <n v="207617.66899999999"/>
    <x v="0"/>
    <x v="0"/>
    <x v="2"/>
    <x v="2"/>
    <x v="2"/>
  </r>
  <r>
    <x v="51"/>
    <x v="24"/>
    <x v="3"/>
    <n v="229551.723"/>
    <x v="0"/>
    <x v="0"/>
    <x v="2"/>
    <x v="2"/>
    <x v="2"/>
  </r>
  <r>
    <x v="51"/>
    <x v="22"/>
    <x v="3"/>
    <n v="364997.00709999999"/>
    <x v="0"/>
    <x v="0"/>
    <x v="2"/>
    <x v="2"/>
    <x v="2"/>
  </r>
  <r>
    <x v="52"/>
    <x v="23"/>
    <x v="3"/>
    <n v="14515.049300000001"/>
    <x v="0"/>
    <x v="0"/>
    <x v="3"/>
    <x v="3"/>
    <x v="3"/>
  </r>
  <r>
    <x v="52"/>
    <x v="24"/>
    <x v="3"/>
    <n v="16048.5116"/>
    <x v="0"/>
    <x v="0"/>
    <x v="3"/>
    <x v="3"/>
    <x v="3"/>
  </r>
  <r>
    <x v="53"/>
    <x v="23"/>
    <x v="3"/>
    <n v="221608.07800000001"/>
    <x v="0"/>
    <x v="0"/>
    <x v="2"/>
    <x v="2"/>
    <x v="2"/>
  </r>
  <r>
    <x v="53"/>
    <x v="24"/>
    <x v="3"/>
    <n v="245020.1679"/>
    <x v="0"/>
    <x v="0"/>
    <x v="2"/>
    <x v="2"/>
    <x v="2"/>
  </r>
  <r>
    <x v="53"/>
    <x v="22"/>
    <x v="3"/>
    <n v="405352.94150000002"/>
    <x v="0"/>
    <x v="0"/>
    <x v="2"/>
    <x v="2"/>
    <x v="2"/>
  </r>
  <r>
    <x v="54"/>
    <x v="23"/>
    <x v="3"/>
    <n v="196425.34179999999"/>
    <x v="0"/>
    <x v="0"/>
    <x v="2"/>
    <x v="2"/>
    <x v="2"/>
  </r>
  <r>
    <x v="54"/>
    <x v="24"/>
    <x v="3"/>
    <n v="217176.967"/>
    <x v="0"/>
    <x v="0"/>
    <x v="2"/>
    <x v="2"/>
    <x v="2"/>
  </r>
  <r>
    <x v="55"/>
    <x v="22"/>
    <x v="3"/>
    <n v="388911.6349"/>
    <x v="0"/>
    <x v="0"/>
    <x v="2"/>
    <x v="2"/>
    <x v="2"/>
  </r>
  <r>
    <x v="55"/>
    <x v="0"/>
    <x v="3"/>
    <n v="378755.82189999998"/>
    <x v="0"/>
    <x v="0"/>
    <x v="2"/>
    <x v="2"/>
    <x v="2"/>
  </r>
  <r>
    <x v="55"/>
    <x v="1"/>
    <x v="3"/>
    <n v="348062.37819999998"/>
    <x v="0"/>
    <x v="0"/>
    <x v="2"/>
    <x v="2"/>
    <x v="2"/>
  </r>
  <r>
    <x v="55"/>
    <x v="2"/>
    <x v="3"/>
    <n v="338166.61410000001"/>
    <x v="0"/>
    <x v="0"/>
    <x v="2"/>
    <x v="2"/>
    <x v="2"/>
  </r>
  <r>
    <x v="55"/>
    <x v="3"/>
    <x v="3"/>
    <n v="323435.2317"/>
    <x v="0"/>
    <x v="0"/>
    <x v="2"/>
    <x v="2"/>
    <x v="2"/>
  </r>
  <r>
    <x v="55"/>
    <x v="4"/>
    <x v="3"/>
    <n v="311518.5196"/>
    <x v="0"/>
    <x v="0"/>
    <x v="2"/>
    <x v="2"/>
    <x v="2"/>
  </r>
  <r>
    <x v="55"/>
    <x v="5"/>
    <x v="3"/>
    <n v="314239.48749999999"/>
    <x v="0"/>
    <x v="0"/>
    <x v="2"/>
    <x v="2"/>
    <x v="2"/>
  </r>
  <r>
    <x v="56"/>
    <x v="22"/>
    <x v="3"/>
    <n v="194455.8174"/>
    <x v="0"/>
    <x v="0"/>
    <x v="2"/>
    <x v="2"/>
    <x v="2"/>
  </r>
  <r>
    <x v="56"/>
    <x v="0"/>
    <x v="3"/>
    <n v="189377.91089999999"/>
    <x v="0"/>
    <x v="0"/>
    <x v="2"/>
    <x v="2"/>
    <x v="2"/>
  </r>
  <r>
    <x v="56"/>
    <x v="1"/>
    <x v="3"/>
    <n v="174031.18909999999"/>
    <x v="0"/>
    <x v="0"/>
    <x v="2"/>
    <x v="2"/>
    <x v="2"/>
  </r>
  <r>
    <x v="56"/>
    <x v="2"/>
    <x v="3"/>
    <n v="169083.307"/>
    <x v="0"/>
    <x v="0"/>
    <x v="2"/>
    <x v="2"/>
    <x v="2"/>
  </r>
  <r>
    <x v="56"/>
    <x v="3"/>
    <x v="3"/>
    <n v="161717.6158"/>
    <x v="0"/>
    <x v="0"/>
    <x v="2"/>
    <x v="2"/>
    <x v="2"/>
  </r>
  <r>
    <x v="56"/>
    <x v="4"/>
    <x v="3"/>
    <n v="155759.2598"/>
    <x v="0"/>
    <x v="0"/>
    <x v="2"/>
    <x v="2"/>
    <x v="2"/>
  </r>
  <r>
    <x v="56"/>
    <x v="5"/>
    <x v="3"/>
    <n v="157119.7438"/>
    <x v="0"/>
    <x v="0"/>
    <x v="2"/>
    <x v="2"/>
    <x v="2"/>
  </r>
  <r>
    <x v="57"/>
    <x v="23"/>
    <x v="3"/>
    <n v="28330.5782"/>
    <x v="0"/>
    <x v="0"/>
    <x v="3"/>
    <x v="3"/>
    <x v="3"/>
  </r>
  <r>
    <x v="57"/>
    <x v="24"/>
    <x v="3"/>
    <n v="31323.600999999999"/>
    <x v="0"/>
    <x v="0"/>
    <x v="3"/>
    <x v="3"/>
    <x v="3"/>
  </r>
  <r>
    <x v="58"/>
    <x v="23"/>
    <x v="3"/>
    <n v="70826.445399999997"/>
    <x v="0"/>
    <x v="0"/>
    <x v="3"/>
    <x v="3"/>
    <x v="3"/>
  </r>
  <r>
    <x v="58"/>
    <x v="24"/>
    <x v="3"/>
    <n v="78309.002500000002"/>
    <x v="0"/>
    <x v="0"/>
    <x v="3"/>
    <x v="3"/>
    <x v="3"/>
  </r>
  <r>
    <x v="59"/>
    <x v="23"/>
    <x v="3"/>
    <n v="123675.21520000001"/>
    <x v="0"/>
    <x v="0"/>
    <x v="2"/>
    <x v="2"/>
    <x v="2"/>
  </r>
  <r>
    <x v="59"/>
    <x v="24"/>
    <x v="3"/>
    <n v="136741.0533"/>
    <x v="0"/>
    <x v="0"/>
    <x v="2"/>
    <x v="2"/>
    <x v="2"/>
  </r>
  <r>
    <x v="59"/>
    <x v="22"/>
    <x v="3"/>
    <n v="266349.16729999997"/>
    <x v="0"/>
    <x v="0"/>
    <x v="2"/>
    <x v="2"/>
    <x v="2"/>
  </r>
  <r>
    <x v="59"/>
    <x v="0"/>
    <x v="3"/>
    <n v="252298.2592"/>
    <x v="0"/>
    <x v="0"/>
    <x v="2"/>
    <x v="2"/>
    <x v="2"/>
  </r>
  <r>
    <x v="59"/>
    <x v="1"/>
    <x v="3"/>
    <n v="225882.94750000001"/>
    <x v="0"/>
    <x v="0"/>
    <x v="2"/>
    <x v="2"/>
    <x v="2"/>
  </r>
  <r>
    <x v="59"/>
    <x v="2"/>
    <x v="3"/>
    <n v="212122.6943"/>
    <x v="0"/>
    <x v="0"/>
    <x v="2"/>
    <x v="2"/>
    <x v="2"/>
  </r>
  <r>
    <x v="59"/>
    <x v="3"/>
    <x v="3"/>
    <n v="197620.7677"/>
    <x v="0"/>
    <x v="0"/>
    <x v="2"/>
    <x v="2"/>
    <x v="2"/>
  </r>
  <r>
    <x v="59"/>
    <x v="4"/>
    <x v="3"/>
    <n v="189993.69270000001"/>
    <x v="0"/>
    <x v="0"/>
    <x v="2"/>
    <x v="2"/>
    <x v="2"/>
  </r>
  <r>
    <x v="59"/>
    <x v="5"/>
    <x v="3"/>
    <n v="188910.50899999999"/>
    <x v="0"/>
    <x v="0"/>
    <x v="2"/>
    <x v="2"/>
    <x v="2"/>
  </r>
  <r>
    <x v="60"/>
    <x v="22"/>
    <x v="3"/>
    <n v="133174.58369999999"/>
    <x v="0"/>
    <x v="0"/>
    <x v="2"/>
    <x v="2"/>
    <x v="2"/>
  </r>
  <r>
    <x v="60"/>
    <x v="0"/>
    <x v="3"/>
    <n v="126149.1296"/>
    <x v="0"/>
    <x v="0"/>
    <x v="2"/>
    <x v="2"/>
    <x v="2"/>
  </r>
  <r>
    <x v="60"/>
    <x v="1"/>
    <x v="3"/>
    <n v="112941.4737"/>
    <x v="0"/>
    <x v="0"/>
    <x v="2"/>
    <x v="2"/>
    <x v="2"/>
  </r>
  <r>
    <x v="60"/>
    <x v="2"/>
    <x v="3"/>
    <n v="106061.3471"/>
    <x v="0"/>
    <x v="0"/>
    <x v="2"/>
    <x v="2"/>
    <x v="2"/>
  </r>
  <r>
    <x v="60"/>
    <x v="3"/>
    <x v="3"/>
    <n v="98810.383900000001"/>
    <x v="0"/>
    <x v="0"/>
    <x v="2"/>
    <x v="2"/>
    <x v="2"/>
  </r>
  <r>
    <x v="60"/>
    <x v="4"/>
    <x v="3"/>
    <n v="94996.846399999995"/>
    <x v="0"/>
    <x v="0"/>
    <x v="2"/>
    <x v="2"/>
    <x v="2"/>
  </r>
  <r>
    <x v="60"/>
    <x v="5"/>
    <x v="3"/>
    <n v="94455.254499999995"/>
    <x v="0"/>
    <x v="0"/>
    <x v="2"/>
    <x v="2"/>
    <x v="2"/>
  </r>
  <r>
    <x v="61"/>
    <x v="23"/>
    <x v="3"/>
    <n v="106886.7245"/>
    <x v="0"/>
    <x v="0"/>
    <x v="2"/>
    <x v="2"/>
    <x v="2"/>
  </r>
  <r>
    <x v="61"/>
    <x v="24"/>
    <x v="3"/>
    <n v="118178.9194"/>
    <x v="0"/>
    <x v="0"/>
    <x v="2"/>
    <x v="2"/>
    <x v="2"/>
  </r>
  <r>
    <x v="61"/>
    <x v="22"/>
    <x v="3"/>
    <n v="234961.21830000001"/>
    <x v="0"/>
    <x v="0"/>
    <x v="2"/>
    <x v="2"/>
    <x v="2"/>
  </r>
  <r>
    <x v="61"/>
    <x v="0"/>
    <x v="3"/>
    <n v="219912.78580000001"/>
    <x v="0"/>
    <x v="0"/>
    <x v="2"/>
    <x v="2"/>
    <x v="2"/>
  </r>
  <r>
    <x v="61"/>
    <x v="1"/>
    <x v="3"/>
    <n v="194593.09330000001"/>
    <x v="0"/>
    <x v="0"/>
    <x v="2"/>
    <x v="2"/>
    <x v="2"/>
  </r>
  <r>
    <x v="61"/>
    <x v="2"/>
    <x v="3"/>
    <n v="179843.1539"/>
    <x v="0"/>
    <x v="0"/>
    <x v="2"/>
    <x v="2"/>
    <x v="2"/>
  </r>
  <r>
    <x v="61"/>
    <x v="3"/>
    <x v="3"/>
    <n v="165399.99040000001"/>
    <x v="0"/>
    <x v="0"/>
    <x v="2"/>
    <x v="2"/>
    <x v="2"/>
  </r>
  <r>
    <x v="61"/>
    <x v="4"/>
    <x v="3"/>
    <n v="158871.481"/>
    <x v="0"/>
    <x v="0"/>
    <x v="2"/>
    <x v="2"/>
    <x v="2"/>
  </r>
  <r>
    <x v="61"/>
    <x v="5"/>
    <x v="3"/>
    <n v="156814.06330000001"/>
    <x v="0"/>
    <x v="0"/>
    <x v="2"/>
    <x v="2"/>
    <x v="2"/>
  </r>
  <r>
    <x v="62"/>
    <x v="22"/>
    <x v="3"/>
    <n v="117480.60920000001"/>
    <x v="0"/>
    <x v="0"/>
    <x v="2"/>
    <x v="2"/>
    <x v="2"/>
  </r>
  <r>
    <x v="62"/>
    <x v="0"/>
    <x v="3"/>
    <n v="109956.39290000001"/>
    <x v="0"/>
    <x v="0"/>
    <x v="2"/>
    <x v="2"/>
    <x v="2"/>
  </r>
  <r>
    <x v="62"/>
    <x v="1"/>
    <x v="3"/>
    <n v="97296.546600000001"/>
    <x v="0"/>
    <x v="0"/>
    <x v="2"/>
    <x v="2"/>
    <x v="2"/>
  </r>
  <r>
    <x v="62"/>
    <x v="2"/>
    <x v="3"/>
    <n v="89921.5769"/>
    <x v="0"/>
    <x v="0"/>
    <x v="2"/>
    <x v="2"/>
    <x v="2"/>
  </r>
  <r>
    <x v="62"/>
    <x v="3"/>
    <x v="3"/>
    <n v="82699.995200000005"/>
    <x v="0"/>
    <x v="0"/>
    <x v="2"/>
    <x v="2"/>
    <x v="2"/>
  </r>
  <r>
    <x v="62"/>
    <x v="4"/>
    <x v="3"/>
    <n v="79435.7405"/>
    <x v="0"/>
    <x v="0"/>
    <x v="2"/>
    <x v="2"/>
    <x v="2"/>
  </r>
  <r>
    <x v="62"/>
    <x v="5"/>
    <x v="3"/>
    <n v="78407.031700000007"/>
    <x v="0"/>
    <x v="0"/>
    <x v="2"/>
    <x v="2"/>
    <x v="2"/>
  </r>
  <r>
    <x v="63"/>
    <x v="23"/>
    <x v="2"/>
    <n v="0"/>
    <x v="2"/>
    <x v="2"/>
    <x v="1"/>
    <x v="4"/>
    <x v="4"/>
  </r>
  <r>
    <x v="63"/>
    <x v="24"/>
    <x v="2"/>
    <n v="0"/>
    <x v="2"/>
    <x v="2"/>
    <x v="1"/>
    <x v="4"/>
    <x v="4"/>
  </r>
  <r>
    <x v="64"/>
    <x v="23"/>
    <x v="2"/>
    <n v="0"/>
    <x v="2"/>
    <x v="2"/>
    <x v="1"/>
    <x v="4"/>
    <x v="4"/>
  </r>
  <r>
    <x v="64"/>
    <x v="24"/>
    <x v="2"/>
    <n v="0"/>
    <x v="2"/>
    <x v="2"/>
    <x v="1"/>
    <x v="4"/>
    <x v="4"/>
  </r>
  <r>
    <x v="65"/>
    <x v="23"/>
    <x v="2"/>
    <n v="0"/>
    <x v="2"/>
    <x v="2"/>
    <x v="1"/>
    <x v="4"/>
    <x v="4"/>
  </r>
  <r>
    <x v="65"/>
    <x v="24"/>
    <x v="2"/>
    <n v="0"/>
    <x v="2"/>
    <x v="2"/>
    <x v="1"/>
    <x v="4"/>
    <x v="4"/>
  </r>
  <r>
    <x v="66"/>
    <x v="23"/>
    <x v="2"/>
    <n v="-1934.1636000000001"/>
    <x v="2"/>
    <x v="2"/>
    <x v="1"/>
    <x v="4"/>
    <x v="4"/>
  </r>
  <r>
    <x v="67"/>
    <x v="23"/>
    <x v="2"/>
    <n v="-178.7586"/>
    <x v="2"/>
    <x v="2"/>
    <x v="1"/>
    <x v="4"/>
    <x v="4"/>
  </r>
  <r>
    <x v="68"/>
    <x v="23"/>
    <x v="2"/>
    <n v="1199.1838"/>
    <x v="2"/>
    <x v="2"/>
    <x v="1"/>
    <x v="4"/>
    <x v="4"/>
  </r>
  <r>
    <x v="69"/>
    <x v="22"/>
    <x v="0"/>
    <n v="-83062.078899999993"/>
    <x v="3"/>
    <x v="3"/>
    <x v="4"/>
    <x v="5"/>
    <x v="5"/>
  </r>
  <r>
    <x v="69"/>
    <x v="0"/>
    <x v="0"/>
    <n v="-190457.42670000001"/>
    <x v="3"/>
    <x v="3"/>
    <x v="4"/>
    <x v="5"/>
    <x v="5"/>
  </r>
  <r>
    <x v="69"/>
    <x v="1"/>
    <x v="0"/>
    <n v="-184014.14259999999"/>
    <x v="3"/>
    <x v="3"/>
    <x v="4"/>
    <x v="5"/>
    <x v="5"/>
  </r>
  <r>
    <x v="69"/>
    <x v="2"/>
    <x v="0"/>
    <n v="-189834.44020000001"/>
    <x v="3"/>
    <x v="3"/>
    <x v="4"/>
    <x v="5"/>
    <x v="5"/>
  </r>
  <r>
    <x v="69"/>
    <x v="3"/>
    <x v="0"/>
    <n v="-204064.92319999999"/>
    <x v="3"/>
    <x v="3"/>
    <x v="4"/>
    <x v="5"/>
    <x v="5"/>
  </r>
  <r>
    <x v="69"/>
    <x v="4"/>
    <x v="0"/>
    <n v="-197107.34109999999"/>
    <x v="3"/>
    <x v="3"/>
    <x v="4"/>
    <x v="5"/>
    <x v="5"/>
  </r>
  <r>
    <x v="69"/>
    <x v="5"/>
    <x v="0"/>
    <n v="-203277.4895"/>
    <x v="3"/>
    <x v="3"/>
    <x v="4"/>
    <x v="5"/>
    <x v="5"/>
  </r>
  <r>
    <x v="69"/>
    <x v="6"/>
    <x v="0"/>
    <n v="-63181.5622"/>
    <x v="3"/>
    <x v="3"/>
    <x v="4"/>
    <x v="5"/>
    <x v="5"/>
  </r>
  <r>
    <x v="69"/>
    <x v="7"/>
    <x v="0"/>
    <n v="-119478.50750000001"/>
    <x v="3"/>
    <x v="3"/>
    <x v="4"/>
    <x v="5"/>
    <x v="5"/>
  </r>
  <r>
    <x v="69"/>
    <x v="8"/>
    <x v="0"/>
    <n v="-199639.4558"/>
    <x v="3"/>
    <x v="3"/>
    <x v="4"/>
    <x v="5"/>
    <x v="5"/>
  </r>
  <r>
    <x v="69"/>
    <x v="9"/>
    <x v="0"/>
    <n v="-192587.19940000001"/>
    <x v="3"/>
    <x v="3"/>
    <x v="4"/>
    <x v="5"/>
    <x v="5"/>
  </r>
  <r>
    <x v="69"/>
    <x v="10"/>
    <x v="0"/>
    <n v="-198351.0741"/>
    <x v="3"/>
    <x v="3"/>
    <x v="4"/>
    <x v="5"/>
    <x v="5"/>
  </r>
  <r>
    <x v="69"/>
    <x v="11"/>
    <x v="0"/>
    <n v="-197616.7378"/>
    <x v="3"/>
    <x v="3"/>
    <x v="4"/>
    <x v="5"/>
    <x v="5"/>
  </r>
  <r>
    <x v="69"/>
    <x v="12"/>
    <x v="0"/>
    <n v="-190503.5589"/>
    <x v="3"/>
    <x v="3"/>
    <x v="4"/>
    <x v="5"/>
    <x v="5"/>
  </r>
  <r>
    <x v="69"/>
    <x v="13"/>
    <x v="0"/>
    <n v="-196095.68849999999"/>
    <x v="3"/>
    <x v="3"/>
    <x v="4"/>
    <x v="5"/>
    <x v="5"/>
  </r>
  <r>
    <x v="69"/>
    <x v="14"/>
    <x v="0"/>
    <n v="-59465.368999999999"/>
    <x v="3"/>
    <x v="3"/>
    <x v="4"/>
    <x v="5"/>
    <x v="5"/>
  </r>
  <r>
    <x v="69"/>
    <x v="15"/>
    <x v="0"/>
    <n v="-148416.95790000001"/>
    <x v="3"/>
    <x v="3"/>
    <x v="4"/>
    <x v="5"/>
    <x v="5"/>
  </r>
  <r>
    <x v="69"/>
    <x v="16"/>
    <x v="0"/>
    <n v="-190263.38870000001"/>
    <x v="3"/>
    <x v="3"/>
    <x v="4"/>
    <x v="5"/>
    <x v="5"/>
  </r>
  <r>
    <x v="69"/>
    <x v="17"/>
    <x v="0"/>
    <n v="-183261.5998"/>
    <x v="3"/>
    <x v="3"/>
    <x v="4"/>
    <x v="5"/>
    <x v="5"/>
  </r>
  <r>
    <x v="69"/>
    <x v="18"/>
    <x v="0"/>
    <n v="-188504.8259"/>
    <x v="3"/>
    <x v="3"/>
    <x v="4"/>
    <x v="5"/>
    <x v="5"/>
  </r>
  <r>
    <x v="69"/>
    <x v="19"/>
    <x v="0"/>
    <n v="-187612.13370000001"/>
    <x v="3"/>
    <x v="3"/>
    <x v="4"/>
    <x v="5"/>
    <x v="5"/>
  </r>
  <r>
    <x v="69"/>
    <x v="20"/>
    <x v="0"/>
    <n v="-180680.49230000001"/>
    <x v="3"/>
    <x v="3"/>
    <x v="4"/>
    <x v="5"/>
    <x v="5"/>
  </r>
  <r>
    <x v="69"/>
    <x v="21"/>
    <x v="0"/>
    <n v="-185824.95329999999"/>
    <x v="3"/>
    <x v="3"/>
    <x v="4"/>
    <x v="5"/>
    <x v="5"/>
  </r>
  <r>
    <x v="70"/>
    <x v="23"/>
    <x v="0"/>
    <n v="-30666.696599999999"/>
    <x v="3"/>
    <x v="3"/>
    <x v="4"/>
    <x v="5"/>
    <x v="5"/>
  </r>
  <r>
    <x v="70"/>
    <x v="24"/>
    <x v="0"/>
    <n v="-24796.845399999998"/>
    <x v="3"/>
    <x v="3"/>
    <x v="4"/>
    <x v="5"/>
    <x v="5"/>
  </r>
  <r>
    <x v="70"/>
    <x v="25"/>
    <x v="0"/>
    <n v="-61421.826300000001"/>
    <x v="3"/>
    <x v="3"/>
    <x v="4"/>
    <x v="5"/>
    <x v="5"/>
  </r>
  <r>
    <x v="70"/>
    <x v="26"/>
    <x v="0"/>
    <n v="-81166.756500000003"/>
    <x v="3"/>
    <x v="3"/>
    <x v="4"/>
    <x v="5"/>
    <x v="5"/>
  </r>
  <r>
    <x v="70"/>
    <x v="27"/>
    <x v="0"/>
    <n v="-74925.778900000005"/>
    <x v="3"/>
    <x v="3"/>
    <x v="4"/>
    <x v="5"/>
    <x v="5"/>
  </r>
  <r>
    <x v="70"/>
    <x v="28"/>
    <x v="0"/>
    <n v="-57446.1852"/>
    <x v="3"/>
    <x v="3"/>
    <x v="4"/>
    <x v="5"/>
    <x v="5"/>
  </r>
  <r>
    <x v="70"/>
    <x v="29"/>
    <x v="0"/>
    <n v="-43676.485200000003"/>
    <x v="3"/>
    <x v="3"/>
    <x v="4"/>
    <x v="5"/>
    <x v="5"/>
  </r>
  <r>
    <x v="70"/>
    <x v="30"/>
    <x v="0"/>
    <n v="-60752.023999999998"/>
    <x v="3"/>
    <x v="3"/>
    <x v="4"/>
    <x v="5"/>
    <x v="5"/>
  </r>
  <r>
    <x v="70"/>
    <x v="31"/>
    <x v="0"/>
    <n v="-57786.128100000002"/>
    <x v="3"/>
    <x v="3"/>
    <x v="4"/>
    <x v="5"/>
    <x v="5"/>
  </r>
  <r>
    <x v="70"/>
    <x v="32"/>
    <x v="0"/>
    <n v="-37248.626499999998"/>
    <x v="3"/>
    <x v="3"/>
    <x v="4"/>
    <x v="5"/>
    <x v="5"/>
  </r>
  <r>
    <x v="71"/>
    <x v="23"/>
    <x v="0"/>
    <n v="-269455.27659999998"/>
    <x v="3"/>
    <x v="3"/>
    <x v="4"/>
    <x v="5"/>
    <x v="5"/>
  </r>
  <r>
    <x v="71"/>
    <x v="24"/>
    <x v="0"/>
    <n v="-297922.24959999998"/>
    <x v="3"/>
    <x v="3"/>
    <x v="4"/>
    <x v="5"/>
    <x v="5"/>
  </r>
  <r>
    <x v="71"/>
    <x v="22"/>
    <x v="0"/>
    <n v="-332753.5123"/>
    <x v="3"/>
    <x v="3"/>
    <x v="4"/>
    <x v="5"/>
    <x v="5"/>
  </r>
  <r>
    <x v="71"/>
    <x v="0"/>
    <x v="0"/>
    <n v="-188386.4528"/>
    <x v="3"/>
    <x v="3"/>
    <x v="4"/>
    <x v="5"/>
    <x v="5"/>
  </r>
  <r>
    <x v="71"/>
    <x v="1"/>
    <x v="0"/>
    <n v="-119522.0281"/>
    <x v="3"/>
    <x v="3"/>
    <x v="4"/>
    <x v="5"/>
    <x v="5"/>
  </r>
  <r>
    <x v="71"/>
    <x v="2"/>
    <x v="0"/>
    <n v="-118720.46060000001"/>
    <x v="3"/>
    <x v="3"/>
    <x v="4"/>
    <x v="5"/>
    <x v="5"/>
  </r>
  <r>
    <x v="71"/>
    <x v="3"/>
    <x v="0"/>
    <n v="-136495.8051"/>
    <x v="3"/>
    <x v="3"/>
    <x v="4"/>
    <x v="5"/>
    <x v="5"/>
  </r>
  <r>
    <x v="71"/>
    <x v="4"/>
    <x v="0"/>
    <n v="-108780.4293"/>
    <x v="3"/>
    <x v="3"/>
    <x v="4"/>
    <x v="5"/>
    <x v="5"/>
  </r>
  <r>
    <x v="71"/>
    <x v="5"/>
    <x v="0"/>
    <n v="-152233.44200000001"/>
    <x v="3"/>
    <x v="3"/>
    <x v="4"/>
    <x v="5"/>
    <x v="5"/>
  </r>
  <r>
    <x v="71"/>
    <x v="6"/>
    <x v="0"/>
    <n v="-378979.86589999998"/>
    <x v="3"/>
    <x v="3"/>
    <x v="4"/>
    <x v="5"/>
    <x v="5"/>
  </r>
  <r>
    <x v="71"/>
    <x v="25"/>
    <x v="0"/>
    <n v="-455878.19339999999"/>
    <x v="3"/>
    <x v="3"/>
    <x v="4"/>
    <x v="5"/>
    <x v="5"/>
  </r>
  <r>
    <x v="71"/>
    <x v="26"/>
    <x v="0"/>
    <n v="-454746.3346"/>
    <x v="3"/>
    <x v="3"/>
    <x v="4"/>
    <x v="5"/>
    <x v="5"/>
  </r>
  <r>
    <x v="71"/>
    <x v="27"/>
    <x v="0"/>
    <n v="-409634.45600000001"/>
    <x v="3"/>
    <x v="3"/>
    <x v="4"/>
    <x v="5"/>
    <x v="5"/>
  </r>
  <r>
    <x v="71"/>
    <x v="28"/>
    <x v="0"/>
    <n v="-452370.21169999999"/>
    <x v="3"/>
    <x v="3"/>
    <x v="4"/>
    <x v="5"/>
    <x v="5"/>
  </r>
  <r>
    <x v="71"/>
    <x v="7"/>
    <x v="0"/>
    <n v="-317013.64130000002"/>
    <x v="3"/>
    <x v="3"/>
    <x v="4"/>
    <x v="5"/>
    <x v="5"/>
  </r>
  <r>
    <x v="71"/>
    <x v="8"/>
    <x v="0"/>
    <n v="-178448.25289999999"/>
    <x v="3"/>
    <x v="3"/>
    <x v="4"/>
    <x v="5"/>
    <x v="5"/>
  </r>
  <r>
    <x v="71"/>
    <x v="9"/>
    <x v="0"/>
    <n v="-116215.2251"/>
    <x v="3"/>
    <x v="3"/>
    <x v="4"/>
    <x v="5"/>
    <x v="5"/>
  </r>
  <r>
    <x v="71"/>
    <x v="10"/>
    <x v="0"/>
    <n v="-117396.6931"/>
    <x v="3"/>
    <x v="3"/>
    <x v="4"/>
    <x v="5"/>
    <x v="5"/>
  </r>
  <r>
    <x v="71"/>
    <x v="11"/>
    <x v="0"/>
    <n v="-123703.9175"/>
    <x v="3"/>
    <x v="3"/>
    <x v="4"/>
    <x v="5"/>
    <x v="5"/>
  </r>
  <r>
    <x v="71"/>
    <x v="12"/>
    <x v="0"/>
    <n v="-93924.270399999994"/>
    <x v="3"/>
    <x v="3"/>
    <x v="4"/>
    <x v="5"/>
    <x v="5"/>
  </r>
  <r>
    <x v="71"/>
    <x v="13"/>
    <x v="0"/>
    <n v="-120842.41989999999"/>
    <x v="3"/>
    <x v="3"/>
    <x v="4"/>
    <x v="5"/>
    <x v="5"/>
  </r>
  <r>
    <x v="71"/>
    <x v="14"/>
    <x v="0"/>
    <n v="-335862.02990000002"/>
    <x v="3"/>
    <x v="3"/>
    <x v="4"/>
    <x v="5"/>
    <x v="5"/>
  </r>
  <r>
    <x v="71"/>
    <x v="29"/>
    <x v="0"/>
    <n v="-406832.94410000002"/>
    <x v="3"/>
    <x v="3"/>
    <x v="4"/>
    <x v="5"/>
    <x v="5"/>
  </r>
  <r>
    <x v="71"/>
    <x v="30"/>
    <x v="0"/>
    <n v="-405075.61839999998"/>
    <x v="3"/>
    <x v="3"/>
    <x v="4"/>
    <x v="5"/>
    <x v="5"/>
  </r>
  <r>
    <x v="71"/>
    <x v="31"/>
    <x v="0"/>
    <n v="-377274.06949999998"/>
    <x v="3"/>
    <x v="3"/>
    <x v="4"/>
    <x v="5"/>
    <x v="5"/>
  </r>
  <r>
    <x v="71"/>
    <x v="32"/>
    <x v="0"/>
    <n v="-401581.43150000001"/>
    <x v="3"/>
    <x v="3"/>
    <x v="4"/>
    <x v="5"/>
    <x v="5"/>
  </r>
  <r>
    <x v="71"/>
    <x v="15"/>
    <x v="0"/>
    <n v="-268194.77899999998"/>
    <x v="3"/>
    <x v="3"/>
    <x v="4"/>
    <x v="5"/>
    <x v="5"/>
  </r>
  <r>
    <x v="71"/>
    <x v="16"/>
    <x v="0"/>
    <n v="-145917.99969999999"/>
    <x v="3"/>
    <x v="3"/>
    <x v="4"/>
    <x v="5"/>
    <x v="5"/>
  </r>
  <r>
    <x v="71"/>
    <x v="17"/>
    <x v="0"/>
    <n v="-101332.0903"/>
    <x v="3"/>
    <x v="3"/>
    <x v="4"/>
    <x v="5"/>
    <x v="5"/>
  </r>
  <r>
    <x v="71"/>
    <x v="18"/>
    <x v="0"/>
    <n v="-105278.9531"/>
    <x v="3"/>
    <x v="3"/>
    <x v="4"/>
    <x v="5"/>
    <x v="5"/>
  </r>
  <r>
    <x v="71"/>
    <x v="19"/>
    <x v="0"/>
    <n v="-109470.69259999999"/>
    <x v="3"/>
    <x v="3"/>
    <x v="4"/>
    <x v="5"/>
    <x v="5"/>
  </r>
  <r>
    <x v="71"/>
    <x v="20"/>
    <x v="0"/>
    <n v="-78519.938099999999"/>
    <x v="3"/>
    <x v="3"/>
    <x v="4"/>
    <x v="5"/>
    <x v="5"/>
  </r>
  <r>
    <x v="71"/>
    <x v="21"/>
    <x v="0"/>
    <n v="-114513.16039999999"/>
    <x v="3"/>
    <x v="3"/>
    <x v="4"/>
    <x v="5"/>
    <x v="5"/>
  </r>
  <r>
    <x v="72"/>
    <x v="22"/>
    <x v="0"/>
    <n v="7809.9196000000002"/>
    <x v="3"/>
    <x v="3"/>
    <x v="4"/>
    <x v="5"/>
    <x v="5"/>
  </r>
  <r>
    <x v="72"/>
    <x v="6"/>
    <x v="0"/>
    <n v="-47537.519"/>
    <x v="3"/>
    <x v="3"/>
    <x v="4"/>
    <x v="5"/>
    <x v="5"/>
  </r>
  <r>
    <x v="72"/>
    <x v="7"/>
    <x v="0"/>
    <n v="-5306.5264999999999"/>
    <x v="3"/>
    <x v="3"/>
    <x v="4"/>
    <x v="5"/>
    <x v="5"/>
  </r>
  <r>
    <x v="72"/>
    <x v="14"/>
    <x v="0"/>
    <n v="-35701.673499999997"/>
    <x v="3"/>
    <x v="3"/>
    <x v="4"/>
    <x v="5"/>
    <x v="5"/>
  </r>
  <r>
    <x v="72"/>
    <x v="15"/>
    <x v="0"/>
    <n v="-2609.1075000000001"/>
    <x v="3"/>
    <x v="3"/>
    <x v="4"/>
    <x v="5"/>
    <x v="5"/>
  </r>
  <r>
    <x v="73"/>
    <x v="23"/>
    <x v="1"/>
    <n v="-39173.145100000002"/>
    <x v="3"/>
    <x v="3"/>
    <x v="4"/>
    <x v="5"/>
    <x v="5"/>
  </r>
  <r>
    <x v="73"/>
    <x v="24"/>
    <x v="1"/>
    <n v="-43311.645799999998"/>
    <x v="3"/>
    <x v="3"/>
    <x v="4"/>
    <x v="5"/>
    <x v="5"/>
  </r>
  <r>
    <x v="73"/>
    <x v="22"/>
    <x v="1"/>
    <n v="-64303.594299999997"/>
    <x v="3"/>
    <x v="3"/>
    <x v="4"/>
    <x v="5"/>
    <x v="5"/>
  </r>
  <r>
    <x v="73"/>
    <x v="0"/>
    <x v="1"/>
    <n v="-34857.256099999999"/>
    <x v="3"/>
    <x v="3"/>
    <x v="4"/>
    <x v="5"/>
    <x v="5"/>
  </r>
  <r>
    <x v="73"/>
    <x v="1"/>
    <x v="1"/>
    <n v="-21805.154399999999"/>
    <x v="3"/>
    <x v="3"/>
    <x v="4"/>
    <x v="5"/>
    <x v="5"/>
  </r>
  <r>
    <x v="73"/>
    <x v="2"/>
    <x v="1"/>
    <n v="-22969.9673"/>
    <x v="3"/>
    <x v="3"/>
    <x v="4"/>
    <x v="5"/>
    <x v="5"/>
  </r>
  <r>
    <x v="73"/>
    <x v="3"/>
    <x v="1"/>
    <n v="-20988.921200000001"/>
    <x v="3"/>
    <x v="3"/>
    <x v="4"/>
    <x v="5"/>
    <x v="5"/>
  </r>
  <r>
    <x v="73"/>
    <x v="4"/>
    <x v="1"/>
    <n v="-18527.349099999999"/>
    <x v="3"/>
    <x v="3"/>
    <x v="4"/>
    <x v="5"/>
    <x v="5"/>
  </r>
  <r>
    <x v="73"/>
    <x v="5"/>
    <x v="1"/>
    <n v="-33201.174800000001"/>
    <x v="3"/>
    <x v="3"/>
    <x v="4"/>
    <x v="5"/>
    <x v="5"/>
  </r>
  <r>
    <x v="73"/>
    <x v="6"/>
    <x v="1"/>
    <n v="-69265.856899999999"/>
    <x v="3"/>
    <x v="3"/>
    <x v="4"/>
    <x v="5"/>
    <x v="5"/>
  </r>
  <r>
    <x v="73"/>
    <x v="25"/>
    <x v="1"/>
    <n v="-73037.894799999995"/>
    <x v="3"/>
    <x v="3"/>
    <x v="4"/>
    <x v="5"/>
    <x v="5"/>
  </r>
  <r>
    <x v="73"/>
    <x v="26"/>
    <x v="1"/>
    <n v="-72856.555600000007"/>
    <x v="3"/>
    <x v="3"/>
    <x v="4"/>
    <x v="5"/>
    <x v="5"/>
  </r>
  <r>
    <x v="73"/>
    <x v="27"/>
    <x v="1"/>
    <n v="-65629.018299999996"/>
    <x v="3"/>
    <x v="3"/>
    <x v="4"/>
    <x v="5"/>
    <x v="5"/>
  </r>
  <r>
    <x v="73"/>
    <x v="28"/>
    <x v="1"/>
    <n v="-72475.868400000007"/>
    <x v="3"/>
    <x v="3"/>
    <x v="4"/>
    <x v="5"/>
    <x v="5"/>
  </r>
  <r>
    <x v="73"/>
    <x v="7"/>
    <x v="1"/>
    <n v="-64127.631600000001"/>
    <x v="3"/>
    <x v="3"/>
    <x v="4"/>
    <x v="5"/>
    <x v="5"/>
  </r>
  <r>
    <x v="73"/>
    <x v="8"/>
    <x v="1"/>
    <n v="-34459.871500000001"/>
    <x v="3"/>
    <x v="3"/>
    <x v="4"/>
    <x v="5"/>
    <x v="5"/>
  </r>
  <r>
    <x v="73"/>
    <x v="9"/>
    <x v="1"/>
    <n v="-22104.376799999998"/>
    <x v="3"/>
    <x v="3"/>
    <x v="4"/>
    <x v="5"/>
    <x v="5"/>
  </r>
  <r>
    <x v="73"/>
    <x v="10"/>
    <x v="1"/>
    <n v="-23361.879000000001"/>
    <x v="3"/>
    <x v="3"/>
    <x v="4"/>
    <x v="5"/>
    <x v="5"/>
  </r>
  <r>
    <x v="73"/>
    <x v="11"/>
    <x v="1"/>
    <n v="-21725.954399999999"/>
    <x v="3"/>
    <x v="3"/>
    <x v="4"/>
    <x v="5"/>
    <x v="5"/>
  </r>
  <r>
    <x v="73"/>
    <x v="12"/>
    <x v="1"/>
    <n v="-18994.7804"/>
    <x v="3"/>
    <x v="3"/>
    <x v="4"/>
    <x v="5"/>
    <x v="5"/>
  </r>
  <r>
    <x v="73"/>
    <x v="13"/>
    <x v="1"/>
    <n v="-32984.769200000002"/>
    <x v="3"/>
    <x v="3"/>
    <x v="4"/>
    <x v="5"/>
    <x v="5"/>
  </r>
  <r>
    <x v="73"/>
    <x v="14"/>
    <x v="1"/>
    <n v="-61135.208100000003"/>
    <x v="3"/>
    <x v="3"/>
    <x v="4"/>
    <x v="5"/>
    <x v="5"/>
  </r>
  <r>
    <x v="73"/>
    <x v="29"/>
    <x v="1"/>
    <n v="-64344.534699999997"/>
    <x v="3"/>
    <x v="3"/>
    <x v="4"/>
    <x v="5"/>
    <x v="5"/>
  </r>
  <r>
    <x v="73"/>
    <x v="30"/>
    <x v="1"/>
    <n v="-64066.596700000002"/>
    <x v="3"/>
    <x v="3"/>
    <x v="4"/>
    <x v="5"/>
    <x v="5"/>
  </r>
  <r>
    <x v="73"/>
    <x v="31"/>
    <x v="1"/>
    <n v="-59669.514999999999"/>
    <x v="3"/>
    <x v="3"/>
    <x v="4"/>
    <x v="5"/>
    <x v="5"/>
  </r>
  <r>
    <x v="73"/>
    <x v="32"/>
    <x v="1"/>
    <n v="-63513.957499999997"/>
    <x v="3"/>
    <x v="3"/>
    <x v="4"/>
    <x v="5"/>
    <x v="5"/>
  </r>
  <r>
    <x v="73"/>
    <x v="15"/>
    <x v="1"/>
    <n v="-57752.732499999998"/>
    <x v="3"/>
    <x v="3"/>
    <x v="4"/>
    <x v="5"/>
    <x v="5"/>
  </r>
  <r>
    <x v="73"/>
    <x v="16"/>
    <x v="1"/>
    <n v="-30711.085899999998"/>
    <x v="3"/>
    <x v="3"/>
    <x v="4"/>
    <x v="5"/>
    <x v="5"/>
  </r>
  <r>
    <x v="73"/>
    <x v="17"/>
    <x v="1"/>
    <n v="-20126.257399999999"/>
    <x v="3"/>
    <x v="3"/>
    <x v="4"/>
    <x v="5"/>
    <x v="5"/>
  </r>
  <r>
    <x v="73"/>
    <x v="18"/>
    <x v="1"/>
    <n v="-22028.702300000001"/>
    <x v="3"/>
    <x v="3"/>
    <x v="4"/>
    <x v="5"/>
    <x v="5"/>
  </r>
  <r>
    <x v="73"/>
    <x v="19"/>
    <x v="1"/>
    <n v="-20224.8701"/>
    <x v="3"/>
    <x v="3"/>
    <x v="4"/>
    <x v="5"/>
    <x v="5"/>
  </r>
  <r>
    <x v="73"/>
    <x v="20"/>
    <x v="1"/>
    <n v="-17540.951300000001"/>
    <x v="3"/>
    <x v="3"/>
    <x v="4"/>
    <x v="5"/>
    <x v="5"/>
  </r>
  <r>
    <x v="73"/>
    <x v="21"/>
    <x v="1"/>
    <n v="-31257.154299999998"/>
    <x v="3"/>
    <x v="3"/>
    <x v="4"/>
    <x v="5"/>
    <x v="5"/>
  </r>
  <r>
    <x v="74"/>
    <x v="23"/>
    <x v="1"/>
    <n v="-5098.6646000000001"/>
    <x v="3"/>
    <x v="3"/>
    <x v="4"/>
    <x v="5"/>
    <x v="5"/>
  </r>
  <r>
    <x v="74"/>
    <x v="24"/>
    <x v="1"/>
    <n v="-5637.3200999999999"/>
    <x v="3"/>
    <x v="3"/>
    <x v="4"/>
    <x v="5"/>
    <x v="5"/>
  </r>
  <r>
    <x v="74"/>
    <x v="25"/>
    <x v="1"/>
    <n v="-12477.1549"/>
    <x v="3"/>
    <x v="3"/>
    <x v="4"/>
    <x v="5"/>
    <x v="5"/>
  </r>
  <r>
    <x v="74"/>
    <x v="26"/>
    <x v="1"/>
    <n v="-12446.1765"/>
    <x v="3"/>
    <x v="3"/>
    <x v="4"/>
    <x v="5"/>
    <x v="5"/>
  </r>
  <r>
    <x v="74"/>
    <x v="27"/>
    <x v="1"/>
    <n v="-11211.4872"/>
    <x v="3"/>
    <x v="3"/>
    <x v="4"/>
    <x v="5"/>
    <x v="5"/>
  </r>
  <r>
    <x v="74"/>
    <x v="28"/>
    <x v="1"/>
    <n v="-12381.1432"/>
    <x v="3"/>
    <x v="3"/>
    <x v="4"/>
    <x v="5"/>
    <x v="5"/>
  </r>
  <r>
    <x v="74"/>
    <x v="29"/>
    <x v="1"/>
    <n v="-10658.964599999999"/>
    <x v="3"/>
    <x v="3"/>
    <x v="4"/>
    <x v="5"/>
    <x v="5"/>
  </r>
  <r>
    <x v="74"/>
    <x v="30"/>
    <x v="1"/>
    <n v="-10612.923000000001"/>
    <x v="3"/>
    <x v="3"/>
    <x v="4"/>
    <x v="5"/>
    <x v="5"/>
  </r>
  <r>
    <x v="74"/>
    <x v="31"/>
    <x v="1"/>
    <n v="-9884.5264000000006"/>
    <x v="3"/>
    <x v="3"/>
    <x v="4"/>
    <x v="5"/>
    <x v="5"/>
  </r>
  <r>
    <x v="74"/>
    <x v="32"/>
    <x v="1"/>
    <n v="-10521.3758"/>
    <x v="3"/>
    <x v="3"/>
    <x v="4"/>
    <x v="5"/>
    <x v="5"/>
  </r>
  <r>
    <x v="75"/>
    <x v="22"/>
    <x v="1"/>
    <n v="-8220.6532999999999"/>
    <x v="3"/>
    <x v="3"/>
    <x v="4"/>
    <x v="5"/>
    <x v="5"/>
  </r>
  <r>
    <x v="75"/>
    <x v="0"/>
    <x v="1"/>
    <n v="-8481.9097000000002"/>
    <x v="3"/>
    <x v="3"/>
    <x v="4"/>
    <x v="5"/>
    <x v="5"/>
  </r>
  <r>
    <x v="75"/>
    <x v="1"/>
    <x v="1"/>
    <n v="-8194.9617999999991"/>
    <x v="3"/>
    <x v="3"/>
    <x v="4"/>
    <x v="5"/>
    <x v="5"/>
  </r>
  <r>
    <x v="75"/>
    <x v="2"/>
    <x v="1"/>
    <n v="-8454.1653999999999"/>
    <x v="3"/>
    <x v="3"/>
    <x v="4"/>
    <x v="5"/>
    <x v="5"/>
  </r>
  <r>
    <x v="75"/>
    <x v="3"/>
    <x v="1"/>
    <n v="-8438.7749999999996"/>
    <x v="3"/>
    <x v="3"/>
    <x v="4"/>
    <x v="5"/>
    <x v="5"/>
  </r>
  <r>
    <x v="75"/>
    <x v="4"/>
    <x v="1"/>
    <n v="-8151.0555000000004"/>
    <x v="3"/>
    <x v="3"/>
    <x v="4"/>
    <x v="5"/>
    <x v="5"/>
  </r>
  <r>
    <x v="75"/>
    <x v="5"/>
    <x v="1"/>
    <n v="-8406.2119999999995"/>
    <x v="3"/>
    <x v="3"/>
    <x v="4"/>
    <x v="5"/>
    <x v="5"/>
  </r>
  <r>
    <x v="75"/>
    <x v="6"/>
    <x v="1"/>
    <n v="-8855.0352999999996"/>
    <x v="3"/>
    <x v="3"/>
    <x v="4"/>
    <x v="5"/>
    <x v="5"/>
  </r>
  <r>
    <x v="75"/>
    <x v="7"/>
    <x v="1"/>
    <n v="-8741.4982999999993"/>
    <x v="3"/>
    <x v="3"/>
    <x v="4"/>
    <x v="5"/>
    <x v="5"/>
  </r>
  <r>
    <x v="75"/>
    <x v="8"/>
    <x v="1"/>
    <n v="-9006.2911999999997"/>
    <x v="3"/>
    <x v="3"/>
    <x v="4"/>
    <x v="5"/>
    <x v="5"/>
  </r>
  <r>
    <x v="75"/>
    <x v="9"/>
    <x v="1"/>
    <n v="-8688.1442999999999"/>
    <x v="3"/>
    <x v="3"/>
    <x v="4"/>
    <x v="5"/>
    <x v="5"/>
  </r>
  <r>
    <x v="75"/>
    <x v="10"/>
    <x v="1"/>
    <n v="-8948.1687999999995"/>
    <x v="3"/>
    <x v="3"/>
    <x v="4"/>
    <x v="5"/>
    <x v="5"/>
  </r>
  <r>
    <x v="75"/>
    <x v="11"/>
    <x v="1"/>
    <n v="-8915.0408000000007"/>
    <x v="3"/>
    <x v="3"/>
    <x v="4"/>
    <x v="5"/>
    <x v="5"/>
  </r>
  <r>
    <x v="75"/>
    <x v="12"/>
    <x v="1"/>
    <n v="-8594.1455000000005"/>
    <x v="3"/>
    <x v="3"/>
    <x v="4"/>
    <x v="5"/>
    <x v="5"/>
  </r>
  <r>
    <x v="75"/>
    <x v="13"/>
    <x v="1"/>
    <n v="-8846.4220000000005"/>
    <x v="3"/>
    <x v="3"/>
    <x v="4"/>
    <x v="5"/>
    <x v="5"/>
  </r>
  <r>
    <x v="75"/>
    <x v="14"/>
    <x v="1"/>
    <n v="-7815.6027999999997"/>
    <x v="3"/>
    <x v="3"/>
    <x v="4"/>
    <x v="5"/>
    <x v="5"/>
  </r>
  <r>
    <x v="75"/>
    <x v="15"/>
    <x v="1"/>
    <n v="-8343.3592000000008"/>
    <x v="3"/>
    <x v="3"/>
    <x v="4"/>
    <x v="5"/>
    <x v="5"/>
  </r>
  <r>
    <x v="75"/>
    <x v="16"/>
    <x v="1"/>
    <n v="-8583.3107999999993"/>
    <x v="3"/>
    <x v="3"/>
    <x v="4"/>
    <x v="5"/>
    <x v="5"/>
  </r>
  <r>
    <x v="75"/>
    <x v="17"/>
    <x v="1"/>
    <n v="-8267.4405999999999"/>
    <x v="3"/>
    <x v="3"/>
    <x v="4"/>
    <x v="5"/>
    <x v="5"/>
  </r>
  <r>
    <x v="75"/>
    <x v="18"/>
    <x v="1"/>
    <n v="-8503.9771000000001"/>
    <x v="3"/>
    <x v="3"/>
    <x v="4"/>
    <x v="5"/>
    <x v="5"/>
  </r>
  <r>
    <x v="75"/>
    <x v="19"/>
    <x v="1"/>
    <n v="-8463.7052999999996"/>
    <x v="3"/>
    <x v="3"/>
    <x v="4"/>
    <x v="5"/>
    <x v="5"/>
  </r>
  <r>
    <x v="75"/>
    <x v="20"/>
    <x v="1"/>
    <n v="-8150.9997000000003"/>
    <x v="3"/>
    <x v="3"/>
    <x v="4"/>
    <x v="5"/>
    <x v="5"/>
  </r>
  <r>
    <x v="75"/>
    <x v="21"/>
    <x v="1"/>
    <n v="-8383.0805999999993"/>
    <x v="3"/>
    <x v="3"/>
    <x v="4"/>
    <x v="5"/>
    <x v="5"/>
  </r>
  <r>
    <x v="76"/>
    <x v="23"/>
    <x v="0"/>
    <n v="386554.99959999998"/>
    <x v="3"/>
    <x v="3"/>
    <x v="4"/>
    <x v="5"/>
    <x v="5"/>
  </r>
  <r>
    <x v="76"/>
    <x v="23"/>
    <x v="0"/>
    <n v="-2273.4414999999999"/>
    <x v="3"/>
    <x v="3"/>
    <x v="4"/>
    <x v="5"/>
    <x v="5"/>
  </r>
  <r>
    <x v="76"/>
    <x v="24"/>
    <x v="0"/>
    <n v="427393.13380000001"/>
    <x v="3"/>
    <x v="3"/>
    <x v="4"/>
    <x v="5"/>
    <x v="5"/>
  </r>
  <r>
    <x v="76"/>
    <x v="24"/>
    <x v="0"/>
    <n v="-2513.6223"/>
    <x v="3"/>
    <x v="3"/>
    <x v="4"/>
    <x v="5"/>
    <x v="5"/>
  </r>
  <r>
    <x v="76"/>
    <x v="22"/>
    <x v="0"/>
    <n v="406548.67290000001"/>
    <x v="3"/>
    <x v="3"/>
    <x v="4"/>
    <x v="5"/>
    <x v="5"/>
  </r>
  <r>
    <x v="76"/>
    <x v="22"/>
    <x v="0"/>
    <n v="1307.8312000000001"/>
    <x v="3"/>
    <x v="3"/>
    <x v="4"/>
    <x v="5"/>
    <x v="5"/>
  </r>
  <r>
    <x v="76"/>
    <x v="0"/>
    <x v="0"/>
    <n v="408211.18099999998"/>
    <x v="3"/>
    <x v="3"/>
    <x v="4"/>
    <x v="5"/>
    <x v="5"/>
  </r>
  <r>
    <x v="76"/>
    <x v="0"/>
    <x v="0"/>
    <n v="1349.3947000000001"/>
    <x v="3"/>
    <x v="3"/>
    <x v="4"/>
    <x v="5"/>
    <x v="5"/>
  </r>
  <r>
    <x v="76"/>
    <x v="1"/>
    <x v="0"/>
    <n v="385461.20390000002"/>
    <x v="3"/>
    <x v="3"/>
    <x v="4"/>
    <x v="5"/>
    <x v="5"/>
  </r>
  <r>
    <x v="76"/>
    <x v="1"/>
    <x v="0"/>
    <n v="1303.7438999999999"/>
    <x v="3"/>
    <x v="3"/>
    <x v="4"/>
    <x v="5"/>
    <x v="5"/>
  </r>
  <r>
    <x v="76"/>
    <x v="2"/>
    <x v="0"/>
    <n v="387200.77309999999"/>
    <x v="3"/>
    <x v="3"/>
    <x v="4"/>
    <x v="5"/>
    <x v="5"/>
  </r>
  <r>
    <x v="76"/>
    <x v="2"/>
    <x v="0"/>
    <n v="1344.9809"/>
    <x v="3"/>
    <x v="3"/>
    <x v="4"/>
    <x v="5"/>
    <x v="5"/>
  </r>
  <r>
    <x v="76"/>
    <x v="3"/>
    <x v="0"/>
    <n v="379438.01130000001"/>
    <x v="3"/>
    <x v="3"/>
    <x v="4"/>
    <x v="5"/>
    <x v="5"/>
  </r>
  <r>
    <x v="76"/>
    <x v="3"/>
    <x v="0"/>
    <n v="1342.5324000000001"/>
    <x v="3"/>
    <x v="3"/>
    <x v="4"/>
    <x v="5"/>
    <x v="5"/>
  </r>
  <r>
    <x v="76"/>
    <x v="4"/>
    <x v="0"/>
    <n v="366056.49060000002"/>
    <x v="3"/>
    <x v="3"/>
    <x v="4"/>
    <x v="5"/>
    <x v="5"/>
  </r>
  <r>
    <x v="76"/>
    <x v="4"/>
    <x v="0"/>
    <n v="1296.7588000000001"/>
    <x v="3"/>
    <x v="3"/>
    <x v="4"/>
    <x v="5"/>
    <x v="5"/>
  </r>
  <r>
    <x v="76"/>
    <x v="5"/>
    <x v="0"/>
    <n v="374000.01260000002"/>
    <x v="3"/>
    <x v="3"/>
    <x v="4"/>
    <x v="5"/>
    <x v="5"/>
  </r>
  <r>
    <x v="76"/>
    <x v="5"/>
    <x v="0"/>
    <n v="1337.3518999999999"/>
    <x v="3"/>
    <x v="3"/>
    <x v="4"/>
    <x v="5"/>
    <x v="5"/>
  </r>
  <r>
    <x v="77"/>
    <x v="23"/>
    <x v="1"/>
    <n v="96638.749899999995"/>
    <x v="3"/>
    <x v="3"/>
    <x v="4"/>
    <x v="5"/>
    <x v="5"/>
  </r>
  <r>
    <x v="77"/>
    <x v="23"/>
    <x v="1"/>
    <n v="3803.6424000000002"/>
    <x v="3"/>
    <x v="3"/>
    <x v="4"/>
    <x v="5"/>
    <x v="5"/>
  </r>
  <r>
    <x v="77"/>
    <x v="24"/>
    <x v="1"/>
    <n v="106848.2834"/>
    <x v="3"/>
    <x v="3"/>
    <x v="4"/>
    <x v="5"/>
    <x v="5"/>
  </r>
  <r>
    <x v="77"/>
    <x v="24"/>
    <x v="1"/>
    <n v="4205.4835000000003"/>
    <x v="3"/>
    <x v="3"/>
    <x v="4"/>
    <x v="5"/>
    <x v="5"/>
  </r>
  <r>
    <x v="77"/>
    <x v="22"/>
    <x v="1"/>
    <n v="101637.1682"/>
    <x v="3"/>
    <x v="3"/>
    <x v="4"/>
    <x v="5"/>
    <x v="5"/>
  </r>
  <r>
    <x v="77"/>
    <x v="22"/>
    <x v="1"/>
    <n v="4997.7834999999995"/>
    <x v="3"/>
    <x v="3"/>
    <x v="4"/>
    <x v="5"/>
    <x v="5"/>
  </r>
  <r>
    <x v="77"/>
    <x v="0"/>
    <x v="1"/>
    <n v="102052.79519999999"/>
    <x v="3"/>
    <x v="3"/>
    <x v="4"/>
    <x v="5"/>
    <x v="5"/>
  </r>
  <r>
    <x v="77"/>
    <x v="0"/>
    <x v="1"/>
    <n v="5156.6156000000001"/>
    <x v="3"/>
    <x v="3"/>
    <x v="4"/>
    <x v="5"/>
    <x v="5"/>
  </r>
  <r>
    <x v="77"/>
    <x v="1"/>
    <x v="1"/>
    <n v="96365.301000000007"/>
    <x v="3"/>
    <x v="3"/>
    <x v="4"/>
    <x v="5"/>
    <x v="5"/>
  </r>
  <r>
    <x v="77"/>
    <x v="1"/>
    <x v="1"/>
    <n v="4982.1643000000004"/>
    <x v="3"/>
    <x v="3"/>
    <x v="4"/>
    <x v="5"/>
    <x v="5"/>
  </r>
  <r>
    <x v="77"/>
    <x v="2"/>
    <x v="1"/>
    <n v="96800.193299999999"/>
    <x v="3"/>
    <x v="3"/>
    <x v="4"/>
    <x v="5"/>
    <x v="5"/>
  </r>
  <r>
    <x v="77"/>
    <x v="2"/>
    <x v="1"/>
    <n v="5139.7483000000002"/>
    <x v="3"/>
    <x v="3"/>
    <x v="4"/>
    <x v="5"/>
    <x v="5"/>
  </r>
  <r>
    <x v="77"/>
    <x v="3"/>
    <x v="1"/>
    <n v="94859.502800000002"/>
    <x v="3"/>
    <x v="3"/>
    <x v="4"/>
    <x v="5"/>
    <x v="5"/>
  </r>
  <r>
    <x v="77"/>
    <x v="3"/>
    <x v="1"/>
    <n v="5130.3915999999999"/>
    <x v="3"/>
    <x v="3"/>
    <x v="4"/>
    <x v="5"/>
    <x v="5"/>
  </r>
  <r>
    <x v="77"/>
    <x v="4"/>
    <x v="1"/>
    <n v="91514.122700000007"/>
    <x v="3"/>
    <x v="3"/>
    <x v="4"/>
    <x v="5"/>
    <x v="5"/>
  </r>
  <r>
    <x v="77"/>
    <x v="4"/>
    <x v="1"/>
    <n v="4955.4712"/>
    <x v="3"/>
    <x v="3"/>
    <x v="4"/>
    <x v="5"/>
    <x v="5"/>
  </r>
  <r>
    <x v="77"/>
    <x v="5"/>
    <x v="1"/>
    <n v="93500.003200000006"/>
    <x v="3"/>
    <x v="3"/>
    <x v="4"/>
    <x v="5"/>
    <x v="5"/>
  </r>
  <r>
    <x v="77"/>
    <x v="5"/>
    <x v="1"/>
    <n v="5110.5947999999999"/>
    <x v="3"/>
    <x v="3"/>
    <x v="4"/>
    <x v="5"/>
    <x v="5"/>
  </r>
  <r>
    <x v="78"/>
    <x v="23"/>
    <x v="0"/>
    <n v="382497.78100000002"/>
    <x v="3"/>
    <x v="3"/>
    <x v="4"/>
    <x v="5"/>
    <x v="5"/>
  </r>
  <r>
    <x v="78"/>
    <x v="24"/>
    <x v="0"/>
    <n v="422907.28480000002"/>
    <x v="3"/>
    <x v="3"/>
    <x v="4"/>
    <x v="5"/>
    <x v="5"/>
  </r>
  <r>
    <x v="78"/>
    <x v="22"/>
    <x v="0"/>
    <n v="402214.14659999998"/>
    <x v="3"/>
    <x v="3"/>
    <x v="4"/>
    <x v="5"/>
    <x v="5"/>
  </r>
  <r>
    <x v="78"/>
    <x v="0"/>
    <x v="0"/>
    <n v="403738.90130000003"/>
    <x v="3"/>
    <x v="3"/>
    <x v="4"/>
    <x v="5"/>
    <x v="5"/>
  </r>
  <r>
    <x v="78"/>
    <x v="1"/>
    <x v="0"/>
    <n v="381140.22399999999"/>
    <x v="3"/>
    <x v="3"/>
    <x v="4"/>
    <x v="5"/>
    <x v="5"/>
  </r>
  <r>
    <x v="78"/>
    <x v="2"/>
    <x v="0"/>
    <n v="382743.12229999999"/>
    <x v="3"/>
    <x v="3"/>
    <x v="4"/>
    <x v="5"/>
    <x v="5"/>
  </r>
  <r>
    <x v="78"/>
    <x v="3"/>
    <x v="0"/>
    <n v="374988.4754"/>
    <x v="3"/>
    <x v="3"/>
    <x v="4"/>
    <x v="5"/>
    <x v="5"/>
  </r>
  <r>
    <x v="78"/>
    <x v="4"/>
    <x v="0"/>
    <n v="361758.66139999998"/>
    <x v="3"/>
    <x v="3"/>
    <x v="4"/>
    <x v="5"/>
    <x v="5"/>
  </r>
  <r>
    <x v="78"/>
    <x v="5"/>
    <x v="0"/>
    <n v="369567.64630000002"/>
    <x v="3"/>
    <x v="3"/>
    <x v="4"/>
    <x v="5"/>
    <x v="5"/>
  </r>
  <r>
    <x v="79"/>
    <x v="23"/>
    <x v="1"/>
    <n v="95624.445300000007"/>
    <x v="3"/>
    <x v="3"/>
    <x v="4"/>
    <x v="5"/>
    <x v="5"/>
  </r>
  <r>
    <x v="79"/>
    <x v="23"/>
    <x v="1"/>
    <n v="3803.6424000000002"/>
    <x v="3"/>
    <x v="3"/>
    <x v="4"/>
    <x v="5"/>
    <x v="5"/>
  </r>
  <r>
    <x v="79"/>
    <x v="24"/>
    <x v="1"/>
    <n v="105726.82120000001"/>
    <x v="3"/>
    <x v="3"/>
    <x v="4"/>
    <x v="5"/>
    <x v="5"/>
  </r>
  <r>
    <x v="79"/>
    <x v="24"/>
    <x v="1"/>
    <n v="4205.4835000000003"/>
    <x v="3"/>
    <x v="3"/>
    <x v="4"/>
    <x v="5"/>
    <x v="5"/>
  </r>
  <r>
    <x v="79"/>
    <x v="22"/>
    <x v="1"/>
    <n v="100553.5367"/>
    <x v="3"/>
    <x v="3"/>
    <x v="4"/>
    <x v="5"/>
    <x v="5"/>
  </r>
  <r>
    <x v="79"/>
    <x v="22"/>
    <x v="1"/>
    <n v="4997.7834999999995"/>
    <x v="3"/>
    <x v="3"/>
    <x v="4"/>
    <x v="5"/>
    <x v="5"/>
  </r>
  <r>
    <x v="79"/>
    <x v="0"/>
    <x v="1"/>
    <n v="100934.72530000001"/>
    <x v="3"/>
    <x v="3"/>
    <x v="4"/>
    <x v="5"/>
    <x v="5"/>
  </r>
  <r>
    <x v="79"/>
    <x v="0"/>
    <x v="1"/>
    <n v="5156.6156000000001"/>
    <x v="3"/>
    <x v="3"/>
    <x v="4"/>
    <x v="5"/>
    <x v="5"/>
  </r>
  <r>
    <x v="79"/>
    <x v="1"/>
    <x v="1"/>
    <n v="95285.055999999997"/>
    <x v="3"/>
    <x v="3"/>
    <x v="4"/>
    <x v="5"/>
    <x v="5"/>
  </r>
  <r>
    <x v="79"/>
    <x v="1"/>
    <x v="1"/>
    <n v="4982.1643000000004"/>
    <x v="3"/>
    <x v="3"/>
    <x v="4"/>
    <x v="5"/>
    <x v="5"/>
  </r>
  <r>
    <x v="79"/>
    <x v="2"/>
    <x v="1"/>
    <n v="95685.780599999998"/>
    <x v="3"/>
    <x v="3"/>
    <x v="4"/>
    <x v="5"/>
    <x v="5"/>
  </r>
  <r>
    <x v="79"/>
    <x v="2"/>
    <x v="1"/>
    <n v="5139.7483000000002"/>
    <x v="3"/>
    <x v="3"/>
    <x v="4"/>
    <x v="5"/>
    <x v="5"/>
  </r>
  <r>
    <x v="79"/>
    <x v="3"/>
    <x v="1"/>
    <n v="93747.118900000001"/>
    <x v="3"/>
    <x v="3"/>
    <x v="4"/>
    <x v="5"/>
    <x v="5"/>
  </r>
  <r>
    <x v="79"/>
    <x v="3"/>
    <x v="1"/>
    <n v="5130.3915999999999"/>
    <x v="3"/>
    <x v="3"/>
    <x v="4"/>
    <x v="5"/>
    <x v="5"/>
  </r>
  <r>
    <x v="79"/>
    <x v="4"/>
    <x v="1"/>
    <n v="90439.665299999993"/>
    <x v="3"/>
    <x v="3"/>
    <x v="4"/>
    <x v="5"/>
    <x v="5"/>
  </r>
  <r>
    <x v="79"/>
    <x v="4"/>
    <x v="1"/>
    <n v="4955.4712"/>
    <x v="3"/>
    <x v="3"/>
    <x v="4"/>
    <x v="5"/>
    <x v="5"/>
  </r>
  <r>
    <x v="79"/>
    <x v="5"/>
    <x v="1"/>
    <n v="92391.911600000007"/>
    <x v="3"/>
    <x v="3"/>
    <x v="4"/>
    <x v="5"/>
    <x v="5"/>
  </r>
  <r>
    <x v="79"/>
    <x v="5"/>
    <x v="1"/>
    <n v="5110.5947999999999"/>
    <x v="3"/>
    <x v="3"/>
    <x v="4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B5:F22" firstHeaderRow="2" firstDataRow="2" firstDataCol="4"/>
  <pivotFields count="9">
    <pivotField name="Tagg #" axis="axisRow" compact="0" outline="0" subtotalTop="0" showAll="0" includeNewItemsInFilter="1">
      <items count="2">
        <item x="0"/>
        <item t="default"/>
      </items>
    </pivotField>
    <pivotField axis="axisRow" compact="0" numFmtId="164" outline="0" subtotalTop="0" showAll="0" includeNewItemsInFilter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dataField="1" compact="0" numFmtId="3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</pivotFields>
  <rowFields count="4">
    <field x="2"/>
    <field x="0"/>
    <field x="7"/>
    <field x="1"/>
  </rowFields>
  <rowItems count="16">
    <i>
      <x/>
      <x/>
      <x/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t="default" r="2">
      <x/>
    </i>
    <i r="2">
      <x v="1"/>
      <x/>
    </i>
    <i t="default" r="2">
      <x v="1"/>
    </i>
    <i t="default" r="1">
      <x/>
    </i>
    <i t="default">
      <x/>
    </i>
    <i t="grand">
      <x/>
    </i>
  </rowItems>
  <colItems count="1">
    <i/>
  </colItems>
  <dataFields count="1">
    <dataField name="Fin MTM" fld="3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H5:L739" firstHeaderRow="2" firstDataRow="2" firstDataCol="4"/>
  <pivotFields count="9">
    <pivotField name="Tagg #" axis="axisRow" compact="0" outline="0" subtotalTop="0" showAll="0" includeNewItemsInFilter="1">
      <items count="81">
        <item x="0"/>
        <item x="1"/>
        <item x="2"/>
        <item x="69"/>
        <item x="70"/>
        <item x="71"/>
        <item x="72"/>
        <item x="3"/>
        <item x="73"/>
        <item x="74"/>
        <item x="75"/>
        <item x="4"/>
        <item x="5"/>
        <item x="6"/>
        <item x="76"/>
        <item x="77"/>
        <item x="78"/>
        <item x="79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Date" axis="axisRow" compact="0" numFmtId="164" outline="0" subtotalTop="0" showAll="0" includeNewItemsInFilter="1">
      <items count="34">
        <item x="23"/>
        <item x="24"/>
        <item x="22"/>
        <item x="0"/>
        <item x="1"/>
        <item x="2"/>
        <item x="3"/>
        <item x="4"/>
        <item x="5"/>
        <item x="6"/>
        <item x="25"/>
        <item x="26"/>
        <item x="27"/>
        <item x="28"/>
        <item x="7"/>
        <item x="8"/>
        <item x="9"/>
        <item x="10"/>
        <item x="11"/>
        <item x="12"/>
        <item x="13"/>
        <item x="14"/>
        <item x="29"/>
        <item x="30"/>
        <item x="31"/>
        <item x="32"/>
        <item x="15"/>
        <item x="16"/>
        <item x="17"/>
        <item x="18"/>
        <item x="19"/>
        <item x="20"/>
        <item x="21"/>
        <item t="default"/>
      </items>
    </pivotField>
    <pivotField name="Contact #" axis="axisRow" compact="0" outline="0" subtotalTop="0" showAll="0" includeNewItemsInFilter="1">
      <items count="6">
        <item x="4"/>
        <item x="3"/>
        <item x="1"/>
        <item x="0"/>
        <item x="2"/>
        <item t="default"/>
      </items>
    </pivotField>
    <pivotField dataField="1" compact="0" numFmtId="3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ook id" axis="axisRow" compact="0" outline="0" subtotalTop="0" showAll="0" includeNewItemsInFilter="1">
      <items count="7">
        <item x="4"/>
        <item x="3"/>
        <item x="0"/>
        <item x="2"/>
        <item x="1"/>
        <item x="5"/>
        <item t="default"/>
      </items>
    </pivotField>
    <pivotField compact="0" outline="0" subtotalTop="0" showAll="0" includeNewItemsInFilter="1"/>
  </pivotFields>
  <rowFields count="4">
    <field x="2"/>
    <field x="0"/>
    <field x="7"/>
    <field x="1"/>
  </rowFields>
  <rowItems count="733">
    <i>
      <x/>
      <x v="41"/>
      <x v="3"/>
      <x/>
    </i>
    <i r="3">
      <x v="1"/>
    </i>
    <i t="default" r="2">
      <x v="3"/>
    </i>
    <i t="default" r="1">
      <x v="41"/>
    </i>
    <i r="1">
      <x v="42"/>
      <x v="3"/>
      <x/>
    </i>
    <i r="3">
      <x v="1"/>
    </i>
    <i t="default" r="2">
      <x v="3"/>
    </i>
    <i t="default" r="1">
      <x v="42"/>
    </i>
    <i r="1">
      <x v="43"/>
      <x v="3"/>
      <x/>
    </i>
    <i r="3">
      <x v="1"/>
    </i>
    <i t="default" r="2">
      <x v="3"/>
    </i>
    <i t="default" r="1">
      <x v="43"/>
    </i>
    <i r="1">
      <x v="44"/>
      <x v="3"/>
      <x/>
    </i>
    <i r="3">
      <x v="1"/>
    </i>
    <i t="default" r="2">
      <x v="3"/>
    </i>
    <i t="default" r="1">
      <x v="44"/>
    </i>
    <i r="1">
      <x v="45"/>
      <x v="1"/>
      <x/>
    </i>
    <i r="3">
      <x v="1"/>
    </i>
    <i t="default" r="2">
      <x v="1"/>
    </i>
    <i t="default" r="1">
      <x v="45"/>
    </i>
    <i r="1">
      <x v="46"/>
      <x v="1"/>
      <x/>
    </i>
    <i r="3">
      <x v="1"/>
    </i>
    <i t="default" r="2">
      <x v="1"/>
    </i>
    <i t="default" r="1">
      <x v="46"/>
    </i>
    <i r="1">
      <x v="47"/>
      <x v="1"/>
      <x/>
    </i>
    <i r="3">
      <x v="1"/>
    </i>
    <i t="default" r="2">
      <x v="1"/>
    </i>
    <i t="default" r="1">
      <x v="47"/>
    </i>
    <i r="1">
      <x v="48"/>
      <x v="1"/>
      <x/>
    </i>
    <i r="3">
      <x v="1"/>
    </i>
    <i t="default" r="2">
      <x v="1"/>
    </i>
    <i t="default" r="1">
      <x v="48"/>
    </i>
    <i r="1">
      <x v="49"/>
      <x v="1"/>
      <x/>
    </i>
    <i r="3">
      <x v="1"/>
    </i>
    <i t="default" r="2">
      <x v="1"/>
    </i>
    <i r="2">
      <x v="3"/>
      <x/>
    </i>
    <i r="3">
      <x v="1"/>
    </i>
    <i t="default" r="2">
      <x v="3"/>
    </i>
    <i t="default" r="1">
      <x v="49"/>
    </i>
    <i r="1">
      <x v="50"/>
      <x v="3"/>
      <x/>
    </i>
    <i r="3">
      <x v="1"/>
    </i>
    <i t="default" r="2">
      <x v="3"/>
    </i>
    <i t="default" r="1">
      <x v="50"/>
    </i>
    <i r="1">
      <x v="51"/>
      <x v="1"/>
      <x/>
    </i>
    <i r="3">
      <x v="1"/>
    </i>
    <i t="default" r="2">
      <x v="1"/>
    </i>
    <i t="default" r="1">
      <x v="51"/>
    </i>
    <i r="1">
      <x v="52"/>
      <x v="1"/>
      <x/>
    </i>
    <i r="3">
      <x v="1"/>
    </i>
    <i t="default" r="2">
      <x v="1"/>
    </i>
    <i t="default" r="1">
      <x v="52"/>
    </i>
    <i t="default">
      <x/>
    </i>
    <i>
      <x v="1"/>
      <x v="18"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r="2"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18"/>
    </i>
    <i r="1">
      <x v="19"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r="2"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19"/>
    </i>
    <i r="1">
      <x v="20"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r="2"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20"/>
    </i>
    <i r="1">
      <x v="21"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r="2"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21"/>
    </i>
    <i r="1">
      <x v="22"/>
      <x v="3"/>
      <x/>
    </i>
    <i r="3">
      <x v="1"/>
    </i>
    <i t="default" r="2">
      <x v="3"/>
    </i>
    <i t="default" r="1">
      <x v="22"/>
    </i>
    <i r="1">
      <x v="23"/>
      <x v="3"/>
      <x/>
    </i>
    <i t="default" r="2">
      <x v="3"/>
    </i>
    <i t="default" r="1">
      <x v="23"/>
    </i>
    <i r="1">
      <x v="24"/>
      <x v="3"/>
      <x v="1"/>
    </i>
    <i t="default" r="2">
      <x v="3"/>
    </i>
    <i t="default" r="1">
      <x v="24"/>
    </i>
    <i r="1">
      <x v="26"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r="2"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26"/>
    </i>
    <i r="1">
      <x v="27"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r="2"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27"/>
    </i>
    <i r="1">
      <x v="28"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r="2"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28"/>
    </i>
    <i r="1">
      <x v="29"/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29"/>
    </i>
    <i r="1">
      <x v="30"/>
      <x v="3"/>
      <x/>
    </i>
    <i r="3">
      <x v="1"/>
    </i>
    <i t="default" r="2">
      <x v="3"/>
    </i>
    <i t="default" r="1">
      <x v="30"/>
    </i>
    <i r="1">
      <x v="31"/>
      <x v="1"/>
      <x/>
    </i>
    <i r="3">
      <x v="1"/>
    </i>
    <i t="default" r="2">
      <x v="1"/>
    </i>
    <i r="2">
      <x v="3"/>
      <x/>
    </i>
    <i r="3">
      <x v="1"/>
    </i>
    <i t="default" r="2">
      <x v="3"/>
    </i>
    <i t="default" r="1">
      <x v="31"/>
    </i>
    <i r="1">
      <x v="32"/>
      <x v="1"/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t="default" r="1">
      <x v="32"/>
    </i>
    <i r="1">
      <x v="33"/>
      <x v="1"/>
      <x/>
    </i>
    <i r="3">
      <x v="1"/>
    </i>
    <i t="default" r="2">
      <x v="1"/>
    </i>
    <i r="2">
      <x v="3"/>
      <x/>
    </i>
    <i r="3">
      <x v="1"/>
    </i>
    <i t="default" r="2">
      <x v="3"/>
    </i>
    <i t="default" r="1">
      <x v="33"/>
    </i>
    <i r="1">
      <x v="34"/>
      <x v="1"/>
      <x/>
    </i>
    <i r="3">
      <x v="1"/>
    </i>
    <i t="default" r="2">
      <x v="1"/>
    </i>
    <i r="2">
      <x v="3"/>
      <x/>
    </i>
    <i r="3">
      <x v="1"/>
    </i>
    <i t="default" r="2">
      <x v="3"/>
    </i>
    <i t="default" r="1">
      <x v="34"/>
    </i>
    <i r="1">
      <x v="35"/>
      <x v="3"/>
      <x/>
    </i>
    <i r="3">
      <x v="1"/>
    </i>
    <i t="default" r="2">
      <x v="3"/>
    </i>
    <i t="default" r="1">
      <x v="35"/>
    </i>
    <i r="1">
      <x v="36"/>
      <x v="3"/>
      <x/>
    </i>
    <i r="3">
      <x v="1"/>
    </i>
    <i t="default" r="2">
      <x v="3"/>
    </i>
    <i t="default" r="1">
      <x v="36"/>
    </i>
    <i r="1">
      <x v="37"/>
      <x v="3"/>
      <x/>
    </i>
    <i r="3">
      <x v="1"/>
    </i>
    <i t="default" r="2">
      <x v="3"/>
    </i>
    <i t="default" r="1">
      <x v="37"/>
    </i>
    <i r="1">
      <x v="38"/>
      <x v="3"/>
      <x/>
    </i>
    <i r="3">
      <x v="1"/>
    </i>
    <i t="default" r="2">
      <x v="3"/>
    </i>
    <i t="default" r="1">
      <x v="38"/>
    </i>
    <i r="1">
      <x v="39"/>
      <x v="1"/>
      <x/>
    </i>
    <i r="3">
      <x v="1"/>
    </i>
    <i t="default" r="2">
      <x v="1"/>
    </i>
    <i r="2">
      <x v="3"/>
      <x/>
    </i>
    <i r="3">
      <x v="1"/>
    </i>
    <i t="default" r="2">
      <x v="3"/>
    </i>
    <i t="default" r="1">
      <x v="39"/>
    </i>
    <i r="1">
      <x v="40"/>
      <x v="3"/>
      <x/>
    </i>
    <i r="3">
      <x v="1"/>
    </i>
    <i t="default" r="2">
      <x v="3"/>
    </i>
    <i t="default" r="1">
      <x v="40"/>
    </i>
    <i r="1">
      <x v="60"/>
      <x v="3"/>
      <x/>
    </i>
    <i r="3">
      <x v="1"/>
    </i>
    <i r="3">
      <x v="2"/>
    </i>
    <i t="default" r="2">
      <x v="3"/>
    </i>
    <i t="default" r="1">
      <x v="60"/>
    </i>
    <i r="1">
      <x v="61"/>
      <x v="3"/>
      <x/>
    </i>
    <i r="3">
      <x v="1"/>
    </i>
    <i r="3">
      <x v="2"/>
    </i>
    <i t="default" r="2">
      <x v="3"/>
    </i>
    <i t="default" r="1">
      <x v="61"/>
    </i>
    <i r="1">
      <x v="62"/>
      <x v="3"/>
      <x/>
    </i>
    <i r="3">
      <x v="1"/>
    </i>
    <i r="3">
      <x v="2"/>
    </i>
    <i t="default" r="2">
      <x v="3"/>
    </i>
    <i t="default" r="1">
      <x v="62"/>
    </i>
    <i r="1">
      <x v="63"/>
      <x v="1"/>
      <x/>
    </i>
    <i r="3">
      <x v="1"/>
    </i>
    <i t="default" r="2">
      <x v="1"/>
    </i>
    <i t="default" r="1">
      <x v="63"/>
    </i>
    <i r="1">
      <x v="64"/>
      <x v="3"/>
      <x/>
    </i>
    <i r="3">
      <x v="1"/>
    </i>
    <i r="3">
      <x v="2"/>
    </i>
    <i t="default" r="2">
      <x v="3"/>
    </i>
    <i t="default" r="1">
      <x v="64"/>
    </i>
    <i r="1">
      <x v="65"/>
      <x v="3"/>
      <x/>
    </i>
    <i r="3">
      <x v="1"/>
    </i>
    <i t="default" r="2">
      <x v="3"/>
    </i>
    <i t="default" r="1">
      <x v="65"/>
    </i>
    <i r="1">
      <x v="66"/>
      <x v="3"/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66"/>
    </i>
    <i r="1">
      <x v="67"/>
      <x v="3"/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67"/>
    </i>
    <i r="1">
      <x v="68"/>
      <x v="1"/>
      <x/>
    </i>
    <i r="3">
      <x v="1"/>
    </i>
    <i t="default" r="2">
      <x v="1"/>
    </i>
    <i t="default" r="1">
      <x v="68"/>
    </i>
    <i r="1">
      <x v="69"/>
      <x v="1"/>
      <x/>
    </i>
    <i r="3">
      <x v="1"/>
    </i>
    <i t="default" r="2">
      <x v="1"/>
    </i>
    <i t="default" r="1">
      <x v="69"/>
    </i>
    <i r="1">
      <x v="70"/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70"/>
    </i>
    <i r="1">
      <x v="71"/>
      <x v="3"/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71"/>
    </i>
    <i r="1">
      <x v="72"/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72"/>
    </i>
    <i r="1">
      <x v="73"/>
      <x v="3"/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73"/>
    </i>
    <i t="default">
      <x v="1"/>
    </i>
    <i>
      <x v="2"/>
      <x v="7"/>
      <x v="2"/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2"/>
    </i>
    <i t="default" r="1">
      <x v="7"/>
    </i>
    <i r="1">
      <x v="8"/>
      <x v="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5"/>
    </i>
    <i t="default" r="1">
      <x v="8"/>
    </i>
    <i r="1">
      <x v="9"/>
      <x v="5"/>
      <x/>
    </i>
    <i r="3">
      <x v="1"/>
    </i>
    <i r="3">
      <x v="10"/>
    </i>
    <i r="3">
      <x v="11"/>
    </i>
    <i r="3">
      <x v="12"/>
    </i>
    <i r="3">
      <x v="13"/>
    </i>
    <i r="3">
      <x v="22"/>
    </i>
    <i r="3">
      <x v="23"/>
    </i>
    <i r="3">
      <x v="24"/>
    </i>
    <i r="3">
      <x v="25"/>
    </i>
    <i t="default" r="2">
      <x v="5"/>
    </i>
    <i t="default" r="1">
      <x v="9"/>
    </i>
    <i r="1">
      <x v="10"/>
      <x v="5"/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5"/>
    </i>
    <i t="default" r="1">
      <x v="10"/>
    </i>
    <i r="1">
      <x v="15"/>
      <x v="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5"/>
    </i>
    <i t="default" r="1">
      <x v="15"/>
    </i>
    <i r="1">
      <x v="17"/>
      <x v="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5"/>
    </i>
    <i t="default" r="1">
      <x v="17"/>
    </i>
    <i t="default">
      <x v="2"/>
    </i>
    <i>
      <x v="3"/>
      <x/>
      <x v="2"/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2"/>
    </i>
    <i t="default" r="1">
      <x/>
    </i>
    <i r="1">
      <x v="1"/>
      <x v="2"/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2"/>
    </i>
    <i t="default" r="1">
      <x v="1"/>
    </i>
    <i r="1">
      <x v="2"/>
      <x v="2"/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2"/>
    </i>
    <i t="default" r="1">
      <x v="2"/>
    </i>
    <i r="1">
      <x v="3"/>
      <x v="5"/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5"/>
    </i>
    <i t="default" r="1">
      <x v="3"/>
    </i>
    <i r="1">
      <x v="4"/>
      <x v="5"/>
      <x/>
    </i>
    <i r="3">
      <x v="1"/>
    </i>
    <i r="3">
      <x v="10"/>
    </i>
    <i r="3">
      <x v="11"/>
    </i>
    <i r="3">
      <x v="12"/>
    </i>
    <i r="3">
      <x v="13"/>
    </i>
    <i r="3">
      <x v="22"/>
    </i>
    <i r="3">
      <x v="23"/>
    </i>
    <i r="3">
      <x v="24"/>
    </i>
    <i r="3">
      <x v="25"/>
    </i>
    <i t="default" r="2">
      <x v="5"/>
    </i>
    <i t="default" r="1">
      <x v="4"/>
    </i>
    <i r="1">
      <x v="5"/>
      <x v="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5"/>
    </i>
    <i t="default" r="1">
      <x v="5"/>
    </i>
    <i r="1">
      <x v="6"/>
      <x v="5"/>
      <x v="2"/>
    </i>
    <i r="3">
      <x v="9"/>
    </i>
    <i r="3">
      <x v="14"/>
    </i>
    <i r="3">
      <x v="21"/>
    </i>
    <i r="3">
      <x v="26"/>
    </i>
    <i t="default" r="2">
      <x v="5"/>
    </i>
    <i t="default" r="1">
      <x v="6"/>
    </i>
    <i r="1">
      <x v="14"/>
      <x v="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5"/>
    </i>
    <i t="default" r="1">
      <x v="14"/>
    </i>
    <i r="1">
      <x v="16"/>
      <x v="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5"/>
    </i>
    <i t="default" r="1">
      <x v="16"/>
    </i>
    <i t="default">
      <x v="3"/>
    </i>
    <i>
      <x v="4"/>
      <x v="11"/>
      <x v="4"/>
      <x/>
    </i>
    <i r="3">
      <x v="1"/>
    </i>
    <i t="default" r="2">
      <x v="4"/>
    </i>
    <i t="default" r="1">
      <x v="11"/>
    </i>
    <i r="1">
      <x v="12"/>
      <x v="4"/>
      <x/>
    </i>
    <i r="3">
      <x v="1"/>
    </i>
    <i t="default" r="2">
      <x v="4"/>
    </i>
    <i t="default" r="1">
      <x v="12"/>
    </i>
    <i r="1">
      <x v="13"/>
      <x v="4"/>
      <x/>
    </i>
    <i r="3">
      <x v="1"/>
    </i>
    <i t="default" r="2">
      <x v="4"/>
    </i>
    <i t="default" r="1">
      <x v="13"/>
    </i>
    <i r="1">
      <x v="25"/>
      <x/>
      <x/>
    </i>
    <i t="default" r="2">
      <x/>
    </i>
    <i t="default" r="1">
      <x v="25"/>
    </i>
    <i r="1">
      <x v="53"/>
      <x v="4"/>
      <x/>
    </i>
    <i r="3">
      <x v="1"/>
    </i>
    <i t="default" r="2">
      <x v="4"/>
    </i>
    <i t="default" r="1">
      <x v="53"/>
    </i>
    <i r="1">
      <x v="54"/>
      <x v="4"/>
      <x/>
    </i>
    <i r="3">
      <x v="1"/>
    </i>
    <i t="default" r="2">
      <x v="4"/>
    </i>
    <i t="default" r="1">
      <x v="54"/>
    </i>
    <i r="1">
      <x v="55"/>
      <x/>
      <x/>
    </i>
    <i t="default" r="2">
      <x/>
    </i>
    <i t="default" r="1">
      <x v="55"/>
    </i>
    <i r="1">
      <x v="56"/>
      <x/>
      <x/>
    </i>
    <i t="default" r="2">
      <x/>
    </i>
    <i t="default" r="1">
      <x v="56"/>
    </i>
    <i r="1">
      <x v="57"/>
      <x/>
      <x/>
    </i>
    <i t="default" r="2">
      <x/>
    </i>
    <i t="default" r="1">
      <x v="57"/>
    </i>
    <i r="1">
      <x v="58"/>
      <x/>
      <x/>
    </i>
    <i t="default" r="2">
      <x/>
    </i>
    <i t="default" r="1">
      <x v="58"/>
    </i>
    <i r="1">
      <x v="59"/>
      <x/>
      <x/>
    </i>
    <i t="default" r="2">
      <x/>
    </i>
    <i t="default" r="1">
      <x v="59"/>
    </i>
    <i r="1">
      <x v="74"/>
      <x/>
      <x/>
    </i>
    <i r="3">
      <x v="1"/>
    </i>
    <i t="default" r="2">
      <x/>
    </i>
    <i t="default" r="1">
      <x v="74"/>
    </i>
    <i r="1">
      <x v="75"/>
      <x/>
      <x/>
    </i>
    <i r="3">
      <x v="1"/>
    </i>
    <i t="default" r="2">
      <x/>
    </i>
    <i t="default" r="1">
      <x v="75"/>
    </i>
    <i r="1">
      <x v="76"/>
      <x/>
      <x/>
    </i>
    <i r="3">
      <x v="1"/>
    </i>
    <i t="default" r="2">
      <x/>
    </i>
    <i t="default" r="1">
      <x v="76"/>
    </i>
    <i r="1">
      <x v="77"/>
      <x/>
      <x/>
    </i>
    <i t="default" r="2">
      <x/>
    </i>
    <i t="default" r="1">
      <x v="77"/>
    </i>
    <i r="1">
      <x v="78"/>
      <x/>
      <x/>
    </i>
    <i t="default" r="2">
      <x/>
    </i>
    <i t="default" r="1">
      <x v="78"/>
    </i>
    <i r="1">
      <x v="79"/>
      <x/>
      <x/>
    </i>
    <i t="default" r="2">
      <x/>
    </i>
    <i t="default" r="1">
      <x v="79"/>
    </i>
    <i t="default">
      <x v="4"/>
    </i>
    <i t="grand">
      <x/>
    </i>
  </rowItems>
  <colItems count="1">
    <i/>
  </colItems>
  <dataFields count="1">
    <dataField name="Phy MTM" fld="3" baseField="0" baseItem="0" numFmtId="38"/>
  </dataFields>
  <formats count="211">
    <format dxfId="210">
      <pivotArea outline="0" fieldPosition="0">
        <references count="2">
          <reference field="0" count="1" selected="0">
            <x v="16"/>
          </reference>
          <reference field="2" count="1" selected="0">
            <x v="3"/>
          </reference>
        </references>
      </pivotArea>
    </format>
    <format dxfId="209">
      <pivotArea dataOnly="0" labelOnly="1" outline="0" fieldPosition="0">
        <references count="2">
          <reference field="0" count="1">
            <x v="16"/>
          </reference>
          <reference field="2" count="1" selected="0">
            <x v="3"/>
          </reference>
        </references>
      </pivotArea>
    </format>
    <format dxfId="208">
      <pivotArea dataOnly="0" labelOnly="1" outline="0" fieldPosition="0">
        <references count="3">
          <reference field="0" count="1" selected="0">
            <x v="16"/>
          </reference>
          <reference field="2" count="1" selected="0">
            <x v="3"/>
          </reference>
          <reference field="7" count="1">
            <x v="5"/>
          </reference>
        </references>
      </pivotArea>
    </format>
    <format dxfId="207">
      <pivotArea dataOnly="0" labelOnly="1" outline="0" fieldPosition="0">
        <references count="4">
          <reference field="0" count="1" selected="0">
            <x v="16"/>
          </reference>
          <reference field="1" count="1">
            <x v="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206">
      <pivotArea dataOnly="0" labelOnly="1" outline="0" fieldPosition="0">
        <references count="4">
          <reference field="0" count="1" selected="0">
            <x v="16"/>
          </reference>
          <reference field="1" count="1">
            <x v="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205">
      <pivotArea dataOnly="0" labelOnly="1" outline="0" fieldPosition="0">
        <references count="4">
          <reference field="0" count="1" selected="0">
            <x v="16"/>
          </reference>
          <reference field="1" count="1">
            <x v="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204">
      <pivotArea dataOnly="0" labelOnly="1" outline="0" fieldPosition="0">
        <references count="4">
          <reference field="0" count="1" selected="0">
            <x v="16"/>
          </reference>
          <reference field="1" count="1">
            <x v="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203">
      <pivotArea dataOnly="0" labelOnly="1" outline="0" fieldPosition="0">
        <references count="4">
          <reference field="0" count="1" selected="0">
            <x v="16"/>
          </reference>
          <reference field="1" count="1">
            <x v="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202">
      <pivotArea dataOnly="0" labelOnly="1" outline="0" fieldPosition="0">
        <references count="4">
          <reference field="0" count="1" selected="0">
            <x v="16"/>
          </reference>
          <reference field="1" count="1">
            <x v="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201">
      <pivotArea dataOnly="0" labelOnly="1" outline="0" fieldPosition="0">
        <references count="4">
          <reference field="0" count="1" selected="0">
            <x v="16"/>
          </reference>
          <reference field="1" count="1">
            <x v="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200">
      <pivotArea dataOnly="0" labelOnly="1" outline="0" fieldPosition="0">
        <references count="4">
          <reference field="0" count="1" selected="0">
            <x v="16"/>
          </reference>
          <reference field="1" count="1">
            <x v="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99">
      <pivotArea dataOnly="0" labelOnly="1" outline="0" fieldPosition="0">
        <references count="4">
          <reference field="0" count="1" selected="0">
            <x v="16"/>
          </reference>
          <reference field="1" count="1">
            <x v="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98">
      <pivotArea dataOnly="0" labelOnly="1" outline="0" fieldPosition="0">
        <references count="3">
          <reference field="0" count="1" selected="0">
            <x v="16"/>
          </reference>
          <reference field="2" count="1" selected="0">
            <x v="3"/>
          </reference>
          <reference field="7" count="1" defaultSubtotal="1">
            <x v="5"/>
          </reference>
        </references>
      </pivotArea>
    </format>
    <format dxfId="197">
      <pivotArea outline="0" fieldPosition="0">
        <references count="2">
          <reference field="0" count="1" selected="0">
            <x v="14"/>
          </reference>
          <reference field="2" count="1" selected="0">
            <x v="3"/>
          </reference>
        </references>
      </pivotArea>
    </format>
    <format dxfId="196">
      <pivotArea dataOnly="0" labelOnly="1" outline="0" fieldPosition="0">
        <references count="2">
          <reference field="0" count="1">
            <x v="14"/>
          </reference>
          <reference field="2" count="1" selected="0">
            <x v="3"/>
          </reference>
        </references>
      </pivotArea>
    </format>
    <format dxfId="195">
      <pivotArea dataOnly="0" labelOnly="1" outline="0" fieldPosition="0">
        <references count="3">
          <reference field="0" count="1" selected="0">
            <x v="14"/>
          </reference>
          <reference field="2" count="1" selected="0">
            <x v="3"/>
          </reference>
          <reference field="7" count="1">
            <x v="5"/>
          </reference>
        </references>
      </pivotArea>
    </format>
    <format dxfId="194">
      <pivotArea dataOnly="0" labelOnly="1" outline="0" fieldPosition="0">
        <references count="4">
          <reference field="0" count="1" selected="0">
            <x v="14"/>
          </reference>
          <reference field="1" count="1">
            <x v="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93">
      <pivotArea dataOnly="0" labelOnly="1" outline="0" fieldPosition="0">
        <references count="4">
          <reference field="0" count="1" selected="0">
            <x v="14"/>
          </reference>
          <reference field="1" count="1">
            <x v="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92">
      <pivotArea dataOnly="0" labelOnly="1" outline="0" fieldPosition="0">
        <references count="4">
          <reference field="0" count="1" selected="0">
            <x v="14"/>
          </reference>
          <reference field="1" count="1">
            <x v="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91">
      <pivotArea dataOnly="0" labelOnly="1" outline="0" fieldPosition="0">
        <references count="4">
          <reference field="0" count="1" selected="0">
            <x v="14"/>
          </reference>
          <reference field="1" count="1">
            <x v="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90">
      <pivotArea dataOnly="0" labelOnly="1" outline="0" fieldPosition="0">
        <references count="4">
          <reference field="0" count="1" selected="0">
            <x v="14"/>
          </reference>
          <reference field="1" count="1">
            <x v="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89">
      <pivotArea dataOnly="0" labelOnly="1" outline="0" fieldPosition="0">
        <references count="4">
          <reference field="0" count="1" selected="0">
            <x v="14"/>
          </reference>
          <reference field="1" count="1">
            <x v="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88">
      <pivotArea dataOnly="0" labelOnly="1" outline="0" fieldPosition="0">
        <references count="4">
          <reference field="0" count="1" selected="0">
            <x v="14"/>
          </reference>
          <reference field="1" count="1">
            <x v="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87">
      <pivotArea dataOnly="0" labelOnly="1" outline="0" fieldPosition="0">
        <references count="4">
          <reference field="0" count="1" selected="0">
            <x v="14"/>
          </reference>
          <reference field="1" count="1">
            <x v="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86">
      <pivotArea dataOnly="0" labelOnly="1" outline="0" fieldPosition="0">
        <references count="4">
          <reference field="0" count="1" selected="0">
            <x v="14"/>
          </reference>
          <reference field="1" count="1">
            <x v="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85">
      <pivotArea dataOnly="0" labelOnly="1" outline="0" fieldPosition="0">
        <references count="3">
          <reference field="0" count="1" selected="0">
            <x v="14"/>
          </reference>
          <reference field="2" count="1" selected="0">
            <x v="3"/>
          </reference>
          <reference field="7" count="1" defaultSubtotal="1">
            <x v="5"/>
          </reference>
        </references>
      </pivotArea>
    </format>
    <format dxfId="184">
      <pivotArea outline="0" fieldPosition="0">
        <references count="3">
          <reference field="0" count="1" selected="0">
            <x v="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83">
      <pivotArea dataOnly="0" labelOnly="1" outline="0" fieldPosition="0">
        <references count="2">
          <reference field="0" count="1">
            <x v="6"/>
          </reference>
          <reference field="2" count="1" selected="0">
            <x v="3"/>
          </reference>
        </references>
      </pivotArea>
    </format>
    <format dxfId="182">
      <pivotArea dataOnly="0" labelOnly="1" outline="0" fieldPosition="0">
        <references count="3">
          <reference field="0" count="1" selected="0">
            <x v="6"/>
          </reference>
          <reference field="2" count="1" selected="0">
            <x v="3"/>
          </reference>
          <reference field="7" count="1">
            <x v="5"/>
          </reference>
        </references>
      </pivotArea>
    </format>
    <format dxfId="181">
      <pivotArea dataOnly="0" labelOnly="1" outline="0" fieldPosition="0">
        <references count="4">
          <reference field="0" count="1" selected="0">
            <x v="6"/>
          </reference>
          <reference field="1" count="1">
            <x v="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80">
      <pivotArea dataOnly="0" labelOnly="1" outline="0" fieldPosition="0">
        <references count="4">
          <reference field="0" count="1" selected="0">
            <x v="6"/>
          </reference>
          <reference field="1" count="1">
            <x v="9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9">
      <pivotArea dataOnly="0" labelOnly="1" outline="0" fieldPosition="0">
        <references count="4">
          <reference field="0" count="1" selected="0">
            <x v="6"/>
          </reference>
          <reference field="1" count="1">
            <x v="1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8">
      <pivotArea dataOnly="0" labelOnly="1" outline="0" fieldPosition="0">
        <references count="4">
          <reference field="0" count="1" selected="0">
            <x v="6"/>
          </reference>
          <reference field="1" count="1">
            <x v="2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7">
      <pivotArea dataOnly="0" labelOnly="1" outline="0" fieldPosition="0">
        <references count="4">
          <reference field="0" count="1" selected="0">
            <x v="6"/>
          </reference>
          <reference field="1" count="1">
            <x v="2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6">
      <pivotArea outline="0" fieldPosition="0">
        <references count="3">
          <reference field="0" count="1" selected="0">
            <x v="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5">
      <pivotArea dataOnly="0" labelOnly="1" outline="0" fieldPosition="0">
        <references count="2">
          <reference field="0" count="1">
            <x v="5"/>
          </reference>
          <reference field="2" count="1" selected="0">
            <x v="3"/>
          </reference>
        </references>
      </pivotArea>
    </format>
    <format dxfId="174">
      <pivotArea dataOnly="0" labelOnly="1" outline="0" fieldPosition="0">
        <references count="3">
          <reference field="0" count="1" selected="0">
            <x v="5"/>
          </reference>
          <reference field="2" count="1" selected="0">
            <x v="3"/>
          </reference>
          <reference field="7" count="1">
            <x v="5"/>
          </reference>
        </references>
      </pivotArea>
    </format>
    <format dxfId="173">
      <pivotArea dataOnly="0" labelOnly="1" outline="0" fieldPosition="0">
        <references count="4">
          <reference field="0" count="1" selected="0">
            <x v="5"/>
          </reference>
          <reference field="1" count="1">
            <x v="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2">
      <pivotArea dataOnly="0" labelOnly="1" outline="0" fieldPosition="0">
        <references count="4">
          <reference field="0" count="1" selected="0">
            <x v="5"/>
          </reference>
          <reference field="1" count="1">
            <x v="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1">
      <pivotArea dataOnly="0" labelOnly="1" outline="0" fieldPosition="0">
        <references count="4">
          <reference field="0" count="1" selected="0">
            <x v="5"/>
          </reference>
          <reference field="1" count="1">
            <x v="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0">
      <pivotArea dataOnly="0" labelOnly="1" outline="0" fieldPosition="0">
        <references count="4">
          <reference field="0" count="1" selected="0">
            <x v="5"/>
          </reference>
          <reference field="1" count="1">
            <x v="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9">
      <pivotArea dataOnly="0" labelOnly="1" outline="0" fieldPosition="0">
        <references count="4">
          <reference field="0" count="1" selected="0">
            <x v="5"/>
          </reference>
          <reference field="1" count="1">
            <x v="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8">
      <pivotArea dataOnly="0" labelOnly="1" outline="0" fieldPosition="0">
        <references count="4">
          <reference field="0" count="1" selected="0">
            <x v="5"/>
          </reference>
          <reference field="1" count="1">
            <x v="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7">
      <pivotArea dataOnly="0" labelOnly="1" outline="0" fieldPosition="0">
        <references count="4">
          <reference field="0" count="1" selected="0">
            <x v="5"/>
          </reference>
          <reference field="1" count="1">
            <x v="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6">
      <pivotArea dataOnly="0" labelOnly="1" outline="0" fieldPosition="0">
        <references count="4">
          <reference field="0" count="1" selected="0">
            <x v="5"/>
          </reference>
          <reference field="1" count="1">
            <x v="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5">
      <pivotArea dataOnly="0" labelOnly="1" outline="0" fieldPosition="0">
        <references count="4">
          <reference field="0" count="1" selected="0">
            <x v="5"/>
          </reference>
          <reference field="1" count="1">
            <x v="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4">
      <pivotArea dataOnly="0" labelOnly="1" outline="0" fieldPosition="0">
        <references count="4">
          <reference field="0" count="1" selected="0">
            <x v="5"/>
          </reference>
          <reference field="1" count="1">
            <x v="9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3">
      <pivotArea dataOnly="0" labelOnly="1" outline="0" fieldPosition="0">
        <references count="4">
          <reference field="0" count="1" selected="0">
            <x v="5"/>
          </reference>
          <reference field="1" count="1">
            <x v="1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2">
      <pivotArea dataOnly="0" labelOnly="1" outline="0" fieldPosition="0">
        <references count="4">
          <reference field="0" count="1" selected="0">
            <x v="5"/>
          </reference>
          <reference field="1" count="1">
            <x v="1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1">
      <pivotArea dataOnly="0" labelOnly="1" outline="0" fieldPosition="0">
        <references count="4">
          <reference field="0" count="1" selected="0">
            <x v="5"/>
          </reference>
          <reference field="1" count="1">
            <x v="1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0">
      <pivotArea dataOnly="0" labelOnly="1" outline="0" fieldPosition="0">
        <references count="4">
          <reference field="0" count="1" selected="0">
            <x v="5"/>
          </reference>
          <reference field="1" count="1">
            <x v="1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9">
      <pivotArea dataOnly="0" labelOnly="1" outline="0" fieldPosition="0">
        <references count="4">
          <reference field="0" count="1" selected="0">
            <x v="5"/>
          </reference>
          <reference field="1" count="1">
            <x v="1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8">
      <pivotArea dataOnly="0" labelOnly="1" outline="0" fieldPosition="0">
        <references count="4">
          <reference field="0" count="1" selected="0">
            <x v="5"/>
          </reference>
          <reference field="1" count="1">
            <x v="1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7">
      <pivotArea dataOnly="0" labelOnly="1" outline="0" fieldPosition="0">
        <references count="4">
          <reference field="0" count="1" selected="0">
            <x v="5"/>
          </reference>
          <reference field="1" count="1">
            <x v="1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6">
      <pivotArea dataOnly="0" labelOnly="1" outline="0" fieldPosition="0">
        <references count="4">
          <reference field="0" count="1" selected="0">
            <x v="5"/>
          </reference>
          <reference field="1" count="1">
            <x v="1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5">
      <pivotArea dataOnly="0" labelOnly="1" outline="0" fieldPosition="0">
        <references count="4">
          <reference field="0" count="1" selected="0">
            <x v="5"/>
          </reference>
          <reference field="1" count="1">
            <x v="1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4">
      <pivotArea dataOnly="0" labelOnly="1" outline="0" fieldPosition="0">
        <references count="4">
          <reference field="0" count="1" selected="0">
            <x v="5"/>
          </reference>
          <reference field="1" count="1">
            <x v="19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3">
      <pivotArea dataOnly="0" labelOnly="1" outline="0" fieldPosition="0">
        <references count="4">
          <reference field="0" count="1" selected="0">
            <x v="5"/>
          </reference>
          <reference field="1" count="1">
            <x v="2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2">
      <pivotArea dataOnly="0" labelOnly="1" outline="0" fieldPosition="0">
        <references count="4">
          <reference field="0" count="1" selected="0">
            <x v="5"/>
          </reference>
          <reference field="1" count="1">
            <x v="2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1">
      <pivotArea dataOnly="0" labelOnly="1" outline="0" fieldPosition="0">
        <references count="4">
          <reference field="0" count="1" selected="0">
            <x v="5"/>
          </reference>
          <reference field="1" count="1">
            <x v="2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0">
      <pivotArea dataOnly="0" labelOnly="1" outline="0" fieldPosition="0">
        <references count="4">
          <reference field="0" count="1" selected="0">
            <x v="5"/>
          </reference>
          <reference field="1" count="1">
            <x v="2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9">
      <pivotArea dataOnly="0" labelOnly="1" outline="0" fieldPosition="0">
        <references count="4">
          <reference field="0" count="1" selected="0">
            <x v="5"/>
          </reference>
          <reference field="1" count="1">
            <x v="2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8">
      <pivotArea dataOnly="0" labelOnly="1" outline="0" fieldPosition="0">
        <references count="4">
          <reference field="0" count="1" selected="0">
            <x v="5"/>
          </reference>
          <reference field="1" count="1">
            <x v="2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7">
      <pivotArea dataOnly="0" labelOnly="1" outline="0" fieldPosition="0">
        <references count="4">
          <reference field="0" count="1" selected="0">
            <x v="5"/>
          </reference>
          <reference field="1" count="1">
            <x v="2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6">
      <pivotArea dataOnly="0" labelOnly="1" outline="0" fieldPosition="0">
        <references count="4">
          <reference field="0" count="1" selected="0">
            <x v="5"/>
          </reference>
          <reference field="1" count="1">
            <x v="2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5">
      <pivotArea dataOnly="0" labelOnly="1" outline="0" fieldPosition="0">
        <references count="4">
          <reference field="0" count="1" selected="0">
            <x v="5"/>
          </reference>
          <reference field="1" count="1">
            <x v="2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4">
      <pivotArea dataOnly="0" labelOnly="1" outline="0" fieldPosition="0">
        <references count="4">
          <reference field="0" count="1" selected="0">
            <x v="5"/>
          </reference>
          <reference field="1" count="1">
            <x v="29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3">
      <pivotArea dataOnly="0" labelOnly="1" outline="0" fieldPosition="0">
        <references count="4">
          <reference field="0" count="1" selected="0">
            <x v="5"/>
          </reference>
          <reference field="1" count="1">
            <x v="3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2">
      <pivotArea dataOnly="0" labelOnly="1" outline="0" fieldPosition="0">
        <references count="4">
          <reference field="0" count="1" selected="0">
            <x v="5"/>
          </reference>
          <reference field="1" count="1">
            <x v="3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1">
      <pivotArea dataOnly="0" labelOnly="1" outline="0" fieldPosition="0">
        <references count="4">
          <reference field="0" count="1" selected="0">
            <x v="5"/>
          </reference>
          <reference field="1" count="1">
            <x v="3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0">
      <pivotArea outline="0" fieldPosition="0">
        <references count="3">
          <reference field="0" count="1" selected="0">
            <x v="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9">
      <pivotArea dataOnly="0" labelOnly="1" outline="0" fieldPosition="0">
        <references count="2">
          <reference field="0" count="1">
            <x v="4"/>
          </reference>
          <reference field="2" count="1" selected="0">
            <x v="3"/>
          </reference>
        </references>
      </pivotArea>
    </format>
    <format dxfId="138">
      <pivotArea dataOnly="0" labelOnly="1" outline="0" fieldPosition="0">
        <references count="3">
          <reference field="0" count="1" selected="0">
            <x v="4"/>
          </reference>
          <reference field="2" count="1" selected="0">
            <x v="3"/>
          </reference>
          <reference field="7" count="1">
            <x v="5"/>
          </reference>
        </references>
      </pivotArea>
    </format>
    <format dxfId="137">
      <pivotArea dataOnly="0" labelOnly="1" outline="0" fieldPosition="0">
        <references count="4">
          <reference field="0" count="1" selected="0">
            <x v="4"/>
          </reference>
          <reference field="1" count="1">
            <x v="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6">
      <pivotArea dataOnly="0" labelOnly="1" outline="0" fieldPosition="0">
        <references count="4">
          <reference field="0" count="1" selected="0">
            <x v="4"/>
          </reference>
          <reference field="1" count="1">
            <x v="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5">
      <pivotArea dataOnly="0" labelOnly="1" outline="0" fieldPosition="0">
        <references count="4">
          <reference field="0" count="1" selected="0">
            <x v="4"/>
          </reference>
          <reference field="1" count="1">
            <x v="1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4">
      <pivotArea dataOnly="0" labelOnly="1" outline="0" fieldPosition="0">
        <references count="4">
          <reference field="0" count="1" selected="0">
            <x v="4"/>
          </reference>
          <reference field="1" count="1">
            <x v="1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3">
      <pivotArea dataOnly="0" labelOnly="1" outline="0" fieldPosition="0">
        <references count="4">
          <reference field="0" count="1" selected="0">
            <x v="4"/>
          </reference>
          <reference field="1" count="1">
            <x v="1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2">
      <pivotArea dataOnly="0" labelOnly="1" outline="0" fieldPosition="0">
        <references count="4">
          <reference field="0" count="1" selected="0">
            <x v="4"/>
          </reference>
          <reference field="1" count="1">
            <x v="1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1">
      <pivotArea dataOnly="0" labelOnly="1" outline="0" fieldPosition="0">
        <references count="4">
          <reference field="0" count="1" selected="0">
            <x v="4"/>
          </reference>
          <reference field="1" count="1">
            <x v="2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0">
      <pivotArea dataOnly="0" labelOnly="1" outline="0" fieldPosition="0">
        <references count="4">
          <reference field="0" count="1" selected="0">
            <x v="4"/>
          </reference>
          <reference field="1" count="1">
            <x v="2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9">
      <pivotArea dataOnly="0" labelOnly="1" outline="0" fieldPosition="0">
        <references count="4">
          <reference field="0" count="1" selected="0">
            <x v="4"/>
          </reference>
          <reference field="1" count="1">
            <x v="2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8">
      <pivotArea dataOnly="0" labelOnly="1" outline="0" fieldPosition="0">
        <references count="4">
          <reference field="0" count="1" selected="0">
            <x v="4"/>
          </reference>
          <reference field="1" count="1">
            <x v="2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7">
      <pivotArea outline="0" fieldPosition="0">
        <references count="3">
          <reference field="0" count="1" selected="0">
            <x v="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6">
      <pivotArea dataOnly="0" labelOnly="1" outline="0" fieldPosition="0">
        <references count="2">
          <reference field="0" count="1">
            <x v="3"/>
          </reference>
          <reference field="2" count="1" selected="0">
            <x v="3"/>
          </reference>
        </references>
      </pivotArea>
    </format>
    <format dxfId="125">
      <pivotArea dataOnly="0" labelOnly="1" outline="0" fieldPosition="0">
        <references count="3">
          <reference field="0" count="1" selected="0">
            <x v="3"/>
          </reference>
          <reference field="2" count="1" selected="0">
            <x v="3"/>
          </reference>
          <reference field="7" count="1">
            <x v="5"/>
          </reference>
        </references>
      </pivotArea>
    </format>
    <format dxfId="124">
      <pivotArea dataOnly="0" labelOnly="1" outline="0" fieldPosition="0">
        <references count="4">
          <reference field="0" count="1" selected="0">
            <x v="3"/>
          </reference>
          <reference field="1" count="1">
            <x v="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3">
      <pivotArea dataOnly="0" labelOnly="1" outline="0" fieldPosition="0">
        <references count="4">
          <reference field="0" count="1" selected="0">
            <x v="3"/>
          </reference>
          <reference field="1" count="1">
            <x v="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2">
      <pivotArea dataOnly="0" labelOnly="1" outline="0" fieldPosition="0">
        <references count="4">
          <reference field="0" count="1" selected="0">
            <x v="3"/>
          </reference>
          <reference field="1" count="1">
            <x v="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1">
      <pivotArea dataOnly="0" labelOnly="1" outline="0" fieldPosition="0">
        <references count="4">
          <reference field="0" count="1" selected="0">
            <x v="3"/>
          </reference>
          <reference field="1" count="1">
            <x v="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0">
      <pivotArea dataOnly="0" labelOnly="1" outline="0" fieldPosition="0">
        <references count="4">
          <reference field="0" count="1" selected="0">
            <x v="3"/>
          </reference>
          <reference field="1" count="1">
            <x v="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9">
      <pivotArea dataOnly="0" labelOnly="1" outline="0" fieldPosition="0">
        <references count="4">
          <reference field="0" count="1" selected="0">
            <x v="3"/>
          </reference>
          <reference field="1" count="1">
            <x v="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8">
      <pivotArea dataOnly="0" labelOnly="1" outline="0" fieldPosition="0">
        <references count="4">
          <reference field="0" count="1" selected="0">
            <x v="3"/>
          </reference>
          <reference field="1" count="1">
            <x v="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7">
      <pivotArea dataOnly="0" labelOnly="1" outline="0" fieldPosition="0">
        <references count="4">
          <reference field="0" count="1" selected="0">
            <x v="3"/>
          </reference>
          <reference field="1" count="1">
            <x v="9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6">
      <pivotArea dataOnly="0" labelOnly="1" outline="0" fieldPosition="0">
        <references count="4">
          <reference field="0" count="1" selected="0">
            <x v="3"/>
          </reference>
          <reference field="1" count="1">
            <x v="1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5">
      <pivotArea dataOnly="0" labelOnly="1" outline="0" fieldPosition="0">
        <references count="4">
          <reference field="0" count="1" selected="0">
            <x v="3"/>
          </reference>
          <reference field="1" count="1">
            <x v="1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4">
      <pivotArea dataOnly="0" labelOnly="1" outline="0" fieldPosition="0">
        <references count="4">
          <reference field="0" count="1" selected="0">
            <x v="3"/>
          </reference>
          <reference field="1" count="1">
            <x v="1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3">
      <pivotArea dataOnly="0" labelOnly="1" outline="0" fieldPosition="0">
        <references count="4">
          <reference field="0" count="1" selected="0">
            <x v="3"/>
          </reference>
          <reference field="1" count="1">
            <x v="1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2">
      <pivotArea dataOnly="0" labelOnly="1" outline="0" fieldPosition="0">
        <references count="4">
          <reference field="0" count="1" selected="0">
            <x v="3"/>
          </reference>
          <reference field="1" count="1">
            <x v="1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1">
      <pivotArea dataOnly="0" labelOnly="1" outline="0" fieldPosition="0">
        <references count="4">
          <reference field="0" count="1" selected="0">
            <x v="3"/>
          </reference>
          <reference field="1" count="1">
            <x v="19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0">
      <pivotArea dataOnly="0" labelOnly="1" outline="0" fieldPosition="0">
        <references count="4">
          <reference field="0" count="1" selected="0">
            <x v="3"/>
          </reference>
          <reference field="1" count="1">
            <x v="2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9">
      <pivotArea dataOnly="0" labelOnly="1" outline="0" fieldPosition="0">
        <references count="4">
          <reference field="0" count="1" selected="0">
            <x v="3"/>
          </reference>
          <reference field="1" count="1">
            <x v="2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8">
      <pivotArea dataOnly="0" labelOnly="1" outline="0" fieldPosition="0">
        <references count="4">
          <reference field="0" count="1" selected="0">
            <x v="3"/>
          </reference>
          <reference field="1" count="1">
            <x v="2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7">
      <pivotArea dataOnly="0" labelOnly="1" outline="0" fieldPosition="0">
        <references count="4">
          <reference field="0" count="1" selected="0">
            <x v="3"/>
          </reference>
          <reference field="1" count="1">
            <x v="2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6">
      <pivotArea dataOnly="0" labelOnly="1" outline="0" fieldPosition="0">
        <references count="4">
          <reference field="0" count="1" selected="0">
            <x v="3"/>
          </reference>
          <reference field="1" count="1">
            <x v="2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5">
      <pivotArea dataOnly="0" labelOnly="1" outline="0" fieldPosition="0">
        <references count="4">
          <reference field="0" count="1" selected="0">
            <x v="3"/>
          </reference>
          <reference field="1" count="1">
            <x v="29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4">
      <pivotArea dataOnly="0" labelOnly="1" outline="0" fieldPosition="0">
        <references count="4">
          <reference field="0" count="1" selected="0">
            <x v="3"/>
          </reference>
          <reference field="1" count="1">
            <x v="3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3">
      <pivotArea dataOnly="0" labelOnly="1" outline="0" fieldPosition="0">
        <references count="4">
          <reference field="0" count="1" selected="0">
            <x v="3"/>
          </reference>
          <reference field="1" count="1">
            <x v="3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2">
      <pivotArea dataOnly="0" labelOnly="1" outline="0" fieldPosition="0">
        <references count="4">
          <reference field="0" count="1" selected="0">
            <x v="3"/>
          </reference>
          <reference field="1" count="1">
            <x v="3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1">
      <pivotArea outline="0" fieldPosition="0">
        <references count="3">
          <reference field="0" count="1" selected="0">
            <x v="1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00">
      <pivotArea dataOnly="0" labelOnly="1" outline="0" fieldPosition="0">
        <references count="2">
          <reference field="0" count="1">
            <x v="17"/>
          </reference>
          <reference field="2" count="1" selected="0">
            <x v="2"/>
          </reference>
        </references>
      </pivotArea>
    </format>
    <format dxfId="99">
      <pivotArea dataOnly="0" labelOnly="1" outline="0" fieldPosition="0">
        <references count="3">
          <reference field="0" count="1" selected="0">
            <x v="17"/>
          </reference>
          <reference field="2" count="1" selected="0">
            <x v="2"/>
          </reference>
          <reference field="7" count="1">
            <x v="5"/>
          </reference>
        </references>
      </pivotArea>
    </format>
    <format dxfId="98">
      <pivotArea dataOnly="0" labelOnly="1" outline="0" fieldPosition="0">
        <references count="4">
          <reference field="0" count="1" selected="0">
            <x v="17"/>
          </reference>
          <reference field="1" count="1">
            <x v="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7">
      <pivotArea dataOnly="0" labelOnly="1" outline="0" fieldPosition="0">
        <references count="4">
          <reference field="0" count="1" selected="0">
            <x v="17"/>
          </reference>
          <reference field="1" count="1">
            <x v="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6">
      <pivotArea dataOnly="0" labelOnly="1" outline="0" fieldPosition="0">
        <references count="4">
          <reference field="0" count="1" selected="0">
            <x v="17"/>
          </reference>
          <reference field="1" count="1">
            <x v="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5">
      <pivotArea dataOnly="0" labelOnly="1" outline="0" fieldPosition="0">
        <references count="4">
          <reference field="0" count="1" selected="0">
            <x v="17"/>
          </reference>
          <reference field="1" count="1">
            <x v="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4">
      <pivotArea dataOnly="0" labelOnly="1" outline="0" fieldPosition="0">
        <references count="4">
          <reference field="0" count="1" selected="0">
            <x v="17"/>
          </reference>
          <reference field="1" count="1">
            <x v="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3">
      <pivotArea dataOnly="0" labelOnly="1" outline="0" fieldPosition="0">
        <references count="4">
          <reference field="0" count="1" selected="0">
            <x v="17"/>
          </reference>
          <reference field="1" count="1">
            <x v="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2">
      <pivotArea dataOnly="0" labelOnly="1" outline="0" fieldPosition="0">
        <references count="4">
          <reference field="0" count="1" selected="0">
            <x v="17"/>
          </reference>
          <reference field="1" count="1">
            <x v="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1">
      <pivotArea dataOnly="0" labelOnly="1" outline="0" fieldPosition="0">
        <references count="4">
          <reference field="0" count="1" selected="0">
            <x v="17"/>
          </reference>
          <reference field="1" count="1">
            <x v="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0">
      <pivotArea dataOnly="0" labelOnly="1" outline="0" fieldPosition="0">
        <references count="4">
          <reference field="0" count="1" selected="0">
            <x v="17"/>
          </reference>
          <reference field="1" count="1">
            <x v="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9">
      <pivotArea outline="0" fieldPosition="0">
        <references count="3">
          <reference field="0" count="1" selected="0">
            <x v="1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8">
      <pivotArea dataOnly="0" labelOnly="1" outline="0" fieldPosition="0">
        <references count="2">
          <reference field="0" count="1">
            <x v="15"/>
          </reference>
          <reference field="2" count="1" selected="0">
            <x v="2"/>
          </reference>
        </references>
      </pivotArea>
    </format>
    <format dxfId="87">
      <pivotArea dataOnly="0" labelOnly="1" outline="0" fieldPosition="0">
        <references count="3">
          <reference field="0" count="1" selected="0">
            <x v="15"/>
          </reference>
          <reference field="2" count="1" selected="0">
            <x v="2"/>
          </reference>
          <reference field="7" count="1">
            <x v="5"/>
          </reference>
        </references>
      </pivotArea>
    </format>
    <format dxfId="86">
      <pivotArea dataOnly="0" labelOnly="1" outline="0" fieldPosition="0">
        <references count="4">
          <reference field="0" count="1" selected="0">
            <x v="15"/>
          </reference>
          <reference field="1" count="1">
            <x v="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5">
      <pivotArea dataOnly="0" labelOnly="1" outline="0" fieldPosition="0">
        <references count="4">
          <reference field="0" count="1" selected="0">
            <x v="15"/>
          </reference>
          <reference field="1" count="1">
            <x v="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4">
      <pivotArea dataOnly="0" labelOnly="1" outline="0" fieldPosition="0">
        <references count="4">
          <reference field="0" count="1" selected="0">
            <x v="15"/>
          </reference>
          <reference field="1" count="1">
            <x v="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3">
      <pivotArea dataOnly="0" labelOnly="1" outline="0" fieldPosition="0">
        <references count="4">
          <reference field="0" count="1" selected="0">
            <x v="15"/>
          </reference>
          <reference field="1" count="1">
            <x v="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2">
      <pivotArea dataOnly="0" labelOnly="1" outline="0" fieldPosition="0">
        <references count="4">
          <reference field="0" count="1" selected="0">
            <x v="15"/>
          </reference>
          <reference field="1" count="1">
            <x v="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1">
      <pivotArea dataOnly="0" labelOnly="1" outline="0" fieldPosition="0">
        <references count="4">
          <reference field="0" count="1" selected="0">
            <x v="15"/>
          </reference>
          <reference field="1" count="1">
            <x v="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0">
      <pivotArea dataOnly="0" labelOnly="1" outline="0" fieldPosition="0">
        <references count="4">
          <reference field="0" count="1" selected="0">
            <x v="15"/>
          </reference>
          <reference field="1" count="1">
            <x v="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9">
      <pivotArea dataOnly="0" labelOnly="1" outline="0" fieldPosition="0">
        <references count="4">
          <reference field="0" count="1" selected="0">
            <x v="15"/>
          </reference>
          <reference field="1" count="1">
            <x v="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8">
      <pivotArea dataOnly="0" labelOnly="1" outline="0" fieldPosition="0">
        <references count="4">
          <reference field="0" count="1" selected="0">
            <x v="15"/>
          </reference>
          <reference field="1" count="1">
            <x v="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7">
      <pivotArea outline="0" fieldPosition="0">
        <references count="2">
          <reference field="0" count="1" selected="0">
            <x v="10"/>
          </reference>
          <reference field="2" count="1" selected="0">
            <x v="2"/>
          </reference>
        </references>
      </pivotArea>
    </format>
    <format dxfId="76">
      <pivotArea dataOnly="0" labelOnly="1" outline="0" fieldPosition="0">
        <references count="2">
          <reference field="0" count="1">
            <x v="10"/>
          </reference>
          <reference field="2" count="1" selected="0">
            <x v="2"/>
          </reference>
        </references>
      </pivotArea>
    </format>
    <format dxfId="75">
      <pivotArea dataOnly="0" labelOnly="1" outline="0" fieldPosition="0">
        <references count="3">
          <reference field="0" count="1" selected="0">
            <x v="10"/>
          </reference>
          <reference field="2" count="1" selected="0">
            <x v="2"/>
          </reference>
          <reference field="7" count="1">
            <x v="5"/>
          </reference>
        </references>
      </pivotArea>
    </format>
    <format dxfId="74">
      <pivotArea dataOnly="0" labelOnly="1" outline="0" fieldPosition="0">
        <references count="4">
          <reference field="0" count="1" selected="0">
            <x v="10"/>
          </reference>
          <reference field="1" count="1">
            <x v="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3">
      <pivotArea dataOnly="0" labelOnly="1" outline="0" fieldPosition="0">
        <references count="4">
          <reference field="0" count="1" selected="0">
            <x v="10"/>
          </reference>
          <reference field="1" count="1">
            <x v="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2">
      <pivotArea dataOnly="0" labelOnly="1" outline="0" fieldPosition="0">
        <references count="4">
          <reference field="0" count="1" selected="0">
            <x v="10"/>
          </reference>
          <reference field="1" count="1">
            <x v="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1">
      <pivotArea dataOnly="0" labelOnly="1" outline="0" fieldPosition="0">
        <references count="4">
          <reference field="0" count="1" selected="0">
            <x v="10"/>
          </reference>
          <reference field="1" count="1">
            <x v="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0">
      <pivotArea dataOnly="0" labelOnly="1" outline="0" fieldPosition="0">
        <references count="4">
          <reference field="0" count="1" selected="0">
            <x v="10"/>
          </reference>
          <reference field="1" count="1">
            <x v="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9">
      <pivotArea dataOnly="0" labelOnly="1" outline="0" fieldPosition="0">
        <references count="4">
          <reference field="0" count="1" selected="0">
            <x v="10"/>
          </reference>
          <reference field="1" count="1">
            <x v="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8">
      <pivotArea dataOnly="0" labelOnly="1" outline="0" fieldPosition="0">
        <references count="4">
          <reference field="0" count="1" selected="0">
            <x v="10"/>
          </reference>
          <reference field="1" count="1">
            <x v="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7">
      <pivotArea dataOnly="0" labelOnly="1" outline="0" fieldPosition="0">
        <references count="4">
          <reference field="0" count="1" selected="0">
            <x v="10"/>
          </reference>
          <reference field="1" count="1">
            <x v="9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6">
      <pivotArea dataOnly="0" labelOnly="1" outline="0" fieldPosition="0">
        <references count="4">
          <reference field="0" count="1" selected="0">
            <x v="10"/>
          </reference>
          <reference field="1" count="1">
            <x v="1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5">
      <pivotArea dataOnly="0" labelOnly="1" outline="0" fieldPosition="0">
        <references count="4">
          <reference field="0" count="1" selected="0">
            <x v="10"/>
          </reference>
          <reference field="1" count="1">
            <x v="1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4">
      <pivotArea dataOnly="0" labelOnly="1" outline="0" fieldPosition="0">
        <references count="4">
          <reference field="0" count="1" selected="0">
            <x v="10"/>
          </reference>
          <reference field="1" count="1">
            <x v="1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3">
      <pivotArea dataOnly="0" labelOnly="1" outline="0" fieldPosition="0">
        <references count="4">
          <reference field="0" count="1" selected="0">
            <x v="10"/>
          </reference>
          <reference field="1" count="1">
            <x v="1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2">
      <pivotArea dataOnly="0" labelOnly="1" outline="0" fieldPosition="0">
        <references count="4">
          <reference field="0" count="1" selected="0">
            <x v="10"/>
          </reference>
          <reference field="1" count="1">
            <x v="1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1">
      <pivotArea dataOnly="0" labelOnly="1" outline="0" fieldPosition="0">
        <references count="4">
          <reference field="0" count="1" selected="0">
            <x v="10"/>
          </reference>
          <reference field="1" count="1">
            <x v="19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0">
      <pivotArea dataOnly="0" labelOnly="1" outline="0" fieldPosition="0">
        <references count="4">
          <reference field="0" count="1" selected="0">
            <x v="10"/>
          </reference>
          <reference field="1" count="1">
            <x v="2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9">
      <pivotArea dataOnly="0" labelOnly="1" outline="0" fieldPosition="0">
        <references count="4">
          <reference field="0" count="1" selected="0">
            <x v="10"/>
          </reference>
          <reference field="1" count="1">
            <x v="2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8">
      <pivotArea dataOnly="0" labelOnly="1" outline="0" fieldPosition="0">
        <references count="4">
          <reference field="0" count="1" selected="0">
            <x v="10"/>
          </reference>
          <reference field="1" count="1">
            <x v="2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7">
      <pivotArea dataOnly="0" labelOnly="1" outline="0" fieldPosition="0">
        <references count="4">
          <reference field="0" count="1" selected="0">
            <x v="10"/>
          </reference>
          <reference field="1" count="1">
            <x v="2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6">
      <pivotArea dataOnly="0" labelOnly="1" outline="0" fieldPosition="0">
        <references count="4">
          <reference field="0" count="1" selected="0">
            <x v="10"/>
          </reference>
          <reference field="1" count="1">
            <x v="2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5">
      <pivotArea dataOnly="0" labelOnly="1" outline="0" fieldPosition="0">
        <references count="4">
          <reference field="0" count="1" selected="0">
            <x v="10"/>
          </reference>
          <reference field="1" count="1">
            <x v="29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4">
      <pivotArea dataOnly="0" labelOnly="1" outline="0" fieldPosition="0">
        <references count="4">
          <reference field="0" count="1" selected="0">
            <x v="10"/>
          </reference>
          <reference field="1" count="1">
            <x v="3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3">
      <pivotArea dataOnly="0" labelOnly="1" outline="0" fieldPosition="0">
        <references count="4">
          <reference field="0" count="1" selected="0">
            <x v="10"/>
          </reference>
          <reference field="1" count="1">
            <x v="3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2">
      <pivotArea dataOnly="0" labelOnly="1" outline="0" fieldPosition="0">
        <references count="4">
          <reference field="0" count="1" selected="0">
            <x v="10"/>
          </reference>
          <reference field="1" count="1">
            <x v="3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1">
      <pivotArea dataOnly="0" labelOnly="1" outline="0" fieldPosition="0">
        <references count="3">
          <reference field="0" count="1" selected="0">
            <x v="10"/>
          </reference>
          <reference field="2" count="1" selected="0">
            <x v="2"/>
          </reference>
          <reference field="7" count="1" defaultSubtotal="1">
            <x v="5"/>
          </reference>
        </references>
      </pivotArea>
    </format>
    <format dxfId="50">
      <pivotArea outline="0" fieldPosition="0">
        <references count="2">
          <reference field="0" count="1" selected="0">
            <x v="9"/>
          </reference>
          <reference field="2" count="1" selected="0">
            <x v="2"/>
          </reference>
        </references>
      </pivotArea>
    </format>
    <format dxfId="49">
      <pivotArea dataOnly="0" labelOnly="1" outline="0" fieldPosition="0">
        <references count="2">
          <reference field="0" count="1">
            <x v="9"/>
          </reference>
          <reference field="2" count="1" selected="0">
            <x v="2"/>
          </reference>
        </references>
      </pivotArea>
    </format>
    <format dxfId="48">
      <pivotArea dataOnly="0" labelOnly="1" outline="0" fieldPosition="0">
        <references count="3">
          <reference field="0" count="1" selected="0">
            <x v="9"/>
          </reference>
          <reference field="2" count="1" selected="0">
            <x v="2"/>
          </reference>
          <reference field="7" count="1">
            <x v="5"/>
          </reference>
        </references>
      </pivotArea>
    </format>
    <format dxfId="47">
      <pivotArea dataOnly="0" labelOnly="1" outline="0" fieldPosition="0">
        <references count="4">
          <reference field="0" count="1" selected="0">
            <x v="9"/>
          </reference>
          <reference field="1" count="1">
            <x v="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6">
      <pivotArea dataOnly="0" labelOnly="1" outline="0" fieldPosition="0">
        <references count="4">
          <reference field="0" count="1" selected="0">
            <x v="9"/>
          </reference>
          <reference field="1" count="1">
            <x v="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5">
      <pivotArea dataOnly="0" labelOnly="1" outline="0" fieldPosition="0">
        <references count="4">
          <reference field="0" count="1" selected="0">
            <x v="9"/>
          </reference>
          <reference field="1" count="1">
            <x v="1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4">
      <pivotArea dataOnly="0" labelOnly="1" outline="0" fieldPosition="0">
        <references count="4">
          <reference field="0" count="1" selected="0">
            <x v="9"/>
          </reference>
          <reference field="1" count="1">
            <x v="1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3">
      <pivotArea dataOnly="0" labelOnly="1" outline="0" fieldPosition="0">
        <references count="4">
          <reference field="0" count="1" selected="0">
            <x v="9"/>
          </reference>
          <reference field="1" count="1">
            <x v="1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2">
      <pivotArea dataOnly="0" labelOnly="1" outline="0" fieldPosition="0">
        <references count="4">
          <reference field="0" count="1" selected="0">
            <x v="9"/>
          </reference>
          <reference field="1" count="1">
            <x v="1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1">
      <pivotArea dataOnly="0" labelOnly="1" outline="0" fieldPosition="0">
        <references count="4">
          <reference field="0" count="1" selected="0">
            <x v="9"/>
          </reference>
          <reference field="1" count="1">
            <x v="2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0">
      <pivotArea dataOnly="0" labelOnly="1" outline="0" fieldPosition="0">
        <references count="4">
          <reference field="0" count="1" selected="0">
            <x v="9"/>
          </reference>
          <reference field="1" count="1">
            <x v="2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39">
      <pivotArea dataOnly="0" labelOnly="1" outline="0" fieldPosition="0">
        <references count="4">
          <reference field="0" count="1" selected="0">
            <x v="9"/>
          </reference>
          <reference field="1" count="1">
            <x v="2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38">
      <pivotArea dataOnly="0" labelOnly="1" outline="0" fieldPosition="0">
        <references count="4">
          <reference field="0" count="1" selected="0">
            <x v="9"/>
          </reference>
          <reference field="1" count="1">
            <x v="2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37">
      <pivotArea dataOnly="0" labelOnly="1" outline="0" fieldPosition="0">
        <references count="3">
          <reference field="0" count="1" selected="0">
            <x v="9"/>
          </reference>
          <reference field="2" count="1" selected="0">
            <x v="2"/>
          </reference>
          <reference field="7" count="1" defaultSubtotal="1">
            <x v="5"/>
          </reference>
        </references>
      </pivotArea>
    </format>
    <format dxfId="36">
      <pivotArea outline="0" fieldPosition="0">
        <references count="2">
          <reference field="0" count="1" selected="0">
            <x v="8"/>
          </reference>
          <reference field="2" count="1" selected="0">
            <x v="2"/>
          </reference>
        </references>
      </pivotArea>
    </format>
    <format dxfId="35">
      <pivotArea dataOnly="0" labelOnly="1" outline="0" fieldPosition="0">
        <references count="2">
          <reference field="0" count="1">
            <x v="8"/>
          </reference>
          <reference field="2" count="1" selected="0">
            <x v="2"/>
          </reference>
        </references>
      </pivotArea>
    </format>
    <format dxfId="34">
      <pivotArea dataOnly="0" labelOnly="1" outline="0" fieldPosition="0">
        <references count="3">
          <reference field="0" count="1" selected="0">
            <x v="8"/>
          </reference>
          <reference field="2" count="1" selected="0">
            <x v="2"/>
          </reference>
          <reference field="7" count="1">
            <x v="5"/>
          </reference>
        </references>
      </pivotArea>
    </format>
    <format dxfId="33">
      <pivotArea dataOnly="0" labelOnly="1" outline="0" fieldPosition="0">
        <references count="4">
          <reference field="0" count="1" selected="0">
            <x v="8"/>
          </reference>
          <reference field="1" count="1">
            <x v="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32">
      <pivotArea dataOnly="0" labelOnly="1" outline="0" fieldPosition="0">
        <references count="4">
          <reference field="0" count="1" selected="0">
            <x v="8"/>
          </reference>
          <reference field="1" count="1">
            <x v="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31">
      <pivotArea dataOnly="0" labelOnly="1" outline="0" fieldPosition="0">
        <references count="4">
          <reference field="0" count="1" selected="0">
            <x v="8"/>
          </reference>
          <reference field="1" count="1">
            <x v="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30">
      <pivotArea dataOnly="0" labelOnly="1" outline="0" fieldPosition="0">
        <references count="4">
          <reference field="0" count="1" selected="0">
            <x v="8"/>
          </reference>
          <reference field="1" count="1">
            <x v="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9">
      <pivotArea dataOnly="0" labelOnly="1" outline="0" fieldPosition="0">
        <references count="4">
          <reference field="0" count="1" selected="0">
            <x v="8"/>
          </reference>
          <reference field="1" count="1">
            <x v="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8">
      <pivotArea dataOnly="0" labelOnly="1" outline="0" fieldPosition="0">
        <references count="4">
          <reference field="0" count="1" selected="0">
            <x v="8"/>
          </reference>
          <reference field="1" count="1">
            <x v="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7">
      <pivotArea dataOnly="0" labelOnly="1" outline="0" fieldPosition="0">
        <references count="4">
          <reference field="0" count="1" selected="0">
            <x v="8"/>
          </reference>
          <reference field="1" count="1">
            <x v="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6">
      <pivotArea dataOnly="0" labelOnly="1" outline="0" fieldPosition="0">
        <references count="4">
          <reference field="0" count="1" selected="0">
            <x v="8"/>
          </reference>
          <reference field="1" count="1">
            <x v="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5">
      <pivotArea dataOnly="0" labelOnly="1" outline="0" fieldPosition="0">
        <references count="4">
          <reference field="0" count="1" selected="0">
            <x v="8"/>
          </reference>
          <reference field="1" count="1">
            <x v="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4">
      <pivotArea dataOnly="0" labelOnly="1" outline="0" fieldPosition="0">
        <references count="4">
          <reference field="0" count="1" selected="0">
            <x v="8"/>
          </reference>
          <reference field="1" count="1">
            <x v="9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3">
      <pivotArea dataOnly="0" labelOnly="1" outline="0" fieldPosition="0">
        <references count="4">
          <reference field="0" count="1" selected="0">
            <x v="8"/>
          </reference>
          <reference field="1" count="1">
            <x v="1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2">
      <pivotArea dataOnly="0" labelOnly="1" outline="0" fieldPosition="0">
        <references count="4">
          <reference field="0" count="1" selected="0">
            <x v="8"/>
          </reference>
          <reference field="1" count="1">
            <x v="1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1">
      <pivotArea dataOnly="0" labelOnly="1" outline="0" fieldPosition="0">
        <references count="4">
          <reference field="0" count="1" selected="0">
            <x v="8"/>
          </reference>
          <reference field="1" count="1">
            <x v="1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0">
      <pivotArea dataOnly="0" labelOnly="1" outline="0" fieldPosition="0">
        <references count="4">
          <reference field="0" count="1" selected="0">
            <x v="8"/>
          </reference>
          <reference field="1" count="1">
            <x v="1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9">
      <pivotArea dataOnly="0" labelOnly="1" outline="0" fieldPosition="0">
        <references count="4">
          <reference field="0" count="1" selected="0">
            <x v="8"/>
          </reference>
          <reference field="1" count="1">
            <x v="1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8">
      <pivotArea dataOnly="0" labelOnly="1" outline="0" fieldPosition="0">
        <references count="4">
          <reference field="0" count="1" selected="0">
            <x v="8"/>
          </reference>
          <reference field="1" count="1">
            <x v="1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7">
      <pivotArea dataOnly="0" labelOnly="1" outline="0" fieldPosition="0">
        <references count="4">
          <reference field="0" count="1" selected="0">
            <x v="8"/>
          </reference>
          <reference field="1" count="1">
            <x v="1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6">
      <pivotArea dataOnly="0" labelOnly="1" outline="0" fieldPosition="0">
        <references count="4">
          <reference field="0" count="1" selected="0">
            <x v="8"/>
          </reference>
          <reference field="1" count="1">
            <x v="1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5">
      <pivotArea dataOnly="0" labelOnly="1" outline="0" fieldPosition="0">
        <references count="4">
          <reference field="0" count="1" selected="0">
            <x v="8"/>
          </reference>
          <reference field="1" count="1">
            <x v="1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4">
      <pivotArea dataOnly="0" labelOnly="1" outline="0" fieldPosition="0">
        <references count="4">
          <reference field="0" count="1" selected="0">
            <x v="8"/>
          </reference>
          <reference field="1" count="1">
            <x v="19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3">
      <pivotArea dataOnly="0" labelOnly="1" outline="0" fieldPosition="0">
        <references count="4">
          <reference field="0" count="1" selected="0">
            <x v="8"/>
          </reference>
          <reference field="1" count="1">
            <x v="2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2">
      <pivotArea dataOnly="0" labelOnly="1" outline="0" fieldPosition="0">
        <references count="4">
          <reference field="0" count="1" selected="0">
            <x v="8"/>
          </reference>
          <reference field="1" count="1">
            <x v="2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1">
      <pivotArea dataOnly="0" labelOnly="1" outline="0" fieldPosition="0">
        <references count="4">
          <reference field="0" count="1" selected="0">
            <x v="8"/>
          </reference>
          <reference field="1" count="1">
            <x v="2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0">
      <pivotArea dataOnly="0" labelOnly="1" outline="0" fieldPosition="0">
        <references count="4">
          <reference field="0" count="1" selected="0">
            <x v="8"/>
          </reference>
          <reference field="1" count="1">
            <x v="2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">
      <pivotArea dataOnly="0" labelOnly="1" outline="0" fieldPosition="0">
        <references count="4">
          <reference field="0" count="1" selected="0">
            <x v="8"/>
          </reference>
          <reference field="1" count="1">
            <x v="2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">
      <pivotArea dataOnly="0" labelOnly="1" outline="0" fieldPosition="0">
        <references count="4">
          <reference field="0" count="1" selected="0">
            <x v="8"/>
          </reference>
          <reference field="1" count="1">
            <x v="2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">
      <pivotArea dataOnly="0" labelOnly="1" outline="0" fieldPosition="0">
        <references count="4">
          <reference field="0" count="1" selected="0">
            <x v="8"/>
          </reference>
          <reference field="1" count="1">
            <x v="2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">
      <pivotArea dataOnly="0" labelOnly="1" outline="0" fieldPosition="0">
        <references count="4">
          <reference field="0" count="1" selected="0">
            <x v="8"/>
          </reference>
          <reference field="1" count="1">
            <x v="2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">
      <pivotArea dataOnly="0" labelOnly="1" outline="0" fieldPosition="0">
        <references count="4">
          <reference field="0" count="1" selected="0">
            <x v="8"/>
          </reference>
          <reference field="1" count="1">
            <x v="2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">
      <pivotArea dataOnly="0" labelOnly="1" outline="0" fieldPosition="0">
        <references count="4">
          <reference field="0" count="1" selected="0">
            <x v="8"/>
          </reference>
          <reference field="1" count="1">
            <x v="29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3">
      <pivotArea dataOnly="0" labelOnly="1" outline="0" fieldPosition="0">
        <references count="4">
          <reference field="0" count="1" selected="0">
            <x v="8"/>
          </reference>
          <reference field="1" count="1">
            <x v="3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">
      <pivotArea dataOnly="0" labelOnly="1" outline="0" fieldPosition="0">
        <references count="4">
          <reference field="0" count="1" selected="0">
            <x v="8"/>
          </reference>
          <reference field="1" count="1">
            <x v="3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">
      <pivotArea dataOnly="0" labelOnly="1" outline="0" fieldPosition="0">
        <references count="4">
          <reference field="0" count="1" selected="0">
            <x v="8"/>
          </reference>
          <reference field="1" count="1">
            <x v="3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0">
      <pivotArea dataOnly="0" labelOnly="1" outline="0" fieldPosition="0">
        <references count="3">
          <reference field="0" count="1" selected="0">
            <x v="8"/>
          </reference>
          <reference field="2" count="1" selected="0">
            <x v="2"/>
          </reference>
          <reference field="7" count="1" defaultSubtotal="1">
            <x v="5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39"/>
  <sheetViews>
    <sheetView tabSelected="1" topLeftCell="F1" workbookViewId="0">
      <selection activeCell="M19" sqref="M19"/>
    </sheetView>
  </sheetViews>
  <sheetFormatPr defaultRowHeight="12.75" x14ac:dyDescent="0.2"/>
  <cols>
    <col min="2" max="2" width="11.85546875" bestFit="1" customWidth="1"/>
    <col min="3" max="3" width="14.85546875" bestFit="1" customWidth="1"/>
    <col min="4" max="4" width="21.140625" customWidth="1"/>
    <col min="5" max="5" width="9.28515625" customWidth="1"/>
    <col min="6" max="6" width="9.7109375" bestFit="1" customWidth="1"/>
    <col min="7" max="7" width="2.140625" customWidth="1"/>
    <col min="8" max="8" width="11.28515625" bestFit="1" customWidth="1"/>
    <col min="9" max="9" width="11.140625" bestFit="1" customWidth="1"/>
    <col min="10" max="10" width="21.7109375" bestFit="1" customWidth="1"/>
    <col min="11" max="11" width="8.42578125" customWidth="1"/>
    <col min="12" max="12" width="10.7109375" bestFit="1" customWidth="1"/>
    <col min="13" max="13" width="11.7109375" bestFit="1" customWidth="1"/>
    <col min="14" max="14" width="10.7109375" bestFit="1" customWidth="1"/>
    <col min="15" max="15" width="0" hidden="1" customWidth="1"/>
    <col min="17" max="17" width="10.7109375" bestFit="1" customWidth="1"/>
  </cols>
  <sheetData>
    <row r="1" spans="2:17" x14ac:dyDescent="0.2">
      <c r="B1" s="32" t="s">
        <v>203</v>
      </c>
      <c r="I1" s="43" t="s">
        <v>213</v>
      </c>
      <c r="J1" s="43"/>
      <c r="K1" s="43"/>
    </row>
    <row r="2" spans="2:17" x14ac:dyDescent="0.2">
      <c r="I2" s="43" t="s">
        <v>214</v>
      </c>
      <c r="J2" s="42"/>
    </row>
    <row r="3" spans="2:17" ht="13.5" thickBot="1" x14ac:dyDescent="0.25"/>
    <row r="4" spans="2:17" ht="13.5" thickBot="1" x14ac:dyDescent="0.25">
      <c r="D4" s="32" t="s">
        <v>201</v>
      </c>
      <c r="F4" s="30">
        <f>F22</f>
        <v>3142561.2772999993</v>
      </c>
      <c r="H4" s="32" t="s">
        <v>202</v>
      </c>
      <c r="J4" s="31"/>
      <c r="K4" s="31"/>
      <c r="L4" s="30">
        <f>L739</f>
        <v>46640684.826199979</v>
      </c>
      <c r="M4" s="40" t="s">
        <v>98</v>
      </c>
      <c r="N4" s="41">
        <f>F4+L4</f>
        <v>49783246.103499979</v>
      </c>
    </row>
    <row r="5" spans="2:17" x14ac:dyDescent="0.2">
      <c r="B5" s="20" t="s">
        <v>200</v>
      </c>
      <c r="C5" s="19"/>
      <c r="D5" s="19"/>
      <c r="E5" s="19"/>
      <c r="F5" s="22"/>
      <c r="H5" s="20" t="s">
        <v>199</v>
      </c>
      <c r="I5" s="19"/>
      <c r="J5" s="19"/>
      <c r="K5" s="19"/>
      <c r="L5" s="22"/>
      <c r="M5" s="44"/>
      <c r="N5" s="44"/>
      <c r="O5" s="44"/>
      <c r="Q5" s="5">
        <f>SUM(Q7:Q39)</f>
        <v>46640684.826200023</v>
      </c>
    </row>
    <row r="6" spans="2:17" x14ac:dyDescent="0.2">
      <c r="B6" s="20" t="s">
        <v>110</v>
      </c>
      <c r="C6" s="20" t="s">
        <v>206</v>
      </c>
      <c r="D6" s="20" t="s">
        <v>5</v>
      </c>
      <c r="E6" s="20" t="s">
        <v>97</v>
      </c>
      <c r="F6" s="22" t="s">
        <v>111</v>
      </c>
      <c r="H6" s="20" t="s">
        <v>211</v>
      </c>
      <c r="I6" s="20" t="s">
        <v>206</v>
      </c>
      <c r="J6" s="20" t="s">
        <v>212</v>
      </c>
      <c r="K6" s="20" t="s">
        <v>97</v>
      </c>
      <c r="L6" s="22" t="s">
        <v>111</v>
      </c>
      <c r="M6" s="44"/>
      <c r="N6" s="45"/>
      <c r="O6" s="45"/>
    </row>
    <row r="7" spans="2:17" x14ac:dyDescent="0.2">
      <c r="B7" s="18" t="s">
        <v>112</v>
      </c>
      <c r="C7" s="18" t="s">
        <v>20</v>
      </c>
      <c r="D7" s="18" t="s">
        <v>16</v>
      </c>
      <c r="E7" s="28">
        <v>37288</v>
      </c>
      <c r="F7" s="24">
        <v>225772.28539999999</v>
      </c>
      <c r="H7" s="18">
        <v>96001121</v>
      </c>
      <c r="I7" s="18" t="s">
        <v>58</v>
      </c>
      <c r="J7" s="18" t="s">
        <v>30</v>
      </c>
      <c r="K7" s="28">
        <v>37288</v>
      </c>
      <c r="L7" s="24">
        <v>245391.7732</v>
      </c>
      <c r="P7" s="46">
        <v>37288</v>
      </c>
      <c r="Q7" s="25">
        <f>SUMIF($K$7:$K$735,"=2/1/02",$L$7:$L$735)</f>
        <v>10042837.472400006</v>
      </c>
    </row>
    <row r="8" spans="2:17" x14ac:dyDescent="0.2">
      <c r="B8" s="21"/>
      <c r="C8" s="21"/>
      <c r="D8" s="21"/>
      <c r="E8" s="29">
        <v>37316</v>
      </c>
      <c r="F8" s="25">
        <v>181364.34169999999</v>
      </c>
      <c r="H8" s="21"/>
      <c r="I8" s="21"/>
      <c r="J8" s="21"/>
      <c r="K8" s="29">
        <v>37316</v>
      </c>
      <c r="L8" s="25">
        <v>271316.52429999999</v>
      </c>
      <c r="P8" s="46">
        <v>37316</v>
      </c>
      <c r="Q8" s="25">
        <f>SUMIF($K$7:$K$735,"=3/1/02",$L$7:$L$735)</f>
        <v>11050860.091299998</v>
      </c>
    </row>
    <row r="9" spans="2:17" x14ac:dyDescent="0.2">
      <c r="B9" s="21"/>
      <c r="C9" s="21"/>
      <c r="D9" s="21"/>
      <c r="E9" s="29">
        <v>37591</v>
      </c>
      <c r="F9" s="25">
        <v>375134.97519999999</v>
      </c>
      <c r="H9" s="21"/>
      <c r="I9" s="21"/>
      <c r="J9" s="18" t="s">
        <v>207</v>
      </c>
      <c r="K9" s="19"/>
      <c r="L9" s="24">
        <v>516708.29749999999</v>
      </c>
      <c r="P9" s="46">
        <v>37347</v>
      </c>
      <c r="Q9" s="25">
        <f>SUMIF($K$7:$K$735,"=4/1/02",$L$7:$L$735)</f>
        <v>5489746.0331000006</v>
      </c>
    </row>
    <row r="10" spans="2:17" x14ac:dyDescent="0.2">
      <c r="B10" s="21"/>
      <c r="C10" s="21"/>
      <c r="D10" s="21"/>
      <c r="E10" s="29">
        <v>37622</v>
      </c>
      <c r="F10" s="25">
        <v>393923.8688</v>
      </c>
      <c r="H10" s="21"/>
      <c r="I10" s="18" t="s">
        <v>119</v>
      </c>
      <c r="J10" s="19"/>
      <c r="K10" s="19"/>
      <c r="L10" s="24">
        <v>516708.29749999999</v>
      </c>
      <c r="P10" s="46">
        <v>37377</v>
      </c>
      <c r="Q10" s="25">
        <f>SUMIF($K$7:$K$735,"=5/1/02",$L$7:$L$735)</f>
        <v>4500377.1488000005</v>
      </c>
    </row>
    <row r="11" spans="2:17" x14ac:dyDescent="0.2">
      <c r="B11" s="21"/>
      <c r="C11" s="21"/>
      <c r="D11" s="21"/>
      <c r="E11" s="29">
        <v>37653</v>
      </c>
      <c r="F11" s="25">
        <v>332787.76740000001</v>
      </c>
      <c r="H11" s="21"/>
      <c r="I11" s="18" t="s">
        <v>59</v>
      </c>
      <c r="J11" s="18" t="s">
        <v>30</v>
      </c>
      <c r="K11" s="28">
        <v>37288</v>
      </c>
      <c r="L11" s="24">
        <v>61697.703500000003</v>
      </c>
      <c r="P11" s="46">
        <v>37408</v>
      </c>
      <c r="Q11" s="25">
        <f>SUMIF($K$7:$K$735,"=6/1/02",$L$7:$L$735)</f>
        <v>4266142.7643000009</v>
      </c>
    </row>
    <row r="12" spans="2:17" x14ac:dyDescent="0.2">
      <c r="B12" s="21"/>
      <c r="C12" s="21"/>
      <c r="D12" s="21"/>
      <c r="E12" s="29">
        <v>37681</v>
      </c>
      <c r="F12" s="25">
        <v>269827.52970000001</v>
      </c>
      <c r="H12" s="21"/>
      <c r="I12" s="21"/>
      <c r="J12" s="21"/>
      <c r="K12" s="29">
        <v>37316</v>
      </c>
      <c r="L12" s="25">
        <v>68215.842199999999</v>
      </c>
      <c r="P12" s="46">
        <v>37438</v>
      </c>
      <c r="Q12" s="25">
        <f>SUMIF($K$7:$K$735,"=7/1/02",$L$7:$L$735)</f>
        <v>4257109.1289000008</v>
      </c>
    </row>
    <row r="13" spans="2:17" x14ac:dyDescent="0.2">
      <c r="B13" s="21"/>
      <c r="C13" s="21"/>
      <c r="D13" s="21"/>
      <c r="E13" s="29">
        <v>37956</v>
      </c>
      <c r="F13" s="25">
        <v>382214.50929999998</v>
      </c>
      <c r="H13" s="21"/>
      <c r="I13" s="21"/>
      <c r="J13" s="18" t="s">
        <v>207</v>
      </c>
      <c r="K13" s="19"/>
      <c r="L13" s="24">
        <v>129913.5457</v>
      </c>
      <c r="P13" s="46">
        <v>37469</v>
      </c>
      <c r="Q13" s="25">
        <f>SUMIF($K$7:$K$735,"=8/1/02",$L$7:$L$735)</f>
        <v>4124029.8726999993</v>
      </c>
    </row>
    <row r="14" spans="2:17" x14ac:dyDescent="0.2">
      <c r="B14" s="21"/>
      <c r="C14" s="21"/>
      <c r="D14" s="21"/>
      <c r="E14" s="29">
        <v>37987</v>
      </c>
      <c r="F14" s="25">
        <v>378354.03139999998</v>
      </c>
      <c r="H14" s="21"/>
      <c r="I14" s="18" t="s">
        <v>120</v>
      </c>
      <c r="J14" s="19"/>
      <c r="K14" s="19"/>
      <c r="L14" s="24">
        <v>129913.5457</v>
      </c>
      <c r="P14" s="46">
        <v>37500</v>
      </c>
      <c r="Q14" s="25">
        <f>SUMIF($K$7:$K$735,"=9/1/02",$L$7:$L$735)</f>
        <v>3994886.2784000007</v>
      </c>
    </row>
    <row r="15" spans="2:17" x14ac:dyDescent="0.2">
      <c r="B15" s="21"/>
      <c r="C15" s="21"/>
      <c r="D15" s="21"/>
      <c r="E15" s="29">
        <v>38018</v>
      </c>
      <c r="F15" s="25">
        <v>332119.99589999998</v>
      </c>
      <c r="H15" s="21"/>
      <c r="I15" s="18" t="s">
        <v>60</v>
      </c>
      <c r="J15" s="18" t="s">
        <v>30</v>
      </c>
      <c r="K15" s="28">
        <v>37288</v>
      </c>
      <c r="L15" s="24">
        <v>61697.703500000003</v>
      </c>
      <c r="P15" s="46">
        <v>37530</v>
      </c>
      <c r="Q15" s="25">
        <f>SUMIF($K$7:$K$735,"=10/1/02",$L$7:$L$735)</f>
        <v>4037342.7053</v>
      </c>
    </row>
    <row r="16" spans="2:17" x14ac:dyDescent="0.2">
      <c r="B16" s="21"/>
      <c r="C16" s="21"/>
      <c r="D16" s="21"/>
      <c r="E16" s="29">
        <v>38047</v>
      </c>
      <c r="F16" s="25">
        <v>244534.3167</v>
      </c>
      <c r="H16" s="21"/>
      <c r="I16" s="21"/>
      <c r="J16" s="21"/>
      <c r="K16" s="29">
        <v>37316</v>
      </c>
      <c r="L16" s="25">
        <v>68215.842199999999</v>
      </c>
      <c r="P16" s="46">
        <v>37561</v>
      </c>
      <c r="Q16" s="25">
        <f>SUMIF($K$7:$K$735,"=11/1/02",$L$7:$L$735)</f>
        <v>-100753.1553999999</v>
      </c>
    </row>
    <row r="17" spans="2:17" x14ac:dyDescent="0.2">
      <c r="B17" s="21"/>
      <c r="C17" s="21"/>
      <c r="D17" s="18" t="s">
        <v>204</v>
      </c>
      <c r="E17" s="19"/>
      <c r="F17" s="24">
        <v>3116033.6214999994</v>
      </c>
      <c r="H17" s="21"/>
      <c r="I17" s="21"/>
      <c r="J17" s="18" t="s">
        <v>207</v>
      </c>
      <c r="K17" s="19"/>
      <c r="L17" s="24">
        <v>129913.5457</v>
      </c>
      <c r="P17" s="46">
        <v>37591</v>
      </c>
      <c r="Q17" s="25">
        <f>SUMIF($K$7:$K$735,"=12/1/02",$L$7:$L$735)</f>
        <v>-602815.06939999992</v>
      </c>
    </row>
    <row r="18" spans="2:17" x14ac:dyDescent="0.2">
      <c r="B18" s="21"/>
      <c r="C18" s="21"/>
      <c r="D18" s="18" t="s">
        <v>21</v>
      </c>
      <c r="E18" s="28">
        <v>37257</v>
      </c>
      <c r="F18" s="24">
        <v>26527.6558</v>
      </c>
      <c r="H18" s="21"/>
      <c r="I18" s="18" t="s">
        <v>121</v>
      </c>
      <c r="J18" s="19"/>
      <c r="K18" s="19"/>
      <c r="L18" s="24">
        <v>129913.5457</v>
      </c>
      <c r="P18" s="46">
        <v>37622</v>
      </c>
      <c r="Q18" s="25">
        <f>SUMIF($K$7:$K$735,"=1/1/03",$L$7:$L$735)</f>
        <v>-621215.82319999998</v>
      </c>
    </row>
    <row r="19" spans="2:17" x14ac:dyDescent="0.2">
      <c r="B19" s="21"/>
      <c r="C19" s="21"/>
      <c r="D19" s="18" t="s">
        <v>205</v>
      </c>
      <c r="E19" s="19"/>
      <c r="F19" s="24">
        <v>26527.6558</v>
      </c>
      <c r="H19" s="21"/>
      <c r="I19" s="18" t="s">
        <v>61</v>
      </c>
      <c r="J19" s="18" t="s">
        <v>30</v>
      </c>
      <c r="K19" s="28">
        <v>37288</v>
      </c>
      <c r="L19" s="24">
        <v>489384.50550000003</v>
      </c>
      <c r="P19" s="46">
        <v>37653</v>
      </c>
      <c r="Q19" s="25">
        <f>SUMIF($K$7:$K$735,"=2/1/03",$L$7:$L$735)</f>
        <v>-561400.74040000001</v>
      </c>
    </row>
    <row r="20" spans="2:17" x14ac:dyDescent="0.2">
      <c r="B20" s="21"/>
      <c r="C20" s="18" t="s">
        <v>118</v>
      </c>
      <c r="D20" s="19"/>
      <c r="E20" s="19"/>
      <c r="F20" s="24">
        <v>3142561.2772999993</v>
      </c>
      <c r="H20" s="21"/>
      <c r="I20" s="21"/>
      <c r="J20" s="21"/>
      <c r="K20" s="29">
        <v>37316</v>
      </c>
      <c r="L20" s="25">
        <v>541086.20409999997</v>
      </c>
      <c r="P20" s="46">
        <v>37681</v>
      </c>
      <c r="Q20" s="25">
        <f>SUMIF($K$7:$K$735,"=3/1/03",$L$7:$L$735)</f>
        <v>-594673.40850000002</v>
      </c>
    </row>
    <row r="21" spans="2:17" x14ac:dyDescent="0.2">
      <c r="B21" s="18" t="s">
        <v>117</v>
      </c>
      <c r="C21" s="19"/>
      <c r="D21" s="19"/>
      <c r="E21" s="19"/>
      <c r="F21" s="24">
        <v>3142561.2772999993</v>
      </c>
      <c r="H21" s="21"/>
      <c r="I21" s="21"/>
      <c r="J21" s="18" t="s">
        <v>207</v>
      </c>
      <c r="K21" s="19"/>
      <c r="L21" s="24">
        <v>1030470.7095999999</v>
      </c>
      <c r="P21" s="46">
        <v>37712</v>
      </c>
      <c r="Q21" s="25">
        <f>SUMIF($K$7:$K$735,"=4/1/03",$L$7:$L$735)</f>
        <v>-251094.47050000002</v>
      </c>
    </row>
    <row r="22" spans="2:17" x14ac:dyDescent="0.2">
      <c r="B22" s="23" t="s">
        <v>98</v>
      </c>
      <c r="C22" s="27"/>
      <c r="D22" s="27"/>
      <c r="E22" s="27"/>
      <c r="F22" s="26">
        <v>3142561.2772999993</v>
      </c>
      <c r="H22" s="21"/>
      <c r="I22" s="18" t="s">
        <v>122</v>
      </c>
      <c r="J22" s="19"/>
      <c r="K22" s="19"/>
      <c r="L22" s="24">
        <v>1030470.7095999999</v>
      </c>
      <c r="P22" s="46">
        <v>37742</v>
      </c>
      <c r="Q22" s="25">
        <f>SUMIF($K$7:$K$735,"=5/1/03",$L$7:$L$735)</f>
        <v>-118574.75690000001</v>
      </c>
    </row>
    <row r="23" spans="2:17" x14ac:dyDescent="0.2">
      <c r="H23" s="21"/>
      <c r="I23" s="18" t="s">
        <v>62</v>
      </c>
      <c r="J23" s="18" t="s">
        <v>32</v>
      </c>
      <c r="K23" s="28">
        <v>37288</v>
      </c>
      <c r="L23" s="24">
        <v>30429.139500000001</v>
      </c>
      <c r="P23" s="46">
        <v>37773</v>
      </c>
      <c r="Q23" s="25">
        <f>SUMIF($K$7:$K$735,"=6/1/03",$L$7:$L$735)</f>
        <v>-47232.04300000002</v>
      </c>
    </row>
    <row r="24" spans="2:17" x14ac:dyDescent="0.2">
      <c r="H24" s="21"/>
      <c r="I24" s="21"/>
      <c r="J24" s="21"/>
      <c r="K24" s="29">
        <v>37316</v>
      </c>
      <c r="L24" s="25">
        <v>33643.8678</v>
      </c>
      <c r="P24" s="46">
        <v>37803</v>
      </c>
      <c r="Q24" s="25">
        <f>SUMIF($K$7:$K$735,"=7/1/03",$L$7:$L$735)</f>
        <v>-10213.113000000012</v>
      </c>
    </row>
    <row r="25" spans="2:17" x14ac:dyDescent="0.2">
      <c r="H25" s="21"/>
      <c r="I25" s="21"/>
      <c r="J25" s="18" t="s">
        <v>208</v>
      </c>
      <c r="K25" s="19"/>
      <c r="L25" s="24">
        <v>64073.007299999997</v>
      </c>
      <c r="P25" s="46">
        <v>37834</v>
      </c>
      <c r="Q25" s="25">
        <f>SUMIF($K$7:$K$735,"=8/1/03",$L$7:$L$735)</f>
        <v>16502.572299999985</v>
      </c>
    </row>
    <row r="26" spans="2:17" x14ac:dyDescent="0.2">
      <c r="H26" s="21"/>
      <c r="I26" s="18" t="s">
        <v>123</v>
      </c>
      <c r="J26" s="19"/>
      <c r="K26" s="19"/>
      <c r="L26" s="24">
        <v>64073.007299999997</v>
      </c>
      <c r="P26" s="46">
        <v>37865</v>
      </c>
      <c r="Q26" s="25">
        <f>SUMIF($K$7:$K$735,"=9/1/03",$L$7:$L$735)</f>
        <v>36262.494599999962</v>
      </c>
    </row>
    <row r="27" spans="2:17" x14ac:dyDescent="0.2">
      <c r="H27" s="21"/>
      <c r="I27" s="18" t="s">
        <v>63</v>
      </c>
      <c r="J27" s="18" t="s">
        <v>32</v>
      </c>
      <c r="K27" s="28">
        <v>37288</v>
      </c>
      <c r="L27" s="24">
        <v>3803.6424000000002</v>
      </c>
      <c r="P27" s="46">
        <v>37895</v>
      </c>
      <c r="Q27" s="25">
        <f>SUMIF($K$7:$K$735,"=10/1/03",$L$7:$L$735)</f>
        <v>37868.433200000014</v>
      </c>
    </row>
    <row r="28" spans="2:17" x14ac:dyDescent="0.2">
      <c r="H28" s="21"/>
      <c r="I28" s="21"/>
      <c r="J28" s="21"/>
      <c r="K28" s="29">
        <v>37316</v>
      </c>
      <c r="L28" s="25">
        <v>4205.4835000000003</v>
      </c>
      <c r="P28" s="46">
        <v>37926</v>
      </c>
      <c r="Q28" s="25">
        <f>SUMIF($K$7:$K$735,"=11/1/03",$L$7:$L$735)</f>
        <v>-13432.484000000019</v>
      </c>
    </row>
    <row r="29" spans="2:17" x14ac:dyDescent="0.2">
      <c r="H29" s="21"/>
      <c r="I29" s="21"/>
      <c r="J29" s="18" t="s">
        <v>208</v>
      </c>
      <c r="K29" s="19"/>
      <c r="L29" s="24">
        <v>8009.1259000000009</v>
      </c>
      <c r="P29" s="46">
        <v>37956</v>
      </c>
      <c r="Q29" s="25">
        <f>SUMIF($K$7:$K$735,"=12/1/03",$L$7:$L$735)</f>
        <v>-525512.92859999998</v>
      </c>
    </row>
    <row r="30" spans="2:17" x14ac:dyDescent="0.2">
      <c r="H30" s="21"/>
      <c r="I30" s="18" t="s">
        <v>124</v>
      </c>
      <c r="J30" s="19"/>
      <c r="K30" s="19"/>
      <c r="L30" s="24">
        <v>8009.1259000000009</v>
      </c>
      <c r="P30" s="46">
        <v>37987</v>
      </c>
      <c r="Q30" s="25">
        <f>SUMIF($K$7:$K$735,"=1/1/04",$L$7:$L$735)</f>
        <v>-540507.16209999996</v>
      </c>
    </row>
    <row r="31" spans="2:17" x14ac:dyDescent="0.2">
      <c r="H31" s="21"/>
      <c r="I31" s="18" t="s">
        <v>64</v>
      </c>
      <c r="J31" s="18" t="s">
        <v>32</v>
      </c>
      <c r="K31" s="28">
        <v>37288</v>
      </c>
      <c r="L31" s="24">
        <v>25532.4964</v>
      </c>
      <c r="P31" s="46">
        <v>38018</v>
      </c>
      <c r="Q31" s="25">
        <f>SUMIF($K$7:$K$735,"=2/1/04",$L$7:$L$735)</f>
        <v>-504614.239</v>
      </c>
    </row>
    <row r="32" spans="2:17" x14ac:dyDescent="0.2">
      <c r="H32" s="21"/>
      <c r="I32" s="21"/>
      <c r="J32" s="21"/>
      <c r="K32" s="29">
        <v>37316</v>
      </c>
      <c r="L32" s="25">
        <v>28229.912</v>
      </c>
      <c r="P32" s="46">
        <v>38047</v>
      </c>
      <c r="Q32" s="25">
        <f>SUMIF($K$7:$K$735,"=3/1/04",$L$7:$L$735)</f>
        <v>-512865.39130000002</v>
      </c>
    </row>
    <row r="33" spans="8:17" x14ac:dyDescent="0.2">
      <c r="H33" s="21"/>
      <c r="I33" s="21"/>
      <c r="J33" s="18" t="s">
        <v>208</v>
      </c>
      <c r="K33" s="19"/>
      <c r="L33" s="24">
        <v>53762.4084</v>
      </c>
      <c r="P33" s="46">
        <v>38078</v>
      </c>
      <c r="Q33" s="25">
        <f>SUMIF($K$7:$K$735,"=4/1/04",$L$7:$L$735)</f>
        <v>-232078.34409999999</v>
      </c>
    </row>
    <row r="34" spans="8:17" x14ac:dyDescent="0.2">
      <c r="H34" s="21"/>
      <c r="I34" s="18" t="s">
        <v>125</v>
      </c>
      <c r="J34" s="19"/>
      <c r="K34" s="19"/>
      <c r="L34" s="24">
        <v>53762.4084</v>
      </c>
      <c r="P34" s="46">
        <v>38108</v>
      </c>
      <c r="Q34" s="25">
        <f>SUMIF($K$7:$K$735,"=5/1/04",$L$7:$L$735)</f>
        <v>-82073.547099999996</v>
      </c>
    </row>
    <row r="35" spans="8:17" x14ac:dyDescent="0.2">
      <c r="H35" s="21"/>
      <c r="I35" s="18" t="s">
        <v>65</v>
      </c>
      <c r="J35" s="18" t="s">
        <v>32</v>
      </c>
      <c r="K35" s="28">
        <v>37288</v>
      </c>
      <c r="L35" s="24">
        <v>3191.5619999999999</v>
      </c>
      <c r="P35" s="46">
        <v>38139</v>
      </c>
      <c r="Q35" s="25">
        <f>SUMIF($K$7:$K$735,"=6/1/04",$L$7:$L$735)</f>
        <v>-30561.512099999978</v>
      </c>
    </row>
    <row r="36" spans="8:17" x14ac:dyDescent="0.2">
      <c r="H36" s="21"/>
      <c r="I36" s="21"/>
      <c r="J36" s="21"/>
      <c r="K36" s="29">
        <v>37316</v>
      </c>
      <c r="L36" s="25">
        <v>3528.739</v>
      </c>
      <c r="P36" s="46">
        <v>38169</v>
      </c>
      <c r="Q36" s="25">
        <f>SUMIF($K$7:$K$735,"=7/1/04",$L$7:$L$735)</f>
        <v>4014.2692000000243</v>
      </c>
    </row>
    <row r="37" spans="8:17" x14ac:dyDescent="0.2">
      <c r="H37" s="21"/>
      <c r="I37" s="21"/>
      <c r="J37" s="18" t="s">
        <v>208</v>
      </c>
      <c r="K37" s="19"/>
      <c r="L37" s="24">
        <v>6720.3009999999995</v>
      </c>
      <c r="P37" s="46">
        <v>38200</v>
      </c>
      <c r="Q37" s="25">
        <f>SUMIF($K$7:$K$735,"=8/1/04",$L$7:$L$735)</f>
        <v>34436.910300000003</v>
      </c>
    </row>
    <row r="38" spans="8:17" x14ac:dyDescent="0.2">
      <c r="H38" s="21"/>
      <c r="I38" s="18" t="s">
        <v>126</v>
      </c>
      <c r="J38" s="19"/>
      <c r="K38" s="19"/>
      <c r="L38" s="24">
        <v>6720.3009999999995</v>
      </c>
      <c r="P38" s="46">
        <v>38231</v>
      </c>
      <c r="Q38" s="25">
        <f>SUMIF($K$7:$K$735,"=9/1/04",$L$7:$L$735)</f>
        <v>54300.909500000009</v>
      </c>
    </row>
    <row r="39" spans="8:17" x14ac:dyDescent="0.2">
      <c r="H39" s="21"/>
      <c r="I39" s="18" t="s">
        <v>66</v>
      </c>
      <c r="J39" s="18" t="s">
        <v>32</v>
      </c>
      <c r="K39" s="28">
        <v>37288</v>
      </c>
      <c r="L39" s="24">
        <v>14515.049300000001</v>
      </c>
      <c r="P39" s="46">
        <v>38261</v>
      </c>
      <c r="Q39" s="25">
        <f>SUMIF($K$7:$K$735,"=10/1/04",$L$7:$L$735)</f>
        <v>43585.930500000017</v>
      </c>
    </row>
    <row r="40" spans="8:17" x14ac:dyDescent="0.2">
      <c r="H40" s="21"/>
      <c r="I40" s="21"/>
      <c r="J40" s="21"/>
      <c r="K40" s="29">
        <v>37316</v>
      </c>
      <c r="L40" s="25">
        <v>16048.5116</v>
      </c>
    </row>
    <row r="41" spans="8:17" x14ac:dyDescent="0.2">
      <c r="H41" s="21"/>
      <c r="I41" s="21"/>
      <c r="J41" s="18" t="s">
        <v>208</v>
      </c>
      <c r="K41" s="19"/>
      <c r="L41" s="24">
        <v>30563.5609</v>
      </c>
    </row>
    <row r="42" spans="8:17" x14ac:dyDescent="0.2">
      <c r="H42" s="21"/>
      <c r="I42" s="21"/>
      <c r="J42" s="18" t="s">
        <v>30</v>
      </c>
      <c r="K42" s="28">
        <v>37288</v>
      </c>
      <c r="L42" s="24">
        <v>185233.0147</v>
      </c>
    </row>
    <row r="43" spans="8:17" x14ac:dyDescent="0.2">
      <c r="H43" s="21"/>
      <c r="I43" s="21"/>
      <c r="J43" s="21"/>
      <c r="K43" s="29">
        <v>37316</v>
      </c>
      <c r="L43" s="25">
        <v>204802.21109999999</v>
      </c>
    </row>
    <row r="44" spans="8:17" x14ac:dyDescent="0.2">
      <c r="H44" s="21"/>
      <c r="I44" s="21"/>
      <c r="J44" s="18" t="s">
        <v>207</v>
      </c>
      <c r="K44" s="19"/>
      <c r="L44" s="24">
        <v>390035.22580000001</v>
      </c>
    </row>
    <row r="45" spans="8:17" x14ac:dyDescent="0.2">
      <c r="H45" s="21"/>
      <c r="I45" s="18" t="s">
        <v>127</v>
      </c>
      <c r="J45" s="19"/>
      <c r="K45" s="19"/>
      <c r="L45" s="24">
        <v>420598.7867</v>
      </c>
    </row>
    <row r="46" spans="8:17" x14ac:dyDescent="0.2">
      <c r="H46" s="21"/>
      <c r="I46" s="18" t="s">
        <v>67</v>
      </c>
      <c r="J46" s="18" t="s">
        <v>30</v>
      </c>
      <c r="K46" s="28">
        <v>37288</v>
      </c>
      <c r="L46" s="24">
        <v>46308.253700000001</v>
      </c>
    </row>
    <row r="47" spans="8:17" x14ac:dyDescent="0.2">
      <c r="H47" s="21"/>
      <c r="I47" s="21"/>
      <c r="J47" s="21"/>
      <c r="K47" s="29">
        <v>37316</v>
      </c>
      <c r="L47" s="25">
        <v>51200.552799999998</v>
      </c>
    </row>
    <row r="48" spans="8:17" x14ac:dyDescent="0.2">
      <c r="H48" s="21"/>
      <c r="I48" s="21"/>
      <c r="J48" s="18" t="s">
        <v>207</v>
      </c>
      <c r="K48" s="19"/>
      <c r="L48" s="24">
        <v>97508.806500000006</v>
      </c>
    </row>
    <row r="49" spans="8:12" x14ac:dyDescent="0.2">
      <c r="H49" s="21"/>
      <c r="I49" s="18" t="s">
        <v>128</v>
      </c>
      <c r="J49" s="19"/>
      <c r="K49" s="19"/>
      <c r="L49" s="24">
        <v>97508.806500000006</v>
      </c>
    </row>
    <row r="50" spans="8:12" x14ac:dyDescent="0.2">
      <c r="H50" s="21"/>
      <c r="I50" s="18" t="s">
        <v>68</v>
      </c>
      <c r="J50" s="18" t="s">
        <v>32</v>
      </c>
      <c r="K50" s="28">
        <v>37288</v>
      </c>
      <c r="L50" s="24">
        <v>30429.139500000001</v>
      </c>
    </row>
    <row r="51" spans="8:12" x14ac:dyDescent="0.2">
      <c r="H51" s="21"/>
      <c r="I51" s="21"/>
      <c r="J51" s="21"/>
      <c r="K51" s="29">
        <v>37316</v>
      </c>
      <c r="L51" s="25">
        <v>33643.8678</v>
      </c>
    </row>
    <row r="52" spans="8:12" x14ac:dyDescent="0.2">
      <c r="H52" s="21"/>
      <c r="I52" s="21"/>
      <c r="J52" s="18" t="s">
        <v>208</v>
      </c>
      <c r="K52" s="19"/>
      <c r="L52" s="24">
        <v>64073.007299999997</v>
      </c>
    </row>
    <row r="53" spans="8:12" x14ac:dyDescent="0.2">
      <c r="H53" s="21"/>
      <c r="I53" s="18" t="s">
        <v>129</v>
      </c>
      <c r="J53" s="19"/>
      <c r="K53" s="19"/>
      <c r="L53" s="24">
        <v>64073.007299999997</v>
      </c>
    </row>
    <row r="54" spans="8:12" x14ac:dyDescent="0.2">
      <c r="H54" s="21"/>
      <c r="I54" s="18" t="s">
        <v>69</v>
      </c>
      <c r="J54" s="18" t="s">
        <v>32</v>
      </c>
      <c r="K54" s="28">
        <v>37288</v>
      </c>
      <c r="L54" s="24">
        <v>7607.2848999999997</v>
      </c>
    </row>
    <row r="55" spans="8:12" x14ac:dyDescent="0.2">
      <c r="H55" s="21"/>
      <c r="I55" s="21"/>
      <c r="J55" s="21"/>
      <c r="K55" s="29">
        <v>37316</v>
      </c>
      <c r="L55" s="25">
        <v>8410.9668999999994</v>
      </c>
    </row>
    <row r="56" spans="8:12" x14ac:dyDescent="0.2">
      <c r="H56" s="21"/>
      <c r="I56" s="21"/>
      <c r="J56" s="18" t="s">
        <v>208</v>
      </c>
      <c r="K56" s="19"/>
      <c r="L56" s="24">
        <v>16018.251799999998</v>
      </c>
    </row>
    <row r="57" spans="8:12" x14ac:dyDescent="0.2">
      <c r="H57" s="21"/>
      <c r="I57" s="18" t="s">
        <v>130</v>
      </c>
      <c r="J57" s="19"/>
      <c r="K57" s="19"/>
      <c r="L57" s="24">
        <v>16018.251799999998</v>
      </c>
    </row>
    <row r="58" spans="8:12" x14ac:dyDescent="0.2">
      <c r="H58" s="18" t="s">
        <v>113</v>
      </c>
      <c r="I58" s="19"/>
      <c r="J58" s="19"/>
      <c r="K58" s="19"/>
      <c r="L58" s="24">
        <v>2537769.7933999998</v>
      </c>
    </row>
    <row r="59" spans="8:12" x14ac:dyDescent="0.2">
      <c r="H59" s="18">
        <v>96004757</v>
      </c>
      <c r="I59" s="18" t="s">
        <v>29</v>
      </c>
      <c r="J59" s="18" t="s">
        <v>32</v>
      </c>
      <c r="K59" s="28">
        <v>37288</v>
      </c>
      <c r="L59" s="24">
        <v>16613.6106</v>
      </c>
    </row>
    <row r="60" spans="8:12" x14ac:dyDescent="0.2">
      <c r="H60" s="21"/>
      <c r="I60" s="21"/>
      <c r="J60" s="21"/>
      <c r="K60" s="29">
        <v>37316</v>
      </c>
      <c r="L60" s="25">
        <v>18368.778399999999</v>
      </c>
    </row>
    <row r="61" spans="8:12" x14ac:dyDescent="0.2">
      <c r="H61" s="21"/>
      <c r="I61" s="21"/>
      <c r="J61" s="21"/>
      <c r="K61" s="29">
        <v>37347</v>
      </c>
      <c r="L61" s="25">
        <v>21485.7984</v>
      </c>
    </row>
    <row r="62" spans="8:12" x14ac:dyDescent="0.2">
      <c r="H62" s="21"/>
      <c r="I62" s="21"/>
      <c r="J62" s="21"/>
      <c r="K62" s="29">
        <v>37377</v>
      </c>
      <c r="L62" s="25">
        <v>22168.6276</v>
      </c>
    </row>
    <row r="63" spans="8:12" x14ac:dyDescent="0.2">
      <c r="H63" s="21"/>
      <c r="I63" s="21"/>
      <c r="J63" s="21"/>
      <c r="K63" s="29">
        <v>37408</v>
      </c>
      <c r="L63" s="25">
        <v>21418.6502</v>
      </c>
    </row>
    <row r="64" spans="8:12" x14ac:dyDescent="0.2">
      <c r="H64" s="21"/>
      <c r="I64" s="21"/>
      <c r="J64" s="21"/>
      <c r="K64" s="29">
        <v>37438</v>
      </c>
      <c r="L64" s="25">
        <v>22096.114000000001</v>
      </c>
    </row>
    <row r="65" spans="8:12" x14ac:dyDescent="0.2">
      <c r="H65" s="21"/>
      <c r="I65" s="21"/>
      <c r="J65" s="21"/>
      <c r="K65" s="29">
        <v>37469</v>
      </c>
      <c r="L65" s="25">
        <v>22055.889299999999</v>
      </c>
    </row>
    <row r="66" spans="8:12" x14ac:dyDescent="0.2">
      <c r="H66" s="21"/>
      <c r="I66" s="21"/>
      <c r="J66" s="21"/>
      <c r="K66" s="29">
        <v>37500</v>
      </c>
      <c r="L66" s="25">
        <v>21303.895</v>
      </c>
    </row>
    <row r="67" spans="8:12" x14ac:dyDescent="0.2">
      <c r="H67" s="21"/>
      <c r="I67" s="21"/>
      <c r="J67" s="21"/>
      <c r="K67" s="29">
        <v>37530</v>
      </c>
      <c r="L67" s="25">
        <v>21970.781299999999</v>
      </c>
    </row>
    <row r="68" spans="8:12" x14ac:dyDescent="0.2">
      <c r="H68" s="21"/>
      <c r="I68" s="21"/>
      <c r="J68" s="18" t="s">
        <v>208</v>
      </c>
      <c r="K68" s="19"/>
      <c r="L68" s="24">
        <v>187482.14480000001</v>
      </c>
    </row>
    <row r="69" spans="8:12" x14ac:dyDescent="0.2">
      <c r="H69" s="21"/>
      <c r="I69" s="21"/>
      <c r="J69" s="18" t="s">
        <v>30</v>
      </c>
      <c r="K69" s="28">
        <v>37288</v>
      </c>
      <c r="L69" s="24">
        <v>376901.61749999999</v>
      </c>
    </row>
    <row r="70" spans="8:12" x14ac:dyDescent="0.2">
      <c r="H70" s="21"/>
      <c r="I70" s="21"/>
      <c r="J70" s="21"/>
      <c r="K70" s="29">
        <v>37316</v>
      </c>
      <c r="L70" s="25">
        <v>416719.9068</v>
      </c>
    </row>
    <row r="71" spans="8:12" x14ac:dyDescent="0.2">
      <c r="H71" s="21"/>
      <c r="I71" s="21"/>
      <c r="J71" s="21"/>
      <c r="K71" s="29">
        <v>37347</v>
      </c>
      <c r="L71" s="25">
        <v>396235.48969999998</v>
      </c>
    </row>
    <row r="72" spans="8:12" x14ac:dyDescent="0.2">
      <c r="H72" s="21"/>
      <c r="I72" s="21"/>
      <c r="J72" s="21"/>
      <c r="K72" s="29">
        <v>37377</v>
      </c>
      <c r="L72" s="25">
        <v>397570.23969999998</v>
      </c>
    </row>
    <row r="73" spans="8:12" x14ac:dyDescent="0.2">
      <c r="H73" s="21"/>
      <c r="I73" s="21"/>
      <c r="J73" s="21"/>
      <c r="K73" s="29">
        <v>37408</v>
      </c>
      <c r="L73" s="25">
        <v>375180.25180000003</v>
      </c>
    </row>
    <row r="74" spans="8:12" x14ac:dyDescent="0.2">
      <c r="H74" s="21"/>
      <c r="I74" s="21"/>
      <c r="J74" s="21"/>
      <c r="K74" s="29">
        <v>37438</v>
      </c>
      <c r="L74" s="25">
        <v>376594.6384</v>
      </c>
    </row>
    <row r="75" spans="8:12" x14ac:dyDescent="0.2">
      <c r="H75" s="21"/>
      <c r="I75" s="21"/>
      <c r="J75" s="21"/>
      <c r="K75" s="29">
        <v>37469</v>
      </c>
      <c r="L75" s="25">
        <v>368851.18449999997</v>
      </c>
    </row>
    <row r="76" spans="8:12" x14ac:dyDescent="0.2">
      <c r="H76" s="21"/>
      <c r="I76" s="21"/>
      <c r="J76" s="21"/>
      <c r="K76" s="29">
        <v>37500</v>
      </c>
      <c r="L76" s="25">
        <v>355830.62109999999</v>
      </c>
    </row>
    <row r="77" spans="8:12" x14ac:dyDescent="0.2">
      <c r="H77" s="21"/>
      <c r="I77" s="21"/>
      <c r="J77" s="21"/>
      <c r="K77" s="29">
        <v>37530</v>
      </c>
      <c r="L77" s="25">
        <v>363454.03759999998</v>
      </c>
    </row>
    <row r="78" spans="8:12" x14ac:dyDescent="0.2">
      <c r="H78" s="21"/>
      <c r="I78" s="21"/>
      <c r="J78" s="18" t="s">
        <v>207</v>
      </c>
      <c r="K78" s="19"/>
      <c r="L78" s="24">
        <v>3427337.9871</v>
      </c>
    </row>
    <row r="79" spans="8:12" x14ac:dyDescent="0.2">
      <c r="H79" s="21"/>
      <c r="I79" s="18" t="s">
        <v>131</v>
      </c>
      <c r="J79" s="19"/>
      <c r="K79" s="19"/>
      <c r="L79" s="24">
        <v>3614820.1319000004</v>
      </c>
    </row>
    <row r="80" spans="8:12" x14ac:dyDescent="0.2">
      <c r="H80" s="21"/>
      <c r="I80" s="18" t="s">
        <v>33</v>
      </c>
      <c r="J80" s="18" t="s">
        <v>32</v>
      </c>
      <c r="K80" s="28">
        <v>37288</v>
      </c>
      <c r="L80" s="24">
        <v>4153.4026999999996</v>
      </c>
    </row>
    <row r="81" spans="8:12" x14ac:dyDescent="0.2">
      <c r="H81" s="21"/>
      <c r="I81" s="21"/>
      <c r="J81" s="21"/>
      <c r="K81" s="29">
        <v>37316</v>
      </c>
      <c r="L81" s="25">
        <v>4592.1945999999998</v>
      </c>
    </row>
    <row r="82" spans="8:12" x14ac:dyDescent="0.2">
      <c r="H82" s="21"/>
      <c r="I82" s="21"/>
      <c r="J82" s="21"/>
      <c r="K82" s="29">
        <v>37347</v>
      </c>
      <c r="L82" s="25">
        <v>5371.4495999999999</v>
      </c>
    </row>
    <row r="83" spans="8:12" x14ac:dyDescent="0.2">
      <c r="H83" s="21"/>
      <c r="I83" s="21"/>
      <c r="J83" s="21"/>
      <c r="K83" s="29">
        <v>37377</v>
      </c>
      <c r="L83" s="25">
        <v>5542.1569</v>
      </c>
    </row>
    <row r="84" spans="8:12" x14ac:dyDescent="0.2">
      <c r="H84" s="21"/>
      <c r="I84" s="21"/>
      <c r="J84" s="21"/>
      <c r="K84" s="29">
        <v>37408</v>
      </c>
      <c r="L84" s="25">
        <v>5354.6625000000004</v>
      </c>
    </row>
    <row r="85" spans="8:12" x14ac:dyDescent="0.2">
      <c r="H85" s="21"/>
      <c r="I85" s="21"/>
      <c r="J85" s="21"/>
      <c r="K85" s="29">
        <v>37438</v>
      </c>
      <c r="L85" s="25">
        <v>5524.0285000000003</v>
      </c>
    </row>
    <row r="86" spans="8:12" x14ac:dyDescent="0.2">
      <c r="H86" s="21"/>
      <c r="I86" s="21"/>
      <c r="J86" s="21"/>
      <c r="K86" s="29">
        <v>37469</v>
      </c>
      <c r="L86" s="25">
        <v>5513.9723000000004</v>
      </c>
    </row>
    <row r="87" spans="8:12" x14ac:dyDescent="0.2">
      <c r="H87" s="21"/>
      <c r="I87" s="21"/>
      <c r="J87" s="21"/>
      <c r="K87" s="29">
        <v>37500</v>
      </c>
      <c r="L87" s="25">
        <v>5325.9736999999996</v>
      </c>
    </row>
    <row r="88" spans="8:12" x14ac:dyDescent="0.2">
      <c r="H88" s="21"/>
      <c r="I88" s="21"/>
      <c r="J88" s="21"/>
      <c r="K88" s="29">
        <v>37530</v>
      </c>
      <c r="L88" s="25">
        <v>5492.6953000000003</v>
      </c>
    </row>
    <row r="89" spans="8:12" x14ac:dyDescent="0.2">
      <c r="H89" s="21"/>
      <c r="I89" s="21"/>
      <c r="J89" s="18" t="s">
        <v>208</v>
      </c>
      <c r="K89" s="19"/>
      <c r="L89" s="24">
        <v>46870.536100000005</v>
      </c>
    </row>
    <row r="90" spans="8:12" x14ac:dyDescent="0.2">
      <c r="H90" s="21"/>
      <c r="I90" s="21"/>
      <c r="J90" s="18" t="s">
        <v>30</v>
      </c>
      <c r="K90" s="28">
        <v>37288</v>
      </c>
      <c r="L90" s="24">
        <v>94225.404399999999</v>
      </c>
    </row>
    <row r="91" spans="8:12" x14ac:dyDescent="0.2">
      <c r="H91" s="21"/>
      <c r="I91" s="21"/>
      <c r="J91" s="21"/>
      <c r="K91" s="29">
        <v>37316</v>
      </c>
      <c r="L91" s="25">
        <v>104179.9767</v>
      </c>
    </row>
    <row r="92" spans="8:12" x14ac:dyDescent="0.2">
      <c r="H92" s="21"/>
      <c r="I92" s="21"/>
      <c r="J92" s="21"/>
      <c r="K92" s="29">
        <v>37347</v>
      </c>
      <c r="L92" s="25">
        <v>99058.872399999993</v>
      </c>
    </row>
    <row r="93" spans="8:12" x14ac:dyDescent="0.2">
      <c r="H93" s="21"/>
      <c r="I93" s="21"/>
      <c r="J93" s="21"/>
      <c r="K93" s="29">
        <v>37377</v>
      </c>
      <c r="L93" s="25">
        <v>99392.559899999993</v>
      </c>
    </row>
    <row r="94" spans="8:12" x14ac:dyDescent="0.2">
      <c r="H94" s="21"/>
      <c r="I94" s="21"/>
      <c r="J94" s="21"/>
      <c r="K94" s="29">
        <v>37408</v>
      </c>
      <c r="L94" s="25">
        <v>93795.062999999995</v>
      </c>
    </row>
    <row r="95" spans="8:12" x14ac:dyDescent="0.2">
      <c r="H95" s="21"/>
      <c r="I95" s="21"/>
      <c r="J95" s="21"/>
      <c r="K95" s="29">
        <v>37438</v>
      </c>
      <c r="L95" s="25">
        <v>94148.659599999999</v>
      </c>
    </row>
    <row r="96" spans="8:12" x14ac:dyDescent="0.2">
      <c r="H96" s="21"/>
      <c r="I96" s="21"/>
      <c r="J96" s="21"/>
      <c r="K96" s="29">
        <v>37469</v>
      </c>
      <c r="L96" s="25">
        <v>92212.796100000007</v>
      </c>
    </row>
    <row r="97" spans="8:12" x14ac:dyDescent="0.2">
      <c r="H97" s="21"/>
      <c r="I97" s="21"/>
      <c r="J97" s="21"/>
      <c r="K97" s="29">
        <v>37500</v>
      </c>
      <c r="L97" s="25">
        <v>88957.655299999999</v>
      </c>
    </row>
    <row r="98" spans="8:12" x14ac:dyDescent="0.2">
      <c r="H98" s="21"/>
      <c r="I98" s="21"/>
      <c r="J98" s="21"/>
      <c r="K98" s="29">
        <v>37530</v>
      </c>
      <c r="L98" s="25">
        <v>90863.509399999995</v>
      </c>
    </row>
    <row r="99" spans="8:12" x14ac:dyDescent="0.2">
      <c r="H99" s="21"/>
      <c r="I99" s="21"/>
      <c r="J99" s="18" t="s">
        <v>207</v>
      </c>
      <c r="K99" s="19"/>
      <c r="L99" s="24">
        <v>856834.49679999996</v>
      </c>
    </row>
    <row r="100" spans="8:12" x14ac:dyDescent="0.2">
      <c r="H100" s="21"/>
      <c r="I100" s="18" t="s">
        <v>132</v>
      </c>
      <c r="J100" s="19"/>
      <c r="K100" s="19"/>
      <c r="L100" s="24">
        <v>903705.03289999999</v>
      </c>
    </row>
    <row r="101" spans="8:12" x14ac:dyDescent="0.2">
      <c r="H101" s="21"/>
      <c r="I101" s="18" t="s">
        <v>34</v>
      </c>
      <c r="J101" s="18" t="s">
        <v>32</v>
      </c>
      <c r="K101" s="28">
        <v>37288</v>
      </c>
      <c r="L101" s="24">
        <v>14515.049300000001</v>
      </c>
    </row>
    <row r="102" spans="8:12" x14ac:dyDescent="0.2">
      <c r="H102" s="21"/>
      <c r="I102" s="21"/>
      <c r="J102" s="21"/>
      <c r="K102" s="29">
        <v>37316</v>
      </c>
      <c r="L102" s="25">
        <v>16048.5116</v>
      </c>
    </row>
    <row r="103" spans="8:12" x14ac:dyDescent="0.2">
      <c r="H103" s="21"/>
      <c r="I103" s="21"/>
      <c r="J103" s="21"/>
      <c r="K103" s="29">
        <v>37347</v>
      </c>
      <c r="L103" s="25">
        <v>19243.802100000001</v>
      </c>
    </row>
    <row r="104" spans="8:12" x14ac:dyDescent="0.2">
      <c r="H104" s="21"/>
      <c r="I104" s="21"/>
      <c r="J104" s="21"/>
      <c r="K104" s="29">
        <v>37377</v>
      </c>
      <c r="L104" s="25">
        <v>19855.379499999999</v>
      </c>
    </row>
    <row r="105" spans="8:12" x14ac:dyDescent="0.2">
      <c r="H105" s="21"/>
      <c r="I105" s="21"/>
      <c r="J105" s="21"/>
      <c r="K105" s="29">
        <v>37408</v>
      </c>
      <c r="L105" s="25">
        <v>19183.660599999999</v>
      </c>
    </row>
    <row r="106" spans="8:12" x14ac:dyDescent="0.2">
      <c r="H106" s="21"/>
      <c r="I106" s="21"/>
      <c r="J106" s="21"/>
      <c r="K106" s="29">
        <v>37438</v>
      </c>
      <c r="L106" s="25">
        <v>19790.432499999999</v>
      </c>
    </row>
    <row r="107" spans="8:12" x14ac:dyDescent="0.2">
      <c r="H107" s="21"/>
      <c r="I107" s="21"/>
      <c r="J107" s="21"/>
      <c r="K107" s="29">
        <v>37469</v>
      </c>
      <c r="L107" s="25">
        <v>19754.405200000001</v>
      </c>
    </row>
    <row r="108" spans="8:12" x14ac:dyDescent="0.2">
      <c r="H108" s="21"/>
      <c r="I108" s="21"/>
      <c r="J108" s="21"/>
      <c r="K108" s="29">
        <v>37500</v>
      </c>
      <c r="L108" s="25">
        <v>19080.879799999999</v>
      </c>
    </row>
    <row r="109" spans="8:12" x14ac:dyDescent="0.2">
      <c r="H109" s="21"/>
      <c r="I109" s="21"/>
      <c r="J109" s="21"/>
      <c r="K109" s="29">
        <v>37530</v>
      </c>
      <c r="L109" s="25">
        <v>19678.178</v>
      </c>
    </row>
    <row r="110" spans="8:12" x14ac:dyDescent="0.2">
      <c r="H110" s="21"/>
      <c r="I110" s="21"/>
      <c r="J110" s="18" t="s">
        <v>208</v>
      </c>
      <c r="K110" s="19"/>
      <c r="L110" s="24">
        <v>167150.29859999998</v>
      </c>
    </row>
    <row r="111" spans="8:12" x14ac:dyDescent="0.2">
      <c r="H111" s="21"/>
      <c r="I111" s="21"/>
      <c r="J111" s="18" t="s">
        <v>30</v>
      </c>
      <c r="K111" s="28">
        <v>37288</v>
      </c>
      <c r="L111" s="24">
        <v>362911.20850000001</v>
      </c>
    </row>
    <row r="112" spans="8:12" x14ac:dyDescent="0.2">
      <c r="H112" s="21"/>
      <c r="I112" s="21"/>
      <c r="J112" s="21"/>
      <c r="K112" s="29">
        <v>37316</v>
      </c>
      <c r="L112" s="25">
        <v>401251.46179999999</v>
      </c>
    </row>
    <row r="113" spans="8:12" x14ac:dyDescent="0.2">
      <c r="H113" s="21"/>
      <c r="I113" s="21"/>
      <c r="J113" s="21"/>
      <c r="K113" s="29">
        <v>37347</v>
      </c>
      <c r="L113" s="25">
        <v>381288.84730000002</v>
      </c>
    </row>
    <row r="114" spans="8:12" x14ac:dyDescent="0.2">
      <c r="H114" s="21"/>
      <c r="I114" s="21"/>
      <c r="J114" s="21"/>
      <c r="K114" s="29">
        <v>37377</v>
      </c>
      <c r="L114" s="25">
        <v>382148.5858</v>
      </c>
    </row>
    <row r="115" spans="8:12" x14ac:dyDescent="0.2">
      <c r="H115" s="21"/>
      <c r="I115" s="21"/>
      <c r="J115" s="21"/>
      <c r="K115" s="29">
        <v>37408</v>
      </c>
      <c r="L115" s="25">
        <v>360280.32120000001</v>
      </c>
    </row>
    <row r="116" spans="8:12" x14ac:dyDescent="0.2">
      <c r="H116" s="21"/>
      <c r="I116" s="21"/>
      <c r="J116" s="21"/>
      <c r="K116" s="29">
        <v>37438</v>
      </c>
      <c r="L116" s="25">
        <v>361223.42869999999</v>
      </c>
    </row>
    <row r="117" spans="8:12" x14ac:dyDescent="0.2">
      <c r="H117" s="21"/>
      <c r="I117" s="21"/>
      <c r="J117" s="21"/>
      <c r="K117" s="29">
        <v>37469</v>
      </c>
      <c r="L117" s="25">
        <v>353507.9572</v>
      </c>
    </row>
    <row r="118" spans="8:12" x14ac:dyDescent="0.2">
      <c r="H118" s="21"/>
      <c r="I118" s="21"/>
      <c r="J118" s="21"/>
      <c r="K118" s="29">
        <v>37500</v>
      </c>
      <c r="L118" s="25">
        <v>341010.52020000003</v>
      </c>
    </row>
    <row r="119" spans="8:12" x14ac:dyDescent="0.2">
      <c r="H119" s="21"/>
      <c r="I119" s="21"/>
      <c r="J119" s="21"/>
      <c r="K119" s="29">
        <v>37530</v>
      </c>
      <c r="L119" s="25">
        <v>348170.01579999999</v>
      </c>
    </row>
    <row r="120" spans="8:12" x14ac:dyDescent="0.2">
      <c r="H120" s="21"/>
      <c r="I120" s="21"/>
      <c r="J120" s="18" t="s">
        <v>207</v>
      </c>
      <c r="K120" s="19"/>
      <c r="L120" s="24">
        <v>3291792.3465000005</v>
      </c>
    </row>
    <row r="121" spans="8:12" x14ac:dyDescent="0.2">
      <c r="H121" s="21"/>
      <c r="I121" s="18" t="s">
        <v>133</v>
      </c>
      <c r="J121" s="19"/>
      <c r="K121" s="19"/>
      <c r="L121" s="24">
        <v>3458942.6451000003</v>
      </c>
    </row>
    <row r="122" spans="8:12" x14ac:dyDescent="0.2">
      <c r="H122" s="21"/>
      <c r="I122" s="18" t="s">
        <v>35</v>
      </c>
      <c r="J122" s="18" t="s">
        <v>32</v>
      </c>
      <c r="K122" s="28">
        <v>37288</v>
      </c>
      <c r="L122" s="24">
        <v>3803.6424000000002</v>
      </c>
    </row>
    <row r="123" spans="8:12" x14ac:dyDescent="0.2">
      <c r="H123" s="21"/>
      <c r="I123" s="21"/>
      <c r="J123" s="21"/>
      <c r="K123" s="29">
        <v>37316</v>
      </c>
      <c r="L123" s="25">
        <v>4205.4835000000003</v>
      </c>
    </row>
    <row r="124" spans="8:12" x14ac:dyDescent="0.2">
      <c r="H124" s="21"/>
      <c r="I124" s="21"/>
      <c r="J124" s="21"/>
      <c r="K124" s="29">
        <v>37347</v>
      </c>
      <c r="L124" s="25">
        <v>4997.7834999999995</v>
      </c>
    </row>
    <row r="125" spans="8:12" x14ac:dyDescent="0.2">
      <c r="H125" s="21"/>
      <c r="I125" s="21"/>
      <c r="J125" s="21"/>
      <c r="K125" s="29">
        <v>37377</v>
      </c>
      <c r="L125" s="25">
        <v>5156.6156000000001</v>
      </c>
    </row>
    <row r="126" spans="8:12" x14ac:dyDescent="0.2">
      <c r="H126" s="21"/>
      <c r="I126" s="21"/>
      <c r="J126" s="21"/>
      <c r="K126" s="29">
        <v>37408</v>
      </c>
      <c r="L126" s="25">
        <v>4982.1643000000004</v>
      </c>
    </row>
    <row r="127" spans="8:12" x14ac:dyDescent="0.2">
      <c r="H127" s="21"/>
      <c r="I127" s="21"/>
      <c r="J127" s="21"/>
      <c r="K127" s="29">
        <v>37438</v>
      </c>
      <c r="L127" s="25">
        <v>5139.7483000000002</v>
      </c>
    </row>
    <row r="128" spans="8:12" x14ac:dyDescent="0.2">
      <c r="H128" s="21"/>
      <c r="I128" s="21"/>
      <c r="J128" s="21"/>
      <c r="K128" s="29">
        <v>37469</v>
      </c>
      <c r="L128" s="25">
        <v>5130.3915999999999</v>
      </c>
    </row>
    <row r="129" spans="8:12" x14ac:dyDescent="0.2">
      <c r="H129" s="21"/>
      <c r="I129" s="21"/>
      <c r="J129" s="21"/>
      <c r="K129" s="29">
        <v>37500</v>
      </c>
      <c r="L129" s="25">
        <v>4955.4712</v>
      </c>
    </row>
    <row r="130" spans="8:12" x14ac:dyDescent="0.2">
      <c r="H130" s="21"/>
      <c r="I130" s="21"/>
      <c r="J130" s="21"/>
      <c r="K130" s="29">
        <v>37530</v>
      </c>
      <c r="L130" s="25">
        <v>5110.5947999999999</v>
      </c>
    </row>
    <row r="131" spans="8:12" x14ac:dyDescent="0.2">
      <c r="H131" s="21"/>
      <c r="I131" s="21"/>
      <c r="J131" s="18" t="s">
        <v>208</v>
      </c>
      <c r="K131" s="19"/>
      <c r="L131" s="24">
        <v>43481.895199999999</v>
      </c>
    </row>
    <row r="132" spans="8:12" x14ac:dyDescent="0.2">
      <c r="H132" s="21"/>
      <c r="I132" s="21"/>
      <c r="J132" s="18" t="s">
        <v>30</v>
      </c>
      <c r="K132" s="28">
        <v>37288</v>
      </c>
      <c r="L132" s="24">
        <v>90727.802100000001</v>
      </c>
    </row>
    <row r="133" spans="8:12" x14ac:dyDescent="0.2">
      <c r="H133" s="21"/>
      <c r="I133" s="21"/>
      <c r="J133" s="21"/>
      <c r="K133" s="29">
        <v>37316</v>
      </c>
      <c r="L133" s="25">
        <v>100312.8655</v>
      </c>
    </row>
    <row r="134" spans="8:12" x14ac:dyDescent="0.2">
      <c r="H134" s="21"/>
      <c r="I134" s="21"/>
      <c r="J134" s="21"/>
      <c r="K134" s="29">
        <v>37347</v>
      </c>
      <c r="L134" s="25">
        <v>95322.211800000005</v>
      </c>
    </row>
    <row r="135" spans="8:12" x14ac:dyDescent="0.2">
      <c r="H135" s="21"/>
      <c r="I135" s="21"/>
      <c r="J135" s="21"/>
      <c r="K135" s="29">
        <v>37377</v>
      </c>
      <c r="L135" s="25">
        <v>95537.146399999998</v>
      </c>
    </row>
    <row r="136" spans="8:12" x14ac:dyDescent="0.2">
      <c r="H136" s="21"/>
      <c r="I136" s="21"/>
      <c r="J136" s="21"/>
      <c r="K136" s="29">
        <v>37408</v>
      </c>
      <c r="L136" s="25">
        <v>90070.080300000001</v>
      </c>
    </row>
    <row r="137" spans="8:12" x14ac:dyDescent="0.2">
      <c r="H137" s="21"/>
      <c r="I137" s="21"/>
      <c r="J137" s="21"/>
      <c r="K137" s="29">
        <v>37438</v>
      </c>
      <c r="L137" s="25">
        <v>90305.857199999999</v>
      </c>
    </row>
    <row r="138" spans="8:12" x14ac:dyDescent="0.2">
      <c r="H138" s="21"/>
      <c r="I138" s="21"/>
      <c r="J138" s="21"/>
      <c r="K138" s="29">
        <v>37469</v>
      </c>
      <c r="L138" s="25">
        <v>88376.989300000001</v>
      </c>
    </row>
    <row r="139" spans="8:12" x14ac:dyDescent="0.2">
      <c r="H139" s="21"/>
      <c r="I139" s="21"/>
      <c r="J139" s="21"/>
      <c r="K139" s="29">
        <v>37500</v>
      </c>
      <c r="L139" s="25">
        <v>85252.630099999995</v>
      </c>
    </row>
    <row r="140" spans="8:12" x14ac:dyDescent="0.2">
      <c r="H140" s="21"/>
      <c r="I140" s="21"/>
      <c r="J140" s="21"/>
      <c r="K140" s="29">
        <v>37530</v>
      </c>
      <c r="L140" s="25">
        <v>87042.504000000001</v>
      </c>
    </row>
    <row r="141" spans="8:12" x14ac:dyDescent="0.2">
      <c r="H141" s="21"/>
      <c r="I141" s="21"/>
      <c r="J141" s="18" t="s">
        <v>207</v>
      </c>
      <c r="K141" s="19"/>
      <c r="L141" s="24">
        <v>822948.08669999987</v>
      </c>
    </row>
    <row r="142" spans="8:12" x14ac:dyDescent="0.2">
      <c r="H142" s="21"/>
      <c r="I142" s="18" t="s">
        <v>134</v>
      </c>
      <c r="J142" s="19"/>
      <c r="K142" s="19"/>
      <c r="L142" s="24">
        <v>866429.9818999999</v>
      </c>
    </row>
    <row r="143" spans="8:12" x14ac:dyDescent="0.2">
      <c r="H143" s="21"/>
      <c r="I143" s="18" t="s">
        <v>36</v>
      </c>
      <c r="J143" s="18" t="s">
        <v>30</v>
      </c>
      <c r="K143" s="28">
        <v>37288</v>
      </c>
      <c r="L143" s="24">
        <v>392291.0673</v>
      </c>
    </row>
    <row r="144" spans="8:12" x14ac:dyDescent="0.2">
      <c r="H144" s="21"/>
      <c r="I144" s="21"/>
      <c r="J144" s="21"/>
      <c r="K144" s="29">
        <v>37316</v>
      </c>
      <c r="L144" s="25">
        <v>433735.19620000001</v>
      </c>
    </row>
    <row r="145" spans="8:12" x14ac:dyDescent="0.2">
      <c r="H145" s="21"/>
      <c r="I145" s="21"/>
      <c r="J145" s="18" t="s">
        <v>207</v>
      </c>
      <c r="K145" s="19"/>
      <c r="L145" s="24">
        <v>826026.2635</v>
      </c>
    </row>
    <row r="146" spans="8:12" x14ac:dyDescent="0.2">
      <c r="H146" s="21"/>
      <c r="I146" s="18" t="s">
        <v>135</v>
      </c>
      <c r="J146" s="19"/>
      <c r="K146" s="19"/>
      <c r="L146" s="24">
        <v>826026.2635</v>
      </c>
    </row>
    <row r="147" spans="8:12" x14ac:dyDescent="0.2">
      <c r="H147" s="21"/>
      <c r="I147" s="18" t="s">
        <v>37</v>
      </c>
      <c r="J147" s="18" t="s">
        <v>30</v>
      </c>
      <c r="K147" s="28">
        <v>37288</v>
      </c>
      <c r="L147" s="24">
        <v>788779.25730000006</v>
      </c>
    </row>
    <row r="148" spans="8:12" x14ac:dyDescent="0.2">
      <c r="H148" s="21"/>
      <c r="I148" s="21"/>
      <c r="J148" s="18" t="s">
        <v>207</v>
      </c>
      <c r="K148" s="19"/>
      <c r="L148" s="24">
        <v>788779.25730000006</v>
      </c>
    </row>
    <row r="149" spans="8:12" x14ac:dyDescent="0.2">
      <c r="H149" s="21"/>
      <c r="I149" s="18" t="s">
        <v>136</v>
      </c>
      <c r="J149" s="19"/>
      <c r="K149" s="19"/>
      <c r="L149" s="24">
        <v>788779.25730000006</v>
      </c>
    </row>
    <row r="150" spans="8:12" x14ac:dyDescent="0.2">
      <c r="H150" s="21"/>
      <c r="I150" s="18" t="s">
        <v>38</v>
      </c>
      <c r="J150" s="18" t="s">
        <v>30</v>
      </c>
      <c r="K150" s="28">
        <v>37316</v>
      </c>
      <c r="L150" s="24">
        <v>807143.45719999995</v>
      </c>
    </row>
    <row r="151" spans="8:12" x14ac:dyDescent="0.2">
      <c r="H151" s="21"/>
      <c r="I151" s="21"/>
      <c r="J151" s="18" t="s">
        <v>207</v>
      </c>
      <c r="K151" s="19"/>
      <c r="L151" s="24">
        <v>807143.45719999995</v>
      </c>
    </row>
    <row r="152" spans="8:12" x14ac:dyDescent="0.2">
      <c r="H152" s="21"/>
      <c r="I152" s="18" t="s">
        <v>137</v>
      </c>
      <c r="J152" s="19"/>
      <c r="K152" s="19"/>
      <c r="L152" s="24">
        <v>807143.45719999995</v>
      </c>
    </row>
    <row r="153" spans="8:12" x14ac:dyDescent="0.2">
      <c r="H153" s="21"/>
      <c r="I153" s="18" t="s">
        <v>43</v>
      </c>
      <c r="J153" s="18" t="s">
        <v>32</v>
      </c>
      <c r="K153" s="28">
        <v>37288</v>
      </c>
      <c r="L153" s="24">
        <v>3803.6424000000002</v>
      </c>
    </row>
    <row r="154" spans="8:12" x14ac:dyDescent="0.2">
      <c r="H154" s="21"/>
      <c r="I154" s="21"/>
      <c r="J154" s="21"/>
      <c r="K154" s="29">
        <v>37316</v>
      </c>
      <c r="L154" s="25">
        <v>4205.4835000000003</v>
      </c>
    </row>
    <row r="155" spans="8:12" x14ac:dyDescent="0.2">
      <c r="H155" s="21"/>
      <c r="I155" s="21"/>
      <c r="J155" s="21"/>
      <c r="K155" s="29">
        <v>37347</v>
      </c>
      <c r="L155" s="25">
        <v>4997.7834999999995</v>
      </c>
    </row>
    <row r="156" spans="8:12" x14ac:dyDescent="0.2">
      <c r="H156" s="21"/>
      <c r="I156" s="21"/>
      <c r="J156" s="21"/>
      <c r="K156" s="29">
        <v>37377</v>
      </c>
      <c r="L156" s="25">
        <v>5156.6156000000001</v>
      </c>
    </row>
    <row r="157" spans="8:12" x14ac:dyDescent="0.2">
      <c r="H157" s="21"/>
      <c r="I157" s="21"/>
      <c r="J157" s="21"/>
      <c r="K157" s="29">
        <v>37408</v>
      </c>
      <c r="L157" s="25">
        <v>4982.1643000000004</v>
      </c>
    </row>
    <row r="158" spans="8:12" x14ac:dyDescent="0.2">
      <c r="H158" s="21"/>
      <c r="I158" s="21"/>
      <c r="J158" s="21"/>
      <c r="K158" s="29">
        <v>37438</v>
      </c>
      <c r="L158" s="25">
        <v>5139.7483000000002</v>
      </c>
    </row>
    <row r="159" spans="8:12" x14ac:dyDescent="0.2">
      <c r="H159" s="21"/>
      <c r="I159" s="21"/>
      <c r="J159" s="21"/>
      <c r="K159" s="29">
        <v>37469</v>
      </c>
      <c r="L159" s="25">
        <v>5130.3915999999999</v>
      </c>
    </row>
    <row r="160" spans="8:12" x14ac:dyDescent="0.2">
      <c r="H160" s="21"/>
      <c r="I160" s="21"/>
      <c r="J160" s="21"/>
      <c r="K160" s="29">
        <v>37500</v>
      </c>
      <c r="L160" s="25">
        <v>4955.4712</v>
      </c>
    </row>
    <row r="161" spans="8:12" x14ac:dyDescent="0.2">
      <c r="H161" s="21"/>
      <c r="I161" s="21"/>
      <c r="J161" s="21"/>
      <c r="K161" s="29">
        <v>37530</v>
      </c>
      <c r="L161" s="25">
        <v>5110.5947999999999</v>
      </c>
    </row>
    <row r="162" spans="8:12" x14ac:dyDescent="0.2">
      <c r="H162" s="21"/>
      <c r="I162" s="21"/>
      <c r="J162" s="18" t="s">
        <v>208</v>
      </c>
      <c r="K162" s="19"/>
      <c r="L162" s="24">
        <v>43481.895199999999</v>
      </c>
    </row>
    <row r="163" spans="8:12" x14ac:dyDescent="0.2">
      <c r="H163" s="21"/>
      <c r="I163" s="21"/>
      <c r="J163" s="18" t="s">
        <v>30</v>
      </c>
      <c r="K163" s="28">
        <v>37288</v>
      </c>
      <c r="L163" s="24">
        <v>78486.194300000003</v>
      </c>
    </row>
    <row r="164" spans="8:12" x14ac:dyDescent="0.2">
      <c r="H164" s="21"/>
      <c r="I164" s="21"/>
      <c r="J164" s="21"/>
      <c r="K164" s="29">
        <v>37316</v>
      </c>
      <c r="L164" s="25">
        <v>86777.9761</v>
      </c>
    </row>
    <row r="165" spans="8:12" x14ac:dyDescent="0.2">
      <c r="H165" s="21"/>
      <c r="I165" s="21"/>
      <c r="J165" s="21"/>
      <c r="K165" s="29">
        <v>37347</v>
      </c>
      <c r="L165" s="25">
        <v>82243.899699999994</v>
      </c>
    </row>
    <row r="166" spans="8:12" x14ac:dyDescent="0.2">
      <c r="H166" s="21"/>
      <c r="I166" s="21"/>
      <c r="J166" s="21"/>
      <c r="K166" s="29">
        <v>37377</v>
      </c>
      <c r="L166" s="25">
        <v>82043.199200000003</v>
      </c>
    </row>
    <row r="167" spans="8:12" x14ac:dyDescent="0.2">
      <c r="H167" s="21"/>
      <c r="I167" s="21"/>
      <c r="J167" s="21"/>
      <c r="K167" s="29">
        <v>37408</v>
      </c>
      <c r="L167" s="25">
        <v>77032.641099999993</v>
      </c>
    </row>
    <row r="168" spans="8:12" x14ac:dyDescent="0.2">
      <c r="H168" s="21"/>
      <c r="I168" s="21"/>
      <c r="J168" s="21"/>
      <c r="K168" s="29">
        <v>37438</v>
      </c>
      <c r="L168" s="25">
        <v>76856.048699999999</v>
      </c>
    </row>
    <row r="169" spans="8:12" x14ac:dyDescent="0.2">
      <c r="H169" s="21"/>
      <c r="I169" s="21"/>
      <c r="J169" s="21"/>
      <c r="K169" s="29">
        <v>37469</v>
      </c>
      <c r="L169" s="25">
        <v>74951.665399999998</v>
      </c>
    </row>
    <row r="170" spans="8:12" x14ac:dyDescent="0.2">
      <c r="H170" s="21"/>
      <c r="I170" s="21"/>
      <c r="J170" s="21"/>
      <c r="K170" s="29">
        <v>37500</v>
      </c>
      <c r="L170" s="25">
        <v>72285.041800000006</v>
      </c>
    </row>
    <row r="171" spans="8:12" x14ac:dyDescent="0.2">
      <c r="H171" s="21"/>
      <c r="I171" s="21"/>
      <c r="J171" s="21"/>
      <c r="K171" s="29">
        <v>37530</v>
      </c>
      <c r="L171" s="25">
        <v>73668.984899999996</v>
      </c>
    </row>
    <row r="172" spans="8:12" x14ac:dyDescent="0.2">
      <c r="H172" s="21"/>
      <c r="I172" s="21"/>
      <c r="J172" s="18" t="s">
        <v>207</v>
      </c>
      <c r="K172" s="19"/>
      <c r="L172" s="24">
        <v>704345.65120000008</v>
      </c>
    </row>
    <row r="173" spans="8:12" x14ac:dyDescent="0.2">
      <c r="H173" s="21"/>
      <c r="I173" s="18" t="s">
        <v>138</v>
      </c>
      <c r="J173" s="19"/>
      <c r="K173" s="19"/>
      <c r="L173" s="24">
        <v>747827.54640000011</v>
      </c>
    </row>
    <row r="174" spans="8:12" x14ac:dyDescent="0.2">
      <c r="H174" s="21"/>
      <c r="I174" s="18" t="s">
        <v>44</v>
      </c>
      <c r="J174" s="18" t="s">
        <v>32</v>
      </c>
      <c r="K174" s="28">
        <v>37288</v>
      </c>
      <c r="L174" s="24">
        <v>14515.049300000001</v>
      </c>
    </row>
    <row r="175" spans="8:12" x14ac:dyDescent="0.2">
      <c r="H175" s="21"/>
      <c r="I175" s="21"/>
      <c r="J175" s="21"/>
      <c r="K175" s="29">
        <v>37316</v>
      </c>
      <c r="L175" s="25">
        <v>16048.5116</v>
      </c>
    </row>
    <row r="176" spans="8:12" x14ac:dyDescent="0.2">
      <c r="H176" s="21"/>
      <c r="I176" s="21"/>
      <c r="J176" s="21"/>
      <c r="K176" s="29">
        <v>37347</v>
      </c>
      <c r="L176" s="25">
        <v>19243.802100000001</v>
      </c>
    </row>
    <row r="177" spans="8:12" x14ac:dyDescent="0.2">
      <c r="H177" s="21"/>
      <c r="I177" s="21"/>
      <c r="J177" s="21"/>
      <c r="K177" s="29">
        <v>37377</v>
      </c>
      <c r="L177" s="25">
        <v>19855.379499999999</v>
      </c>
    </row>
    <row r="178" spans="8:12" x14ac:dyDescent="0.2">
      <c r="H178" s="21"/>
      <c r="I178" s="21"/>
      <c r="J178" s="21"/>
      <c r="K178" s="29">
        <v>37408</v>
      </c>
      <c r="L178" s="25">
        <v>19183.660599999999</v>
      </c>
    </row>
    <row r="179" spans="8:12" x14ac:dyDescent="0.2">
      <c r="H179" s="21"/>
      <c r="I179" s="21"/>
      <c r="J179" s="21"/>
      <c r="K179" s="29">
        <v>37438</v>
      </c>
      <c r="L179" s="25">
        <v>19790.432499999999</v>
      </c>
    </row>
    <row r="180" spans="8:12" x14ac:dyDescent="0.2">
      <c r="H180" s="21"/>
      <c r="I180" s="21"/>
      <c r="J180" s="21"/>
      <c r="K180" s="29">
        <v>37469</v>
      </c>
      <c r="L180" s="25">
        <v>19754.405200000001</v>
      </c>
    </row>
    <row r="181" spans="8:12" x14ac:dyDescent="0.2">
      <c r="H181" s="21"/>
      <c r="I181" s="21"/>
      <c r="J181" s="21"/>
      <c r="K181" s="29">
        <v>37500</v>
      </c>
      <c r="L181" s="25">
        <v>19080.879799999999</v>
      </c>
    </row>
    <row r="182" spans="8:12" x14ac:dyDescent="0.2">
      <c r="H182" s="21"/>
      <c r="I182" s="21"/>
      <c r="J182" s="21"/>
      <c r="K182" s="29">
        <v>37530</v>
      </c>
      <c r="L182" s="25">
        <v>19678.178</v>
      </c>
    </row>
    <row r="183" spans="8:12" x14ac:dyDescent="0.2">
      <c r="H183" s="21"/>
      <c r="I183" s="21"/>
      <c r="J183" s="18" t="s">
        <v>208</v>
      </c>
      <c r="K183" s="19"/>
      <c r="L183" s="24">
        <v>167150.29859999998</v>
      </c>
    </row>
    <row r="184" spans="8:12" x14ac:dyDescent="0.2">
      <c r="H184" s="21"/>
      <c r="I184" s="21"/>
      <c r="J184" s="18" t="s">
        <v>30</v>
      </c>
      <c r="K184" s="28">
        <v>37288</v>
      </c>
      <c r="L184" s="24">
        <v>313944.77710000001</v>
      </c>
    </row>
    <row r="185" spans="8:12" x14ac:dyDescent="0.2">
      <c r="H185" s="21"/>
      <c r="I185" s="21"/>
      <c r="J185" s="21"/>
      <c r="K185" s="29">
        <v>37316</v>
      </c>
      <c r="L185" s="25">
        <v>347111.9045</v>
      </c>
    </row>
    <row r="186" spans="8:12" x14ac:dyDescent="0.2">
      <c r="H186" s="21"/>
      <c r="I186" s="21"/>
      <c r="J186" s="21"/>
      <c r="K186" s="29">
        <v>37347</v>
      </c>
      <c r="L186" s="25">
        <v>328975.59889999998</v>
      </c>
    </row>
    <row r="187" spans="8:12" x14ac:dyDescent="0.2">
      <c r="H187" s="21"/>
      <c r="I187" s="21"/>
      <c r="J187" s="21"/>
      <c r="K187" s="29">
        <v>37377</v>
      </c>
      <c r="L187" s="25">
        <v>328172.79680000001</v>
      </c>
    </row>
    <row r="188" spans="8:12" x14ac:dyDescent="0.2">
      <c r="H188" s="21"/>
      <c r="I188" s="21"/>
      <c r="J188" s="21"/>
      <c r="K188" s="29">
        <v>37408</v>
      </c>
      <c r="L188" s="25">
        <v>308130.56420000002</v>
      </c>
    </row>
    <row r="189" spans="8:12" x14ac:dyDescent="0.2">
      <c r="H189" s="21"/>
      <c r="I189" s="21"/>
      <c r="J189" s="21"/>
      <c r="K189" s="29">
        <v>37438</v>
      </c>
      <c r="L189" s="25">
        <v>307424.19459999999</v>
      </c>
    </row>
    <row r="190" spans="8:12" x14ac:dyDescent="0.2">
      <c r="H190" s="21"/>
      <c r="I190" s="21"/>
      <c r="J190" s="21"/>
      <c r="K190" s="29">
        <v>37469</v>
      </c>
      <c r="L190" s="25">
        <v>299806.66159999999</v>
      </c>
    </row>
    <row r="191" spans="8:12" x14ac:dyDescent="0.2">
      <c r="H191" s="21"/>
      <c r="I191" s="21"/>
      <c r="J191" s="21"/>
      <c r="K191" s="29">
        <v>37500</v>
      </c>
      <c r="L191" s="25">
        <v>289140.16729999997</v>
      </c>
    </row>
    <row r="192" spans="8:12" x14ac:dyDescent="0.2">
      <c r="H192" s="21"/>
      <c r="I192" s="21"/>
      <c r="J192" s="21"/>
      <c r="K192" s="29">
        <v>37530</v>
      </c>
      <c r="L192" s="25">
        <v>294675.93969999999</v>
      </c>
    </row>
    <row r="193" spans="8:12" x14ac:dyDescent="0.2">
      <c r="H193" s="21"/>
      <c r="I193" s="21"/>
      <c r="J193" s="18" t="s">
        <v>207</v>
      </c>
      <c r="K193" s="19"/>
      <c r="L193" s="24">
        <v>2817382.6047</v>
      </c>
    </row>
    <row r="194" spans="8:12" x14ac:dyDescent="0.2">
      <c r="H194" s="21"/>
      <c r="I194" s="18" t="s">
        <v>139</v>
      </c>
      <c r="J194" s="19"/>
      <c r="K194" s="19"/>
      <c r="L194" s="24">
        <v>2984532.9032999994</v>
      </c>
    </row>
    <row r="195" spans="8:12" x14ac:dyDescent="0.2">
      <c r="H195" s="21"/>
      <c r="I195" s="18" t="s">
        <v>45</v>
      </c>
      <c r="J195" s="18" t="s">
        <v>32</v>
      </c>
      <c r="K195" s="28">
        <v>37288</v>
      </c>
      <c r="L195" s="24">
        <v>30429.139500000001</v>
      </c>
    </row>
    <row r="196" spans="8:12" x14ac:dyDescent="0.2">
      <c r="H196" s="21"/>
      <c r="I196" s="21"/>
      <c r="J196" s="21"/>
      <c r="K196" s="29">
        <v>37316</v>
      </c>
      <c r="L196" s="25">
        <v>33643.8678</v>
      </c>
    </row>
    <row r="197" spans="8:12" x14ac:dyDescent="0.2">
      <c r="H197" s="21"/>
      <c r="I197" s="21"/>
      <c r="J197" s="21"/>
      <c r="K197" s="29">
        <v>37347</v>
      </c>
      <c r="L197" s="25">
        <v>39982.268400000001</v>
      </c>
    </row>
    <row r="198" spans="8:12" x14ac:dyDescent="0.2">
      <c r="H198" s="21"/>
      <c r="I198" s="21"/>
      <c r="J198" s="21"/>
      <c r="K198" s="29">
        <v>37377</v>
      </c>
      <c r="L198" s="25">
        <v>41252.924400000004</v>
      </c>
    </row>
    <row r="199" spans="8:12" x14ac:dyDescent="0.2">
      <c r="H199" s="21"/>
      <c r="I199" s="21"/>
      <c r="J199" s="21"/>
      <c r="K199" s="29">
        <v>37408</v>
      </c>
      <c r="L199" s="25">
        <v>39857.314299999998</v>
      </c>
    </row>
    <row r="200" spans="8:12" x14ac:dyDescent="0.2">
      <c r="H200" s="21"/>
      <c r="I200" s="21"/>
      <c r="J200" s="21"/>
      <c r="K200" s="29">
        <v>37438</v>
      </c>
      <c r="L200" s="25">
        <v>41117.985999999997</v>
      </c>
    </row>
    <row r="201" spans="8:12" x14ac:dyDescent="0.2">
      <c r="H201" s="21"/>
      <c r="I201" s="21"/>
      <c r="J201" s="21"/>
      <c r="K201" s="29">
        <v>37469</v>
      </c>
      <c r="L201" s="25">
        <v>41043.133099999999</v>
      </c>
    </row>
    <row r="202" spans="8:12" x14ac:dyDescent="0.2">
      <c r="H202" s="21"/>
      <c r="I202" s="21"/>
      <c r="J202" s="21"/>
      <c r="K202" s="29">
        <v>37500</v>
      </c>
      <c r="L202" s="25">
        <v>39643.769699999997</v>
      </c>
    </row>
    <row r="203" spans="8:12" x14ac:dyDescent="0.2">
      <c r="H203" s="21"/>
      <c r="I203" s="21"/>
      <c r="J203" s="21"/>
      <c r="K203" s="29">
        <v>37530</v>
      </c>
      <c r="L203" s="25">
        <v>40884.758199999997</v>
      </c>
    </row>
    <row r="204" spans="8:12" x14ac:dyDescent="0.2">
      <c r="H204" s="21"/>
      <c r="I204" s="21"/>
      <c r="J204" s="18" t="s">
        <v>208</v>
      </c>
      <c r="K204" s="19"/>
      <c r="L204" s="24">
        <v>347855.16139999998</v>
      </c>
    </row>
    <row r="205" spans="8:12" x14ac:dyDescent="0.2">
      <c r="H205" s="21"/>
      <c r="I205" s="21"/>
      <c r="J205" s="18" t="s">
        <v>30</v>
      </c>
      <c r="K205" s="28">
        <v>37288</v>
      </c>
      <c r="L205" s="24">
        <v>611101.06350000005</v>
      </c>
    </row>
    <row r="206" spans="8:12" x14ac:dyDescent="0.2">
      <c r="H206" s="21"/>
      <c r="I206" s="21"/>
      <c r="J206" s="21"/>
      <c r="K206" s="29">
        <v>37316</v>
      </c>
      <c r="L206" s="25">
        <v>675661.67509999999</v>
      </c>
    </row>
    <row r="207" spans="8:12" x14ac:dyDescent="0.2">
      <c r="H207" s="21"/>
      <c r="I207" s="21"/>
      <c r="J207" s="21"/>
      <c r="K207" s="29">
        <v>37347</v>
      </c>
      <c r="L207" s="25">
        <v>640015.22699999996</v>
      </c>
    </row>
    <row r="208" spans="8:12" x14ac:dyDescent="0.2">
      <c r="H208" s="21"/>
      <c r="I208" s="21"/>
      <c r="J208" s="21"/>
      <c r="K208" s="29">
        <v>37377</v>
      </c>
      <c r="L208" s="25">
        <v>637839.60880000005</v>
      </c>
    </row>
    <row r="209" spans="8:12" x14ac:dyDescent="0.2">
      <c r="H209" s="21"/>
      <c r="I209" s="21"/>
      <c r="J209" s="21"/>
      <c r="K209" s="29">
        <v>37408</v>
      </c>
      <c r="L209" s="25">
        <v>598381.21180000005</v>
      </c>
    </row>
    <row r="210" spans="8:12" x14ac:dyDescent="0.2">
      <c r="H210" s="21"/>
      <c r="I210" s="21"/>
      <c r="J210" s="21"/>
      <c r="K210" s="29">
        <v>37438</v>
      </c>
      <c r="L210" s="25">
        <v>596402.93759999995</v>
      </c>
    </row>
    <row r="211" spans="8:12" x14ac:dyDescent="0.2">
      <c r="H211" s="21"/>
      <c r="I211" s="21"/>
      <c r="J211" s="21"/>
      <c r="K211" s="29">
        <v>37469</v>
      </c>
      <c r="L211" s="25">
        <v>581201.45050000004</v>
      </c>
    </row>
    <row r="212" spans="8:12" x14ac:dyDescent="0.2">
      <c r="H212" s="21"/>
      <c r="I212" s="21"/>
      <c r="J212" s="21"/>
      <c r="K212" s="29">
        <v>37500</v>
      </c>
      <c r="L212" s="25">
        <v>560496.21360000002</v>
      </c>
    </row>
    <row r="213" spans="8:12" x14ac:dyDescent="0.2">
      <c r="H213" s="21"/>
      <c r="I213" s="21"/>
      <c r="J213" s="21"/>
      <c r="K213" s="29">
        <v>37530</v>
      </c>
      <c r="L213" s="25">
        <v>571011.05319999997</v>
      </c>
    </row>
    <row r="214" spans="8:12" x14ac:dyDescent="0.2">
      <c r="H214" s="21"/>
      <c r="I214" s="21"/>
      <c r="J214" s="18" t="s">
        <v>207</v>
      </c>
      <c r="K214" s="19"/>
      <c r="L214" s="24">
        <v>5472110.4411000004</v>
      </c>
    </row>
    <row r="215" spans="8:12" x14ac:dyDescent="0.2">
      <c r="H215" s="21"/>
      <c r="I215" s="18" t="s">
        <v>140</v>
      </c>
      <c r="J215" s="19"/>
      <c r="K215" s="19"/>
      <c r="L215" s="24">
        <v>5819965.6025</v>
      </c>
    </row>
    <row r="216" spans="8:12" x14ac:dyDescent="0.2">
      <c r="H216" s="21"/>
      <c r="I216" s="18" t="s">
        <v>46</v>
      </c>
      <c r="J216" s="18" t="s">
        <v>30</v>
      </c>
      <c r="K216" s="28">
        <v>37288</v>
      </c>
      <c r="L216" s="24">
        <v>152775.2659</v>
      </c>
    </row>
    <row r="217" spans="8:12" x14ac:dyDescent="0.2">
      <c r="H217" s="21"/>
      <c r="I217" s="21"/>
      <c r="J217" s="21"/>
      <c r="K217" s="29">
        <v>37316</v>
      </c>
      <c r="L217" s="25">
        <v>168915.41880000001</v>
      </c>
    </row>
    <row r="218" spans="8:12" x14ac:dyDescent="0.2">
      <c r="H218" s="21"/>
      <c r="I218" s="21"/>
      <c r="J218" s="21"/>
      <c r="K218" s="29">
        <v>37347</v>
      </c>
      <c r="L218" s="25">
        <v>160003.80669999999</v>
      </c>
    </row>
    <row r="219" spans="8:12" x14ac:dyDescent="0.2">
      <c r="H219" s="21"/>
      <c r="I219" s="21"/>
      <c r="J219" s="21"/>
      <c r="K219" s="29">
        <v>37377</v>
      </c>
      <c r="L219" s="25">
        <v>159459.90220000001</v>
      </c>
    </row>
    <row r="220" spans="8:12" x14ac:dyDescent="0.2">
      <c r="H220" s="21"/>
      <c r="I220" s="21"/>
      <c r="J220" s="21"/>
      <c r="K220" s="29">
        <v>37408</v>
      </c>
      <c r="L220" s="25">
        <v>149595.30290000001</v>
      </c>
    </row>
    <row r="221" spans="8:12" x14ac:dyDescent="0.2">
      <c r="H221" s="21"/>
      <c r="I221" s="21"/>
      <c r="J221" s="21"/>
      <c r="K221" s="29">
        <v>37438</v>
      </c>
      <c r="L221" s="25">
        <v>149100.73439999999</v>
      </c>
    </row>
    <row r="222" spans="8:12" x14ac:dyDescent="0.2">
      <c r="H222" s="21"/>
      <c r="I222" s="21"/>
      <c r="J222" s="21"/>
      <c r="K222" s="29">
        <v>37469</v>
      </c>
      <c r="L222" s="25">
        <v>145300.36259999999</v>
      </c>
    </row>
    <row r="223" spans="8:12" x14ac:dyDescent="0.2">
      <c r="H223" s="21"/>
      <c r="I223" s="21"/>
      <c r="J223" s="21"/>
      <c r="K223" s="29">
        <v>37500</v>
      </c>
      <c r="L223" s="25">
        <v>140124.0534</v>
      </c>
    </row>
    <row r="224" spans="8:12" x14ac:dyDescent="0.2">
      <c r="H224" s="21"/>
      <c r="I224" s="21"/>
      <c r="J224" s="21"/>
      <c r="K224" s="29">
        <v>37530</v>
      </c>
      <c r="L224" s="25">
        <v>142752.76329999999</v>
      </c>
    </row>
    <row r="225" spans="8:12" x14ac:dyDescent="0.2">
      <c r="H225" s="21"/>
      <c r="I225" s="21"/>
      <c r="J225" s="18" t="s">
        <v>207</v>
      </c>
      <c r="K225" s="19"/>
      <c r="L225" s="24">
        <v>1368027.6102</v>
      </c>
    </row>
    <row r="226" spans="8:12" x14ac:dyDescent="0.2">
      <c r="H226" s="21"/>
      <c r="I226" s="18" t="s">
        <v>141</v>
      </c>
      <c r="J226" s="19"/>
      <c r="K226" s="19"/>
      <c r="L226" s="24">
        <v>1368027.6102</v>
      </c>
    </row>
    <row r="227" spans="8:12" x14ac:dyDescent="0.2">
      <c r="H227" s="21"/>
      <c r="I227" s="18" t="s">
        <v>47</v>
      </c>
      <c r="J227" s="18" t="s">
        <v>30</v>
      </c>
      <c r="K227" s="28">
        <v>37288</v>
      </c>
      <c r="L227" s="24">
        <v>683851.19010000001</v>
      </c>
    </row>
    <row r="228" spans="8:12" x14ac:dyDescent="0.2">
      <c r="H228" s="21"/>
      <c r="I228" s="21"/>
      <c r="J228" s="21"/>
      <c r="K228" s="29">
        <v>37316</v>
      </c>
      <c r="L228" s="25">
        <v>756097.58889999997</v>
      </c>
    </row>
    <row r="229" spans="8:12" x14ac:dyDescent="0.2">
      <c r="H229" s="21"/>
      <c r="I229" s="21"/>
      <c r="J229" s="18" t="s">
        <v>207</v>
      </c>
      <c r="K229" s="19"/>
      <c r="L229" s="24">
        <v>1439948.7790000001</v>
      </c>
    </row>
    <row r="230" spans="8:12" x14ac:dyDescent="0.2">
      <c r="H230" s="21"/>
      <c r="I230" s="18" t="s">
        <v>142</v>
      </c>
      <c r="J230" s="19"/>
      <c r="K230" s="19"/>
      <c r="L230" s="24">
        <v>1439948.7790000001</v>
      </c>
    </row>
    <row r="231" spans="8:12" x14ac:dyDescent="0.2">
      <c r="H231" s="21"/>
      <c r="I231" s="18" t="s">
        <v>48</v>
      </c>
      <c r="J231" s="18" t="s">
        <v>32</v>
      </c>
      <c r="K231" s="28">
        <v>37288</v>
      </c>
      <c r="L231" s="24">
        <v>14515.049300000001</v>
      </c>
    </row>
    <row r="232" spans="8:12" x14ac:dyDescent="0.2">
      <c r="H232" s="21"/>
      <c r="I232" s="21"/>
      <c r="J232" s="21"/>
      <c r="K232" s="29">
        <v>37316</v>
      </c>
      <c r="L232" s="25">
        <v>16048.5116</v>
      </c>
    </row>
    <row r="233" spans="8:12" x14ac:dyDescent="0.2">
      <c r="H233" s="21"/>
      <c r="I233" s="21"/>
      <c r="J233" s="18" t="s">
        <v>208</v>
      </c>
      <c r="K233" s="19"/>
      <c r="L233" s="24">
        <v>30563.5609</v>
      </c>
    </row>
    <row r="234" spans="8:12" x14ac:dyDescent="0.2">
      <c r="H234" s="21"/>
      <c r="I234" s="21"/>
      <c r="J234" s="18" t="s">
        <v>30</v>
      </c>
      <c r="K234" s="28">
        <v>37288</v>
      </c>
      <c r="L234" s="24">
        <v>341925.59509999998</v>
      </c>
    </row>
    <row r="235" spans="8:12" x14ac:dyDescent="0.2">
      <c r="H235" s="21"/>
      <c r="I235" s="21"/>
      <c r="J235" s="21"/>
      <c r="K235" s="29">
        <v>37316</v>
      </c>
      <c r="L235" s="25">
        <v>378048.79440000001</v>
      </c>
    </row>
    <row r="236" spans="8:12" x14ac:dyDescent="0.2">
      <c r="H236" s="21"/>
      <c r="I236" s="21"/>
      <c r="J236" s="18" t="s">
        <v>207</v>
      </c>
      <c r="K236" s="19"/>
      <c r="L236" s="24">
        <v>719974.38950000005</v>
      </c>
    </row>
    <row r="237" spans="8:12" x14ac:dyDescent="0.2">
      <c r="H237" s="21"/>
      <c r="I237" s="18" t="s">
        <v>143</v>
      </c>
      <c r="J237" s="19"/>
      <c r="K237" s="19"/>
      <c r="L237" s="24">
        <v>750537.95039999997</v>
      </c>
    </row>
    <row r="238" spans="8:12" x14ac:dyDescent="0.2">
      <c r="H238" s="21"/>
      <c r="I238" s="18" t="s">
        <v>49</v>
      </c>
      <c r="J238" s="18" t="s">
        <v>32</v>
      </c>
      <c r="K238" s="28">
        <v>37347</v>
      </c>
      <c r="L238" s="24">
        <v>19243.802100000001</v>
      </c>
    </row>
    <row r="239" spans="8:12" x14ac:dyDescent="0.2">
      <c r="H239" s="21"/>
      <c r="I239" s="21"/>
      <c r="J239" s="21"/>
      <c r="K239" s="29">
        <v>37377</v>
      </c>
      <c r="L239" s="25">
        <v>19855.379499999999</v>
      </c>
    </row>
    <row r="240" spans="8:12" x14ac:dyDescent="0.2">
      <c r="H240" s="21"/>
      <c r="I240" s="21"/>
      <c r="J240" s="21"/>
      <c r="K240" s="29">
        <v>37408</v>
      </c>
      <c r="L240" s="25">
        <v>19183.660599999999</v>
      </c>
    </row>
    <row r="241" spans="8:12" x14ac:dyDescent="0.2">
      <c r="H241" s="21"/>
      <c r="I241" s="21"/>
      <c r="J241" s="21"/>
      <c r="K241" s="29">
        <v>37438</v>
      </c>
      <c r="L241" s="25">
        <v>19790.432499999999</v>
      </c>
    </row>
    <row r="242" spans="8:12" x14ac:dyDescent="0.2">
      <c r="H242" s="21"/>
      <c r="I242" s="21"/>
      <c r="J242" s="21"/>
      <c r="K242" s="29">
        <v>37469</v>
      </c>
      <c r="L242" s="25">
        <v>19754.405200000001</v>
      </c>
    </row>
    <row r="243" spans="8:12" x14ac:dyDescent="0.2">
      <c r="H243" s="21"/>
      <c r="I243" s="21"/>
      <c r="J243" s="21"/>
      <c r="K243" s="29">
        <v>37500</v>
      </c>
      <c r="L243" s="25">
        <v>19080.879799999999</v>
      </c>
    </row>
    <row r="244" spans="8:12" x14ac:dyDescent="0.2">
      <c r="H244" s="21"/>
      <c r="I244" s="21"/>
      <c r="J244" s="21"/>
      <c r="K244" s="29">
        <v>37530</v>
      </c>
      <c r="L244" s="25">
        <v>19678.178</v>
      </c>
    </row>
    <row r="245" spans="8:12" x14ac:dyDescent="0.2">
      <c r="H245" s="21"/>
      <c r="I245" s="21"/>
      <c r="J245" s="18" t="s">
        <v>208</v>
      </c>
      <c r="K245" s="19"/>
      <c r="L245" s="24">
        <v>136586.7377</v>
      </c>
    </row>
    <row r="246" spans="8:12" x14ac:dyDescent="0.2">
      <c r="H246" s="21"/>
      <c r="I246" s="18" t="s">
        <v>144</v>
      </c>
      <c r="J246" s="19"/>
      <c r="K246" s="19"/>
      <c r="L246" s="24">
        <v>136586.7377</v>
      </c>
    </row>
    <row r="247" spans="8:12" x14ac:dyDescent="0.2">
      <c r="H247" s="21"/>
      <c r="I247" s="18" t="s">
        <v>50</v>
      </c>
      <c r="J247" s="18" t="s">
        <v>32</v>
      </c>
      <c r="K247" s="28">
        <v>37288</v>
      </c>
      <c r="L247" s="24">
        <v>29030.098600000001</v>
      </c>
    </row>
    <row r="248" spans="8:12" x14ac:dyDescent="0.2">
      <c r="H248" s="21"/>
      <c r="I248" s="21"/>
      <c r="J248" s="21"/>
      <c r="K248" s="29">
        <v>37316</v>
      </c>
      <c r="L248" s="25">
        <v>32097.023300000001</v>
      </c>
    </row>
    <row r="249" spans="8:12" x14ac:dyDescent="0.2">
      <c r="H249" s="21"/>
      <c r="I249" s="21"/>
      <c r="J249" s="18" t="s">
        <v>208</v>
      </c>
      <c r="K249" s="19"/>
      <c r="L249" s="24">
        <v>61127.121899999998</v>
      </c>
    </row>
    <row r="250" spans="8:12" x14ac:dyDescent="0.2">
      <c r="H250" s="21"/>
      <c r="I250" s="21"/>
      <c r="J250" s="18" t="s">
        <v>30</v>
      </c>
      <c r="K250" s="28">
        <v>37288</v>
      </c>
      <c r="L250" s="24">
        <v>601307.77720000001</v>
      </c>
    </row>
    <row r="251" spans="8:12" x14ac:dyDescent="0.2">
      <c r="H251" s="21"/>
      <c r="I251" s="21"/>
      <c r="J251" s="21"/>
      <c r="K251" s="29">
        <v>37316</v>
      </c>
      <c r="L251" s="25">
        <v>664833.76370000001</v>
      </c>
    </row>
    <row r="252" spans="8:12" x14ac:dyDescent="0.2">
      <c r="H252" s="21"/>
      <c r="I252" s="21"/>
      <c r="J252" s="18" t="s">
        <v>207</v>
      </c>
      <c r="K252" s="19"/>
      <c r="L252" s="24">
        <v>1266141.5408999999</v>
      </c>
    </row>
    <row r="253" spans="8:12" x14ac:dyDescent="0.2">
      <c r="H253" s="21"/>
      <c r="I253" s="18" t="s">
        <v>145</v>
      </c>
      <c r="J253" s="19"/>
      <c r="K253" s="19"/>
      <c r="L253" s="24">
        <v>1327268.6628</v>
      </c>
    </row>
    <row r="254" spans="8:12" x14ac:dyDescent="0.2">
      <c r="H254" s="21"/>
      <c r="I254" s="18" t="s">
        <v>51</v>
      </c>
      <c r="J254" s="18" t="s">
        <v>32</v>
      </c>
      <c r="K254" s="28">
        <v>37288</v>
      </c>
      <c r="L254" s="24">
        <v>7257.5245999999997</v>
      </c>
    </row>
    <row r="255" spans="8:12" x14ac:dyDescent="0.2">
      <c r="H255" s="21"/>
      <c r="I255" s="21"/>
      <c r="J255" s="21"/>
      <c r="K255" s="29">
        <v>37316</v>
      </c>
      <c r="L255" s="25">
        <v>8024.2557999999999</v>
      </c>
    </row>
    <row r="256" spans="8:12" x14ac:dyDescent="0.2">
      <c r="H256" s="21"/>
      <c r="I256" s="21"/>
      <c r="J256" s="18" t="s">
        <v>208</v>
      </c>
      <c r="K256" s="19"/>
      <c r="L256" s="24">
        <v>15281.7804</v>
      </c>
    </row>
    <row r="257" spans="8:12" x14ac:dyDescent="0.2">
      <c r="H257" s="21"/>
      <c r="I257" s="21"/>
      <c r="J257" s="18" t="s">
        <v>30</v>
      </c>
      <c r="K257" s="28">
        <v>37288</v>
      </c>
      <c r="L257" s="24">
        <v>150326.9443</v>
      </c>
    </row>
    <row r="258" spans="8:12" x14ac:dyDescent="0.2">
      <c r="H258" s="21"/>
      <c r="I258" s="21"/>
      <c r="J258" s="21"/>
      <c r="K258" s="29">
        <v>37316</v>
      </c>
      <c r="L258" s="25">
        <v>166208.44089999999</v>
      </c>
    </row>
    <row r="259" spans="8:12" x14ac:dyDescent="0.2">
      <c r="H259" s="21"/>
      <c r="I259" s="21"/>
      <c r="J259" s="18" t="s">
        <v>207</v>
      </c>
      <c r="K259" s="19"/>
      <c r="L259" s="24">
        <v>316535.38520000002</v>
      </c>
    </row>
    <row r="260" spans="8:12" x14ac:dyDescent="0.2">
      <c r="H260" s="21"/>
      <c r="I260" s="18" t="s">
        <v>146</v>
      </c>
      <c r="J260" s="19"/>
      <c r="K260" s="19"/>
      <c r="L260" s="24">
        <v>331817.16559999995</v>
      </c>
    </row>
    <row r="261" spans="8:12" x14ac:dyDescent="0.2">
      <c r="H261" s="21"/>
      <c r="I261" s="18" t="s">
        <v>52</v>
      </c>
      <c r="J261" s="18" t="s">
        <v>30</v>
      </c>
      <c r="K261" s="28">
        <v>37288</v>
      </c>
      <c r="L261" s="24">
        <v>584519.28650000005</v>
      </c>
    </row>
    <row r="262" spans="8:12" x14ac:dyDescent="0.2">
      <c r="H262" s="21"/>
      <c r="I262" s="21"/>
      <c r="J262" s="21"/>
      <c r="K262" s="29">
        <v>37316</v>
      </c>
      <c r="L262" s="25">
        <v>646271.6298</v>
      </c>
    </row>
    <row r="263" spans="8:12" x14ac:dyDescent="0.2">
      <c r="H263" s="21"/>
      <c r="I263" s="21"/>
      <c r="J263" s="18" t="s">
        <v>207</v>
      </c>
      <c r="K263" s="19"/>
      <c r="L263" s="24">
        <v>1230790.9163000002</v>
      </c>
    </row>
    <row r="264" spans="8:12" x14ac:dyDescent="0.2">
      <c r="H264" s="21"/>
      <c r="I264" s="18" t="s">
        <v>147</v>
      </c>
      <c r="J264" s="19"/>
      <c r="K264" s="19"/>
      <c r="L264" s="24">
        <v>1230790.9163000002</v>
      </c>
    </row>
    <row r="265" spans="8:12" x14ac:dyDescent="0.2">
      <c r="H265" s="21"/>
      <c r="I265" s="18" t="s">
        <v>53</v>
      </c>
      <c r="J265" s="18" t="s">
        <v>30</v>
      </c>
      <c r="K265" s="28">
        <v>37288</v>
      </c>
      <c r="L265" s="24">
        <v>73064.910799999998</v>
      </c>
    </row>
    <row r="266" spans="8:12" x14ac:dyDescent="0.2">
      <c r="H266" s="21"/>
      <c r="I266" s="21"/>
      <c r="J266" s="21"/>
      <c r="K266" s="29">
        <v>37316</v>
      </c>
      <c r="L266" s="25">
        <v>80783.953699999998</v>
      </c>
    </row>
    <row r="267" spans="8:12" x14ac:dyDescent="0.2">
      <c r="H267" s="21"/>
      <c r="I267" s="21"/>
      <c r="J267" s="18" t="s">
        <v>207</v>
      </c>
      <c r="K267" s="19"/>
      <c r="L267" s="24">
        <v>153848.8645</v>
      </c>
    </row>
    <row r="268" spans="8:12" x14ac:dyDescent="0.2">
      <c r="H268" s="21"/>
      <c r="I268" s="18" t="s">
        <v>148</v>
      </c>
      <c r="J268" s="19"/>
      <c r="K268" s="19"/>
      <c r="L268" s="24">
        <v>153848.8645</v>
      </c>
    </row>
    <row r="269" spans="8:12" x14ac:dyDescent="0.2">
      <c r="H269" s="21"/>
      <c r="I269" s="18" t="s">
        <v>54</v>
      </c>
      <c r="J269" s="18" t="s">
        <v>30</v>
      </c>
      <c r="K269" s="28">
        <v>37288</v>
      </c>
      <c r="L269" s="24">
        <v>689447.35369999998</v>
      </c>
    </row>
    <row r="270" spans="8:12" x14ac:dyDescent="0.2">
      <c r="H270" s="21"/>
      <c r="I270" s="21"/>
      <c r="J270" s="21"/>
      <c r="K270" s="29">
        <v>37316</v>
      </c>
      <c r="L270" s="25">
        <v>762284.96680000005</v>
      </c>
    </row>
    <row r="271" spans="8:12" x14ac:dyDescent="0.2">
      <c r="H271" s="21"/>
      <c r="I271" s="21"/>
      <c r="J271" s="18" t="s">
        <v>207</v>
      </c>
      <c r="K271" s="19"/>
      <c r="L271" s="24">
        <v>1451732.3204999999</v>
      </c>
    </row>
    <row r="272" spans="8:12" x14ac:dyDescent="0.2">
      <c r="H272" s="21"/>
      <c r="I272" s="18" t="s">
        <v>149</v>
      </c>
      <c r="J272" s="19"/>
      <c r="K272" s="19"/>
      <c r="L272" s="24">
        <v>1451732.3204999999</v>
      </c>
    </row>
    <row r="273" spans="8:12" x14ac:dyDescent="0.2">
      <c r="H273" s="21"/>
      <c r="I273" s="18" t="s">
        <v>55</v>
      </c>
      <c r="J273" s="18" t="s">
        <v>30</v>
      </c>
      <c r="K273" s="28">
        <v>37288</v>
      </c>
      <c r="L273" s="24">
        <v>172361.83840000001</v>
      </c>
    </row>
    <row r="274" spans="8:12" x14ac:dyDescent="0.2">
      <c r="H274" s="21"/>
      <c r="I274" s="21"/>
      <c r="J274" s="21"/>
      <c r="K274" s="29">
        <v>37316</v>
      </c>
      <c r="L274" s="25">
        <v>190571.24170000001</v>
      </c>
    </row>
    <row r="275" spans="8:12" x14ac:dyDescent="0.2">
      <c r="H275" s="21"/>
      <c r="I275" s="21"/>
      <c r="J275" s="18" t="s">
        <v>207</v>
      </c>
      <c r="K275" s="19"/>
      <c r="L275" s="24">
        <v>362933.08010000002</v>
      </c>
    </row>
    <row r="276" spans="8:12" x14ac:dyDescent="0.2">
      <c r="H276" s="21"/>
      <c r="I276" s="18" t="s">
        <v>150</v>
      </c>
      <c r="J276" s="19"/>
      <c r="K276" s="19"/>
      <c r="L276" s="24">
        <v>362933.08010000002</v>
      </c>
    </row>
    <row r="277" spans="8:12" x14ac:dyDescent="0.2">
      <c r="H277" s="21"/>
      <c r="I277" s="18" t="s">
        <v>56</v>
      </c>
      <c r="J277" s="18" t="s">
        <v>32</v>
      </c>
      <c r="K277" s="28">
        <v>37288</v>
      </c>
      <c r="L277" s="24">
        <v>7257.5245999999997</v>
      </c>
    </row>
    <row r="278" spans="8:12" x14ac:dyDescent="0.2">
      <c r="H278" s="21"/>
      <c r="I278" s="21"/>
      <c r="J278" s="21"/>
      <c r="K278" s="29">
        <v>37316</v>
      </c>
      <c r="L278" s="25">
        <v>8024.2557999999999</v>
      </c>
    </row>
    <row r="279" spans="8:12" x14ac:dyDescent="0.2">
      <c r="H279" s="21"/>
      <c r="I279" s="21"/>
      <c r="J279" s="18" t="s">
        <v>208</v>
      </c>
      <c r="K279" s="19"/>
      <c r="L279" s="24">
        <v>15281.7804</v>
      </c>
    </row>
    <row r="280" spans="8:12" x14ac:dyDescent="0.2">
      <c r="H280" s="21"/>
      <c r="I280" s="21"/>
      <c r="J280" s="18" t="s">
        <v>30</v>
      </c>
      <c r="K280" s="28">
        <v>37288</v>
      </c>
      <c r="L280" s="24">
        <v>146479.58180000001</v>
      </c>
    </row>
    <row r="281" spans="8:12" x14ac:dyDescent="0.2">
      <c r="H281" s="21"/>
      <c r="I281" s="21"/>
      <c r="J281" s="21"/>
      <c r="K281" s="29">
        <v>37316</v>
      </c>
      <c r="L281" s="25">
        <v>161954.61859999999</v>
      </c>
    </row>
    <row r="282" spans="8:12" x14ac:dyDescent="0.2">
      <c r="H282" s="21"/>
      <c r="I282" s="21"/>
      <c r="J282" s="18" t="s">
        <v>207</v>
      </c>
      <c r="K282" s="19"/>
      <c r="L282" s="24">
        <v>308434.20039999997</v>
      </c>
    </row>
    <row r="283" spans="8:12" x14ac:dyDescent="0.2">
      <c r="H283" s="21"/>
      <c r="I283" s="18" t="s">
        <v>151</v>
      </c>
      <c r="J283" s="19"/>
      <c r="K283" s="19"/>
      <c r="L283" s="24">
        <v>323715.98080000002</v>
      </c>
    </row>
    <row r="284" spans="8:12" x14ac:dyDescent="0.2">
      <c r="H284" s="21"/>
      <c r="I284" s="18" t="s">
        <v>57</v>
      </c>
      <c r="J284" s="18" t="s">
        <v>30</v>
      </c>
      <c r="K284" s="28">
        <v>37288</v>
      </c>
      <c r="L284" s="24">
        <v>288762.04100000003</v>
      </c>
    </row>
    <row r="285" spans="8:12" x14ac:dyDescent="0.2">
      <c r="H285" s="21"/>
      <c r="I285" s="21"/>
      <c r="J285" s="21"/>
      <c r="K285" s="29">
        <v>37316</v>
      </c>
      <c r="L285" s="25">
        <v>319268.70360000001</v>
      </c>
    </row>
    <row r="286" spans="8:12" x14ac:dyDescent="0.2">
      <c r="H286" s="21"/>
      <c r="I286" s="21"/>
      <c r="J286" s="18" t="s">
        <v>207</v>
      </c>
      <c r="K286" s="19"/>
      <c r="L286" s="24">
        <v>608030.74460000009</v>
      </c>
    </row>
    <row r="287" spans="8:12" x14ac:dyDescent="0.2">
      <c r="H287" s="21"/>
      <c r="I287" s="18" t="s">
        <v>152</v>
      </c>
      <c r="J287" s="19"/>
      <c r="K287" s="19"/>
      <c r="L287" s="24">
        <v>608030.74460000009</v>
      </c>
    </row>
    <row r="288" spans="8:12" x14ac:dyDescent="0.2">
      <c r="H288" s="21"/>
      <c r="I288" s="18" t="s">
        <v>77</v>
      </c>
      <c r="J288" s="18" t="s">
        <v>30</v>
      </c>
      <c r="K288" s="28">
        <v>37288</v>
      </c>
      <c r="L288" s="24">
        <v>55751.779699999999</v>
      </c>
    </row>
    <row r="289" spans="8:12" x14ac:dyDescent="0.2">
      <c r="H289" s="21"/>
      <c r="I289" s="21"/>
      <c r="J289" s="21"/>
      <c r="K289" s="29">
        <v>37316</v>
      </c>
      <c r="L289" s="25">
        <v>61641.753100000002</v>
      </c>
    </row>
    <row r="290" spans="8:12" x14ac:dyDescent="0.2">
      <c r="H290" s="21"/>
      <c r="I290" s="21"/>
      <c r="J290" s="21"/>
      <c r="K290" s="29">
        <v>37347</v>
      </c>
      <c r="L290" s="25">
        <v>202676.47080000001</v>
      </c>
    </row>
    <row r="291" spans="8:12" x14ac:dyDescent="0.2">
      <c r="H291" s="21"/>
      <c r="I291" s="21"/>
      <c r="J291" s="18" t="s">
        <v>207</v>
      </c>
      <c r="K291" s="19"/>
      <c r="L291" s="24">
        <v>320070.0036</v>
      </c>
    </row>
    <row r="292" spans="8:12" x14ac:dyDescent="0.2">
      <c r="H292" s="21"/>
      <c r="I292" s="18" t="s">
        <v>153</v>
      </c>
      <c r="J292" s="19"/>
      <c r="K292" s="19"/>
      <c r="L292" s="24">
        <v>320070.0036</v>
      </c>
    </row>
    <row r="293" spans="8:12" x14ac:dyDescent="0.2">
      <c r="H293" s="21"/>
      <c r="I293" s="18" t="s">
        <v>78</v>
      </c>
      <c r="J293" s="18" t="s">
        <v>30</v>
      </c>
      <c r="K293" s="28">
        <v>37288</v>
      </c>
      <c r="L293" s="24">
        <v>52254.177499999998</v>
      </c>
    </row>
    <row r="294" spans="8:12" x14ac:dyDescent="0.2">
      <c r="H294" s="21"/>
      <c r="I294" s="21"/>
      <c r="J294" s="21"/>
      <c r="K294" s="29">
        <v>37316</v>
      </c>
      <c r="L294" s="25">
        <v>57774.641900000002</v>
      </c>
    </row>
    <row r="295" spans="8:12" x14ac:dyDescent="0.2">
      <c r="H295" s="21"/>
      <c r="I295" s="21"/>
      <c r="J295" s="21"/>
      <c r="K295" s="29">
        <v>37347</v>
      </c>
      <c r="L295" s="25">
        <v>182498.50349999999</v>
      </c>
    </row>
    <row r="296" spans="8:12" x14ac:dyDescent="0.2">
      <c r="H296" s="21"/>
      <c r="I296" s="21"/>
      <c r="J296" s="18" t="s">
        <v>207</v>
      </c>
      <c r="K296" s="19"/>
      <c r="L296" s="24">
        <v>292527.32290000003</v>
      </c>
    </row>
    <row r="297" spans="8:12" x14ac:dyDescent="0.2">
      <c r="H297" s="21"/>
      <c r="I297" s="18" t="s">
        <v>154</v>
      </c>
      <c r="J297" s="19"/>
      <c r="K297" s="19"/>
      <c r="L297" s="24">
        <v>292527.32290000003</v>
      </c>
    </row>
    <row r="298" spans="8:12" x14ac:dyDescent="0.2">
      <c r="H298" s="21"/>
      <c r="I298" s="18" t="s">
        <v>79</v>
      </c>
      <c r="J298" s="18" t="s">
        <v>30</v>
      </c>
      <c r="K298" s="28">
        <v>37288</v>
      </c>
      <c r="L298" s="24">
        <v>207617.66899999999</v>
      </c>
    </row>
    <row r="299" spans="8:12" x14ac:dyDescent="0.2">
      <c r="H299" s="21"/>
      <c r="I299" s="21"/>
      <c r="J299" s="21"/>
      <c r="K299" s="29">
        <v>37316</v>
      </c>
      <c r="L299" s="25">
        <v>229551.723</v>
      </c>
    </row>
    <row r="300" spans="8:12" x14ac:dyDescent="0.2">
      <c r="H300" s="21"/>
      <c r="I300" s="21"/>
      <c r="J300" s="21"/>
      <c r="K300" s="29">
        <v>37347</v>
      </c>
      <c r="L300" s="25">
        <v>364997.00709999999</v>
      </c>
    </row>
    <row r="301" spans="8:12" x14ac:dyDescent="0.2">
      <c r="H301" s="21"/>
      <c r="I301" s="21"/>
      <c r="J301" s="18" t="s">
        <v>207</v>
      </c>
      <c r="K301" s="19"/>
      <c r="L301" s="24">
        <v>802166.39910000004</v>
      </c>
    </row>
    <row r="302" spans="8:12" x14ac:dyDescent="0.2">
      <c r="H302" s="21"/>
      <c r="I302" s="18" t="s">
        <v>155</v>
      </c>
      <c r="J302" s="19"/>
      <c r="K302" s="19"/>
      <c r="L302" s="24">
        <v>802166.39910000004</v>
      </c>
    </row>
    <row r="303" spans="8:12" x14ac:dyDescent="0.2">
      <c r="H303" s="21"/>
      <c r="I303" s="18" t="s">
        <v>80</v>
      </c>
      <c r="J303" s="18" t="s">
        <v>32</v>
      </c>
      <c r="K303" s="28">
        <v>37288</v>
      </c>
      <c r="L303" s="24">
        <v>14515.049300000001</v>
      </c>
    </row>
    <row r="304" spans="8:12" x14ac:dyDescent="0.2">
      <c r="H304" s="21"/>
      <c r="I304" s="21"/>
      <c r="J304" s="21"/>
      <c r="K304" s="29">
        <v>37316</v>
      </c>
      <c r="L304" s="25">
        <v>16048.5116</v>
      </c>
    </row>
    <row r="305" spans="8:12" x14ac:dyDescent="0.2">
      <c r="H305" s="21"/>
      <c r="I305" s="21"/>
      <c r="J305" s="18" t="s">
        <v>208</v>
      </c>
      <c r="K305" s="19"/>
      <c r="L305" s="24">
        <v>30563.5609</v>
      </c>
    </row>
    <row r="306" spans="8:12" x14ac:dyDescent="0.2">
      <c r="H306" s="21"/>
      <c r="I306" s="18" t="s">
        <v>156</v>
      </c>
      <c r="J306" s="19"/>
      <c r="K306" s="19"/>
      <c r="L306" s="24">
        <v>30563.5609</v>
      </c>
    </row>
    <row r="307" spans="8:12" x14ac:dyDescent="0.2">
      <c r="H307" s="21"/>
      <c r="I307" s="18" t="s">
        <v>81</v>
      </c>
      <c r="J307" s="18" t="s">
        <v>30</v>
      </c>
      <c r="K307" s="28">
        <v>37288</v>
      </c>
      <c r="L307" s="24">
        <v>221608.07800000001</v>
      </c>
    </row>
    <row r="308" spans="8:12" x14ac:dyDescent="0.2">
      <c r="H308" s="21"/>
      <c r="I308" s="21"/>
      <c r="J308" s="21"/>
      <c r="K308" s="29">
        <v>37316</v>
      </c>
      <c r="L308" s="25">
        <v>245020.1679</v>
      </c>
    </row>
    <row r="309" spans="8:12" x14ac:dyDescent="0.2">
      <c r="H309" s="21"/>
      <c r="I309" s="21"/>
      <c r="J309" s="21"/>
      <c r="K309" s="29">
        <v>37347</v>
      </c>
      <c r="L309" s="25">
        <v>405352.94150000002</v>
      </c>
    </row>
    <row r="310" spans="8:12" x14ac:dyDescent="0.2">
      <c r="H310" s="21"/>
      <c r="I310" s="21"/>
      <c r="J310" s="18" t="s">
        <v>207</v>
      </c>
      <c r="K310" s="19"/>
      <c r="L310" s="24">
        <v>871981.18739999994</v>
      </c>
    </row>
    <row r="311" spans="8:12" x14ac:dyDescent="0.2">
      <c r="H311" s="21"/>
      <c r="I311" s="18" t="s">
        <v>157</v>
      </c>
      <c r="J311" s="19"/>
      <c r="K311" s="19"/>
      <c r="L311" s="24">
        <v>871981.18739999994</v>
      </c>
    </row>
    <row r="312" spans="8:12" x14ac:dyDescent="0.2">
      <c r="H312" s="21"/>
      <c r="I312" s="18" t="s">
        <v>82</v>
      </c>
      <c r="J312" s="18" t="s">
        <v>30</v>
      </c>
      <c r="K312" s="28">
        <v>37288</v>
      </c>
      <c r="L312" s="24">
        <v>196425.34179999999</v>
      </c>
    </row>
    <row r="313" spans="8:12" x14ac:dyDescent="0.2">
      <c r="H313" s="21"/>
      <c r="I313" s="21"/>
      <c r="J313" s="21"/>
      <c r="K313" s="29">
        <v>37316</v>
      </c>
      <c r="L313" s="25">
        <v>217176.967</v>
      </c>
    </row>
    <row r="314" spans="8:12" x14ac:dyDescent="0.2">
      <c r="H314" s="21"/>
      <c r="I314" s="21"/>
      <c r="J314" s="18" t="s">
        <v>207</v>
      </c>
      <c r="K314" s="19"/>
      <c r="L314" s="24">
        <v>413602.3088</v>
      </c>
    </row>
    <row r="315" spans="8:12" x14ac:dyDescent="0.2">
      <c r="H315" s="21"/>
      <c r="I315" s="18" t="s">
        <v>158</v>
      </c>
      <c r="J315" s="19"/>
      <c r="K315" s="19"/>
      <c r="L315" s="24">
        <v>413602.3088</v>
      </c>
    </row>
    <row r="316" spans="8:12" x14ac:dyDescent="0.2">
      <c r="H316" s="21"/>
      <c r="I316" s="18" t="s">
        <v>83</v>
      </c>
      <c r="J316" s="18" t="s">
        <v>30</v>
      </c>
      <c r="K316" s="28">
        <v>37347</v>
      </c>
      <c r="L316" s="24">
        <v>388911.6349</v>
      </c>
    </row>
    <row r="317" spans="8:12" x14ac:dyDescent="0.2">
      <c r="H317" s="21"/>
      <c r="I317" s="21"/>
      <c r="J317" s="21"/>
      <c r="K317" s="29">
        <v>37377</v>
      </c>
      <c r="L317" s="25">
        <v>378755.82189999998</v>
      </c>
    </row>
    <row r="318" spans="8:12" x14ac:dyDescent="0.2">
      <c r="H318" s="21"/>
      <c r="I318" s="21"/>
      <c r="J318" s="21"/>
      <c r="K318" s="29">
        <v>37408</v>
      </c>
      <c r="L318" s="25">
        <v>348062.37819999998</v>
      </c>
    </row>
    <row r="319" spans="8:12" x14ac:dyDescent="0.2">
      <c r="H319" s="21"/>
      <c r="I319" s="21"/>
      <c r="J319" s="21"/>
      <c r="K319" s="29">
        <v>37438</v>
      </c>
      <c r="L319" s="25">
        <v>338166.61410000001</v>
      </c>
    </row>
    <row r="320" spans="8:12" x14ac:dyDescent="0.2">
      <c r="H320" s="21"/>
      <c r="I320" s="21"/>
      <c r="J320" s="21"/>
      <c r="K320" s="29">
        <v>37469</v>
      </c>
      <c r="L320" s="25">
        <v>323435.2317</v>
      </c>
    </row>
    <row r="321" spans="8:12" x14ac:dyDescent="0.2">
      <c r="H321" s="21"/>
      <c r="I321" s="21"/>
      <c r="J321" s="21"/>
      <c r="K321" s="29">
        <v>37500</v>
      </c>
      <c r="L321" s="25">
        <v>311518.5196</v>
      </c>
    </row>
    <row r="322" spans="8:12" x14ac:dyDescent="0.2">
      <c r="H322" s="21"/>
      <c r="I322" s="21"/>
      <c r="J322" s="21"/>
      <c r="K322" s="29">
        <v>37530</v>
      </c>
      <c r="L322" s="25">
        <v>314239.48749999999</v>
      </c>
    </row>
    <row r="323" spans="8:12" x14ac:dyDescent="0.2">
      <c r="H323" s="21"/>
      <c r="I323" s="21"/>
      <c r="J323" s="18" t="s">
        <v>207</v>
      </c>
      <c r="K323" s="19"/>
      <c r="L323" s="24">
        <v>2403089.6878999998</v>
      </c>
    </row>
    <row r="324" spans="8:12" x14ac:dyDescent="0.2">
      <c r="H324" s="21"/>
      <c r="I324" s="18" t="s">
        <v>159</v>
      </c>
      <c r="J324" s="19"/>
      <c r="K324" s="19"/>
      <c r="L324" s="24">
        <v>2403089.6878999998</v>
      </c>
    </row>
    <row r="325" spans="8:12" x14ac:dyDescent="0.2">
      <c r="H325" s="21"/>
      <c r="I325" s="18" t="s">
        <v>84</v>
      </c>
      <c r="J325" s="18" t="s">
        <v>30</v>
      </c>
      <c r="K325" s="28">
        <v>37347</v>
      </c>
      <c r="L325" s="24">
        <v>194455.8174</v>
      </c>
    </row>
    <row r="326" spans="8:12" x14ac:dyDescent="0.2">
      <c r="H326" s="21"/>
      <c r="I326" s="21"/>
      <c r="J326" s="21"/>
      <c r="K326" s="29">
        <v>37377</v>
      </c>
      <c r="L326" s="25">
        <v>189377.91089999999</v>
      </c>
    </row>
    <row r="327" spans="8:12" x14ac:dyDescent="0.2">
      <c r="H327" s="21"/>
      <c r="I327" s="21"/>
      <c r="J327" s="21"/>
      <c r="K327" s="29">
        <v>37408</v>
      </c>
      <c r="L327" s="25">
        <v>174031.18909999999</v>
      </c>
    </row>
    <row r="328" spans="8:12" x14ac:dyDescent="0.2">
      <c r="H328" s="21"/>
      <c r="I328" s="21"/>
      <c r="J328" s="21"/>
      <c r="K328" s="29">
        <v>37438</v>
      </c>
      <c r="L328" s="25">
        <v>169083.307</v>
      </c>
    </row>
    <row r="329" spans="8:12" x14ac:dyDescent="0.2">
      <c r="H329" s="21"/>
      <c r="I329" s="21"/>
      <c r="J329" s="21"/>
      <c r="K329" s="29">
        <v>37469</v>
      </c>
      <c r="L329" s="25">
        <v>161717.6158</v>
      </c>
    </row>
    <row r="330" spans="8:12" x14ac:dyDescent="0.2">
      <c r="H330" s="21"/>
      <c r="I330" s="21"/>
      <c r="J330" s="21"/>
      <c r="K330" s="29">
        <v>37500</v>
      </c>
      <c r="L330" s="25">
        <v>155759.2598</v>
      </c>
    </row>
    <row r="331" spans="8:12" x14ac:dyDescent="0.2">
      <c r="H331" s="21"/>
      <c r="I331" s="21"/>
      <c r="J331" s="21"/>
      <c r="K331" s="29">
        <v>37530</v>
      </c>
      <c r="L331" s="25">
        <v>157119.7438</v>
      </c>
    </row>
    <row r="332" spans="8:12" x14ac:dyDescent="0.2">
      <c r="H332" s="21"/>
      <c r="I332" s="21"/>
      <c r="J332" s="18" t="s">
        <v>207</v>
      </c>
      <c r="K332" s="19"/>
      <c r="L332" s="24">
        <v>1201544.8437999999</v>
      </c>
    </row>
    <row r="333" spans="8:12" x14ac:dyDescent="0.2">
      <c r="H333" s="21"/>
      <c r="I333" s="18" t="s">
        <v>160</v>
      </c>
      <c r="J333" s="19"/>
      <c r="K333" s="19"/>
      <c r="L333" s="24">
        <v>1201544.8437999999</v>
      </c>
    </row>
    <row r="334" spans="8:12" x14ac:dyDescent="0.2">
      <c r="H334" s="21"/>
      <c r="I334" s="18" t="s">
        <v>85</v>
      </c>
      <c r="J334" s="18" t="s">
        <v>32</v>
      </c>
      <c r="K334" s="28">
        <v>37288</v>
      </c>
      <c r="L334" s="24">
        <v>28330.5782</v>
      </c>
    </row>
    <row r="335" spans="8:12" x14ac:dyDescent="0.2">
      <c r="H335" s="21"/>
      <c r="I335" s="21"/>
      <c r="J335" s="21"/>
      <c r="K335" s="29">
        <v>37316</v>
      </c>
      <c r="L335" s="25">
        <v>31323.600999999999</v>
      </c>
    </row>
    <row r="336" spans="8:12" x14ac:dyDescent="0.2">
      <c r="H336" s="21"/>
      <c r="I336" s="21"/>
      <c r="J336" s="18" t="s">
        <v>208</v>
      </c>
      <c r="K336" s="19"/>
      <c r="L336" s="24">
        <v>59654.179199999999</v>
      </c>
    </row>
    <row r="337" spans="8:12" x14ac:dyDescent="0.2">
      <c r="H337" s="21"/>
      <c r="I337" s="18" t="s">
        <v>161</v>
      </c>
      <c r="J337" s="19"/>
      <c r="K337" s="19"/>
      <c r="L337" s="24">
        <v>59654.179199999999</v>
      </c>
    </row>
    <row r="338" spans="8:12" x14ac:dyDescent="0.2">
      <c r="H338" s="21"/>
      <c r="I338" s="18" t="s">
        <v>86</v>
      </c>
      <c r="J338" s="18" t="s">
        <v>32</v>
      </c>
      <c r="K338" s="28">
        <v>37288</v>
      </c>
      <c r="L338" s="24">
        <v>70826.445399999997</v>
      </c>
    </row>
    <row r="339" spans="8:12" x14ac:dyDescent="0.2">
      <c r="H339" s="21"/>
      <c r="I339" s="21"/>
      <c r="J339" s="21"/>
      <c r="K339" s="29">
        <v>37316</v>
      </c>
      <c r="L339" s="25">
        <v>78309.002500000002</v>
      </c>
    </row>
    <row r="340" spans="8:12" x14ac:dyDescent="0.2">
      <c r="H340" s="21"/>
      <c r="I340" s="21"/>
      <c r="J340" s="18" t="s">
        <v>208</v>
      </c>
      <c r="K340" s="19"/>
      <c r="L340" s="24">
        <v>149135.4479</v>
      </c>
    </row>
    <row r="341" spans="8:12" x14ac:dyDescent="0.2">
      <c r="H341" s="21"/>
      <c r="I341" s="18" t="s">
        <v>162</v>
      </c>
      <c r="J341" s="19"/>
      <c r="K341" s="19"/>
      <c r="L341" s="24">
        <v>149135.4479</v>
      </c>
    </row>
    <row r="342" spans="8:12" x14ac:dyDescent="0.2">
      <c r="H342" s="21"/>
      <c r="I342" s="18" t="s">
        <v>87</v>
      </c>
      <c r="J342" s="18" t="s">
        <v>30</v>
      </c>
      <c r="K342" s="28">
        <v>37288</v>
      </c>
      <c r="L342" s="24">
        <v>123675.21520000001</v>
      </c>
    </row>
    <row r="343" spans="8:12" x14ac:dyDescent="0.2">
      <c r="H343" s="21"/>
      <c r="I343" s="21"/>
      <c r="J343" s="21"/>
      <c r="K343" s="29">
        <v>37316</v>
      </c>
      <c r="L343" s="25">
        <v>136741.0533</v>
      </c>
    </row>
    <row r="344" spans="8:12" x14ac:dyDescent="0.2">
      <c r="H344" s="21"/>
      <c r="I344" s="21"/>
      <c r="J344" s="21"/>
      <c r="K344" s="29">
        <v>37347</v>
      </c>
      <c r="L344" s="25">
        <v>266349.16729999997</v>
      </c>
    </row>
    <row r="345" spans="8:12" x14ac:dyDescent="0.2">
      <c r="H345" s="21"/>
      <c r="I345" s="21"/>
      <c r="J345" s="21"/>
      <c r="K345" s="29">
        <v>37377</v>
      </c>
      <c r="L345" s="25">
        <v>252298.2592</v>
      </c>
    </row>
    <row r="346" spans="8:12" x14ac:dyDescent="0.2">
      <c r="H346" s="21"/>
      <c r="I346" s="21"/>
      <c r="J346" s="21"/>
      <c r="K346" s="29">
        <v>37408</v>
      </c>
      <c r="L346" s="25">
        <v>225882.94750000001</v>
      </c>
    </row>
    <row r="347" spans="8:12" x14ac:dyDescent="0.2">
      <c r="H347" s="21"/>
      <c r="I347" s="21"/>
      <c r="J347" s="21"/>
      <c r="K347" s="29">
        <v>37438</v>
      </c>
      <c r="L347" s="25">
        <v>212122.6943</v>
      </c>
    </row>
    <row r="348" spans="8:12" x14ac:dyDescent="0.2">
      <c r="H348" s="21"/>
      <c r="I348" s="21"/>
      <c r="J348" s="21"/>
      <c r="K348" s="29">
        <v>37469</v>
      </c>
      <c r="L348" s="25">
        <v>197620.7677</v>
      </c>
    </row>
    <row r="349" spans="8:12" x14ac:dyDescent="0.2">
      <c r="H349" s="21"/>
      <c r="I349" s="21"/>
      <c r="J349" s="21"/>
      <c r="K349" s="29">
        <v>37500</v>
      </c>
      <c r="L349" s="25">
        <v>189993.69270000001</v>
      </c>
    </row>
    <row r="350" spans="8:12" x14ac:dyDescent="0.2">
      <c r="H350" s="21"/>
      <c r="I350" s="21"/>
      <c r="J350" s="21"/>
      <c r="K350" s="29">
        <v>37530</v>
      </c>
      <c r="L350" s="25">
        <v>188910.50899999999</v>
      </c>
    </row>
    <row r="351" spans="8:12" x14ac:dyDescent="0.2">
      <c r="H351" s="21"/>
      <c r="I351" s="21"/>
      <c r="J351" s="18" t="s">
        <v>207</v>
      </c>
      <c r="K351" s="19"/>
      <c r="L351" s="24">
        <v>1793594.3062</v>
      </c>
    </row>
    <row r="352" spans="8:12" x14ac:dyDescent="0.2">
      <c r="H352" s="21"/>
      <c r="I352" s="18" t="s">
        <v>163</v>
      </c>
      <c r="J352" s="19"/>
      <c r="K352" s="19"/>
      <c r="L352" s="24">
        <v>1793594.3062</v>
      </c>
    </row>
    <row r="353" spans="8:12" x14ac:dyDescent="0.2">
      <c r="H353" s="21"/>
      <c r="I353" s="18" t="s">
        <v>88</v>
      </c>
      <c r="J353" s="18" t="s">
        <v>30</v>
      </c>
      <c r="K353" s="28">
        <v>37347</v>
      </c>
      <c r="L353" s="24">
        <v>133174.58369999999</v>
      </c>
    </row>
    <row r="354" spans="8:12" x14ac:dyDescent="0.2">
      <c r="H354" s="21"/>
      <c r="I354" s="21"/>
      <c r="J354" s="21"/>
      <c r="K354" s="29">
        <v>37377</v>
      </c>
      <c r="L354" s="25">
        <v>126149.1296</v>
      </c>
    </row>
    <row r="355" spans="8:12" x14ac:dyDescent="0.2">
      <c r="H355" s="21"/>
      <c r="I355" s="21"/>
      <c r="J355" s="21"/>
      <c r="K355" s="29">
        <v>37408</v>
      </c>
      <c r="L355" s="25">
        <v>112941.4737</v>
      </c>
    </row>
    <row r="356" spans="8:12" x14ac:dyDescent="0.2">
      <c r="H356" s="21"/>
      <c r="I356" s="21"/>
      <c r="J356" s="21"/>
      <c r="K356" s="29">
        <v>37438</v>
      </c>
      <c r="L356" s="25">
        <v>106061.3471</v>
      </c>
    </row>
    <row r="357" spans="8:12" x14ac:dyDescent="0.2">
      <c r="H357" s="21"/>
      <c r="I357" s="21"/>
      <c r="J357" s="21"/>
      <c r="K357" s="29">
        <v>37469</v>
      </c>
      <c r="L357" s="25">
        <v>98810.383900000001</v>
      </c>
    </row>
    <row r="358" spans="8:12" x14ac:dyDescent="0.2">
      <c r="H358" s="21"/>
      <c r="I358" s="21"/>
      <c r="J358" s="21"/>
      <c r="K358" s="29">
        <v>37500</v>
      </c>
      <c r="L358" s="25">
        <v>94996.846399999995</v>
      </c>
    </row>
    <row r="359" spans="8:12" x14ac:dyDescent="0.2">
      <c r="H359" s="21"/>
      <c r="I359" s="21"/>
      <c r="J359" s="21"/>
      <c r="K359" s="29">
        <v>37530</v>
      </c>
      <c r="L359" s="25">
        <v>94455.254499999995</v>
      </c>
    </row>
    <row r="360" spans="8:12" x14ac:dyDescent="0.2">
      <c r="H360" s="21"/>
      <c r="I360" s="21"/>
      <c r="J360" s="18" t="s">
        <v>207</v>
      </c>
      <c r="K360" s="19"/>
      <c r="L360" s="24">
        <v>766589.01890000014</v>
      </c>
    </row>
    <row r="361" spans="8:12" x14ac:dyDescent="0.2">
      <c r="H361" s="21"/>
      <c r="I361" s="18" t="s">
        <v>164</v>
      </c>
      <c r="J361" s="19"/>
      <c r="K361" s="19"/>
      <c r="L361" s="24">
        <v>766589.01890000014</v>
      </c>
    </row>
    <row r="362" spans="8:12" x14ac:dyDescent="0.2">
      <c r="H362" s="21"/>
      <c r="I362" s="18" t="s">
        <v>89</v>
      </c>
      <c r="J362" s="18" t="s">
        <v>30</v>
      </c>
      <c r="K362" s="28">
        <v>37288</v>
      </c>
      <c r="L362" s="24">
        <v>106886.7245</v>
      </c>
    </row>
    <row r="363" spans="8:12" x14ac:dyDescent="0.2">
      <c r="H363" s="21"/>
      <c r="I363" s="21"/>
      <c r="J363" s="21"/>
      <c r="K363" s="29">
        <v>37316</v>
      </c>
      <c r="L363" s="25">
        <v>118178.9194</v>
      </c>
    </row>
    <row r="364" spans="8:12" x14ac:dyDescent="0.2">
      <c r="H364" s="21"/>
      <c r="I364" s="21"/>
      <c r="J364" s="21"/>
      <c r="K364" s="29">
        <v>37347</v>
      </c>
      <c r="L364" s="25">
        <v>234961.21830000001</v>
      </c>
    </row>
    <row r="365" spans="8:12" x14ac:dyDescent="0.2">
      <c r="H365" s="21"/>
      <c r="I365" s="21"/>
      <c r="J365" s="21"/>
      <c r="K365" s="29">
        <v>37377</v>
      </c>
      <c r="L365" s="25">
        <v>219912.78580000001</v>
      </c>
    </row>
    <row r="366" spans="8:12" x14ac:dyDescent="0.2">
      <c r="H366" s="21"/>
      <c r="I366" s="21"/>
      <c r="J366" s="21"/>
      <c r="K366" s="29">
        <v>37408</v>
      </c>
      <c r="L366" s="25">
        <v>194593.09330000001</v>
      </c>
    </row>
    <row r="367" spans="8:12" x14ac:dyDescent="0.2">
      <c r="H367" s="21"/>
      <c r="I367" s="21"/>
      <c r="J367" s="21"/>
      <c r="K367" s="29">
        <v>37438</v>
      </c>
      <c r="L367" s="25">
        <v>179843.1539</v>
      </c>
    </row>
    <row r="368" spans="8:12" x14ac:dyDescent="0.2">
      <c r="H368" s="21"/>
      <c r="I368" s="21"/>
      <c r="J368" s="21"/>
      <c r="K368" s="29">
        <v>37469</v>
      </c>
      <c r="L368" s="25">
        <v>165399.99040000001</v>
      </c>
    </row>
    <row r="369" spans="8:12" x14ac:dyDescent="0.2">
      <c r="H369" s="21"/>
      <c r="I369" s="21"/>
      <c r="J369" s="21"/>
      <c r="K369" s="29">
        <v>37500</v>
      </c>
      <c r="L369" s="25">
        <v>158871.481</v>
      </c>
    </row>
    <row r="370" spans="8:12" x14ac:dyDescent="0.2">
      <c r="H370" s="21"/>
      <c r="I370" s="21"/>
      <c r="J370" s="21"/>
      <c r="K370" s="29">
        <v>37530</v>
      </c>
      <c r="L370" s="25">
        <v>156814.06330000001</v>
      </c>
    </row>
    <row r="371" spans="8:12" x14ac:dyDescent="0.2">
      <c r="H371" s="21"/>
      <c r="I371" s="21"/>
      <c r="J371" s="18" t="s">
        <v>207</v>
      </c>
      <c r="K371" s="19"/>
      <c r="L371" s="24">
        <v>1535461.4299000001</v>
      </c>
    </row>
    <row r="372" spans="8:12" x14ac:dyDescent="0.2">
      <c r="H372" s="21"/>
      <c r="I372" s="18" t="s">
        <v>165</v>
      </c>
      <c r="J372" s="19"/>
      <c r="K372" s="19"/>
      <c r="L372" s="24">
        <v>1535461.4299000001</v>
      </c>
    </row>
    <row r="373" spans="8:12" x14ac:dyDescent="0.2">
      <c r="H373" s="21"/>
      <c r="I373" s="18" t="s">
        <v>90</v>
      </c>
      <c r="J373" s="18" t="s">
        <v>30</v>
      </c>
      <c r="K373" s="28">
        <v>37347</v>
      </c>
      <c r="L373" s="24">
        <v>117480.60920000001</v>
      </c>
    </row>
    <row r="374" spans="8:12" x14ac:dyDescent="0.2">
      <c r="H374" s="21"/>
      <c r="I374" s="21"/>
      <c r="J374" s="21"/>
      <c r="K374" s="29">
        <v>37377</v>
      </c>
      <c r="L374" s="25">
        <v>109956.39290000001</v>
      </c>
    </row>
    <row r="375" spans="8:12" x14ac:dyDescent="0.2">
      <c r="H375" s="21"/>
      <c r="I375" s="21"/>
      <c r="J375" s="21"/>
      <c r="K375" s="29">
        <v>37408</v>
      </c>
      <c r="L375" s="25">
        <v>97296.546600000001</v>
      </c>
    </row>
    <row r="376" spans="8:12" x14ac:dyDescent="0.2">
      <c r="H376" s="21"/>
      <c r="I376" s="21"/>
      <c r="J376" s="21"/>
      <c r="K376" s="29">
        <v>37438</v>
      </c>
      <c r="L376" s="25">
        <v>89921.5769</v>
      </c>
    </row>
    <row r="377" spans="8:12" x14ac:dyDescent="0.2">
      <c r="H377" s="21"/>
      <c r="I377" s="21"/>
      <c r="J377" s="21"/>
      <c r="K377" s="29">
        <v>37469</v>
      </c>
      <c r="L377" s="25">
        <v>82699.995200000005</v>
      </c>
    </row>
    <row r="378" spans="8:12" x14ac:dyDescent="0.2">
      <c r="H378" s="21"/>
      <c r="I378" s="21"/>
      <c r="J378" s="21"/>
      <c r="K378" s="29">
        <v>37500</v>
      </c>
      <c r="L378" s="25">
        <v>79435.7405</v>
      </c>
    </row>
    <row r="379" spans="8:12" x14ac:dyDescent="0.2">
      <c r="H379" s="21"/>
      <c r="I379" s="21"/>
      <c r="J379" s="21"/>
      <c r="K379" s="29">
        <v>37530</v>
      </c>
      <c r="L379" s="25">
        <v>78407.031700000007</v>
      </c>
    </row>
    <row r="380" spans="8:12" x14ac:dyDescent="0.2">
      <c r="H380" s="21"/>
      <c r="I380" s="21"/>
      <c r="J380" s="18" t="s">
        <v>207</v>
      </c>
      <c r="K380" s="19"/>
      <c r="L380" s="24">
        <v>655197.89300000004</v>
      </c>
    </row>
    <row r="381" spans="8:12" x14ac:dyDescent="0.2">
      <c r="H381" s="21"/>
      <c r="I381" s="18" t="s">
        <v>166</v>
      </c>
      <c r="J381" s="19"/>
      <c r="K381" s="19"/>
      <c r="L381" s="24">
        <v>655197.89300000004</v>
      </c>
    </row>
    <row r="382" spans="8:12" x14ac:dyDescent="0.2">
      <c r="H382" s="18" t="s">
        <v>114</v>
      </c>
      <c r="I382" s="19"/>
      <c r="J382" s="19"/>
      <c r="K382" s="19"/>
      <c r="L382" s="24">
        <v>41598589.223999999</v>
      </c>
    </row>
    <row r="383" spans="8:12" x14ac:dyDescent="0.2">
      <c r="H383" s="18">
        <v>96023397</v>
      </c>
      <c r="I383" s="18" t="s">
        <v>19</v>
      </c>
      <c r="J383" s="18" t="s">
        <v>16</v>
      </c>
      <c r="K383" s="28">
        <v>37347</v>
      </c>
      <c r="L383" s="24">
        <v>13452.033799999999</v>
      </c>
    </row>
    <row r="384" spans="8:12" x14ac:dyDescent="0.2">
      <c r="H384" s="21"/>
      <c r="I384" s="21"/>
      <c r="J384" s="21"/>
      <c r="K384" s="29">
        <v>37377</v>
      </c>
      <c r="L384" s="25">
        <v>15979.8914</v>
      </c>
    </row>
    <row r="385" spans="8:12" x14ac:dyDescent="0.2">
      <c r="H385" s="21"/>
      <c r="I385" s="21"/>
      <c r="J385" s="21"/>
      <c r="K385" s="29">
        <v>37408</v>
      </c>
      <c r="L385" s="25">
        <v>15575.5744</v>
      </c>
    </row>
    <row r="386" spans="8:12" x14ac:dyDescent="0.2">
      <c r="H386" s="21"/>
      <c r="I386" s="21"/>
      <c r="J386" s="21"/>
      <c r="K386" s="29">
        <v>37438</v>
      </c>
      <c r="L386" s="25">
        <v>18280.513299999999</v>
      </c>
    </row>
    <row r="387" spans="8:12" x14ac:dyDescent="0.2">
      <c r="H387" s="21"/>
      <c r="I387" s="21"/>
      <c r="J387" s="21"/>
      <c r="K387" s="29">
        <v>37469</v>
      </c>
      <c r="L387" s="25">
        <v>20052.010399999999</v>
      </c>
    </row>
    <row r="388" spans="8:12" x14ac:dyDescent="0.2">
      <c r="H388" s="21"/>
      <c r="I388" s="21"/>
      <c r="J388" s="21"/>
      <c r="K388" s="29">
        <v>37500</v>
      </c>
      <c r="L388" s="25">
        <v>19045.0815</v>
      </c>
    </row>
    <row r="389" spans="8:12" x14ac:dyDescent="0.2">
      <c r="H389" s="21"/>
      <c r="I389" s="21"/>
      <c r="J389" s="21"/>
      <c r="K389" s="29">
        <v>37530</v>
      </c>
      <c r="L389" s="25">
        <v>21645.1839</v>
      </c>
    </row>
    <row r="390" spans="8:12" x14ac:dyDescent="0.2">
      <c r="H390" s="21"/>
      <c r="I390" s="21"/>
      <c r="J390" s="21"/>
      <c r="K390" s="29">
        <v>37561</v>
      </c>
      <c r="L390" s="25">
        <v>24221.727500000001</v>
      </c>
    </row>
    <row r="391" spans="8:12" x14ac:dyDescent="0.2">
      <c r="H391" s="21"/>
      <c r="I391" s="21"/>
      <c r="J391" s="21"/>
      <c r="K391" s="29">
        <v>37712</v>
      </c>
      <c r="L391" s="25">
        <v>13109.983399999999</v>
      </c>
    </row>
    <row r="392" spans="8:12" x14ac:dyDescent="0.2">
      <c r="H392" s="21"/>
      <c r="I392" s="21"/>
      <c r="J392" s="21"/>
      <c r="K392" s="29">
        <v>37742</v>
      </c>
      <c r="L392" s="25">
        <v>15369.3071</v>
      </c>
    </row>
    <row r="393" spans="8:12" x14ac:dyDescent="0.2">
      <c r="H393" s="21"/>
      <c r="I393" s="21"/>
      <c r="J393" s="21"/>
      <c r="K393" s="29">
        <v>37773</v>
      </c>
      <c r="L393" s="25">
        <v>14830.0453</v>
      </c>
    </row>
    <row r="394" spans="8:12" x14ac:dyDescent="0.2">
      <c r="H394" s="21"/>
      <c r="I394" s="21"/>
      <c r="J394" s="21"/>
      <c r="K394" s="29">
        <v>37803</v>
      </c>
      <c r="L394" s="25">
        <v>17446.502199999999</v>
      </c>
    </row>
    <row r="395" spans="8:12" x14ac:dyDescent="0.2">
      <c r="H395" s="21"/>
      <c r="I395" s="21"/>
      <c r="J395" s="21"/>
      <c r="K395" s="29">
        <v>37834</v>
      </c>
      <c r="L395" s="25">
        <v>19265.0677</v>
      </c>
    </row>
    <row r="396" spans="8:12" x14ac:dyDescent="0.2">
      <c r="H396" s="21"/>
      <c r="I396" s="21"/>
      <c r="J396" s="21"/>
      <c r="K396" s="29">
        <v>37865</v>
      </c>
      <c r="L396" s="25">
        <v>18161.5648</v>
      </c>
    </row>
    <row r="397" spans="8:12" x14ac:dyDescent="0.2">
      <c r="H397" s="21"/>
      <c r="I397" s="21"/>
      <c r="J397" s="21"/>
      <c r="K397" s="29">
        <v>37895</v>
      </c>
      <c r="L397" s="25">
        <v>20947.869500000001</v>
      </c>
    </row>
    <row r="398" spans="8:12" x14ac:dyDescent="0.2">
      <c r="H398" s="21"/>
      <c r="I398" s="21"/>
      <c r="J398" s="21"/>
      <c r="K398" s="29">
        <v>37926</v>
      </c>
      <c r="L398" s="25">
        <v>25916.542099999999</v>
      </c>
    </row>
    <row r="399" spans="8:12" x14ac:dyDescent="0.2">
      <c r="H399" s="21"/>
      <c r="I399" s="21"/>
      <c r="J399" s="21"/>
      <c r="K399" s="29">
        <v>38078</v>
      </c>
      <c r="L399" s="25">
        <v>12608.6286</v>
      </c>
    </row>
    <row r="400" spans="8:12" x14ac:dyDescent="0.2">
      <c r="H400" s="21"/>
      <c r="I400" s="21"/>
      <c r="J400" s="21"/>
      <c r="K400" s="29">
        <v>38108</v>
      </c>
      <c r="L400" s="25">
        <v>14919.002399999999</v>
      </c>
    </row>
    <row r="401" spans="8:12" x14ac:dyDescent="0.2">
      <c r="H401" s="21"/>
      <c r="I401" s="21"/>
      <c r="J401" s="21"/>
      <c r="K401" s="29">
        <v>38139</v>
      </c>
      <c r="L401" s="25">
        <v>14358.2677</v>
      </c>
    </row>
    <row r="402" spans="8:12" x14ac:dyDescent="0.2">
      <c r="H402" s="21"/>
      <c r="I402" s="21"/>
      <c r="J402" s="21"/>
      <c r="K402" s="29">
        <v>38169</v>
      </c>
      <c r="L402" s="25">
        <v>17006.3508</v>
      </c>
    </row>
    <row r="403" spans="8:12" x14ac:dyDescent="0.2">
      <c r="H403" s="21"/>
      <c r="I403" s="21"/>
      <c r="J403" s="21"/>
      <c r="K403" s="29">
        <v>38200</v>
      </c>
      <c r="L403" s="25">
        <v>18901.203799999999</v>
      </c>
    </row>
    <row r="404" spans="8:12" x14ac:dyDescent="0.2">
      <c r="H404" s="21"/>
      <c r="I404" s="21"/>
      <c r="J404" s="21"/>
      <c r="K404" s="29">
        <v>38231</v>
      </c>
      <c r="L404" s="25">
        <v>17746.8014</v>
      </c>
    </row>
    <row r="405" spans="8:12" x14ac:dyDescent="0.2">
      <c r="H405" s="21"/>
      <c r="I405" s="21"/>
      <c r="J405" s="21"/>
      <c r="K405" s="29">
        <v>38261</v>
      </c>
      <c r="L405" s="25">
        <v>20303.351900000001</v>
      </c>
    </row>
    <row r="406" spans="8:12" x14ac:dyDescent="0.2">
      <c r="H406" s="21"/>
      <c r="I406" s="21"/>
      <c r="J406" s="18" t="s">
        <v>204</v>
      </c>
      <c r="K406" s="19"/>
      <c r="L406" s="24">
        <v>409142.50490000012</v>
      </c>
    </row>
    <row r="407" spans="8:12" x14ac:dyDescent="0.2">
      <c r="H407" s="21"/>
      <c r="I407" s="18" t="s">
        <v>167</v>
      </c>
      <c r="J407" s="19"/>
      <c r="K407" s="19"/>
      <c r="L407" s="24">
        <v>409142.50490000012</v>
      </c>
    </row>
    <row r="408" spans="8:12" x14ac:dyDescent="0.2">
      <c r="H408" s="21"/>
      <c r="I408" s="33" t="s">
        <v>103</v>
      </c>
      <c r="J408" s="33" t="s">
        <v>112</v>
      </c>
      <c r="K408" s="34">
        <v>37288</v>
      </c>
      <c r="L408" s="35">
        <v>-39173.145100000002</v>
      </c>
    </row>
    <row r="409" spans="8:12" x14ac:dyDescent="0.2">
      <c r="H409" s="21"/>
      <c r="I409" s="36"/>
      <c r="J409" s="36"/>
      <c r="K409" s="37">
        <v>37316</v>
      </c>
      <c r="L409" s="38">
        <v>-43311.645799999998</v>
      </c>
    </row>
    <row r="410" spans="8:12" x14ac:dyDescent="0.2">
      <c r="H410" s="21"/>
      <c r="I410" s="36"/>
      <c r="J410" s="36"/>
      <c r="K410" s="37">
        <v>37347</v>
      </c>
      <c r="L410" s="38">
        <v>-64303.594299999997</v>
      </c>
    </row>
    <row r="411" spans="8:12" x14ac:dyDescent="0.2">
      <c r="H411" s="21"/>
      <c r="I411" s="36"/>
      <c r="J411" s="36"/>
      <c r="K411" s="37">
        <v>37377</v>
      </c>
      <c r="L411" s="38">
        <v>-34857.256099999999</v>
      </c>
    </row>
    <row r="412" spans="8:12" x14ac:dyDescent="0.2">
      <c r="H412" s="21"/>
      <c r="I412" s="36"/>
      <c r="J412" s="36"/>
      <c r="K412" s="37">
        <v>37408</v>
      </c>
      <c r="L412" s="38">
        <v>-21805.154399999999</v>
      </c>
    </row>
    <row r="413" spans="8:12" x14ac:dyDescent="0.2">
      <c r="H413" s="21"/>
      <c r="I413" s="36"/>
      <c r="J413" s="36"/>
      <c r="K413" s="37">
        <v>37438</v>
      </c>
      <c r="L413" s="38">
        <v>-22969.9673</v>
      </c>
    </row>
    <row r="414" spans="8:12" x14ac:dyDescent="0.2">
      <c r="H414" s="21"/>
      <c r="I414" s="36"/>
      <c r="J414" s="36"/>
      <c r="K414" s="37">
        <v>37469</v>
      </c>
      <c r="L414" s="38">
        <v>-20988.921200000001</v>
      </c>
    </row>
    <row r="415" spans="8:12" x14ac:dyDescent="0.2">
      <c r="H415" s="21"/>
      <c r="I415" s="36"/>
      <c r="J415" s="36"/>
      <c r="K415" s="37">
        <v>37500</v>
      </c>
      <c r="L415" s="38">
        <v>-18527.349099999999</v>
      </c>
    </row>
    <row r="416" spans="8:12" x14ac:dyDescent="0.2">
      <c r="H416" s="21"/>
      <c r="I416" s="36"/>
      <c r="J416" s="36"/>
      <c r="K416" s="37">
        <v>37530</v>
      </c>
      <c r="L416" s="38">
        <v>-33201.174800000001</v>
      </c>
    </row>
    <row r="417" spans="8:12" x14ac:dyDescent="0.2">
      <c r="H417" s="21"/>
      <c r="I417" s="36"/>
      <c r="J417" s="36"/>
      <c r="K417" s="37">
        <v>37561</v>
      </c>
      <c r="L417" s="38">
        <v>-69265.856899999999</v>
      </c>
    </row>
    <row r="418" spans="8:12" x14ac:dyDescent="0.2">
      <c r="H418" s="21"/>
      <c r="I418" s="36"/>
      <c r="J418" s="36"/>
      <c r="K418" s="37">
        <v>37591</v>
      </c>
      <c r="L418" s="38">
        <v>-73037.894799999995</v>
      </c>
    </row>
    <row r="419" spans="8:12" x14ac:dyDescent="0.2">
      <c r="H419" s="21"/>
      <c r="I419" s="36"/>
      <c r="J419" s="36"/>
      <c r="K419" s="37">
        <v>37622</v>
      </c>
      <c r="L419" s="38">
        <v>-72856.555600000007</v>
      </c>
    </row>
    <row r="420" spans="8:12" x14ac:dyDescent="0.2">
      <c r="H420" s="21"/>
      <c r="I420" s="36"/>
      <c r="J420" s="36"/>
      <c r="K420" s="37">
        <v>37653</v>
      </c>
      <c r="L420" s="38">
        <v>-65629.018299999996</v>
      </c>
    </row>
    <row r="421" spans="8:12" x14ac:dyDescent="0.2">
      <c r="H421" s="21"/>
      <c r="I421" s="36"/>
      <c r="J421" s="36"/>
      <c r="K421" s="37">
        <v>37681</v>
      </c>
      <c r="L421" s="38">
        <v>-72475.868400000007</v>
      </c>
    </row>
    <row r="422" spans="8:12" x14ac:dyDescent="0.2">
      <c r="H422" s="21"/>
      <c r="I422" s="36"/>
      <c r="J422" s="36"/>
      <c r="K422" s="37">
        <v>37712</v>
      </c>
      <c r="L422" s="38">
        <v>-64127.631600000001</v>
      </c>
    </row>
    <row r="423" spans="8:12" x14ac:dyDescent="0.2">
      <c r="H423" s="21"/>
      <c r="I423" s="36"/>
      <c r="J423" s="36"/>
      <c r="K423" s="37">
        <v>37742</v>
      </c>
      <c r="L423" s="38">
        <v>-34459.871500000001</v>
      </c>
    </row>
    <row r="424" spans="8:12" x14ac:dyDescent="0.2">
      <c r="H424" s="21"/>
      <c r="I424" s="36"/>
      <c r="J424" s="36"/>
      <c r="K424" s="37">
        <v>37773</v>
      </c>
      <c r="L424" s="38">
        <v>-22104.376799999998</v>
      </c>
    </row>
    <row r="425" spans="8:12" x14ac:dyDescent="0.2">
      <c r="H425" s="21"/>
      <c r="I425" s="36"/>
      <c r="J425" s="36"/>
      <c r="K425" s="37">
        <v>37803</v>
      </c>
      <c r="L425" s="38">
        <v>-23361.879000000001</v>
      </c>
    </row>
    <row r="426" spans="8:12" x14ac:dyDescent="0.2">
      <c r="H426" s="21"/>
      <c r="I426" s="36"/>
      <c r="J426" s="36"/>
      <c r="K426" s="37">
        <v>37834</v>
      </c>
      <c r="L426" s="38">
        <v>-21725.954399999999</v>
      </c>
    </row>
    <row r="427" spans="8:12" x14ac:dyDescent="0.2">
      <c r="H427" s="21"/>
      <c r="I427" s="36"/>
      <c r="J427" s="36"/>
      <c r="K427" s="37">
        <v>37865</v>
      </c>
      <c r="L427" s="38">
        <v>-18994.7804</v>
      </c>
    </row>
    <row r="428" spans="8:12" x14ac:dyDescent="0.2">
      <c r="H428" s="21"/>
      <c r="I428" s="36"/>
      <c r="J428" s="36"/>
      <c r="K428" s="37">
        <v>37895</v>
      </c>
      <c r="L428" s="38">
        <v>-32984.769200000002</v>
      </c>
    </row>
    <row r="429" spans="8:12" x14ac:dyDescent="0.2">
      <c r="H429" s="21"/>
      <c r="I429" s="36"/>
      <c r="J429" s="36"/>
      <c r="K429" s="37">
        <v>37926</v>
      </c>
      <c r="L429" s="38">
        <v>-61135.208100000003</v>
      </c>
    </row>
    <row r="430" spans="8:12" x14ac:dyDescent="0.2">
      <c r="H430" s="21"/>
      <c r="I430" s="36"/>
      <c r="J430" s="36"/>
      <c r="K430" s="37">
        <v>37956</v>
      </c>
      <c r="L430" s="38">
        <v>-64344.534699999997</v>
      </c>
    </row>
    <row r="431" spans="8:12" x14ac:dyDescent="0.2">
      <c r="H431" s="21"/>
      <c r="I431" s="36"/>
      <c r="J431" s="36"/>
      <c r="K431" s="37">
        <v>37987</v>
      </c>
      <c r="L431" s="38">
        <v>-64066.596700000002</v>
      </c>
    </row>
    <row r="432" spans="8:12" x14ac:dyDescent="0.2">
      <c r="H432" s="21"/>
      <c r="I432" s="36"/>
      <c r="J432" s="36"/>
      <c r="K432" s="37">
        <v>38018</v>
      </c>
      <c r="L432" s="38">
        <v>-59669.514999999999</v>
      </c>
    </row>
    <row r="433" spans="8:12" x14ac:dyDescent="0.2">
      <c r="H433" s="21"/>
      <c r="I433" s="36"/>
      <c r="J433" s="36"/>
      <c r="K433" s="37">
        <v>38047</v>
      </c>
      <c r="L433" s="38">
        <v>-63513.957499999997</v>
      </c>
    </row>
    <row r="434" spans="8:12" x14ac:dyDescent="0.2">
      <c r="H434" s="21"/>
      <c r="I434" s="36"/>
      <c r="J434" s="36"/>
      <c r="K434" s="37">
        <v>38078</v>
      </c>
      <c r="L434" s="38">
        <v>-57752.732499999998</v>
      </c>
    </row>
    <row r="435" spans="8:12" x14ac:dyDescent="0.2">
      <c r="H435" s="21"/>
      <c r="I435" s="36"/>
      <c r="J435" s="36"/>
      <c r="K435" s="37">
        <v>38108</v>
      </c>
      <c r="L435" s="38">
        <v>-30711.085899999998</v>
      </c>
    </row>
    <row r="436" spans="8:12" x14ac:dyDescent="0.2">
      <c r="H436" s="21"/>
      <c r="I436" s="36"/>
      <c r="J436" s="36"/>
      <c r="K436" s="37">
        <v>38139</v>
      </c>
      <c r="L436" s="38">
        <v>-20126.257399999999</v>
      </c>
    </row>
    <row r="437" spans="8:12" x14ac:dyDescent="0.2">
      <c r="H437" s="21"/>
      <c r="I437" s="36"/>
      <c r="J437" s="36"/>
      <c r="K437" s="37">
        <v>38169</v>
      </c>
      <c r="L437" s="38">
        <v>-22028.702300000001</v>
      </c>
    </row>
    <row r="438" spans="8:12" x14ac:dyDescent="0.2">
      <c r="H438" s="21"/>
      <c r="I438" s="36"/>
      <c r="J438" s="36"/>
      <c r="K438" s="37">
        <v>38200</v>
      </c>
      <c r="L438" s="38">
        <v>-20224.8701</v>
      </c>
    </row>
    <row r="439" spans="8:12" x14ac:dyDescent="0.2">
      <c r="H439" s="21"/>
      <c r="I439" s="36"/>
      <c r="J439" s="36"/>
      <c r="K439" s="37">
        <v>38231</v>
      </c>
      <c r="L439" s="38">
        <v>-17540.951300000001</v>
      </c>
    </row>
    <row r="440" spans="8:12" x14ac:dyDescent="0.2">
      <c r="H440" s="21"/>
      <c r="I440" s="36"/>
      <c r="J440" s="36"/>
      <c r="K440" s="37">
        <v>38261</v>
      </c>
      <c r="L440" s="38">
        <v>-31257.154299999998</v>
      </c>
    </row>
    <row r="441" spans="8:12" x14ac:dyDescent="0.2">
      <c r="H441" s="21"/>
      <c r="I441" s="36"/>
      <c r="J441" s="33" t="s">
        <v>117</v>
      </c>
      <c r="K441" s="39"/>
      <c r="L441" s="35">
        <v>-1382534.2308</v>
      </c>
    </row>
    <row r="442" spans="8:12" x14ac:dyDescent="0.2">
      <c r="H442" s="21"/>
      <c r="I442" s="18" t="s">
        <v>168</v>
      </c>
      <c r="J442" s="19"/>
      <c r="K442" s="19"/>
      <c r="L442" s="24">
        <v>-1382534.2308</v>
      </c>
    </row>
    <row r="443" spans="8:12" x14ac:dyDescent="0.2">
      <c r="H443" s="21"/>
      <c r="I443" s="33" t="s">
        <v>104</v>
      </c>
      <c r="J443" s="33" t="s">
        <v>112</v>
      </c>
      <c r="K443" s="34">
        <v>37288</v>
      </c>
      <c r="L443" s="35">
        <v>-5098.6646000000001</v>
      </c>
    </row>
    <row r="444" spans="8:12" x14ac:dyDescent="0.2">
      <c r="H444" s="21"/>
      <c r="I444" s="36"/>
      <c r="J444" s="36"/>
      <c r="K444" s="37">
        <v>37316</v>
      </c>
      <c r="L444" s="38">
        <v>-5637.3200999999999</v>
      </c>
    </row>
    <row r="445" spans="8:12" x14ac:dyDescent="0.2">
      <c r="H445" s="21"/>
      <c r="I445" s="36"/>
      <c r="J445" s="36"/>
      <c r="K445" s="37">
        <v>37591</v>
      </c>
      <c r="L445" s="38">
        <v>-12477.1549</v>
      </c>
    </row>
    <row r="446" spans="8:12" x14ac:dyDescent="0.2">
      <c r="H446" s="21"/>
      <c r="I446" s="36"/>
      <c r="J446" s="36"/>
      <c r="K446" s="37">
        <v>37622</v>
      </c>
      <c r="L446" s="38">
        <v>-12446.1765</v>
      </c>
    </row>
    <row r="447" spans="8:12" x14ac:dyDescent="0.2">
      <c r="H447" s="21"/>
      <c r="I447" s="36"/>
      <c r="J447" s="36"/>
      <c r="K447" s="37">
        <v>37653</v>
      </c>
      <c r="L447" s="38">
        <v>-11211.4872</v>
      </c>
    </row>
    <row r="448" spans="8:12" x14ac:dyDescent="0.2">
      <c r="H448" s="21"/>
      <c r="I448" s="36"/>
      <c r="J448" s="36"/>
      <c r="K448" s="37">
        <v>37681</v>
      </c>
      <c r="L448" s="38">
        <v>-12381.1432</v>
      </c>
    </row>
    <row r="449" spans="8:12" x14ac:dyDescent="0.2">
      <c r="H449" s="21"/>
      <c r="I449" s="36"/>
      <c r="J449" s="36"/>
      <c r="K449" s="37">
        <v>37956</v>
      </c>
      <c r="L449" s="38">
        <v>-10658.964599999999</v>
      </c>
    </row>
    <row r="450" spans="8:12" x14ac:dyDescent="0.2">
      <c r="H450" s="21"/>
      <c r="I450" s="36"/>
      <c r="J450" s="36"/>
      <c r="K450" s="37">
        <v>37987</v>
      </c>
      <c r="L450" s="38">
        <v>-10612.923000000001</v>
      </c>
    </row>
    <row r="451" spans="8:12" x14ac:dyDescent="0.2">
      <c r="H451" s="21"/>
      <c r="I451" s="36"/>
      <c r="J451" s="36"/>
      <c r="K451" s="37">
        <v>38018</v>
      </c>
      <c r="L451" s="38">
        <v>-9884.5264000000006</v>
      </c>
    </row>
    <row r="452" spans="8:12" x14ac:dyDescent="0.2">
      <c r="H452" s="21"/>
      <c r="I452" s="36"/>
      <c r="J452" s="36"/>
      <c r="K452" s="37">
        <v>38047</v>
      </c>
      <c r="L452" s="38">
        <v>-10521.3758</v>
      </c>
    </row>
    <row r="453" spans="8:12" x14ac:dyDescent="0.2">
      <c r="H453" s="21"/>
      <c r="I453" s="36"/>
      <c r="J453" s="33" t="s">
        <v>117</v>
      </c>
      <c r="K453" s="39"/>
      <c r="L453" s="35">
        <v>-100929.73629999999</v>
      </c>
    </row>
    <row r="454" spans="8:12" x14ac:dyDescent="0.2">
      <c r="H454" s="21"/>
      <c r="I454" s="18" t="s">
        <v>169</v>
      </c>
      <c r="J454" s="19"/>
      <c r="K454" s="19"/>
      <c r="L454" s="24">
        <v>-100929.73629999999</v>
      </c>
    </row>
    <row r="455" spans="8:12" x14ac:dyDescent="0.2">
      <c r="H455" s="21"/>
      <c r="I455" s="33" t="s">
        <v>105</v>
      </c>
      <c r="J455" s="33" t="s">
        <v>112</v>
      </c>
      <c r="K455" s="34">
        <v>37347</v>
      </c>
      <c r="L455" s="35">
        <v>-8220.6532999999999</v>
      </c>
    </row>
    <row r="456" spans="8:12" x14ac:dyDescent="0.2">
      <c r="H456" s="21"/>
      <c r="I456" s="36"/>
      <c r="J456" s="36"/>
      <c r="K456" s="37">
        <v>37377</v>
      </c>
      <c r="L456" s="38">
        <v>-8481.9097000000002</v>
      </c>
    </row>
    <row r="457" spans="8:12" x14ac:dyDescent="0.2">
      <c r="H457" s="21"/>
      <c r="I457" s="36"/>
      <c r="J457" s="36"/>
      <c r="K457" s="37">
        <v>37408</v>
      </c>
      <c r="L457" s="38">
        <v>-8194.9617999999991</v>
      </c>
    </row>
    <row r="458" spans="8:12" x14ac:dyDescent="0.2">
      <c r="H458" s="21"/>
      <c r="I458" s="36"/>
      <c r="J458" s="36"/>
      <c r="K458" s="37">
        <v>37438</v>
      </c>
      <c r="L458" s="38">
        <v>-8454.1653999999999</v>
      </c>
    </row>
    <row r="459" spans="8:12" x14ac:dyDescent="0.2">
      <c r="H459" s="21"/>
      <c r="I459" s="36"/>
      <c r="J459" s="36"/>
      <c r="K459" s="37">
        <v>37469</v>
      </c>
      <c r="L459" s="38">
        <v>-8438.7749999999996</v>
      </c>
    </row>
    <row r="460" spans="8:12" x14ac:dyDescent="0.2">
      <c r="H460" s="21"/>
      <c r="I460" s="36"/>
      <c r="J460" s="36"/>
      <c r="K460" s="37">
        <v>37500</v>
      </c>
      <c r="L460" s="38">
        <v>-8151.0555000000004</v>
      </c>
    </row>
    <row r="461" spans="8:12" x14ac:dyDescent="0.2">
      <c r="H461" s="21"/>
      <c r="I461" s="36"/>
      <c r="J461" s="36"/>
      <c r="K461" s="37">
        <v>37530</v>
      </c>
      <c r="L461" s="38">
        <v>-8406.2119999999995</v>
      </c>
    </row>
    <row r="462" spans="8:12" x14ac:dyDescent="0.2">
      <c r="H462" s="21"/>
      <c r="I462" s="36"/>
      <c r="J462" s="36"/>
      <c r="K462" s="37">
        <v>37561</v>
      </c>
      <c r="L462" s="38">
        <v>-8855.0352999999996</v>
      </c>
    </row>
    <row r="463" spans="8:12" x14ac:dyDescent="0.2">
      <c r="H463" s="21"/>
      <c r="I463" s="36"/>
      <c r="J463" s="36"/>
      <c r="K463" s="37">
        <v>37712</v>
      </c>
      <c r="L463" s="38">
        <v>-8741.4982999999993</v>
      </c>
    </row>
    <row r="464" spans="8:12" x14ac:dyDescent="0.2">
      <c r="H464" s="21"/>
      <c r="I464" s="36"/>
      <c r="J464" s="36"/>
      <c r="K464" s="37">
        <v>37742</v>
      </c>
      <c r="L464" s="38">
        <v>-9006.2911999999997</v>
      </c>
    </row>
    <row r="465" spans="8:12" x14ac:dyDescent="0.2">
      <c r="H465" s="21"/>
      <c r="I465" s="36"/>
      <c r="J465" s="36"/>
      <c r="K465" s="37">
        <v>37773</v>
      </c>
      <c r="L465" s="38">
        <v>-8688.1442999999999</v>
      </c>
    </row>
    <row r="466" spans="8:12" x14ac:dyDescent="0.2">
      <c r="H466" s="21"/>
      <c r="I466" s="36"/>
      <c r="J466" s="36"/>
      <c r="K466" s="37">
        <v>37803</v>
      </c>
      <c r="L466" s="38">
        <v>-8948.1687999999995</v>
      </c>
    </row>
    <row r="467" spans="8:12" x14ac:dyDescent="0.2">
      <c r="H467" s="21"/>
      <c r="I467" s="36"/>
      <c r="J467" s="36"/>
      <c r="K467" s="37">
        <v>37834</v>
      </c>
      <c r="L467" s="38">
        <v>-8915.0408000000007</v>
      </c>
    </row>
    <row r="468" spans="8:12" x14ac:dyDescent="0.2">
      <c r="H468" s="21"/>
      <c r="I468" s="36"/>
      <c r="J468" s="36"/>
      <c r="K468" s="37">
        <v>37865</v>
      </c>
      <c r="L468" s="38">
        <v>-8594.1455000000005</v>
      </c>
    </row>
    <row r="469" spans="8:12" x14ac:dyDescent="0.2">
      <c r="H469" s="21"/>
      <c r="I469" s="36"/>
      <c r="J469" s="36"/>
      <c r="K469" s="37">
        <v>37895</v>
      </c>
      <c r="L469" s="38">
        <v>-8846.4220000000005</v>
      </c>
    </row>
    <row r="470" spans="8:12" x14ac:dyDescent="0.2">
      <c r="H470" s="21"/>
      <c r="I470" s="36"/>
      <c r="J470" s="36"/>
      <c r="K470" s="37">
        <v>37926</v>
      </c>
      <c r="L470" s="38">
        <v>-7815.6027999999997</v>
      </c>
    </row>
    <row r="471" spans="8:12" x14ac:dyDescent="0.2">
      <c r="H471" s="21"/>
      <c r="I471" s="36"/>
      <c r="J471" s="36"/>
      <c r="K471" s="37">
        <v>38078</v>
      </c>
      <c r="L471" s="38">
        <v>-8343.3592000000008</v>
      </c>
    </row>
    <row r="472" spans="8:12" x14ac:dyDescent="0.2">
      <c r="H472" s="21"/>
      <c r="I472" s="36"/>
      <c r="J472" s="36"/>
      <c r="K472" s="37">
        <v>38108</v>
      </c>
      <c r="L472" s="38">
        <v>-8583.3107999999993</v>
      </c>
    </row>
    <row r="473" spans="8:12" x14ac:dyDescent="0.2">
      <c r="H473" s="21"/>
      <c r="I473" s="36"/>
      <c r="J473" s="36"/>
      <c r="K473" s="37">
        <v>38139</v>
      </c>
      <c r="L473" s="38">
        <v>-8267.4405999999999</v>
      </c>
    </row>
    <row r="474" spans="8:12" x14ac:dyDescent="0.2">
      <c r="H474" s="21"/>
      <c r="I474" s="36"/>
      <c r="J474" s="36"/>
      <c r="K474" s="37">
        <v>38169</v>
      </c>
      <c r="L474" s="38">
        <v>-8503.9771000000001</v>
      </c>
    </row>
    <row r="475" spans="8:12" x14ac:dyDescent="0.2">
      <c r="H475" s="21"/>
      <c r="I475" s="36"/>
      <c r="J475" s="36"/>
      <c r="K475" s="37">
        <v>38200</v>
      </c>
      <c r="L475" s="38">
        <v>-8463.7052999999996</v>
      </c>
    </row>
    <row r="476" spans="8:12" x14ac:dyDescent="0.2">
      <c r="H476" s="21"/>
      <c r="I476" s="36"/>
      <c r="J476" s="36"/>
      <c r="K476" s="37">
        <v>38231</v>
      </c>
      <c r="L476" s="38">
        <v>-8150.9997000000003</v>
      </c>
    </row>
    <row r="477" spans="8:12" x14ac:dyDescent="0.2">
      <c r="H477" s="21"/>
      <c r="I477" s="36"/>
      <c r="J477" s="36"/>
      <c r="K477" s="37">
        <v>38261</v>
      </c>
      <c r="L477" s="38">
        <v>-8383.0805999999993</v>
      </c>
    </row>
    <row r="478" spans="8:12" x14ac:dyDescent="0.2">
      <c r="H478" s="21"/>
      <c r="I478" s="36"/>
      <c r="J478" s="33" t="s">
        <v>117</v>
      </c>
      <c r="K478" s="39"/>
      <c r="L478" s="35">
        <v>-195453.95500000002</v>
      </c>
    </row>
    <row r="479" spans="8:12" x14ac:dyDescent="0.2">
      <c r="H479" s="21"/>
      <c r="I479" s="18" t="s">
        <v>170</v>
      </c>
      <c r="J479" s="19"/>
      <c r="K479" s="19"/>
      <c r="L479" s="24">
        <v>-195453.95500000002</v>
      </c>
    </row>
    <row r="480" spans="8:12" x14ac:dyDescent="0.2">
      <c r="H480" s="21"/>
      <c r="I480" s="33" t="s">
        <v>107</v>
      </c>
      <c r="J480" s="33" t="s">
        <v>112</v>
      </c>
      <c r="K480" s="34">
        <v>37288</v>
      </c>
      <c r="L480" s="35">
        <v>100442.39229999999</v>
      </c>
    </row>
    <row r="481" spans="8:12" x14ac:dyDescent="0.2">
      <c r="H481" s="21"/>
      <c r="I481" s="36"/>
      <c r="J481" s="36"/>
      <c r="K481" s="37">
        <v>37316</v>
      </c>
      <c r="L481" s="38">
        <v>111053.7669</v>
      </c>
    </row>
    <row r="482" spans="8:12" x14ac:dyDescent="0.2">
      <c r="H482" s="21"/>
      <c r="I482" s="36"/>
      <c r="J482" s="36"/>
      <c r="K482" s="37">
        <v>37347</v>
      </c>
      <c r="L482" s="38">
        <v>106634.95170000001</v>
      </c>
    </row>
    <row r="483" spans="8:12" x14ac:dyDescent="0.2">
      <c r="H483" s="21"/>
      <c r="I483" s="36"/>
      <c r="J483" s="36"/>
      <c r="K483" s="37">
        <v>37377</v>
      </c>
      <c r="L483" s="38">
        <v>107209.4108</v>
      </c>
    </row>
    <row r="484" spans="8:12" x14ac:dyDescent="0.2">
      <c r="H484" s="21"/>
      <c r="I484" s="36"/>
      <c r="J484" s="36"/>
      <c r="K484" s="37">
        <v>37408</v>
      </c>
      <c r="L484" s="38">
        <v>101347.46530000001</v>
      </c>
    </row>
    <row r="485" spans="8:12" x14ac:dyDescent="0.2">
      <c r="H485" s="21"/>
      <c r="I485" s="36"/>
      <c r="J485" s="36"/>
      <c r="K485" s="37">
        <v>37438</v>
      </c>
      <c r="L485" s="38">
        <v>101939.94160000001</v>
      </c>
    </row>
    <row r="486" spans="8:12" x14ac:dyDescent="0.2">
      <c r="H486" s="21"/>
      <c r="I486" s="36"/>
      <c r="J486" s="36"/>
      <c r="K486" s="37">
        <v>37469</v>
      </c>
      <c r="L486" s="38">
        <v>99989.894400000005</v>
      </c>
    </row>
    <row r="487" spans="8:12" x14ac:dyDescent="0.2">
      <c r="H487" s="21"/>
      <c r="I487" s="36"/>
      <c r="J487" s="36"/>
      <c r="K487" s="37">
        <v>37500</v>
      </c>
      <c r="L487" s="38">
        <v>96469.593900000007</v>
      </c>
    </row>
    <row r="488" spans="8:12" x14ac:dyDescent="0.2">
      <c r="H488" s="21"/>
      <c r="I488" s="36"/>
      <c r="J488" s="36"/>
      <c r="K488" s="37">
        <v>37530</v>
      </c>
      <c r="L488" s="38">
        <v>98610.598000000013</v>
      </c>
    </row>
    <row r="489" spans="8:12" x14ac:dyDescent="0.2">
      <c r="H489" s="21"/>
      <c r="I489" s="21"/>
      <c r="J489" s="18" t="s">
        <v>117</v>
      </c>
      <c r="K489" s="19"/>
      <c r="L489" s="24">
        <v>923698.01489999995</v>
      </c>
    </row>
    <row r="490" spans="8:12" x14ac:dyDescent="0.2">
      <c r="H490" s="21"/>
      <c r="I490" s="18" t="s">
        <v>171</v>
      </c>
      <c r="J490" s="19"/>
      <c r="K490" s="19"/>
      <c r="L490" s="24">
        <v>923698.01489999995</v>
      </c>
    </row>
    <row r="491" spans="8:12" x14ac:dyDescent="0.2">
      <c r="H491" s="21"/>
      <c r="I491" s="33" t="s">
        <v>109</v>
      </c>
      <c r="J491" s="33" t="s">
        <v>112</v>
      </c>
      <c r="K491" s="34">
        <v>37288</v>
      </c>
      <c r="L491" s="35">
        <v>99428.087700000004</v>
      </c>
    </row>
    <row r="492" spans="8:12" x14ac:dyDescent="0.2">
      <c r="H492" s="21"/>
      <c r="I492" s="36"/>
      <c r="J492" s="36"/>
      <c r="K492" s="37">
        <v>37316</v>
      </c>
      <c r="L492" s="38">
        <v>109932.30470000001</v>
      </c>
    </row>
    <row r="493" spans="8:12" x14ac:dyDescent="0.2">
      <c r="H493" s="21"/>
      <c r="I493" s="36"/>
      <c r="J493" s="36"/>
      <c r="K493" s="37">
        <v>37347</v>
      </c>
      <c r="L493" s="38">
        <v>105551.3202</v>
      </c>
    </row>
    <row r="494" spans="8:12" x14ac:dyDescent="0.2">
      <c r="H494" s="21"/>
      <c r="I494" s="36"/>
      <c r="J494" s="36"/>
      <c r="K494" s="37">
        <v>37377</v>
      </c>
      <c r="L494" s="38">
        <v>106091.34090000001</v>
      </c>
    </row>
    <row r="495" spans="8:12" x14ac:dyDescent="0.2">
      <c r="H495" s="21"/>
      <c r="I495" s="36"/>
      <c r="J495" s="36"/>
      <c r="K495" s="37">
        <v>37408</v>
      </c>
      <c r="L495" s="38">
        <v>100267.2203</v>
      </c>
    </row>
    <row r="496" spans="8:12" x14ac:dyDescent="0.2">
      <c r="H496" s="21"/>
      <c r="I496" s="36"/>
      <c r="J496" s="36"/>
      <c r="K496" s="37">
        <v>37438</v>
      </c>
      <c r="L496" s="38">
        <v>100825.5289</v>
      </c>
    </row>
    <row r="497" spans="8:12" x14ac:dyDescent="0.2">
      <c r="H497" s="21"/>
      <c r="I497" s="36"/>
      <c r="J497" s="36"/>
      <c r="K497" s="37">
        <v>37469</v>
      </c>
      <c r="L497" s="38">
        <v>98877.510500000004</v>
      </c>
    </row>
    <row r="498" spans="8:12" x14ac:dyDescent="0.2">
      <c r="H498" s="21"/>
      <c r="I498" s="36"/>
      <c r="J498" s="36"/>
      <c r="K498" s="37">
        <v>37500</v>
      </c>
      <c r="L498" s="38">
        <v>95395.136499999993</v>
      </c>
    </row>
    <row r="499" spans="8:12" x14ac:dyDescent="0.2">
      <c r="H499" s="21"/>
      <c r="I499" s="36"/>
      <c r="J499" s="36"/>
      <c r="K499" s="37">
        <v>37530</v>
      </c>
      <c r="L499" s="38">
        <v>97502.506400000013</v>
      </c>
    </row>
    <row r="500" spans="8:12" x14ac:dyDescent="0.2">
      <c r="H500" s="21"/>
      <c r="I500" s="21"/>
      <c r="J500" s="18" t="s">
        <v>117</v>
      </c>
      <c r="K500" s="19"/>
      <c r="L500" s="24">
        <v>913870.95610000007</v>
      </c>
    </row>
    <row r="501" spans="8:12" x14ac:dyDescent="0.2">
      <c r="H501" s="21"/>
      <c r="I501" s="18" t="s">
        <v>172</v>
      </c>
      <c r="J501" s="19"/>
      <c r="K501" s="19"/>
      <c r="L501" s="24">
        <v>913870.95610000007</v>
      </c>
    </row>
    <row r="502" spans="8:12" x14ac:dyDescent="0.2">
      <c r="H502" s="18" t="s">
        <v>115</v>
      </c>
      <c r="I502" s="19"/>
      <c r="J502" s="19"/>
      <c r="K502" s="19"/>
      <c r="L502" s="24">
        <v>567793.55379999918</v>
      </c>
    </row>
    <row r="503" spans="8:12" x14ac:dyDescent="0.2">
      <c r="H503" s="18">
        <v>96023402</v>
      </c>
      <c r="I503" s="18" t="s">
        <v>13</v>
      </c>
      <c r="J503" s="18" t="s">
        <v>16</v>
      </c>
      <c r="K503" s="28">
        <v>37377</v>
      </c>
      <c r="L503" s="24">
        <v>133716.39689999999</v>
      </c>
    </row>
    <row r="504" spans="8:12" x14ac:dyDescent="0.2">
      <c r="H504" s="21"/>
      <c r="I504" s="21"/>
      <c r="J504" s="21"/>
      <c r="K504" s="29">
        <v>37408</v>
      </c>
      <c r="L504" s="25">
        <v>130155.1925</v>
      </c>
    </row>
    <row r="505" spans="8:12" x14ac:dyDescent="0.2">
      <c r="H505" s="21"/>
      <c r="I505" s="21"/>
      <c r="J505" s="21"/>
      <c r="K505" s="29">
        <v>37438</v>
      </c>
      <c r="L505" s="25">
        <v>149689.5074</v>
      </c>
    </row>
    <row r="506" spans="8:12" x14ac:dyDescent="0.2">
      <c r="H506" s="21"/>
      <c r="I506" s="21"/>
      <c r="J506" s="21"/>
      <c r="K506" s="29">
        <v>37469</v>
      </c>
      <c r="L506" s="25">
        <v>162004.2708</v>
      </c>
    </row>
    <row r="507" spans="8:12" x14ac:dyDescent="0.2">
      <c r="H507" s="21"/>
      <c r="I507" s="21"/>
      <c r="J507" s="21"/>
      <c r="K507" s="29">
        <v>37500</v>
      </c>
      <c r="L507" s="25">
        <v>154237.40119999999</v>
      </c>
    </row>
    <row r="508" spans="8:12" x14ac:dyDescent="0.2">
      <c r="H508" s="21"/>
      <c r="I508" s="21"/>
      <c r="J508" s="21"/>
      <c r="K508" s="29">
        <v>37530</v>
      </c>
      <c r="L508" s="25">
        <v>173037.53270000001</v>
      </c>
    </row>
    <row r="509" spans="8:12" x14ac:dyDescent="0.2">
      <c r="H509" s="21"/>
      <c r="I509" s="21"/>
      <c r="J509" s="21"/>
      <c r="K509" s="29">
        <v>37561</v>
      </c>
      <c r="L509" s="25">
        <v>211162.1894</v>
      </c>
    </row>
    <row r="510" spans="8:12" x14ac:dyDescent="0.2">
      <c r="H510" s="21"/>
      <c r="I510" s="21"/>
      <c r="J510" s="21"/>
      <c r="K510" s="29">
        <v>37712</v>
      </c>
      <c r="L510" s="25">
        <v>122947.7767</v>
      </c>
    </row>
    <row r="511" spans="8:12" x14ac:dyDescent="0.2">
      <c r="H511" s="21"/>
      <c r="I511" s="21"/>
      <c r="J511" s="21"/>
      <c r="K511" s="29">
        <v>37742</v>
      </c>
      <c r="L511" s="25">
        <v>139603.13320000001</v>
      </c>
    </row>
    <row r="512" spans="8:12" x14ac:dyDescent="0.2">
      <c r="H512" s="21"/>
      <c r="I512" s="21"/>
      <c r="J512" s="21"/>
      <c r="K512" s="29">
        <v>37773</v>
      </c>
      <c r="L512" s="25">
        <v>134707.5993</v>
      </c>
    </row>
    <row r="513" spans="8:12" x14ac:dyDescent="0.2">
      <c r="H513" s="21"/>
      <c r="I513" s="21"/>
      <c r="J513" s="21"/>
      <c r="K513" s="29">
        <v>37803</v>
      </c>
      <c r="L513" s="25">
        <v>153857.49609999999</v>
      </c>
    </row>
    <row r="514" spans="8:12" x14ac:dyDescent="0.2">
      <c r="H514" s="21"/>
      <c r="I514" s="21"/>
      <c r="J514" s="21"/>
      <c r="K514" s="29">
        <v>37834</v>
      </c>
      <c r="L514" s="25">
        <v>166406.2438</v>
      </c>
    </row>
    <row r="515" spans="8:12" x14ac:dyDescent="0.2">
      <c r="H515" s="21"/>
      <c r="I515" s="21"/>
      <c r="J515" s="21"/>
      <c r="K515" s="29">
        <v>37865</v>
      </c>
      <c r="L515" s="25">
        <v>157566.93580000001</v>
      </c>
    </row>
    <row r="516" spans="8:12" x14ac:dyDescent="0.2">
      <c r="H516" s="21"/>
      <c r="I516" s="21"/>
      <c r="J516" s="21"/>
      <c r="K516" s="29">
        <v>37895</v>
      </c>
      <c r="L516" s="25">
        <v>177888.93460000001</v>
      </c>
    </row>
    <row r="517" spans="8:12" x14ac:dyDescent="0.2">
      <c r="H517" s="21"/>
      <c r="I517" s="21"/>
      <c r="J517" s="21"/>
      <c r="K517" s="29">
        <v>37926</v>
      </c>
      <c r="L517" s="25">
        <v>216422.48980000001</v>
      </c>
    </row>
    <row r="518" spans="8:12" x14ac:dyDescent="0.2">
      <c r="H518" s="21"/>
      <c r="I518" s="21"/>
      <c r="J518" s="21"/>
      <c r="K518" s="29">
        <v>38078</v>
      </c>
      <c r="L518" s="25">
        <v>118025.4252</v>
      </c>
    </row>
    <row r="519" spans="8:12" x14ac:dyDescent="0.2">
      <c r="H519" s="21"/>
      <c r="I519" s="21"/>
      <c r="J519" s="21"/>
      <c r="K519" s="29">
        <v>38108</v>
      </c>
      <c r="L519" s="25">
        <v>134951.21090000001</v>
      </c>
    </row>
    <row r="520" spans="8:12" x14ac:dyDescent="0.2">
      <c r="H520" s="21"/>
      <c r="I520" s="21"/>
      <c r="J520" s="21"/>
      <c r="K520" s="29">
        <v>38139</v>
      </c>
      <c r="L520" s="25">
        <v>129911.26119999999</v>
      </c>
    </row>
    <row r="521" spans="8:12" x14ac:dyDescent="0.2">
      <c r="H521" s="21"/>
      <c r="I521" s="21"/>
      <c r="J521" s="21"/>
      <c r="K521" s="29">
        <v>38169</v>
      </c>
      <c r="L521" s="25">
        <v>149195.75870000001</v>
      </c>
    </row>
    <row r="522" spans="8:12" x14ac:dyDescent="0.2">
      <c r="H522" s="21"/>
      <c r="I522" s="21"/>
      <c r="J522" s="21"/>
      <c r="K522" s="29">
        <v>38200</v>
      </c>
      <c r="L522" s="25">
        <v>162250.5656</v>
      </c>
    </row>
    <row r="523" spans="8:12" x14ac:dyDescent="0.2">
      <c r="H523" s="21"/>
      <c r="I523" s="21"/>
      <c r="J523" s="21"/>
      <c r="K523" s="29">
        <v>38231</v>
      </c>
      <c r="L523" s="25">
        <v>153083.416</v>
      </c>
    </row>
    <row r="524" spans="8:12" x14ac:dyDescent="0.2">
      <c r="H524" s="21"/>
      <c r="I524" s="21"/>
      <c r="J524" s="21"/>
      <c r="K524" s="29">
        <v>38261</v>
      </c>
      <c r="L524" s="25">
        <v>171729.97140000001</v>
      </c>
    </row>
    <row r="525" spans="8:12" x14ac:dyDescent="0.2">
      <c r="H525" s="21"/>
      <c r="I525" s="21"/>
      <c r="J525" s="18" t="s">
        <v>204</v>
      </c>
      <c r="K525" s="19"/>
      <c r="L525" s="24">
        <v>3402550.7092000004</v>
      </c>
    </row>
    <row r="526" spans="8:12" x14ac:dyDescent="0.2">
      <c r="H526" s="21"/>
      <c r="I526" s="18" t="s">
        <v>173</v>
      </c>
      <c r="J526" s="19"/>
      <c r="K526" s="19"/>
      <c r="L526" s="24">
        <v>3402550.7092000004</v>
      </c>
    </row>
    <row r="527" spans="8:12" x14ac:dyDescent="0.2">
      <c r="H527" s="21"/>
      <c r="I527" s="18" t="s">
        <v>17</v>
      </c>
      <c r="J527" s="18" t="s">
        <v>16</v>
      </c>
      <c r="K527" s="28">
        <v>37347</v>
      </c>
      <c r="L527" s="24">
        <v>76531.171900000001</v>
      </c>
    </row>
    <row r="528" spans="8:12" x14ac:dyDescent="0.2">
      <c r="H528" s="21"/>
      <c r="I528" s="21"/>
      <c r="J528" s="21"/>
      <c r="K528" s="29">
        <v>37377</v>
      </c>
      <c r="L528" s="25">
        <v>91499.232199999999</v>
      </c>
    </row>
    <row r="529" spans="8:12" x14ac:dyDescent="0.2">
      <c r="H529" s="21"/>
      <c r="I529" s="21"/>
      <c r="J529" s="21"/>
      <c r="K529" s="29">
        <v>37408</v>
      </c>
      <c r="L529" s="25">
        <v>89228.627999999997</v>
      </c>
    </row>
    <row r="530" spans="8:12" x14ac:dyDescent="0.2">
      <c r="H530" s="21"/>
      <c r="I530" s="21"/>
      <c r="J530" s="21"/>
      <c r="K530" s="29">
        <v>37438</v>
      </c>
      <c r="L530" s="25">
        <v>105267.0338</v>
      </c>
    </row>
    <row r="531" spans="8:12" x14ac:dyDescent="0.2">
      <c r="H531" s="21"/>
      <c r="I531" s="21"/>
      <c r="J531" s="21"/>
      <c r="K531" s="29">
        <v>37469</v>
      </c>
      <c r="L531" s="25">
        <v>115865.14479999999</v>
      </c>
    </row>
    <row r="532" spans="8:12" x14ac:dyDescent="0.2">
      <c r="H532" s="21"/>
      <c r="I532" s="21"/>
      <c r="J532" s="21"/>
      <c r="K532" s="29">
        <v>37500</v>
      </c>
      <c r="L532" s="25">
        <v>109991.9231</v>
      </c>
    </row>
    <row r="533" spans="8:12" x14ac:dyDescent="0.2">
      <c r="H533" s="21"/>
      <c r="I533" s="21"/>
      <c r="J533" s="21"/>
      <c r="K533" s="29">
        <v>37530</v>
      </c>
      <c r="L533" s="25">
        <v>125412.3931</v>
      </c>
    </row>
    <row r="534" spans="8:12" x14ac:dyDescent="0.2">
      <c r="H534" s="21"/>
      <c r="I534" s="21"/>
      <c r="J534" s="21"/>
      <c r="K534" s="29">
        <v>37561</v>
      </c>
      <c r="L534" s="25">
        <v>141184.68580000001</v>
      </c>
    </row>
    <row r="535" spans="8:12" x14ac:dyDescent="0.2">
      <c r="H535" s="21"/>
      <c r="I535" s="21"/>
      <c r="J535" s="21"/>
      <c r="K535" s="29">
        <v>37712</v>
      </c>
      <c r="L535" s="25">
        <v>74823.670299999998</v>
      </c>
    </row>
    <row r="536" spans="8:12" x14ac:dyDescent="0.2">
      <c r="H536" s="21"/>
      <c r="I536" s="21"/>
      <c r="J536" s="21"/>
      <c r="K536" s="29">
        <v>37742</v>
      </c>
      <c r="L536" s="25">
        <v>88176.76</v>
      </c>
    </row>
    <row r="537" spans="8:12" x14ac:dyDescent="0.2">
      <c r="H537" s="21"/>
      <c r="I537" s="21"/>
      <c r="J537" s="21"/>
      <c r="K537" s="29">
        <v>37773</v>
      </c>
      <c r="L537" s="25">
        <v>85093.429699999993</v>
      </c>
    </row>
    <row r="538" spans="8:12" x14ac:dyDescent="0.2">
      <c r="H538" s="21"/>
      <c r="I538" s="21"/>
      <c r="J538" s="21"/>
      <c r="K538" s="29">
        <v>37803</v>
      </c>
      <c r="L538" s="25">
        <v>100601.77680000001</v>
      </c>
    </row>
    <row r="539" spans="8:12" x14ac:dyDescent="0.2">
      <c r="H539" s="21"/>
      <c r="I539" s="21"/>
      <c r="J539" s="21"/>
      <c r="K539" s="29">
        <v>37834</v>
      </c>
      <c r="L539" s="25">
        <v>111475.9497</v>
      </c>
    </row>
    <row r="540" spans="8:12" x14ac:dyDescent="0.2">
      <c r="H540" s="21"/>
      <c r="I540" s="21"/>
      <c r="J540" s="21"/>
      <c r="K540" s="29">
        <v>37865</v>
      </c>
      <c r="L540" s="25">
        <v>105022.0624</v>
      </c>
    </row>
    <row r="541" spans="8:12" x14ac:dyDescent="0.2">
      <c r="H541" s="21"/>
      <c r="I541" s="21"/>
      <c r="J541" s="21"/>
      <c r="K541" s="29">
        <v>37895</v>
      </c>
      <c r="L541" s="25">
        <v>121562.81389999999</v>
      </c>
    </row>
    <row r="542" spans="8:12" x14ac:dyDescent="0.2">
      <c r="H542" s="21"/>
      <c r="I542" s="21"/>
      <c r="J542" s="21"/>
      <c r="K542" s="29">
        <v>37926</v>
      </c>
      <c r="L542" s="25">
        <v>151455.87179999999</v>
      </c>
    </row>
    <row r="543" spans="8:12" x14ac:dyDescent="0.2">
      <c r="H543" s="21"/>
      <c r="I543" s="21"/>
      <c r="J543" s="21"/>
      <c r="K543" s="29">
        <v>38078</v>
      </c>
      <c r="L543" s="25">
        <v>72022.213099999994</v>
      </c>
    </row>
    <row r="544" spans="8:12" x14ac:dyDescent="0.2">
      <c r="H544" s="21"/>
      <c r="I544" s="21"/>
      <c r="J544" s="21"/>
      <c r="K544" s="29">
        <v>38108</v>
      </c>
      <c r="L544" s="25">
        <v>85695.791400000002</v>
      </c>
    </row>
    <row r="545" spans="8:12" x14ac:dyDescent="0.2">
      <c r="H545" s="21"/>
      <c r="I545" s="21"/>
      <c r="J545" s="21"/>
      <c r="K545" s="29">
        <v>38139</v>
      </c>
      <c r="L545" s="25">
        <v>82480.092300000004</v>
      </c>
    </row>
    <row r="546" spans="8:12" x14ac:dyDescent="0.2">
      <c r="H546" s="21"/>
      <c r="I546" s="21"/>
      <c r="J546" s="21"/>
      <c r="K546" s="29">
        <v>38169</v>
      </c>
      <c r="L546" s="25">
        <v>98187.578699999998</v>
      </c>
    </row>
    <row r="547" spans="8:12" x14ac:dyDescent="0.2">
      <c r="H547" s="21"/>
      <c r="I547" s="21"/>
      <c r="J547" s="21"/>
      <c r="K547" s="29">
        <v>38200</v>
      </c>
      <c r="L547" s="25">
        <v>109520.58590000001</v>
      </c>
    </row>
    <row r="548" spans="8:12" x14ac:dyDescent="0.2">
      <c r="H548" s="21"/>
      <c r="I548" s="21"/>
      <c r="J548" s="21"/>
      <c r="K548" s="29">
        <v>38231</v>
      </c>
      <c r="L548" s="25">
        <v>102755.8952</v>
      </c>
    </row>
    <row r="549" spans="8:12" x14ac:dyDescent="0.2">
      <c r="H549" s="21"/>
      <c r="I549" s="21"/>
      <c r="J549" s="21"/>
      <c r="K549" s="29">
        <v>38261</v>
      </c>
      <c r="L549" s="25">
        <v>117932.39659999999</v>
      </c>
    </row>
    <row r="550" spans="8:12" x14ac:dyDescent="0.2">
      <c r="H550" s="21"/>
      <c r="I550" s="21"/>
      <c r="J550" s="18" t="s">
        <v>204</v>
      </c>
      <c r="K550" s="19"/>
      <c r="L550" s="24">
        <v>2361787.1005000002</v>
      </c>
    </row>
    <row r="551" spans="8:12" x14ac:dyDescent="0.2">
      <c r="H551" s="21"/>
      <c r="I551" s="18" t="s">
        <v>174</v>
      </c>
      <c r="J551" s="19"/>
      <c r="K551" s="19"/>
      <c r="L551" s="24">
        <v>2361787.1005000002</v>
      </c>
    </row>
    <row r="552" spans="8:12" x14ac:dyDescent="0.2">
      <c r="H552" s="21"/>
      <c r="I552" s="18" t="s">
        <v>18</v>
      </c>
      <c r="J552" s="18" t="s">
        <v>16</v>
      </c>
      <c r="K552" s="28">
        <v>37347</v>
      </c>
      <c r="L552" s="24">
        <v>49467.427100000001</v>
      </c>
    </row>
    <row r="553" spans="8:12" x14ac:dyDescent="0.2">
      <c r="H553" s="21"/>
      <c r="I553" s="21"/>
      <c r="J553" s="21"/>
      <c r="K553" s="29">
        <v>37377</v>
      </c>
      <c r="L553" s="25">
        <v>57307.027199999997</v>
      </c>
    </row>
    <row r="554" spans="8:12" x14ac:dyDescent="0.2">
      <c r="H554" s="21"/>
      <c r="I554" s="21"/>
      <c r="J554" s="21"/>
      <c r="K554" s="29">
        <v>37408</v>
      </c>
      <c r="L554" s="25">
        <v>55780.796799999996</v>
      </c>
    </row>
    <row r="555" spans="8:12" x14ac:dyDescent="0.2">
      <c r="H555" s="21"/>
      <c r="I555" s="21"/>
      <c r="J555" s="21"/>
      <c r="K555" s="29">
        <v>37438</v>
      </c>
      <c r="L555" s="25">
        <v>64152.646000000001</v>
      </c>
    </row>
    <row r="556" spans="8:12" x14ac:dyDescent="0.2">
      <c r="H556" s="21"/>
      <c r="I556" s="21"/>
      <c r="J556" s="21"/>
      <c r="K556" s="29">
        <v>37469</v>
      </c>
      <c r="L556" s="25">
        <v>69430.401800000007</v>
      </c>
    </row>
    <row r="557" spans="8:12" x14ac:dyDescent="0.2">
      <c r="H557" s="21"/>
      <c r="I557" s="21"/>
      <c r="J557" s="21"/>
      <c r="K557" s="29">
        <v>37500</v>
      </c>
      <c r="L557" s="25">
        <v>66101.743400000007</v>
      </c>
    </row>
    <row r="558" spans="8:12" x14ac:dyDescent="0.2">
      <c r="H558" s="21"/>
      <c r="I558" s="21"/>
      <c r="J558" s="21"/>
      <c r="K558" s="29">
        <v>37530</v>
      </c>
      <c r="L558" s="25">
        <v>74158.942599999995</v>
      </c>
    </row>
    <row r="559" spans="8:12" x14ac:dyDescent="0.2">
      <c r="H559" s="21"/>
      <c r="I559" s="21"/>
      <c r="J559" s="21"/>
      <c r="K559" s="29">
        <v>37561</v>
      </c>
      <c r="L559" s="25">
        <v>90498.081200000001</v>
      </c>
    </row>
    <row r="560" spans="8:12" x14ac:dyDescent="0.2">
      <c r="H560" s="21"/>
      <c r="I560" s="21"/>
      <c r="J560" s="21"/>
      <c r="K560" s="29">
        <v>37712</v>
      </c>
      <c r="L560" s="25">
        <v>52691.904300000002</v>
      </c>
    </row>
    <row r="561" spans="8:12" x14ac:dyDescent="0.2">
      <c r="H561" s="21"/>
      <c r="I561" s="21"/>
      <c r="J561" s="21"/>
      <c r="K561" s="29">
        <v>37742</v>
      </c>
      <c r="L561" s="25">
        <v>59829.914199999999</v>
      </c>
    </row>
    <row r="562" spans="8:12" x14ac:dyDescent="0.2">
      <c r="H562" s="21"/>
      <c r="I562" s="21"/>
      <c r="J562" s="21"/>
      <c r="K562" s="29">
        <v>37773</v>
      </c>
      <c r="L562" s="25">
        <v>57731.828300000001</v>
      </c>
    </row>
    <row r="563" spans="8:12" x14ac:dyDescent="0.2">
      <c r="H563" s="21"/>
      <c r="I563" s="21"/>
      <c r="J563" s="21"/>
      <c r="K563" s="29">
        <v>37803</v>
      </c>
      <c r="L563" s="25">
        <v>65938.926900000006</v>
      </c>
    </row>
    <row r="564" spans="8:12" x14ac:dyDescent="0.2">
      <c r="H564" s="21"/>
      <c r="I564" s="21"/>
      <c r="J564" s="21"/>
      <c r="K564" s="29">
        <v>37834</v>
      </c>
      <c r="L564" s="25">
        <v>71316.961599999995</v>
      </c>
    </row>
    <row r="565" spans="8:12" x14ac:dyDescent="0.2">
      <c r="H565" s="21"/>
      <c r="I565" s="21"/>
      <c r="J565" s="21"/>
      <c r="K565" s="29">
        <v>37865</v>
      </c>
      <c r="L565" s="25">
        <v>67528.686799999996</v>
      </c>
    </row>
    <row r="566" spans="8:12" x14ac:dyDescent="0.2">
      <c r="H566" s="21"/>
      <c r="I566" s="21"/>
      <c r="J566" s="21"/>
      <c r="K566" s="29">
        <v>37895</v>
      </c>
      <c r="L566" s="25">
        <v>76238.114799999996</v>
      </c>
    </row>
    <row r="567" spans="8:12" x14ac:dyDescent="0.2">
      <c r="H567" s="21"/>
      <c r="I567" s="21"/>
      <c r="J567" s="21"/>
      <c r="K567" s="29">
        <v>37926</v>
      </c>
      <c r="L567" s="25">
        <v>92752.495599999995</v>
      </c>
    </row>
    <row r="568" spans="8:12" x14ac:dyDescent="0.2">
      <c r="H568" s="21"/>
      <c r="I568" s="21"/>
      <c r="J568" s="21"/>
      <c r="K568" s="29">
        <v>38078</v>
      </c>
      <c r="L568" s="25">
        <v>50582.325100000002</v>
      </c>
    </row>
    <row r="569" spans="8:12" x14ac:dyDescent="0.2">
      <c r="H569" s="21"/>
      <c r="I569" s="21"/>
      <c r="J569" s="21"/>
      <c r="K569" s="29">
        <v>38108</v>
      </c>
      <c r="L569" s="25">
        <v>57836.2333</v>
      </c>
    </row>
    <row r="570" spans="8:12" x14ac:dyDescent="0.2">
      <c r="H570" s="21"/>
      <c r="I570" s="21"/>
      <c r="J570" s="21"/>
      <c r="K570" s="29">
        <v>38139</v>
      </c>
      <c r="L570" s="25">
        <v>55676.254800000002</v>
      </c>
    </row>
    <row r="571" spans="8:12" x14ac:dyDescent="0.2">
      <c r="H571" s="21"/>
      <c r="I571" s="21"/>
      <c r="J571" s="21"/>
      <c r="K571" s="29">
        <v>38169</v>
      </c>
      <c r="L571" s="25">
        <v>63941.039400000001</v>
      </c>
    </row>
    <row r="572" spans="8:12" x14ac:dyDescent="0.2">
      <c r="H572" s="21"/>
      <c r="I572" s="21"/>
      <c r="J572" s="21"/>
      <c r="K572" s="29">
        <v>38200</v>
      </c>
      <c r="L572" s="25">
        <v>69535.956699999995</v>
      </c>
    </row>
    <row r="573" spans="8:12" x14ac:dyDescent="0.2">
      <c r="H573" s="21"/>
      <c r="I573" s="21"/>
      <c r="J573" s="21"/>
      <c r="K573" s="29">
        <v>38231</v>
      </c>
      <c r="L573" s="25">
        <v>65607.1783</v>
      </c>
    </row>
    <row r="574" spans="8:12" x14ac:dyDescent="0.2">
      <c r="H574" s="21"/>
      <c r="I574" s="21"/>
      <c r="J574" s="21"/>
      <c r="K574" s="29">
        <v>38261</v>
      </c>
      <c r="L574" s="25">
        <v>73598.559200000003</v>
      </c>
    </row>
    <row r="575" spans="8:12" x14ac:dyDescent="0.2">
      <c r="H575" s="21"/>
      <c r="I575" s="21"/>
      <c r="J575" s="18" t="s">
        <v>204</v>
      </c>
      <c r="K575" s="19"/>
      <c r="L575" s="24">
        <v>1507703.4453999999</v>
      </c>
    </row>
    <row r="576" spans="8:12" x14ac:dyDescent="0.2">
      <c r="H576" s="21"/>
      <c r="I576" s="18" t="s">
        <v>175</v>
      </c>
      <c r="J576" s="19"/>
      <c r="K576" s="19"/>
      <c r="L576" s="24">
        <v>1507703.4453999999</v>
      </c>
    </row>
    <row r="577" spans="8:12" x14ac:dyDescent="0.2">
      <c r="H577" s="21"/>
      <c r="I577" s="33" t="s">
        <v>99</v>
      </c>
      <c r="J577" s="33" t="s">
        <v>112</v>
      </c>
      <c r="K577" s="34">
        <v>37347</v>
      </c>
      <c r="L577" s="35">
        <v>-83062.078899999993</v>
      </c>
    </row>
    <row r="578" spans="8:12" x14ac:dyDescent="0.2">
      <c r="H578" s="21"/>
      <c r="I578" s="36"/>
      <c r="J578" s="36"/>
      <c r="K578" s="37">
        <v>37377</v>
      </c>
      <c r="L578" s="38">
        <v>-190457.42670000001</v>
      </c>
    </row>
    <row r="579" spans="8:12" x14ac:dyDescent="0.2">
      <c r="H579" s="21"/>
      <c r="I579" s="36"/>
      <c r="J579" s="36"/>
      <c r="K579" s="37">
        <v>37408</v>
      </c>
      <c r="L579" s="38">
        <v>-184014.14259999999</v>
      </c>
    </row>
    <row r="580" spans="8:12" x14ac:dyDescent="0.2">
      <c r="H580" s="21"/>
      <c r="I580" s="36"/>
      <c r="J580" s="36"/>
      <c r="K580" s="37">
        <v>37438</v>
      </c>
      <c r="L580" s="38">
        <v>-189834.44020000001</v>
      </c>
    </row>
    <row r="581" spans="8:12" x14ac:dyDescent="0.2">
      <c r="H581" s="21"/>
      <c r="I581" s="36"/>
      <c r="J581" s="36"/>
      <c r="K581" s="37">
        <v>37469</v>
      </c>
      <c r="L581" s="38">
        <v>-204064.92319999999</v>
      </c>
    </row>
    <row r="582" spans="8:12" x14ac:dyDescent="0.2">
      <c r="H582" s="21"/>
      <c r="I582" s="36"/>
      <c r="J582" s="36"/>
      <c r="K582" s="37">
        <v>37500</v>
      </c>
      <c r="L582" s="38">
        <v>-197107.34109999999</v>
      </c>
    </row>
    <row r="583" spans="8:12" x14ac:dyDescent="0.2">
      <c r="H583" s="21"/>
      <c r="I583" s="36"/>
      <c r="J583" s="36"/>
      <c r="K583" s="37">
        <v>37530</v>
      </c>
      <c r="L583" s="38">
        <v>-203277.4895</v>
      </c>
    </row>
    <row r="584" spans="8:12" x14ac:dyDescent="0.2">
      <c r="H584" s="21"/>
      <c r="I584" s="36"/>
      <c r="J584" s="36"/>
      <c r="K584" s="37">
        <v>37561</v>
      </c>
      <c r="L584" s="38">
        <v>-63181.5622</v>
      </c>
    </row>
    <row r="585" spans="8:12" x14ac:dyDescent="0.2">
      <c r="H585" s="21"/>
      <c r="I585" s="36"/>
      <c r="J585" s="36"/>
      <c r="K585" s="37">
        <v>37712</v>
      </c>
      <c r="L585" s="38">
        <v>-119478.50750000001</v>
      </c>
    </row>
    <row r="586" spans="8:12" x14ac:dyDescent="0.2">
      <c r="H586" s="21"/>
      <c r="I586" s="36"/>
      <c r="J586" s="36"/>
      <c r="K586" s="37">
        <v>37742</v>
      </c>
      <c r="L586" s="38">
        <v>-199639.4558</v>
      </c>
    </row>
    <row r="587" spans="8:12" x14ac:dyDescent="0.2">
      <c r="H587" s="21"/>
      <c r="I587" s="36"/>
      <c r="J587" s="36"/>
      <c r="K587" s="37">
        <v>37773</v>
      </c>
      <c r="L587" s="38">
        <v>-192587.19940000001</v>
      </c>
    </row>
    <row r="588" spans="8:12" x14ac:dyDescent="0.2">
      <c r="H588" s="21"/>
      <c r="I588" s="36"/>
      <c r="J588" s="36"/>
      <c r="K588" s="37">
        <v>37803</v>
      </c>
      <c r="L588" s="38">
        <v>-198351.0741</v>
      </c>
    </row>
    <row r="589" spans="8:12" x14ac:dyDescent="0.2">
      <c r="H589" s="21"/>
      <c r="I589" s="36"/>
      <c r="J589" s="36"/>
      <c r="K589" s="37">
        <v>37834</v>
      </c>
      <c r="L589" s="38">
        <v>-197616.7378</v>
      </c>
    </row>
    <row r="590" spans="8:12" x14ac:dyDescent="0.2">
      <c r="H590" s="21"/>
      <c r="I590" s="36"/>
      <c r="J590" s="36"/>
      <c r="K590" s="37">
        <v>37865</v>
      </c>
      <c r="L590" s="38">
        <v>-190503.5589</v>
      </c>
    </row>
    <row r="591" spans="8:12" x14ac:dyDescent="0.2">
      <c r="H591" s="21"/>
      <c r="I591" s="36"/>
      <c r="J591" s="36"/>
      <c r="K591" s="37">
        <v>37895</v>
      </c>
      <c r="L591" s="38">
        <v>-196095.68849999999</v>
      </c>
    </row>
    <row r="592" spans="8:12" x14ac:dyDescent="0.2">
      <c r="H592" s="21"/>
      <c r="I592" s="36"/>
      <c r="J592" s="36"/>
      <c r="K592" s="37">
        <v>37926</v>
      </c>
      <c r="L592" s="38">
        <v>-59465.368999999999</v>
      </c>
    </row>
    <row r="593" spans="8:12" x14ac:dyDescent="0.2">
      <c r="H593" s="21"/>
      <c r="I593" s="36"/>
      <c r="J593" s="36"/>
      <c r="K593" s="37">
        <v>38078</v>
      </c>
      <c r="L593" s="38">
        <v>-148416.95790000001</v>
      </c>
    </row>
    <row r="594" spans="8:12" x14ac:dyDescent="0.2">
      <c r="H594" s="21"/>
      <c r="I594" s="36"/>
      <c r="J594" s="36"/>
      <c r="K594" s="37">
        <v>38108</v>
      </c>
      <c r="L594" s="38">
        <v>-190263.38870000001</v>
      </c>
    </row>
    <row r="595" spans="8:12" x14ac:dyDescent="0.2">
      <c r="H595" s="21"/>
      <c r="I595" s="36"/>
      <c r="J595" s="36"/>
      <c r="K595" s="37">
        <v>38139</v>
      </c>
      <c r="L595" s="38">
        <v>-183261.5998</v>
      </c>
    </row>
    <row r="596" spans="8:12" x14ac:dyDescent="0.2">
      <c r="H596" s="21"/>
      <c r="I596" s="36"/>
      <c r="J596" s="36"/>
      <c r="K596" s="37">
        <v>38169</v>
      </c>
      <c r="L596" s="38">
        <v>-188504.8259</v>
      </c>
    </row>
    <row r="597" spans="8:12" x14ac:dyDescent="0.2">
      <c r="H597" s="21"/>
      <c r="I597" s="36"/>
      <c r="J597" s="36"/>
      <c r="K597" s="37">
        <v>38200</v>
      </c>
      <c r="L597" s="38">
        <v>-187612.13370000001</v>
      </c>
    </row>
    <row r="598" spans="8:12" x14ac:dyDescent="0.2">
      <c r="H598" s="21"/>
      <c r="I598" s="36"/>
      <c r="J598" s="36"/>
      <c r="K598" s="37">
        <v>38231</v>
      </c>
      <c r="L598" s="38">
        <v>-180680.49230000001</v>
      </c>
    </row>
    <row r="599" spans="8:12" x14ac:dyDescent="0.2">
      <c r="H599" s="21"/>
      <c r="I599" s="36"/>
      <c r="J599" s="36"/>
      <c r="K599" s="37">
        <v>38261</v>
      </c>
      <c r="L599" s="38">
        <v>-185824.95329999999</v>
      </c>
    </row>
    <row r="600" spans="8:12" x14ac:dyDescent="0.2">
      <c r="H600" s="21"/>
      <c r="I600" s="21"/>
      <c r="J600" s="18" t="s">
        <v>117</v>
      </c>
      <c r="K600" s="19"/>
      <c r="L600" s="24">
        <v>-3933301.3470000001</v>
      </c>
    </row>
    <row r="601" spans="8:12" x14ac:dyDescent="0.2">
      <c r="H601" s="21"/>
      <c r="I601" s="18" t="s">
        <v>176</v>
      </c>
      <c r="J601" s="19"/>
      <c r="K601" s="19"/>
      <c r="L601" s="24">
        <v>-3933301.3470000001</v>
      </c>
    </row>
    <row r="602" spans="8:12" x14ac:dyDescent="0.2">
      <c r="H602" s="21"/>
      <c r="I602" s="33" t="s">
        <v>100</v>
      </c>
      <c r="J602" s="33" t="s">
        <v>112</v>
      </c>
      <c r="K602" s="34">
        <v>37288</v>
      </c>
      <c r="L602" s="35">
        <v>-30666.696599999999</v>
      </c>
    </row>
    <row r="603" spans="8:12" x14ac:dyDescent="0.2">
      <c r="H603" s="21"/>
      <c r="I603" s="36"/>
      <c r="J603" s="36"/>
      <c r="K603" s="37">
        <v>37316</v>
      </c>
      <c r="L603" s="38">
        <v>-24796.845399999998</v>
      </c>
    </row>
    <row r="604" spans="8:12" x14ac:dyDescent="0.2">
      <c r="H604" s="21"/>
      <c r="I604" s="36"/>
      <c r="J604" s="36"/>
      <c r="K604" s="37">
        <v>37591</v>
      </c>
      <c r="L604" s="38">
        <v>-61421.826300000001</v>
      </c>
    </row>
    <row r="605" spans="8:12" x14ac:dyDescent="0.2">
      <c r="H605" s="21"/>
      <c r="I605" s="36"/>
      <c r="J605" s="36"/>
      <c r="K605" s="37">
        <v>37622</v>
      </c>
      <c r="L605" s="38">
        <v>-81166.756500000003</v>
      </c>
    </row>
    <row r="606" spans="8:12" x14ac:dyDescent="0.2">
      <c r="H606" s="21"/>
      <c r="I606" s="36"/>
      <c r="J606" s="36"/>
      <c r="K606" s="37">
        <v>37653</v>
      </c>
      <c r="L606" s="38">
        <v>-74925.778900000005</v>
      </c>
    </row>
    <row r="607" spans="8:12" x14ac:dyDescent="0.2">
      <c r="H607" s="21"/>
      <c r="I607" s="36"/>
      <c r="J607" s="36"/>
      <c r="K607" s="37">
        <v>37681</v>
      </c>
      <c r="L607" s="38">
        <v>-57446.1852</v>
      </c>
    </row>
    <row r="608" spans="8:12" x14ac:dyDescent="0.2">
      <c r="H608" s="21"/>
      <c r="I608" s="36"/>
      <c r="J608" s="36"/>
      <c r="K608" s="37">
        <v>37956</v>
      </c>
      <c r="L608" s="38">
        <v>-43676.485200000003</v>
      </c>
    </row>
    <row r="609" spans="8:12" x14ac:dyDescent="0.2">
      <c r="H609" s="21"/>
      <c r="I609" s="36"/>
      <c r="J609" s="36"/>
      <c r="K609" s="37">
        <v>37987</v>
      </c>
      <c r="L609" s="38">
        <v>-60752.023999999998</v>
      </c>
    </row>
    <row r="610" spans="8:12" x14ac:dyDescent="0.2">
      <c r="H610" s="21"/>
      <c r="I610" s="36"/>
      <c r="J610" s="36"/>
      <c r="K610" s="37">
        <v>38018</v>
      </c>
      <c r="L610" s="38">
        <v>-57786.128100000002</v>
      </c>
    </row>
    <row r="611" spans="8:12" x14ac:dyDescent="0.2">
      <c r="H611" s="21"/>
      <c r="I611" s="36"/>
      <c r="J611" s="36"/>
      <c r="K611" s="37">
        <v>38047</v>
      </c>
      <c r="L611" s="38">
        <v>-37248.626499999998</v>
      </c>
    </row>
    <row r="612" spans="8:12" x14ac:dyDescent="0.2">
      <c r="H612" s="21"/>
      <c r="I612" s="21"/>
      <c r="J612" s="18" t="s">
        <v>117</v>
      </c>
      <c r="K612" s="19"/>
      <c r="L612" s="24">
        <v>-529887.35270000005</v>
      </c>
    </row>
    <row r="613" spans="8:12" x14ac:dyDescent="0.2">
      <c r="H613" s="21"/>
      <c r="I613" s="18" t="s">
        <v>177</v>
      </c>
      <c r="J613" s="19"/>
      <c r="K613" s="19"/>
      <c r="L613" s="24">
        <v>-529887.35270000005</v>
      </c>
    </row>
    <row r="614" spans="8:12" x14ac:dyDescent="0.2">
      <c r="H614" s="21"/>
      <c r="I614" s="33" t="s">
        <v>101</v>
      </c>
      <c r="J614" s="33" t="s">
        <v>112</v>
      </c>
      <c r="K614" s="34">
        <v>37288</v>
      </c>
      <c r="L614" s="35">
        <v>-269455.27659999998</v>
      </c>
    </row>
    <row r="615" spans="8:12" x14ac:dyDescent="0.2">
      <c r="H615" s="21"/>
      <c r="I615" s="36"/>
      <c r="J615" s="36"/>
      <c r="K615" s="37">
        <v>37316</v>
      </c>
      <c r="L615" s="38">
        <v>-297922.24959999998</v>
      </c>
    </row>
    <row r="616" spans="8:12" x14ac:dyDescent="0.2">
      <c r="H616" s="21"/>
      <c r="I616" s="36"/>
      <c r="J616" s="36"/>
      <c r="K616" s="37">
        <v>37347</v>
      </c>
      <c r="L616" s="38">
        <v>-332753.5123</v>
      </c>
    </row>
    <row r="617" spans="8:12" x14ac:dyDescent="0.2">
      <c r="H617" s="21"/>
      <c r="I617" s="36"/>
      <c r="J617" s="36"/>
      <c r="K617" s="37">
        <v>37377</v>
      </c>
      <c r="L617" s="38">
        <v>-188386.4528</v>
      </c>
    </row>
    <row r="618" spans="8:12" x14ac:dyDescent="0.2">
      <c r="H618" s="21"/>
      <c r="I618" s="36"/>
      <c r="J618" s="36"/>
      <c r="K618" s="37">
        <v>37408</v>
      </c>
      <c r="L618" s="38">
        <v>-119522.0281</v>
      </c>
    </row>
    <row r="619" spans="8:12" x14ac:dyDescent="0.2">
      <c r="H619" s="21"/>
      <c r="I619" s="36"/>
      <c r="J619" s="36"/>
      <c r="K619" s="37">
        <v>37438</v>
      </c>
      <c r="L619" s="38">
        <v>-118720.46060000001</v>
      </c>
    </row>
    <row r="620" spans="8:12" x14ac:dyDescent="0.2">
      <c r="H620" s="21"/>
      <c r="I620" s="36"/>
      <c r="J620" s="36"/>
      <c r="K620" s="37">
        <v>37469</v>
      </c>
      <c r="L620" s="38">
        <v>-136495.8051</v>
      </c>
    </row>
    <row r="621" spans="8:12" x14ac:dyDescent="0.2">
      <c r="H621" s="21"/>
      <c r="I621" s="36"/>
      <c r="J621" s="36"/>
      <c r="K621" s="37">
        <v>37500</v>
      </c>
      <c r="L621" s="38">
        <v>-108780.4293</v>
      </c>
    </row>
    <row r="622" spans="8:12" x14ac:dyDescent="0.2">
      <c r="H622" s="21"/>
      <c r="I622" s="36"/>
      <c r="J622" s="36"/>
      <c r="K622" s="37">
        <v>37530</v>
      </c>
      <c r="L622" s="38">
        <v>-152233.44200000001</v>
      </c>
    </row>
    <row r="623" spans="8:12" x14ac:dyDescent="0.2">
      <c r="H623" s="21"/>
      <c r="I623" s="36"/>
      <c r="J623" s="36"/>
      <c r="K623" s="37">
        <v>37561</v>
      </c>
      <c r="L623" s="38">
        <v>-378979.86589999998</v>
      </c>
    </row>
    <row r="624" spans="8:12" x14ac:dyDescent="0.2">
      <c r="H624" s="21"/>
      <c r="I624" s="36"/>
      <c r="J624" s="36"/>
      <c r="K624" s="37">
        <v>37591</v>
      </c>
      <c r="L624" s="38">
        <v>-455878.19339999999</v>
      </c>
    </row>
    <row r="625" spans="8:12" x14ac:dyDescent="0.2">
      <c r="H625" s="21"/>
      <c r="I625" s="36"/>
      <c r="J625" s="36"/>
      <c r="K625" s="37">
        <v>37622</v>
      </c>
      <c r="L625" s="38">
        <v>-454746.3346</v>
      </c>
    </row>
    <row r="626" spans="8:12" x14ac:dyDescent="0.2">
      <c r="H626" s="21"/>
      <c r="I626" s="36"/>
      <c r="J626" s="36"/>
      <c r="K626" s="37">
        <v>37653</v>
      </c>
      <c r="L626" s="38">
        <v>-409634.45600000001</v>
      </c>
    </row>
    <row r="627" spans="8:12" x14ac:dyDescent="0.2">
      <c r="H627" s="21"/>
      <c r="I627" s="36"/>
      <c r="J627" s="36"/>
      <c r="K627" s="37">
        <v>37681</v>
      </c>
      <c r="L627" s="38">
        <v>-452370.21169999999</v>
      </c>
    </row>
    <row r="628" spans="8:12" x14ac:dyDescent="0.2">
      <c r="H628" s="21"/>
      <c r="I628" s="36"/>
      <c r="J628" s="36"/>
      <c r="K628" s="37">
        <v>37712</v>
      </c>
      <c r="L628" s="38">
        <v>-317013.64130000002</v>
      </c>
    </row>
    <row r="629" spans="8:12" x14ac:dyDescent="0.2">
      <c r="H629" s="21"/>
      <c r="I629" s="36"/>
      <c r="J629" s="36"/>
      <c r="K629" s="37">
        <v>37742</v>
      </c>
      <c r="L629" s="38">
        <v>-178448.25289999999</v>
      </c>
    </row>
    <row r="630" spans="8:12" x14ac:dyDescent="0.2">
      <c r="H630" s="21"/>
      <c r="I630" s="36"/>
      <c r="J630" s="36"/>
      <c r="K630" s="37">
        <v>37773</v>
      </c>
      <c r="L630" s="38">
        <v>-116215.2251</v>
      </c>
    </row>
    <row r="631" spans="8:12" x14ac:dyDescent="0.2">
      <c r="H631" s="21"/>
      <c r="I631" s="36"/>
      <c r="J631" s="36"/>
      <c r="K631" s="37">
        <v>37803</v>
      </c>
      <c r="L631" s="38">
        <v>-117396.6931</v>
      </c>
    </row>
    <row r="632" spans="8:12" x14ac:dyDescent="0.2">
      <c r="H632" s="21"/>
      <c r="I632" s="36"/>
      <c r="J632" s="36"/>
      <c r="K632" s="37">
        <v>37834</v>
      </c>
      <c r="L632" s="38">
        <v>-123703.9175</v>
      </c>
    </row>
    <row r="633" spans="8:12" x14ac:dyDescent="0.2">
      <c r="H633" s="21"/>
      <c r="I633" s="36"/>
      <c r="J633" s="36"/>
      <c r="K633" s="37">
        <v>37865</v>
      </c>
      <c r="L633" s="38">
        <v>-93924.270399999994</v>
      </c>
    </row>
    <row r="634" spans="8:12" x14ac:dyDescent="0.2">
      <c r="H634" s="21"/>
      <c r="I634" s="36"/>
      <c r="J634" s="36"/>
      <c r="K634" s="37">
        <v>37895</v>
      </c>
      <c r="L634" s="38">
        <v>-120842.41989999999</v>
      </c>
    </row>
    <row r="635" spans="8:12" x14ac:dyDescent="0.2">
      <c r="H635" s="21"/>
      <c r="I635" s="36"/>
      <c r="J635" s="36"/>
      <c r="K635" s="37">
        <v>37926</v>
      </c>
      <c r="L635" s="38">
        <v>-335862.02990000002</v>
      </c>
    </row>
    <row r="636" spans="8:12" x14ac:dyDescent="0.2">
      <c r="H636" s="21"/>
      <c r="I636" s="36"/>
      <c r="J636" s="36"/>
      <c r="K636" s="37">
        <v>37956</v>
      </c>
      <c r="L636" s="38">
        <v>-406832.94410000002</v>
      </c>
    </row>
    <row r="637" spans="8:12" x14ac:dyDescent="0.2">
      <c r="H637" s="21"/>
      <c r="I637" s="36"/>
      <c r="J637" s="36"/>
      <c r="K637" s="37">
        <v>37987</v>
      </c>
      <c r="L637" s="38">
        <v>-405075.61839999998</v>
      </c>
    </row>
    <row r="638" spans="8:12" x14ac:dyDescent="0.2">
      <c r="H638" s="21"/>
      <c r="I638" s="36"/>
      <c r="J638" s="36"/>
      <c r="K638" s="37">
        <v>38018</v>
      </c>
      <c r="L638" s="38">
        <v>-377274.06949999998</v>
      </c>
    </row>
    <row r="639" spans="8:12" x14ac:dyDescent="0.2">
      <c r="H639" s="21"/>
      <c r="I639" s="36"/>
      <c r="J639" s="36"/>
      <c r="K639" s="37">
        <v>38047</v>
      </c>
      <c r="L639" s="38">
        <v>-401581.43150000001</v>
      </c>
    </row>
    <row r="640" spans="8:12" x14ac:dyDescent="0.2">
      <c r="H640" s="21"/>
      <c r="I640" s="36"/>
      <c r="J640" s="36"/>
      <c r="K640" s="37">
        <v>38078</v>
      </c>
      <c r="L640" s="38">
        <v>-268194.77899999998</v>
      </c>
    </row>
    <row r="641" spans="8:12" x14ac:dyDescent="0.2">
      <c r="H641" s="21"/>
      <c r="I641" s="36"/>
      <c r="J641" s="36"/>
      <c r="K641" s="37">
        <v>38108</v>
      </c>
      <c r="L641" s="38">
        <v>-145917.99969999999</v>
      </c>
    </row>
    <row r="642" spans="8:12" x14ac:dyDescent="0.2">
      <c r="H642" s="21"/>
      <c r="I642" s="36"/>
      <c r="J642" s="36"/>
      <c r="K642" s="37">
        <v>38139</v>
      </c>
      <c r="L642" s="38">
        <v>-101332.0903</v>
      </c>
    </row>
    <row r="643" spans="8:12" x14ac:dyDescent="0.2">
      <c r="H643" s="21"/>
      <c r="I643" s="36"/>
      <c r="J643" s="36"/>
      <c r="K643" s="37">
        <v>38169</v>
      </c>
      <c r="L643" s="38">
        <v>-105278.9531</v>
      </c>
    </row>
    <row r="644" spans="8:12" x14ac:dyDescent="0.2">
      <c r="H644" s="21"/>
      <c r="I644" s="36"/>
      <c r="J644" s="36"/>
      <c r="K644" s="37">
        <v>38200</v>
      </c>
      <c r="L644" s="38">
        <v>-109470.69259999999</v>
      </c>
    </row>
    <row r="645" spans="8:12" x14ac:dyDescent="0.2">
      <c r="H645" s="21"/>
      <c r="I645" s="36"/>
      <c r="J645" s="36"/>
      <c r="K645" s="37">
        <v>38231</v>
      </c>
      <c r="L645" s="38">
        <v>-78519.938099999999</v>
      </c>
    </row>
    <row r="646" spans="8:12" x14ac:dyDescent="0.2">
      <c r="H646" s="21"/>
      <c r="I646" s="36"/>
      <c r="J646" s="36"/>
      <c r="K646" s="37">
        <v>38261</v>
      </c>
      <c r="L646" s="38">
        <v>-114513.16039999999</v>
      </c>
    </row>
    <row r="647" spans="8:12" x14ac:dyDescent="0.2">
      <c r="H647" s="21"/>
      <c r="I647" s="21"/>
      <c r="J647" s="18" t="s">
        <v>117</v>
      </c>
      <c r="K647" s="19"/>
      <c r="L647" s="24">
        <v>-7793276.844800001</v>
      </c>
    </row>
    <row r="648" spans="8:12" x14ac:dyDescent="0.2">
      <c r="H648" s="21"/>
      <c r="I648" s="18" t="s">
        <v>178</v>
      </c>
      <c r="J648" s="19"/>
      <c r="K648" s="19"/>
      <c r="L648" s="24">
        <v>-7793276.844800001</v>
      </c>
    </row>
    <row r="649" spans="8:12" x14ac:dyDescent="0.2">
      <c r="H649" s="21"/>
      <c r="I649" s="33" t="s">
        <v>102</v>
      </c>
      <c r="J649" s="33" t="s">
        <v>112</v>
      </c>
      <c r="K649" s="34">
        <v>37347</v>
      </c>
      <c r="L649" s="35">
        <v>7809.9196000000002</v>
      </c>
    </row>
    <row r="650" spans="8:12" x14ac:dyDescent="0.2">
      <c r="H650" s="21"/>
      <c r="I650" s="36"/>
      <c r="J650" s="36"/>
      <c r="K650" s="37">
        <v>37561</v>
      </c>
      <c r="L650" s="38">
        <v>-47537.519</v>
      </c>
    </row>
    <row r="651" spans="8:12" x14ac:dyDescent="0.2">
      <c r="H651" s="21"/>
      <c r="I651" s="36"/>
      <c r="J651" s="36"/>
      <c r="K651" s="37">
        <v>37712</v>
      </c>
      <c r="L651" s="38">
        <v>-5306.5264999999999</v>
      </c>
    </row>
    <row r="652" spans="8:12" x14ac:dyDescent="0.2">
      <c r="H652" s="21"/>
      <c r="I652" s="36"/>
      <c r="J652" s="36"/>
      <c r="K652" s="37">
        <v>37926</v>
      </c>
      <c r="L652" s="38">
        <v>-35701.673499999997</v>
      </c>
    </row>
    <row r="653" spans="8:12" x14ac:dyDescent="0.2">
      <c r="H653" s="21"/>
      <c r="I653" s="36"/>
      <c r="J653" s="36"/>
      <c r="K653" s="37">
        <v>38078</v>
      </c>
      <c r="L653" s="38">
        <v>-2609.1075000000001</v>
      </c>
    </row>
    <row r="654" spans="8:12" x14ac:dyDescent="0.2">
      <c r="H654" s="21"/>
      <c r="I654" s="21"/>
      <c r="J654" s="18" t="s">
        <v>117</v>
      </c>
      <c r="K654" s="19"/>
      <c r="L654" s="24">
        <v>-83344.906899999987</v>
      </c>
    </row>
    <row r="655" spans="8:12" x14ac:dyDescent="0.2">
      <c r="H655" s="21"/>
      <c r="I655" s="18" t="s">
        <v>179</v>
      </c>
      <c r="J655" s="19"/>
      <c r="K655" s="19"/>
      <c r="L655" s="24">
        <v>-83344.906899999987</v>
      </c>
    </row>
    <row r="656" spans="8:12" x14ac:dyDescent="0.2">
      <c r="H656" s="21"/>
      <c r="I656" s="33" t="s">
        <v>106</v>
      </c>
      <c r="J656" s="33" t="s">
        <v>112</v>
      </c>
      <c r="K656" s="34">
        <v>37288</v>
      </c>
      <c r="L656" s="35">
        <v>384281.55809999997</v>
      </c>
    </row>
    <row r="657" spans="8:12" x14ac:dyDescent="0.2">
      <c r="H657" s="21"/>
      <c r="I657" s="36"/>
      <c r="J657" s="36"/>
      <c r="K657" s="37">
        <v>37316</v>
      </c>
      <c r="L657" s="38">
        <v>424879.51150000002</v>
      </c>
    </row>
    <row r="658" spans="8:12" x14ac:dyDescent="0.2">
      <c r="H658" s="21"/>
      <c r="I658" s="36"/>
      <c r="J658" s="36"/>
      <c r="K658" s="37">
        <v>37347</v>
      </c>
      <c r="L658" s="38">
        <v>407856.50410000002</v>
      </c>
    </row>
    <row r="659" spans="8:12" x14ac:dyDescent="0.2">
      <c r="H659" s="21"/>
      <c r="I659" s="36"/>
      <c r="J659" s="36"/>
      <c r="K659" s="37">
        <v>37377</v>
      </c>
      <c r="L659" s="38">
        <v>409560.57569999999</v>
      </c>
    </row>
    <row r="660" spans="8:12" x14ac:dyDescent="0.2">
      <c r="H660" s="21"/>
      <c r="I660" s="36"/>
      <c r="J660" s="36"/>
      <c r="K660" s="37">
        <v>37408</v>
      </c>
      <c r="L660" s="38">
        <v>386764.94780000002</v>
      </c>
    </row>
    <row r="661" spans="8:12" x14ac:dyDescent="0.2">
      <c r="H661" s="21"/>
      <c r="I661" s="36"/>
      <c r="J661" s="36"/>
      <c r="K661" s="37">
        <v>37438</v>
      </c>
      <c r="L661" s="38">
        <v>388545.75400000002</v>
      </c>
    </row>
    <row r="662" spans="8:12" x14ac:dyDescent="0.2">
      <c r="H662" s="21"/>
      <c r="I662" s="36"/>
      <c r="J662" s="36"/>
      <c r="K662" s="37">
        <v>37469</v>
      </c>
      <c r="L662" s="38">
        <v>380780.54370000004</v>
      </c>
    </row>
    <row r="663" spans="8:12" x14ac:dyDescent="0.2">
      <c r="H663" s="21"/>
      <c r="I663" s="36"/>
      <c r="J663" s="36"/>
      <c r="K663" s="37">
        <v>37500</v>
      </c>
      <c r="L663" s="38">
        <v>367353.24940000003</v>
      </c>
    </row>
    <row r="664" spans="8:12" x14ac:dyDescent="0.2">
      <c r="H664" s="21"/>
      <c r="I664" s="36"/>
      <c r="J664" s="36"/>
      <c r="K664" s="37">
        <v>37530</v>
      </c>
      <c r="L664" s="38">
        <v>375337.36450000003</v>
      </c>
    </row>
    <row r="665" spans="8:12" x14ac:dyDescent="0.2">
      <c r="H665" s="21"/>
      <c r="I665" s="36"/>
      <c r="J665" s="33" t="s">
        <v>117</v>
      </c>
      <c r="K665" s="39"/>
      <c r="L665" s="35">
        <v>3525360.0088</v>
      </c>
    </row>
    <row r="666" spans="8:12" x14ac:dyDescent="0.2">
      <c r="H666" s="21"/>
      <c r="I666" s="18" t="s">
        <v>180</v>
      </c>
      <c r="J666" s="19"/>
      <c r="K666" s="19"/>
      <c r="L666" s="24">
        <v>3525360.0088</v>
      </c>
    </row>
    <row r="667" spans="8:12" x14ac:dyDescent="0.2">
      <c r="H667" s="21"/>
      <c r="I667" s="33" t="s">
        <v>108</v>
      </c>
      <c r="J667" s="33" t="s">
        <v>112</v>
      </c>
      <c r="K667" s="34">
        <v>37288</v>
      </c>
      <c r="L667" s="35">
        <v>382497.78100000002</v>
      </c>
    </row>
    <row r="668" spans="8:12" x14ac:dyDescent="0.2">
      <c r="H668" s="21"/>
      <c r="I668" s="36"/>
      <c r="J668" s="36"/>
      <c r="K668" s="37">
        <v>37316</v>
      </c>
      <c r="L668" s="38">
        <v>422907.28480000002</v>
      </c>
    </row>
    <row r="669" spans="8:12" x14ac:dyDescent="0.2">
      <c r="H669" s="21"/>
      <c r="I669" s="36"/>
      <c r="J669" s="36"/>
      <c r="K669" s="37">
        <v>37347</v>
      </c>
      <c r="L669" s="38">
        <v>402214.14659999998</v>
      </c>
    </row>
    <row r="670" spans="8:12" x14ac:dyDescent="0.2">
      <c r="H670" s="21"/>
      <c r="I670" s="36"/>
      <c r="J670" s="36"/>
      <c r="K670" s="37">
        <v>37377</v>
      </c>
      <c r="L670" s="38">
        <v>403738.90130000003</v>
      </c>
    </row>
    <row r="671" spans="8:12" x14ac:dyDescent="0.2">
      <c r="H671" s="21"/>
      <c r="I671" s="36"/>
      <c r="J671" s="36"/>
      <c r="K671" s="37">
        <v>37408</v>
      </c>
      <c r="L671" s="38">
        <v>381140.22399999999</v>
      </c>
    </row>
    <row r="672" spans="8:12" x14ac:dyDescent="0.2">
      <c r="H672" s="21"/>
      <c r="I672" s="36"/>
      <c r="J672" s="36"/>
      <c r="K672" s="37">
        <v>37438</v>
      </c>
      <c r="L672" s="38">
        <v>382743.12229999999</v>
      </c>
    </row>
    <row r="673" spans="8:12" x14ac:dyDescent="0.2">
      <c r="H673" s="21"/>
      <c r="I673" s="36"/>
      <c r="J673" s="36"/>
      <c r="K673" s="37">
        <v>37469</v>
      </c>
      <c r="L673" s="38">
        <v>374988.4754</v>
      </c>
    </row>
    <row r="674" spans="8:12" x14ac:dyDescent="0.2">
      <c r="H674" s="21"/>
      <c r="I674" s="36"/>
      <c r="J674" s="36"/>
      <c r="K674" s="37">
        <v>37500</v>
      </c>
      <c r="L674" s="38">
        <v>361758.66139999998</v>
      </c>
    </row>
    <row r="675" spans="8:12" x14ac:dyDescent="0.2">
      <c r="H675" s="21"/>
      <c r="I675" s="36"/>
      <c r="J675" s="36"/>
      <c r="K675" s="37">
        <v>37530</v>
      </c>
      <c r="L675" s="38">
        <v>369567.64630000002</v>
      </c>
    </row>
    <row r="676" spans="8:12" x14ac:dyDescent="0.2">
      <c r="H676" s="21"/>
      <c r="I676" s="36"/>
      <c r="J676" s="33" t="s">
        <v>117</v>
      </c>
      <c r="K676" s="39"/>
      <c r="L676" s="35">
        <v>3481556.2431000001</v>
      </c>
    </row>
    <row r="677" spans="8:12" x14ac:dyDescent="0.2">
      <c r="H677" s="21"/>
      <c r="I677" s="18" t="s">
        <v>181</v>
      </c>
      <c r="J677" s="19"/>
      <c r="K677" s="19"/>
      <c r="L677" s="24">
        <v>3481556.2431000001</v>
      </c>
    </row>
    <row r="678" spans="8:12" x14ac:dyDescent="0.2">
      <c r="H678" s="18" t="s">
        <v>116</v>
      </c>
      <c r="I678" s="19"/>
      <c r="J678" s="19"/>
      <c r="K678" s="19"/>
      <c r="L678" s="24">
        <v>1939147.0556000029</v>
      </c>
    </row>
    <row r="679" spans="8:12" x14ac:dyDescent="0.2">
      <c r="H679" s="18" t="s">
        <v>112</v>
      </c>
      <c r="I679" s="18" t="s">
        <v>22</v>
      </c>
      <c r="J679" s="18" t="s">
        <v>26</v>
      </c>
      <c r="K679" s="28">
        <v>37288</v>
      </c>
      <c r="L679" s="24">
        <v>8.3900000000000002E-2</v>
      </c>
    </row>
    <row r="680" spans="8:12" x14ac:dyDescent="0.2">
      <c r="H680" s="21"/>
      <c r="I680" s="21"/>
      <c r="J680" s="21"/>
      <c r="K680" s="29">
        <v>37316</v>
      </c>
      <c r="L680" s="25">
        <v>9.2799999999999994E-2</v>
      </c>
    </row>
    <row r="681" spans="8:12" x14ac:dyDescent="0.2">
      <c r="H681" s="21"/>
      <c r="I681" s="21"/>
      <c r="J681" s="18" t="s">
        <v>209</v>
      </c>
      <c r="K681" s="19"/>
      <c r="L681" s="24">
        <v>0.1767</v>
      </c>
    </row>
    <row r="682" spans="8:12" x14ac:dyDescent="0.2">
      <c r="H682" s="21"/>
      <c r="I682" s="18" t="s">
        <v>182</v>
      </c>
      <c r="J682" s="19"/>
      <c r="K682" s="19"/>
      <c r="L682" s="24">
        <v>0.1767</v>
      </c>
    </row>
    <row r="683" spans="8:12" x14ac:dyDescent="0.2">
      <c r="H683" s="21"/>
      <c r="I683" s="18" t="s">
        <v>27</v>
      </c>
      <c r="J683" s="18" t="s">
        <v>26</v>
      </c>
      <c r="K683" s="28">
        <v>37288</v>
      </c>
      <c r="L683" s="24">
        <v>-16788.574700000001</v>
      </c>
    </row>
    <row r="684" spans="8:12" x14ac:dyDescent="0.2">
      <c r="H684" s="21"/>
      <c r="I684" s="21"/>
      <c r="J684" s="21"/>
      <c r="K684" s="29">
        <v>37316</v>
      </c>
      <c r="L684" s="25">
        <v>-18562.226699999999</v>
      </c>
    </row>
    <row r="685" spans="8:12" x14ac:dyDescent="0.2">
      <c r="H685" s="21"/>
      <c r="I685" s="21"/>
      <c r="J685" s="18" t="s">
        <v>209</v>
      </c>
      <c r="K685" s="19"/>
      <c r="L685" s="24">
        <v>-35350.801399999997</v>
      </c>
    </row>
    <row r="686" spans="8:12" x14ac:dyDescent="0.2">
      <c r="H686" s="21"/>
      <c r="I686" s="18" t="s">
        <v>183</v>
      </c>
      <c r="J686" s="19"/>
      <c r="K686" s="19"/>
      <c r="L686" s="24">
        <v>-35350.801399999997</v>
      </c>
    </row>
    <row r="687" spans="8:12" x14ac:dyDescent="0.2">
      <c r="H687" s="21"/>
      <c r="I687" s="18" t="s">
        <v>28</v>
      </c>
      <c r="J687" s="18" t="s">
        <v>26</v>
      </c>
      <c r="K687" s="28">
        <v>37288</v>
      </c>
      <c r="L687" s="24">
        <v>2.8E-3</v>
      </c>
    </row>
    <row r="688" spans="8:12" x14ac:dyDescent="0.2">
      <c r="H688" s="21"/>
      <c r="I688" s="21"/>
      <c r="J688" s="21"/>
      <c r="K688" s="29">
        <v>37316</v>
      </c>
      <c r="L688" s="25">
        <v>3.0999999999999999E-3</v>
      </c>
    </row>
    <row r="689" spans="8:12" x14ac:dyDescent="0.2">
      <c r="H689" s="21"/>
      <c r="I689" s="21"/>
      <c r="J689" s="18" t="s">
        <v>209</v>
      </c>
      <c r="K689" s="19"/>
      <c r="L689" s="24">
        <v>5.8999999999999999E-3</v>
      </c>
    </row>
    <row r="690" spans="8:12" x14ac:dyDescent="0.2">
      <c r="H690" s="21"/>
      <c r="I690" s="18" t="s">
        <v>184</v>
      </c>
      <c r="J690" s="19"/>
      <c r="K690" s="19"/>
      <c r="L690" s="24">
        <v>5.8999999999999999E-3</v>
      </c>
    </row>
    <row r="691" spans="8:12" x14ac:dyDescent="0.2">
      <c r="H691" s="21"/>
      <c r="I691" s="18" t="s">
        <v>39</v>
      </c>
      <c r="J691" s="18" t="s">
        <v>42</v>
      </c>
      <c r="K691" s="28">
        <v>37288</v>
      </c>
      <c r="L691" s="24">
        <v>-973.81740000000002</v>
      </c>
    </row>
    <row r="692" spans="8:12" x14ac:dyDescent="0.2">
      <c r="H692" s="21"/>
      <c r="I692" s="21"/>
      <c r="J692" s="18" t="s">
        <v>210</v>
      </c>
      <c r="K692" s="19"/>
      <c r="L692" s="24">
        <v>-973.81740000000002</v>
      </c>
    </row>
    <row r="693" spans="8:12" x14ac:dyDescent="0.2">
      <c r="H693" s="21"/>
      <c r="I693" s="18" t="s">
        <v>185</v>
      </c>
      <c r="J693" s="19"/>
      <c r="K693" s="19"/>
      <c r="L693" s="24">
        <v>-973.81740000000002</v>
      </c>
    </row>
    <row r="694" spans="8:12" x14ac:dyDescent="0.2">
      <c r="H694" s="21"/>
      <c r="I694" s="18" t="s">
        <v>70</v>
      </c>
      <c r="J694" s="18" t="s">
        <v>26</v>
      </c>
      <c r="K694" s="28">
        <v>37288</v>
      </c>
      <c r="L694" s="24">
        <v>-8.6800000000000002E-2</v>
      </c>
    </row>
    <row r="695" spans="8:12" x14ac:dyDescent="0.2">
      <c r="H695" s="21"/>
      <c r="I695" s="21"/>
      <c r="J695" s="21"/>
      <c r="K695" s="29">
        <v>37316</v>
      </c>
      <c r="L695" s="25">
        <v>-9.5899999999999999E-2</v>
      </c>
    </row>
    <row r="696" spans="8:12" x14ac:dyDescent="0.2">
      <c r="H696" s="21"/>
      <c r="I696" s="21"/>
      <c r="J696" s="18" t="s">
        <v>209</v>
      </c>
      <c r="K696" s="19"/>
      <c r="L696" s="24">
        <v>-0.1827</v>
      </c>
    </row>
    <row r="697" spans="8:12" x14ac:dyDescent="0.2">
      <c r="H697" s="21"/>
      <c r="I697" s="18" t="s">
        <v>186</v>
      </c>
      <c r="J697" s="19"/>
      <c r="K697" s="19"/>
      <c r="L697" s="24">
        <v>-0.1827</v>
      </c>
    </row>
    <row r="698" spans="8:12" x14ac:dyDescent="0.2">
      <c r="H698" s="21"/>
      <c r="I698" s="18" t="s">
        <v>71</v>
      </c>
      <c r="J698" s="18" t="s">
        <v>26</v>
      </c>
      <c r="K698" s="28">
        <v>37288</v>
      </c>
      <c r="L698" s="24">
        <v>16788.574700000001</v>
      </c>
    </row>
    <row r="699" spans="8:12" x14ac:dyDescent="0.2">
      <c r="H699" s="21"/>
      <c r="I699" s="21"/>
      <c r="J699" s="21"/>
      <c r="K699" s="29">
        <v>37316</v>
      </c>
      <c r="L699" s="25">
        <v>18562.226699999999</v>
      </c>
    </row>
    <row r="700" spans="8:12" x14ac:dyDescent="0.2">
      <c r="H700" s="21"/>
      <c r="I700" s="21"/>
      <c r="J700" s="18" t="s">
        <v>209</v>
      </c>
      <c r="K700" s="19"/>
      <c r="L700" s="24">
        <v>35350.801399999997</v>
      </c>
    </row>
    <row r="701" spans="8:12" x14ac:dyDescent="0.2">
      <c r="H701" s="21"/>
      <c r="I701" s="18" t="s">
        <v>187</v>
      </c>
      <c r="J701" s="19"/>
      <c r="K701" s="19"/>
      <c r="L701" s="24">
        <v>35350.801399999997</v>
      </c>
    </row>
    <row r="702" spans="8:12" x14ac:dyDescent="0.2">
      <c r="H702" s="21"/>
      <c r="I702" s="18" t="s">
        <v>72</v>
      </c>
      <c r="J702" s="18" t="s">
        <v>42</v>
      </c>
      <c r="K702" s="28">
        <v>37288</v>
      </c>
      <c r="L702" s="24">
        <v>-277.37130000000002</v>
      </c>
    </row>
    <row r="703" spans="8:12" x14ac:dyDescent="0.2">
      <c r="H703" s="21"/>
      <c r="I703" s="21"/>
      <c r="J703" s="18" t="s">
        <v>210</v>
      </c>
      <c r="K703" s="19"/>
      <c r="L703" s="24">
        <v>-277.37130000000002</v>
      </c>
    </row>
    <row r="704" spans="8:12" x14ac:dyDescent="0.2">
      <c r="H704" s="21"/>
      <c r="I704" s="18" t="s">
        <v>188</v>
      </c>
      <c r="J704" s="19"/>
      <c r="K704" s="19"/>
      <c r="L704" s="24">
        <v>-277.37130000000002</v>
      </c>
    </row>
    <row r="705" spans="8:12" x14ac:dyDescent="0.2">
      <c r="H705" s="21"/>
      <c r="I705" s="18" t="s">
        <v>73</v>
      </c>
      <c r="J705" s="18" t="s">
        <v>42</v>
      </c>
      <c r="K705" s="28">
        <v>37288</v>
      </c>
      <c r="L705" s="24">
        <v>-60.4786</v>
      </c>
    </row>
    <row r="706" spans="8:12" x14ac:dyDescent="0.2">
      <c r="H706" s="21"/>
      <c r="I706" s="21"/>
      <c r="J706" s="18" t="s">
        <v>210</v>
      </c>
      <c r="K706" s="19"/>
      <c r="L706" s="24">
        <v>-60.4786</v>
      </c>
    </row>
    <row r="707" spans="8:12" x14ac:dyDescent="0.2">
      <c r="H707" s="21"/>
      <c r="I707" s="18" t="s">
        <v>189</v>
      </c>
      <c r="J707" s="19"/>
      <c r="K707" s="19"/>
      <c r="L707" s="24">
        <v>-60.4786</v>
      </c>
    </row>
    <row r="708" spans="8:12" x14ac:dyDescent="0.2">
      <c r="H708" s="21"/>
      <c r="I708" s="18" t="s">
        <v>74</v>
      </c>
      <c r="J708" s="18" t="s">
        <v>42</v>
      </c>
      <c r="K708" s="28">
        <v>37288</v>
      </c>
      <c r="L708" s="24">
        <v>-240.29650000000001</v>
      </c>
    </row>
    <row r="709" spans="8:12" x14ac:dyDescent="0.2">
      <c r="H709" s="21"/>
      <c r="I709" s="21"/>
      <c r="J709" s="18" t="s">
        <v>210</v>
      </c>
      <c r="K709" s="19"/>
      <c r="L709" s="24">
        <v>-240.29650000000001</v>
      </c>
    </row>
    <row r="710" spans="8:12" x14ac:dyDescent="0.2">
      <c r="H710" s="21"/>
      <c r="I710" s="18" t="s">
        <v>190</v>
      </c>
      <c r="J710" s="19"/>
      <c r="K710" s="19"/>
      <c r="L710" s="24">
        <v>-240.29650000000001</v>
      </c>
    </row>
    <row r="711" spans="8:12" x14ac:dyDescent="0.2">
      <c r="H711" s="21"/>
      <c r="I711" s="18" t="s">
        <v>75</v>
      </c>
      <c r="J711" s="18" t="s">
        <v>42</v>
      </c>
      <c r="K711" s="28">
        <v>37288</v>
      </c>
      <c r="L711" s="24">
        <v>-117.5598</v>
      </c>
    </row>
    <row r="712" spans="8:12" x14ac:dyDescent="0.2">
      <c r="H712" s="21"/>
      <c r="I712" s="21"/>
      <c r="J712" s="18" t="s">
        <v>210</v>
      </c>
      <c r="K712" s="19"/>
      <c r="L712" s="24">
        <v>-117.5598</v>
      </c>
    </row>
    <row r="713" spans="8:12" x14ac:dyDescent="0.2">
      <c r="H713" s="21"/>
      <c r="I713" s="18" t="s">
        <v>191</v>
      </c>
      <c r="J713" s="19"/>
      <c r="K713" s="19"/>
      <c r="L713" s="24">
        <v>-117.5598</v>
      </c>
    </row>
    <row r="714" spans="8:12" x14ac:dyDescent="0.2">
      <c r="H714" s="21"/>
      <c r="I714" s="18" t="s">
        <v>76</v>
      </c>
      <c r="J714" s="18" t="s">
        <v>42</v>
      </c>
      <c r="K714" s="28">
        <v>37288</v>
      </c>
      <c r="L714" s="24">
        <v>-31.538499999999999</v>
      </c>
    </row>
    <row r="715" spans="8:12" x14ac:dyDescent="0.2">
      <c r="H715" s="21"/>
      <c r="I715" s="21"/>
      <c r="J715" s="18" t="s">
        <v>210</v>
      </c>
      <c r="K715" s="19"/>
      <c r="L715" s="24">
        <v>-31.538499999999999</v>
      </c>
    </row>
    <row r="716" spans="8:12" x14ac:dyDescent="0.2">
      <c r="H716" s="21"/>
      <c r="I716" s="18" t="s">
        <v>192</v>
      </c>
      <c r="J716" s="19"/>
      <c r="K716" s="19"/>
      <c r="L716" s="24">
        <v>-31.538499999999999</v>
      </c>
    </row>
    <row r="717" spans="8:12" x14ac:dyDescent="0.2">
      <c r="H717" s="21"/>
      <c r="I717" s="18" t="s">
        <v>91</v>
      </c>
      <c r="J717" s="18" t="s">
        <v>42</v>
      </c>
      <c r="K717" s="28">
        <v>37288</v>
      </c>
      <c r="L717" s="24">
        <v>0</v>
      </c>
    </row>
    <row r="718" spans="8:12" x14ac:dyDescent="0.2">
      <c r="H718" s="21"/>
      <c r="I718" s="21"/>
      <c r="J718" s="21"/>
      <c r="K718" s="29">
        <v>37316</v>
      </c>
      <c r="L718" s="25">
        <v>0</v>
      </c>
    </row>
    <row r="719" spans="8:12" x14ac:dyDescent="0.2">
      <c r="H719" s="21"/>
      <c r="I719" s="21"/>
      <c r="J719" s="18" t="s">
        <v>210</v>
      </c>
      <c r="K719" s="19"/>
      <c r="L719" s="24">
        <v>0</v>
      </c>
    </row>
    <row r="720" spans="8:12" x14ac:dyDescent="0.2">
      <c r="H720" s="21"/>
      <c r="I720" s="18" t="s">
        <v>193</v>
      </c>
      <c r="J720" s="19"/>
      <c r="K720" s="19"/>
      <c r="L720" s="24">
        <v>0</v>
      </c>
    </row>
    <row r="721" spans="8:12" x14ac:dyDescent="0.2">
      <c r="H721" s="21"/>
      <c r="I721" s="18" t="s">
        <v>92</v>
      </c>
      <c r="J721" s="18" t="s">
        <v>42</v>
      </c>
      <c r="K721" s="28">
        <v>37288</v>
      </c>
      <c r="L721" s="24">
        <v>0</v>
      </c>
    </row>
    <row r="722" spans="8:12" x14ac:dyDescent="0.2">
      <c r="H722" s="21"/>
      <c r="I722" s="21"/>
      <c r="J722" s="21"/>
      <c r="K722" s="29">
        <v>37316</v>
      </c>
      <c r="L722" s="25">
        <v>0</v>
      </c>
    </row>
    <row r="723" spans="8:12" x14ac:dyDescent="0.2">
      <c r="H723" s="21"/>
      <c r="I723" s="21"/>
      <c r="J723" s="18" t="s">
        <v>210</v>
      </c>
      <c r="K723" s="19"/>
      <c r="L723" s="24">
        <v>0</v>
      </c>
    </row>
    <row r="724" spans="8:12" x14ac:dyDescent="0.2">
      <c r="H724" s="21"/>
      <c r="I724" s="18" t="s">
        <v>194</v>
      </c>
      <c r="J724" s="19"/>
      <c r="K724" s="19"/>
      <c r="L724" s="24">
        <v>0</v>
      </c>
    </row>
    <row r="725" spans="8:12" x14ac:dyDescent="0.2">
      <c r="H725" s="21"/>
      <c r="I725" s="18" t="s">
        <v>93</v>
      </c>
      <c r="J725" s="18" t="s">
        <v>42</v>
      </c>
      <c r="K725" s="28">
        <v>37288</v>
      </c>
      <c r="L725" s="24">
        <v>0</v>
      </c>
    </row>
    <row r="726" spans="8:12" x14ac:dyDescent="0.2">
      <c r="H726" s="21"/>
      <c r="I726" s="21"/>
      <c r="J726" s="21"/>
      <c r="K726" s="29">
        <v>37316</v>
      </c>
      <c r="L726" s="25">
        <v>0</v>
      </c>
    </row>
    <row r="727" spans="8:12" x14ac:dyDescent="0.2">
      <c r="H727" s="21"/>
      <c r="I727" s="21"/>
      <c r="J727" s="18" t="s">
        <v>210</v>
      </c>
      <c r="K727" s="19"/>
      <c r="L727" s="24">
        <v>0</v>
      </c>
    </row>
    <row r="728" spans="8:12" x14ac:dyDescent="0.2">
      <c r="H728" s="21"/>
      <c r="I728" s="18" t="s">
        <v>195</v>
      </c>
      <c r="J728" s="19"/>
      <c r="K728" s="19"/>
      <c r="L728" s="24">
        <v>0</v>
      </c>
    </row>
    <row r="729" spans="8:12" x14ac:dyDescent="0.2">
      <c r="H729" s="21"/>
      <c r="I729" s="18" t="s">
        <v>94</v>
      </c>
      <c r="J729" s="18" t="s">
        <v>42</v>
      </c>
      <c r="K729" s="28">
        <v>37288</v>
      </c>
      <c r="L729" s="24">
        <v>-1934.1636000000001</v>
      </c>
    </row>
    <row r="730" spans="8:12" x14ac:dyDescent="0.2">
      <c r="H730" s="21"/>
      <c r="I730" s="21"/>
      <c r="J730" s="18" t="s">
        <v>210</v>
      </c>
      <c r="K730" s="19"/>
      <c r="L730" s="24">
        <v>-1934.1636000000001</v>
      </c>
    </row>
    <row r="731" spans="8:12" x14ac:dyDescent="0.2">
      <c r="H731" s="21"/>
      <c r="I731" s="18" t="s">
        <v>196</v>
      </c>
      <c r="J731" s="19"/>
      <c r="K731" s="19"/>
      <c r="L731" s="24">
        <v>-1934.1636000000001</v>
      </c>
    </row>
    <row r="732" spans="8:12" x14ac:dyDescent="0.2">
      <c r="H732" s="21"/>
      <c r="I732" s="18" t="s">
        <v>95</v>
      </c>
      <c r="J732" s="18" t="s">
        <v>42</v>
      </c>
      <c r="K732" s="28">
        <v>37288</v>
      </c>
      <c r="L732" s="24">
        <v>-178.7586</v>
      </c>
    </row>
    <row r="733" spans="8:12" x14ac:dyDescent="0.2">
      <c r="H733" s="21"/>
      <c r="I733" s="21"/>
      <c r="J733" s="18" t="s">
        <v>210</v>
      </c>
      <c r="K733" s="19"/>
      <c r="L733" s="24">
        <v>-178.7586</v>
      </c>
    </row>
    <row r="734" spans="8:12" x14ac:dyDescent="0.2">
      <c r="H734" s="21"/>
      <c r="I734" s="18" t="s">
        <v>197</v>
      </c>
      <c r="J734" s="19"/>
      <c r="K734" s="19"/>
      <c r="L734" s="24">
        <v>-178.7586</v>
      </c>
    </row>
    <row r="735" spans="8:12" x14ac:dyDescent="0.2">
      <c r="H735" s="21"/>
      <c r="I735" s="18" t="s">
        <v>96</v>
      </c>
      <c r="J735" s="18" t="s">
        <v>42</v>
      </c>
      <c r="K735" s="28">
        <v>37288</v>
      </c>
      <c r="L735" s="24">
        <v>1199.1838</v>
      </c>
    </row>
    <row r="736" spans="8:12" x14ac:dyDescent="0.2">
      <c r="H736" s="21"/>
      <c r="I736" s="21"/>
      <c r="J736" s="18" t="s">
        <v>210</v>
      </c>
      <c r="K736" s="19"/>
      <c r="L736" s="24">
        <v>1199.1838</v>
      </c>
    </row>
    <row r="737" spans="8:12" x14ac:dyDescent="0.2">
      <c r="H737" s="21"/>
      <c r="I737" s="18" t="s">
        <v>198</v>
      </c>
      <c r="J737" s="19"/>
      <c r="K737" s="19"/>
      <c r="L737" s="24">
        <v>1199.1838</v>
      </c>
    </row>
    <row r="738" spans="8:12" x14ac:dyDescent="0.2">
      <c r="H738" s="18" t="s">
        <v>117</v>
      </c>
      <c r="I738" s="19"/>
      <c r="J738" s="19"/>
      <c r="K738" s="19"/>
      <c r="L738" s="24">
        <v>-2614.8005999999941</v>
      </c>
    </row>
    <row r="739" spans="8:12" x14ac:dyDescent="0.2">
      <c r="H739" s="23" t="s">
        <v>98</v>
      </c>
      <c r="I739" s="27"/>
      <c r="J739" s="27"/>
      <c r="K739" s="27"/>
      <c r="L739" s="26">
        <v>46640684.826199979</v>
      </c>
    </row>
  </sheetData>
  <phoneticPr fontId="0" type="noConversion"/>
  <pageMargins left="0.17" right="0.17" top="0.22" bottom="0.2" header="0.23" footer="0.16"/>
  <pageSetup scale="65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7"/>
  <sheetViews>
    <sheetView topLeftCell="B1" workbookViewId="0">
      <selection activeCell="F4" sqref="F4"/>
    </sheetView>
  </sheetViews>
  <sheetFormatPr defaultRowHeight="12.75" x14ac:dyDescent="0.2"/>
  <cols>
    <col min="1" max="1" width="11.28515625" bestFit="1" customWidth="1"/>
    <col min="2" max="2" width="10.5703125" bestFit="1" customWidth="1"/>
    <col min="3" max="3" width="12.5703125" bestFit="1" customWidth="1"/>
    <col min="4" max="4" width="15.5703125" style="3" bestFit="1" customWidth="1"/>
    <col min="5" max="5" width="15.7109375" style="17" customWidth="1"/>
    <col min="6" max="6" width="14.7109375" customWidth="1"/>
    <col min="7" max="7" width="12.140625" style="5" bestFit="1" customWidth="1"/>
    <col min="8" max="8" width="12.5703125" style="5" bestFit="1" customWidth="1"/>
    <col min="9" max="9" width="15.140625" bestFit="1" customWidth="1"/>
    <col min="10" max="10" width="8" bestFit="1" customWidth="1"/>
    <col min="11" max="11" width="12.5703125" bestFit="1" customWidth="1"/>
    <col min="12" max="12" width="20.140625" bestFit="1" customWidth="1"/>
    <col min="13" max="13" width="8" bestFit="1" customWidth="1"/>
  </cols>
  <sheetData>
    <row r="1" spans="3:11" s="12" customFormat="1" x14ac:dyDescent="0.2">
      <c r="C1" s="9" t="s">
        <v>0</v>
      </c>
      <c r="D1" s="10" t="s">
        <v>97</v>
      </c>
      <c r="E1" s="13" t="s">
        <v>110</v>
      </c>
      <c r="F1" s="11" t="s">
        <v>1</v>
      </c>
      <c r="G1" s="9" t="s">
        <v>2</v>
      </c>
      <c r="H1" s="9" t="s">
        <v>3</v>
      </c>
      <c r="I1" s="9" t="s">
        <v>4</v>
      </c>
      <c r="J1" s="9" t="s">
        <v>5</v>
      </c>
      <c r="K1" s="9" t="s">
        <v>6</v>
      </c>
    </row>
    <row r="2" spans="3:11" x14ac:dyDescent="0.2">
      <c r="C2" s="1" t="s">
        <v>20</v>
      </c>
      <c r="D2" s="2">
        <v>37257</v>
      </c>
      <c r="E2" s="14"/>
      <c r="F2" s="4">
        <v>26527.6558</v>
      </c>
      <c r="G2" s="1" t="s">
        <v>14</v>
      </c>
      <c r="H2" s="1" t="s">
        <v>15</v>
      </c>
      <c r="I2" s="1" t="s">
        <v>11</v>
      </c>
      <c r="J2" s="1" t="s">
        <v>21</v>
      </c>
      <c r="K2" s="1">
        <v>1467334</v>
      </c>
    </row>
    <row r="3" spans="3:11" x14ac:dyDescent="0.2">
      <c r="C3" s="1" t="s">
        <v>20</v>
      </c>
      <c r="D3" s="2">
        <v>37288</v>
      </c>
      <c r="E3" s="14"/>
      <c r="F3" s="4">
        <v>225772.28539999999</v>
      </c>
      <c r="G3" s="1" t="s">
        <v>14</v>
      </c>
      <c r="H3" s="1" t="s">
        <v>15</v>
      </c>
      <c r="I3" s="1" t="s">
        <v>8</v>
      </c>
      <c r="J3" s="1" t="s">
        <v>16</v>
      </c>
      <c r="K3" s="1">
        <v>1467335</v>
      </c>
    </row>
    <row r="4" spans="3:11" x14ac:dyDescent="0.2">
      <c r="C4" s="1" t="s">
        <v>20</v>
      </c>
      <c r="D4" s="2">
        <v>37316</v>
      </c>
      <c r="E4" s="14"/>
      <c r="F4" s="4">
        <v>181364.34169999999</v>
      </c>
      <c r="G4" s="1" t="s">
        <v>14</v>
      </c>
      <c r="H4" s="1" t="s">
        <v>15</v>
      </c>
      <c r="I4" s="1" t="s">
        <v>8</v>
      </c>
      <c r="J4" s="1" t="s">
        <v>16</v>
      </c>
      <c r="K4" s="1">
        <v>1467335</v>
      </c>
    </row>
    <row r="5" spans="3:11" x14ac:dyDescent="0.2">
      <c r="C5" s="1" t="s">
        <v>20</v>
      </c>
      <c r="D5" s="2">
        <v>37591</v>
      </c>
      <c r="E5" s="14"/>
      <c r="F5" s="4">
        <v>375134.97519999999</v>
      </c>
      <c r="G5" s="1" t="s">
        <v>14</v>
      </c>
      <c r="H5" s="1" t="s">
        <v>15</v>
      </c>
      <c r="I5" s="1" t="s">
        <v>8</v>
      </c>
      <c r="J5" s="1" t="s">
        <v>16</v>
      </c>
      <c r="K5" s="1">
        <v>1467335</v>
      </c>
    </row>
    <row r="6" spans="3:11" x14ac:dyDescent="0.2">
      <c r="C6" s="1" t="s">
        <v>20</v>
      </c>
      <c r="D6" s="2">
        <v>37622</v>
      </c>
      <c r="E6" s="14"/>
      <c r="F6" s="4">
        <v>393923.8688</v>
      </c>
      <c r="G6" s="1" t="s">
        <v>14</v>
      </c>
      <c r="H6" s="1" t="s">
        <v>15</v>
      </c>
      <c r="I6" s="1" t="s">
        <v>8</v>
      </c>
      <c r="J6" s="1" t="s">
        <v>16</v>
      </c>
      <c r="K6" s="1">
        <v>1467335</v>
      </c>
    </row>
    <row r="7" spans="3:11" x14ac:dyDescent="0.2">
      <c r="C7" s="1" t="s">
        <v>20</v>
      </c>
      <c r="D7" s="2">
        <v>37653</v>
      </c>
      <c r="E7" s="14"/>
      <c r="F7" s="4">
        <v>332787.76740000001</v>
      </c>
      <c r="G7" s="1" t="s">
        <v>14</v>
      </c>
      <c r="H7" s="1" t="s">
        <v>15</v>
      </c>
      <c r="I7" s="1" t="s">
        <v>8</v>
      </c>
      <c r="J7" s="1" t="s">
        <v>16</v>
      </c>
      <c r="K7" s="1">
        <v>1467335</v>
      </c>
    </row>
    <row r="8" spans="3:11" x14ac:dyDescent="0.2">
      <c r="C8" s="1" t="s">
        <v>20</v>
      </c>
      <c r="D8" s="2">
        <v>37681</v>
      </c>
      <c r="E8" s="14"/>
      <c r="F8" s="4">
        <v>269827.52970000001</v>
      </c>
      <c r="G8" s="1" t="s">
        <v>14</v>
      </c>
      <c r="H8" s="1" t="s">
        <v>15</v>
      </c>
      <c r="I8" s="1" t="s">
        <v>8</v>
      </c>
      <c r="J8" s="1" t="s">
        <v>16</v>
      </c>
      <c r="K8" s="1">
        <v>1467335</v>
      </c>
    </row>
    <row r="9" spans="3:11" x14ac:dyDescent="0.2">
      <c r="C9" s="1" t="s">
        <v>20</v>
      </c>
      <c r="D9" s="2">
        <v>37956</v>
      </c>
      <c r="E9" s="14"/>
      <c r="F9" s="4">
        <v>382214.50929999998</v>
      </c>
      <c r="G9" s="1" t="s">
        <v>14</v>
      </c>
      <c r="H9" s="1" t="s">
        <v>15</v>
      </c>
      <c r="I9" s="1" t="s">
        <v>8</v>
      </c>
      <c r="J9" s="1" t="s">
        <v>16</v>
      </c>
      <c r="K9" s="1">
        <v>1467335</v>
      </c>
    </row>
    <row r="10" spans="3:11" x14ac:dyDescent="0.2">
      <c r="C10" s="1" t="s">
        <v>20</v>
      </c>
      <c r="D10" s="2">
        <v>37987</v>
      </c>
      <c r="E10" s="14"/>
      <c r="F10" s="4">
        <v>378354.03139999998</v>
      </c>
      <c r="G10" s="1" t="s">
        <v>14</v>
      </c>
      <c r="H10" s="1" t="s">
        <v>15</v>
      </c>
      <c r="I10" s="1" t="s">
        <v>8</v>
      </c>
      <c r="J10" s="1" t="s">
        <v>16</v>
      </c>
      <c r="K10" s="1">
        <v>1467335</v>
      </c>
    </row>
    <row r="11" spans="3:11" x14ac:dyDescent="0.2">
      <c r="C11" s="1" t="s">
        <v>20</v>
      </c>
      <c r="D11" s="2">
        <v>38018</v>
      </c>
      <c r="E11" s="14"/>
      <c r="F11" s="4">
        <v>332119.99589999998</v>
      </c>
      <c r="G11" s="1" t="s">
        <v>14</v>
      </c>
      <c r="H11" s="1" t="s">
        <v>15</v>
      </c>
      <c r="I11" s="1" t="s">
        <v>8</v>
      </c>
      <c r="J11" s="1" t="s">
        <v>16</v>
      </c>
      <c r="K11" s="1">
        <v>1467335</v>
      </c>
    </row>
    <row r="12" spans="3:11" x14ac:dyDescent="0.2">
      <c r="C12" s="1" t="s">
        <v>20</v>
      </c>
      <c r="D12" s="2">
        <v>38047</v>
      </c>
      <c r="E12" s="14"/>
      <c r="F12" s="4">
        <v>244534.3167</v>
      </c>
      <c r="G12" s="1" t="s">
        <v>14</v>
      </c>
      <c r="H12" s="1" t="s">
        <v>15</v>
      </c>
      <c r="I12" s="1" t="s">
        <v>8</v>
      </c>
      <c r="J12" s="1" t="s">
        <v>16</v>
      </c>
      <c r="K12" s="1">
        <v>1467335</v>
      </c>
    </row>
    <row r="13" spans="3:11" x14ac:dyDescent="0.2">
      <c r="C13" s="1" t="s">
        <v>9</v>
      </c>
      <c r="D13" s="2">
        <v>37257</v>
      </c>
      <c r="E13" s="14"/>
      <c r="F13" s="4">
        <v>-72026.098199999993</v>
      </c>
      <c r="G13" s="1" t="s">
        <v>7</v>
      </c>
      <c r="H13" s="1" t="s">
        <v>10</v>
      </c>
      <c r="I13" s="1" t="s">
        <v>11</v>
      </c>
      <c r="J13" s="1" t="s">
        <v>12</v>
      </c>
      <c r="K13" s="1">
        <v>926670</v>
      </c>
    </row>
    <row r="14" spans="3:11" x14ac:dyDescent="0.2">
      <c r="C14" s="1" t="s">
        <v>13</v>
      </c>
      <c r="D14" s="2">
        <v>37347</v>
      </c>
      <c r="E14" s="14">
        <v>96023402</v>
      </c>
      <c r="F14" s="4">
        <v>115423.9966</v>
      </c>
      <c r="G14" s="1" t="s">
        <v>14</v>
      </c>
      <c r="H14" s="1" t="s">
        <v>15</v>
      </c>
      <c r="I14" s="1" t="s">
        <v>8</v>
      </c>
      <c r="J14" s="1" t="s">
        <v>16</v>
      </c>
      <c r="K14" s="1">
        <v>1467335</v>
      </c>
    </row>
    <row r="15" spans="3:11" x14ac:dyDescent="0.2">
      <c r="C15" s="1" t="s">
        <v>13</v>
      </c>
      <c r="D15" s="2">
        <v>37377</v>
      </c>
      <c r="E15" s="14">
        <v>96023402</v>
      </c>
      <c r="F15" s="4">
        <v>133716.39689999999</v>
      </c>
      <c r="G15" s="1" t="s">
        <v>14</v>
      </c>
      <c r="H15" s="1" t="s">
        <v>15</v>
      </c>
      <c r="I15" s="1" t="s">
        <v>8</v>
      </c>
      <c r="J15" s="1" t="s">
        <v>16</v>
      </c>
      <c r="K15" s="1">
        <v>1467335</v>
      </c>
    </row>
    <row r="16" spans="3:11" x14ac:dyDescent="0.2">
      <c r="C16" s="1" t="s">
        <v>13</v>
      </c>
      <c r="D16" s="2">
        <v>37408</v>
      </c>
      <c r="E16" s="14">
        <v>96023402</v>
      </c>
      <c r="F16" s="4">
        <v>130155.1925</v>
      </c>
      <c r="G16" s="1" t="s">
        <v>14</v>
      </c>
      <c r="H16" s="1" t="s">
        <v>15</v>
      </c>
      <c r="I16" s="1" t="s">
        <v>8</v>
      </c>
      <c r="J16" s="1" t="s">
        <v>16</v>
      </c>
      <c r="K16" s="1">
        <v>1467335</v>
      </c>
    </row>
    <row r="17" spans="3:11" x14ac:dyDescent="0.2">
      <c r="C17" s="1" t="s">
        <v>13</v>
      </c>
      <c r="D17" s="2">
        <v>37438</v>
      </c>
      <c r="E17" s="14">
        <v>96023402</v>
      </c>
      <c r="F17" s="4">
        <v>149689.5074</v>
      </c>
      <c r="G17" s="1" t="s">
        <v>14</v>
      </c>
      <c r="H17" s="1" t="s">
        <v>15</v>
      </c>
      <c r="I17" s="1" t="s">
        <v>8</v>
      </c>
      <c r="J17" s="1" t="s">
        <v>16</v>
      </c>
      <c r="K17" s="1">
        <v>1467335</v>
      </c>
    </row>
    <row r="18" spans="3:11" x14ac:dyDescent="0.2">
      <c r="C18" s="1" t="s">
        <v>13</v>
      </c>
      <c r="D18" s="2">
        <v>37469</v>
      </c>
      <c r="E18" s="14">
        <v>96023402</v>
      </c>
      <c r="F18" s="4">
        <v>162004.2708</v>
      </c>
      <c r="G18" s="1" t="s">
        <v>14</v>
      </c>
      <c r="H18" s="1" t="s">
        <v>15</v>
      </c>
      <c r="I18" s="1" t="s">
        <v>8</v>
      </c>
      <c r="J18" s="1" t="s">
        <v>16</v>
      </c>
      <c r="K18" s="1">
        <v>1467335</v>
      </c>
    </row>
    <row r="19" spans="3:11" x14ac:dyDescent="0.2">
      <c r="C19" s="1" t="s">
        <v>13</v>
      </c>
      <c r="D19" s="2">
        <v>37500</v>
      </c>
      <c r="E19" s="14">
        <v>96023402</v>
      </c>
      <c r="F19" s="4">
        <v>154237.40119999999</v>
      </c>
      <c r="G19" s="1" t="s">
        <v>14</v>
      </c>
      <c r="H19" s="1" t="s">
        <v>15</v>
      </c>
      <c r="I19" s="1" t="s">
        <v>8</v>
      </c>
      <c r="J19" s="1" t="s">
        <v>16</v>
      </c>
      <c r="K19" s="1">
        <v>1467335</v>
      </c>
    </row>
    <row r="20" spans="3:11" x14ac:dyDescent="0.2">
      <c r="C20" s="1" t="s">
        <v>13</v>
      </c>
      <c r="D20" s="2">
        <v>37530</v>
      </c>
      <c r="E20" s="14">
        <v>96023402</v>
      </c>
      <c r="F20" s="4">
        <v>173037.53270000001</v>
      </c>
      <c r="G20" s="1" t="s">
        <v>14</v>
      </c>
      <c r="H20" s="1" t="s">
        <v>15</v>
      </c>
      <c r="I20" s="1" t="s">
        <v>8</v>
      </c>
      <c r="J20" s="1" t="s">
        <v>16</v>
      </c>
      <c r="K20" s="1">
        <v>1467335</v>
      </c>
    </row>
    <row r="21" spans="3:11" x14ac:dyDescent="0.2">
      <c r="C21" s="1" t="s">
        <v>13</v>
      </c>
      <c r="D21" s="2">
        <v>37561</v>
      </c>
      <c r="E21" s="14">
        <v>96023402</v>
      </c>
      <c r="F21" s="4">
        <v>211162.1894</v>
      </c>
      <c r="G21" s="1" t="s">
        <v>14</v>
      </c>
      <c r="H21" s="1" t="s">
        <v>15</v>
      </c>
      <c r="I21" s="1" t="s">
        <v>8</v>
      </c>
      <c r="J21" s="1" t="s">
        <v>16</v>
      </c>
      <c r="K21" s="1">
        <v>1467335</v>
      </c>
    </row>
    <row r="22" spans="3:11" x14ac:dyDescent="0.2">
      <c r="C22" s="1" t="s">
        <v>13</v>
      </c>
      <c r="D22" s="2">
        <v>37712</v>
      </c>
      <c r="E22" s="14">
        <v>96023402</v>
      </c>
      <c r="F22" s="4">
        <v>122947.7767</v>
      </c>
      <c r="G22" s="1" t="s">
        <v>14</v>
      </c>
      <c r="H22" s="1" t="s">
        <v>15</v>
      </c>
      <c r="I22" s="1" t="s">
        <v>8</v>
      </c>
      <c r="J22" s="1" t="s">
        <v>16</v>
      </c>
      <c r="K22" s="1">
        <v>1467335</v>
      </c>
    </row>
    <row r="23" spans="3:11" x14ac:dyDescent="0.2">
      <c r="C23" s="1" t="s">
        <v>13</v>
      </c>
      <c r="D23" s="2">
        <v>37742</v>
      </c>
      <c r="E23" s="14">
        <v>96023402</v>
      </c>
      <c r="F23" s="4">
        <v>139603.13320000001</v>
      </c>
      <c r="G23" s="1" t="s">
        <v>14</v>
      </c>
      <c r="H23" s="1" t="s">
        <v>15</v>
      </c>
      <c r="I23" s="1" t="s">
        <v>8</v>
      </c>
      <c r="J23" s="1" t="s">
        <v>16</v>
      </c>
      <c r="K23" s="1">
        <v>1467335</v>
      </c>
    </row>
    <row r="24" spans="3:11" x14ac:dyDescent="0.2">
      <c r="C24" s="1" t="s">
        <v>13</v>
      </c>
      <c r="D24" s="2">
        <v>37773</v>
      </c>
      <c r="E24" s="14">
        <v>96023402</v>
      </c>
      <c r="F24" s="4">
        <v>134707.5993</v>
      </c>
      <c r="G24" s="1" t="s">
        <v>14</v>
      </c>
      <c r="H24" s="1" t="s">
        <v>15</v>
      </c>
      <c r="I24" s="1" t="s">
        <v>8</v>
      </c>
      <c r="J24" s="1" t="s">
        <v>16</v>
      </c>
      <c r="K24" s="1">
        <v>1467335</v>
      </c>
    </row>
    <row r="25" spans="3:11" x14ac:dyDescent="0.2">
      <c r="C25" s="1" t="s">
        <v>13</v>
      </c>
      <c r="D25" s="2">
        <v>37803</v>
      </c>
      <c r="E25" s="14">
        <v>96023402</v>
      </c>
      <c r="F25" s="4">
        <v>153857.49609999999</v>
      </c>
      <c r="G25" s="1" t="s">
        <v>14</v>
      </c>
      <c r="H25" s="1" t="s">
        <v>15</v>
      </c>
      <c r="I25" s="1" t="s">
        <v>8</v>
      </c>
      <c r="J25" s="1" t="s">
        <v>16</v>
      </c>
      <c r="K25" s="1">
        <v>1467335</v>
      </c>
    </row>
    <row r="26" spans="3:11" x14ac:dyDescent="0.2">
      <c r="C26" s="1" t="s">
        <v>13</v>
      </c>
      <c r="D26" s="2">
        <v>37834</v>
      </c>
      <c r="E26" s="14">
        <v>96023402</v>
      </c>
      <c r="F26" s="4">
        <v>166406.2438</v>
      </c>
      <c r="G26" s="1" t="s">
        <v>14</v>
      </c>
      <c r="H26" s="1" t="s">
        <v>15</v>
      </c>
      <c r="I26" s="1" t="s">
        <v>8</v>
      </c>
      <c r="J26" s="1" t="s">
        <v>16</v>
      </c>
      <c r="K26" s="1">
        <v>1467335</v>
      </c>
    </row>
    <row r="27" spans="3:11" x14ac:dyDescent="0.2">
      <c r="C27" s="1" t="s">
        <v>13</v>
      </c>
      <c r="D27" s="2">
        <v>37865</v>
      </c>
      <c r="E27" s="14">
        <v>96023402</v>
      </c>
      <c r="F27" s="4">
        <v>157566.93580000001</v>
      </c>
      <c r="G27" s="1" t="s">
        <v>14</v>
      </c>
      <c r="H27" s="1" t="s">
        <v>15</v>
      </c>
      <c r="I27" s="1" t="s">
        <v>8</v>
      </c>
      <c r="J27" s="1" t="s">
        <v>16</v>
      </c>
      <c r="K27" s="1">
        <v>1467335</v>
      </c>
    </row>
    <row r="28" spans="3:11" x14ac:dyDescent="0.2">
      <c r="C28" s="1" t="s">
        <v>13</v>
      </c>
      <c r="D28" s="2">
        <v>37895</v>
      </c>
      <c r="E28" s="14">
        <v>96023402</v>
      </c>
      <c r="F28" s="4">
        <v>177888.93460000001</v>
      </c>
      <c r="G28" s="1" t="s">
        <v>14</v>
      </c>
      <c r="H28" s="1" t="s">
        <v>15</v>
      </c>
      <c r="I28" s="1" t="s">
        <v>8</v>
      </c>
      <c r="J28" s="1" t="s">
        <v>16</v>
      </c>
      <c r="K28" s="1">
        <v>1467335</v>
      </c>
    </row>
    <row r="29" spans="3:11" x14ac:dyDescent="0.2">
      <c r="C29" s="1" t="s">
        <v>13</v>
      </c>
      <c r="D29" s="2">
        <v>37926</v>
      </c>
      <c r="E29" s="14">
        <v>96023402</v>
      </c>
      <c r="F29" s="4">
        <v>216422.48980000001</v>
      </c>
      <c r="G29" s="1" t="s">
        <v>14</v>
      </c>
      <c r="H29" s="1" t="s">
        <v>15</v>
      </c>
      <c r="I29" s="1" t="s">
        <v>8</v>
      </c>
      <c r="J29" s="1" t="s">
        <v>16</v>
      </c>
      <c r="K29" s="1">
        <v>1467335</v>
      </c>
    </row>
    <row r="30" spans="3:11" x14ac:dyDescent="0.2">
      <c r="C30" s="1" t="s">
        <v>13</v>
      </c>
      <c r="D30" s="2">
        <v>38078</v>
      </c>
      <c r="E30" s="14">
        <v>96023402</v>
      </c>
      <c r="F30" s="4">
        <v>118025.4252</v>
      </c>
      <c r="G30" s="1" t="s">
        <v>14</v>
      </c>
      <c r="H30" s="1" t="s">
        <v>15</v>
      </c>
      <c r="I30" s="1" t="s">
        <v>8</v>
      </c>
      <c r="J30" s="1" t="s">
        <v>16</v>
      </c>
      <c r="K30" s="1">
        <v>1467335</v>
      </c>
    </row>
    <row r="31" spans="3:11" x14ac:dyDescent="0.2">
      <c r="C31" s="1" t="s">
        <v>13</v>
      </c>
      <c r="D31" s="2">
        <v>38108</v>
      </c>
      <c r="E31" s="14">
        <v>96023402</v>
      </c>
      <c r="F31" s="4">
        <v>134951.21090000001</v>
      </c>
      <c r="G31" s="1" t="s">
        <v>14</v>
      </c>
      <c r="H31" s="1" t="s">
        <v>15</v>
      </c>
      <c r="I31" s="1" t="s">
        <v>8</v>
      </c>
      <c r="J31" s="1" t="s">
        <v>16</v>
      </c>
      <c r="K31" s="1">
        <v>1467335</v>
      </c>
    </row>
    <row r="32" spans="3:11" x14ac:dyDescent="0.2">
      <c r="C32" s="1" t="s">
        <v>13</v>
      </c>
      <c r="D32" s="2">
        <v>38139</v>
      </c>
      <c r="E32" s="14">
        <v>96023402</v>
      </c>
      <c r="F32" s="4">
        <v>129911.26119999999</v>
      </c>
      <c r="G32" s="1" t="s">
        <v>14</v>
      </c>
      <c r="H32" s="1" t="s">
        <v>15</v>
      </c>
      <c r="I32" s="1" t="s">
        <v>8</v>
      </c>
      <c r="J32" s="1" t="s">
        <v>16</v>
      </c>
      <c r="K32" s="1">
        <v>1467335</v>
      </c>
    </row>
    <row r="33" spans="3:11" x14ac:dyDescent="0.2">
      <c r="C33" s="1" t="s">
        <v>13</v>
      </c>
      <c r="D33" s="2">
        <v>38169</v>
      </c>
      <c r="E33" s="14">
        <v>96023402</v>
      </c>
      <c r="F33" s="4">
        <v>149195.75870000001</v>
      </c>
      <c r="G33" s="1" t="s">
        <v>14</v>
      </c>
      <c r="H33" s="1" t="s">
        <v>15</v>
      </c>
      <c r="I33" s="1" t="s">
        <v>8</v>
      </c>
      <c r="J33" s="1" t="s">
        <v>16</v>
      </c>
      <c r="K33" s="1">
        <v>1467335</v>
      </c>
    </row>
    <row r="34" spans="3:11" x14ac:dyDescent="0.2">
      <c r="C34" s="1" t="s">
        <v>13</v>
      </c>
      <c r="D34" s="2">
        <v>38200</v>
      </c>
      <c r="E34" s="14">
        <v>96023402</v>
      </c>
      <c r="F34" s="4">
        <v>162250.5656</v>
      </c>
      <c r="G34" s="1" t="s">
        <v>14</v>
      </c>
      <c r="H34" s="1" t="s">
        <v>15</v>
      </c>
      <c r="I34" s="1" t="s">
        <v>8</v>
      </c>
      <c r="J34" s="1" t="s">
        <v>16</v>
      </c>
      <c r="K34" s="1">
        <v>1467335</v>
      </c>
    </row>
    <row r="35" spans="3:11" x14ac:dyDescent="0.2">
      <c r="C35" s="1" t="s">
        <v>13</v>
      </c>
      <c r="D35" s="2">
        <v>38231</v>
      </c>
      <c r="E35" s="14">
        <v>96023402</v>
      </c>
      <c r="F35" s="4">
        <v>153083.416</v>
      </c>
      <c r="G35" s="1" t="s">
        <v>14</v>
      </c>
      <c r="H35" s="1" t="s">
        <v>15</v>
      </c>
      <c r="I35" s="1" t="s">
        <v>8</v>
      </c>
      <c r="J35" s="1" t="s">
        <v>16</v>
      </c>
      <c r="K35" s="1">
        <v>1467335</v>
      </c>
    </row>
    <row r="36" spans="3:11" x14ac:dyDescent="0.2">
      <c r="C36" s="1" t="s">
        <v>13</v>
      </c>
      <c r="D36" s="2">
        <v>38261</v>
      </c>
      <c r="E36" s="14">
        <v>96023402</v>
      </c>
      <c r="F36" s="4">
        <v>171729.97140000001</v>
      </c>
      <c r="G36" s="1" t="s">
        <v>14</v>
      </c>
      <c r="H36" s="1" t="s">
        <v>15</v>
      </c>
      <c r="I36" s="1" t="s">
        <v>8</v>
      </c>
      <c r="J36" s="1" t="s">
        <v>16</v>
      </c>
      <c r="K36" s="1">
        <v>1467335</v>
      </c>
    </row>
    <row r="37" spans="3:11" x14ac:dyDescent="0.2">
      <c r="C37" s="1" t="s">
        <v>17</v>
      </c>
      <c r="D37" s="2">
        <v>37347</v>
      </c>
      <c r="E37" s="14">
        <v>96023402</v>
      </c>
      <c r="F37" s="4">
        <v>76531.171900000001</v>
      </c>
      <c r="G37" s="1" t="s">
        <v>14</v>
      </c>
      <c r="H37" s="1" t="s">
        <v>15</v>
      </c>
      <c r="I37" s="1" t="s">
        <v>8</v>
      </c>
      <c r="J37" s="1" t="s">
        <v>16</v>
      </c>
      <c r="K37" s="1">
        <v>1467335</v>
      </c>
    </row>
    <row r="38" spans="3:11" x14ac:dyDescent="0.2">
      <c r="C38" s="1" t="s">
        <v>17</v>
      </c>
      <c r="D38" s="2">
        <v>37377</v>
      </c>
      <c r="E38" s="14">
        <v>96023402</v>
      </c>
      <c r="F38" s="4">
        <v>91499.232199999999</v>
      </c>
      <c r="G38" s="1" t="s">
        <v>14</v>
      </c>
      <c r="H38" s="1" t="s">
        <v>15</v>
      </c>
      <c r="I38" s="1" t="s">
        <v>8</v>
      </c>
      <c r="J38" s="1" t="s">
        <v>16</v>
      </c>
      <c r="K38" s="1">
        <v>1467335</v>
      </c>
    </row>
    <row r="39" spans="3:11" x14ac:dyDescent="0.2">
      <c r="C39" s="1" t="s">
        <v>17</v>
      </c>
      <c r="D39" s="2">
        <v>37408</v>
      </c>
      <c r="E39" s="14">
        <v>96023402</v>
      </c>
      <c r="F39" s="4">
        <v>89228.627999999997</v>
      </c>
      <c r="G39" s="1" t="s">
        <v>14</v>
      </c>
      <c r="H39" s="1" t="s">
        <v>15</v>
      </c>
      <c r="I39" s="1" t="s">
        <v>8</v>
      </c>
      <c r="J39" s="1" t="s">
        <v>16</v>
      </c>
      <c r="K39" s="1">
        <v>1467335</v>
      </c>
    </row>
    <row r="40" spans="3:11" x14ac:dyDescent="0.2">
      <c r="C40" s="1" t="s">
        <v>17</v>
      </c>
      <c r="D40" s="2">
        <v>37438</v>
      </c>
      <c r="E40" s="14">
        <v>96023402</v>
      </c>
      <c r="F40" s="4">
        <v>105267.0338</v>
      </c>
      <c r="G40" s="1" t="s">
        <v>14</v>
      </c>
      <c r="H40" s="1" t="s">
        <v>15</v>
      </c>
      <c r="I40" s="1" t="s">
        <v>8</v>
      </c>
      <c r="J40" s="1" t="s">
        <v>16</v>
      </c>
      <c r="K40" s="1">
        <v>1467335</v>
      </c>
    </row>
    <row r="41" spans="3:11" x14ac:dyDescent="0.2">
      <c r="C41" s="1" t="s">
        <v>17</v>
      </c>
      <c r="D41" s="2">
        <v>37469</v>
      </c>
      <c r="E41" s="14">
        <v>96023402</v>
      </c>
      <c r="F41" s="4">
        <v>115865.14479999999</v>
      </c>
      <c r="G41" s="1" t="s">
        <v>14</v>
      </c>
      <c r="H41" s="1" t="s">
        <v>15</v>
      </c>
      <c r="I41" s="1" t="s">
        <v>8</v>
      </c>
      <c r="J41" s="1" t="s">
        <v>16</v>
      </c>
      <c r="K41" s="1">
        <v>1467335</v>
      </c>
    </row>
    <row r="42" spans="3:11" x14ac:dyDescent="0.2">
      <c r="C42" s="1" t="s">
        <v>17</v>
      </c>
      <c r="D42" s="2">
        <v>37500</v>
      </c>
      <c r="E42" s="14">
        <v>96023402</v>
      </c>
      <c r="F42" s="4">
        <v>109991.9231</v>
      </c>
      <c r="G42" s="1" t="s">
        <v>14</v>
      </c>
      <c r="H42" s="1" t="s">
        <v>15</v>
      </c>
      <c r="I42" s="1" t="s">
        <v>8</v>
      </c>
      <c r="J42" s="1" t="s">
        <v>16</v>
      </c>
      <c r="K42" s="1">
        <v>1467335</v>
      </c>
    </row>
    <row r="43" spans="3:11" x14ac:dyDescent="0.2">
      <c r="C43" s="1" t="s">
        <v>17</v>
      </c>
      <c r="D43" s="2">
        <v>37530</v>
      </c>
      <c r="E43" s="14">
        <v>96023402</v>
      </c>
      <c r="F43" s="4">
        <v>125412.3931</v>
      </c>
      <c r="G43" s="1" t="s">
        <v>14</v>
      </c>
      <c r="H43" s="1" t="s">
        <v>15</v>
      </c>
      <c r="I43" s="1" t="s">
        <v>8</v>
      </c>
      <c r="J43" s="1" t="s">
        <v>16</v>
      </c>
      <c r="K43" s="1">
        <v>1467335</v>
      </c>
    </row>
    <row r="44" spans="3:11" x14ac:dyDescent="0.2">
      <c r="C44" s="1" t="s">
        <v>17</v>
      </c>
      <c r="D44" s="2">
        <v>37561</v>
      </c>
      <c r="E44" s="14">
        <v>96023402</v>
      </c>
      <c r="F44" s="4">
        <v>141184.68580000001</v>
      </c>
      <c r="G44" s="1" t="s">
        <v>14</v>
      </c>
      <c r="H44" s="1" t="s">
        <v>15</v>
      </c>
      <c r="I44" s="1" t="s">
        <v>8</v>
      </c>
      <c r="J44" s="1" t="s">
        <v>16</v>
      </c>
      <c r="K44" s="1">
        <v>1467335</v>
      </c>
    </row>
    <row r="45" spans="3:11" x14ac:dyDescent="0.2">
      <c r="C45" s="1" t="s">
        <v>17</v>
      </c>
      <c r="D45" s="2">
        <v>37712</v>
      </c>
      <c r="E45" s="14">
        <v>96023402</v>
      </c>
      <c r="F45" s="4">
        <v>74823.670299999998</v>
      </c>
      <c r="G45" s="1" t="s">
        <v>14</v>
      </c>
      <c r="H45" s="1" t="s">
        <v>15</v>
      </c>
      <c r="I45" s="1" t="s">
        <v>8</v>
      </c>
      <c r="J45" s="1" t="s">
        <v>16</v>
      </c>
      <c r="K45" s="1">
        <v>1467335</v>
      </c>
    </row>
    <row r="46" spans="3:11" x14ac:dyDescent="0.2">
      <c r="C46" s="1" t="s">
        <v>17</v>
      </c>
      <c r="D46" s="2">
        <v>37742</v>
      </c>
      <c r="E46" s="14">
        <v>96023402</v>
      </c>
      <c r="F46" s="4">
        <v>88176.76</v>
      </c>
      <c r="G46" s="1" t="s">
        <v>14</v>
      </c>
      <c r="H46" s="1" t="s">
        <v>15</v>
      </c>
      <c r="I46" s="1" t="s">
        <v>8</v>
      </c>
      <c r="J46" s="1" t="s">
        <v>16</v>
      </c>
      <c r="K46" s="1">
        <v>1467335</v>
      </c>
    </row>
    <row r="47" spans="3:11" x14ac:dyDescent="0.2">
      <c r="C47" s="1" t="s">
        <v>17</v>
      </c>
      <c r="D47" s="2">
        <v>37773</v>
      </c>
      <c r="E47" s="14">
        <v>96023402</v>
      </c>
      <c r="F47" s="4">
        <v>85093.429699999993</v>
      </c>
      <c r="G47" s="1" t="s">
        <v>14</v>
      </c>
      <c r="H47" s="1" t="s">
        <v>15</v>
      </c>
      <c r="I47" s="1" t="s">
        <v>8</v>
      </c>
      <c r="J47" s="1" t="s">
        <v>16</v>
      </c>
      <c r="K47" s="1">
        <v>1467335</v>
      </c>
    </row>
    <row r="48" spans="3:11" x14ac:dyDescent="0.2">
      <c r="C48" s="1" t="s">
        <v>17</v>
      </c>
      <c r="D48" s="2">
        <v>37803</v>
      </c>
      <c r="E48" s="14">
        <v>96023402</v>
      </c>
      <c r="F48" s="4">
        <v>100601.77680000001</v>
      </c>
      <c r="G48" s="1" t="s">
        <v>14</v>
      </c>
      <c r="H48" s="1" t="s">
        <v>15</v>
      </c>
      <c r="I48" s="1" t="s">
        <v>8</v>
      </c>
      <c r="J48" s="1" t="s">
        <v>16</v>
      </c>
      <c r="K48" s="1">
        <v>1467335</v>
      </c>
    </row>
    <row r="49" spans="3:11" x14ac:dyDescent="0.2">
      <c r="C49" s="1" t="s">
        <v>17</v>
      </c>
      <c r="D49" s="2">
        <v>37834</v>
      </c>
      <c r="E49" s="14">
        <v>96023402</v>
      </c>
      <c r="F49" s="4">
        <v>111475.9497</v>
      </c>
      <c r="G49" s="1" t="s">
        <v>14</v>
      </c>
      <c r="H49" s="1" t="s">
        <v>15</v>
      </c>
      <c r="I49" s="1" t="s">
        <v>8</v>
      </c>
      <c r="J49" s="1" t="s">
        <v>16</v>
      </c>
      <c r="K49" s="1">
        <v>1467335</v>
      </c>
    </row>
    <row r="50" spans="3:11" x14ac:dyDescent="0.2">
      <c r="C50" s="1" t="s">
        <v>17</v>
      </c>
      <c r="D50" s="2">
        <v>37865</v>
      </c>
      <c r="E50" s="14">
        <v>96023402</v>
      </c>
      <c r="F50" s="4">
        <v>105022.0624</v>
      </c>
      <c r="G50" s="1" t="s">
        <v>14</v>
      </c>
      <c r="H50" s="1" t="s">
        <v>15</v>
      </c>
      <c r="I50" s="1" t="s">
        <v>8</v>
      </c>
      <c r="J50" s="1" t="s">
        <v>16</v>
      </c>
      <c r="K50" s="1">
        <v>1467335</v>
      </c>
    </row>
    <row r="51" spans="3:11" x14ac:dyDescent="0.2">
      <c r="C51" s="1" t="s">
        <v>17</v>
      </c>
      <c r="D51" s="2">
        <v>37895</v>
      </c>
      <c r="E51" s="14">
        <v>96023402</v>
      </c>
      <c r="F51" s="4">
        <v>121562.81389999999</v>
      </c>
      <c r="G51" s="1" t="s">
        <v>14</v>
      </c>
      <c r="H51" s="1" t="s">
        <v>15</v>
      </c>
      <c r="I51" s="1" t="s">
        <v>8</v>
      </c>
      <c r="J51" s="1" t="s">
        <v>16</v>
      </c>
      <c r="K51" s="1">
        <v>1467335</v>
      </c>
    </row>
    <row r="52" spans="3:11" x14ac:dyDescent="0.2">
      <c r="C52" s="1" t="s">
        <v>17</v>
      </c>
      <c r="D52" s="2">
        <v>37926</v>
      </c>
      <c r="E52" s="14">
        <v>96023402</v>
      </c>
      <c r="F52" s="4">
        <v>151455.87179999999</v>
      </c>
      <c r="G52" s="1" t="s">
        <v>14</v>
      </c>
      <c r="H52" s="1" t="s">
        <v>15</v>
      </c>
      <c r="I52" s="1" t="s">
        <v>8</v>
      </c>
      <c r="J52" s="1" t="s">
        <v>16</v>
      </c>
      <c r="K52" s="1">
        <v>1467335</v>
      </c>
    </row>
    <row r="53" spans="3:11" x14ac:dyDescent="0.2">
      <c r="C53" s="1" t="s">
        <v>17</v>
      </c>
      <c r="D53" s="2">
        <v>38078</v>
      </c>
      <c r="E53" s="14">
        <v>96023402</v>
      </c>
      <c r="F53" s="4">
        <v>72022.213099999994</v>
      </c>
      <c r="G53" s="1" t="s">
        <v>14</v>
      </c>
      <c r="H53" s="1" t="s">
        <v>15</v>
      </c>
      <c r="I53" s="1" t="s">
        <v>8</v>
      </c>
      <c r="J53" s="1" t="s">
        <v>16</v>
      </c>
      <c r="K53" s="1">
        <v>1467335</v>
      </c>
    </row>
    <row r="54" spans="3:11" x14ac:dyDescent="0.2">
      <c r="C54" s="1" t="s">
        <v>17</v>
      </c>
      <c r="D54" s="2">
        <v>38108</v>
      </c>
      <c r="E54" s="14">
        <v>96023402</v>
      </c>
      <c r="F54" s="4">
        <v>85695.791400000002</v>
      </c>
      <c r="G54" s="1" t="s">
        <v>14</v>
      </c>
      <c r="H54" s="1" t="s">
        <v>15</v>
      </c>
      <c r="I54" s="1" t="s">
        <v>8</v>
      </c>
      <c r="J54" s="1" t="s">
        <v>16</v>
      </c>
      <c r="K54" s="1">
        <v>1467335</v>
      </c>
    </row>
    <row r="55" spans="3:11" x14ac:dyDescent="0.2">
      <c r="C55" s="1" t="s">
        <v>17</v>
      </c>
      <c r="D55" s="2">
        <v>38139</v>
      </c>
      <c r="E55" s="14">
        <v>96023402</v>
      </c>
      <c r="F55" s="4">
        <v>82480.092300000004</v>
      </c>
      <c r="G55" s="1" t="s">
        <v>14</v>
      </c>
      <c r="H55" s="1" t="s">
        <v>15</v>
      </c>
      <c r="I55" s="1" t="s">
        <v>8</v>
      </c>
      <c r="J55" s="1" t="s">
        <v>16</v>
      </c>
      <c r="K55" s="1">
        <v>1467335</v>
      </c>
    </row>
    <row r="56" spans="3:11" x14ac:dyDescent="0.2">
      <c r="C56" s="1" t="s">
        <v>17</v>
      </c>
      <c r="D56" s="2">
        <v>38169</v>
      </c>
      <c r="E56" s="14">
        <v>96023402</v>
      </c>
      <c r="F56" s="4">
        <v>98187.578699999998</v>
      </c>
      <c r="G56" s="1" t="s">
        <v>14</v>
      </c>
      <c r="H56" s="1" t="s">
        <v>15</v>
      </c>
      <c r="I56" s="1" t="s">
        <v>8</v>
      </c>
      <c r="J56" s="1" t="s">
        <v>16</v>
      </c>
      <c r="K56" s="1">
        <v>1467335</v>
      </c>
    </row>
    <row r="57" spans="3:11" x14ac:dyDescent="0.2">
      <c r="C57" s="1" t="s">
        <v>17</v>
      </c>
      <c r="D57" s="2">
        <v>38200</v>
      </c>
      <c r="E57" s="14">
        <v>96023402</v>
      </c>
      <c r="F57" s="4">
        <v>109520.58590000001</v>
      </c>
      <c r="G57" s="1" t="s">
        <v>14</v>
      </c>
      <c r="H57" s="1" t="s">
        <v>15</v>
      </c>
      <c r="I57" s="1" t="s">
        <v>8</v>
      </c>
      <c r="J57" s="1" t="s">
        <v>16</v>
      </c>
      <c r="K57" s="1">
        <v>1467335</v>
      </c>
    </row>
    <row r="58" spans="3:11" x14ac:dyDescent="0.2">
      <c r="C58" s="1" t="s">
        <v>17</v>
      </c>
      <c r="D58" s="2">
        <v>38231</v>
      </c>
      <c r="E58" s="14">
        <v>96023402</v>
      </c>
      <c r="F58" s="4">
        <v>102755.8952</v>
      </c>
      <c r="G58" s="1" t="s">
        <v>14</v>
      </c>
      <c r="H58" s="1" t="s">
        <v>15</v>
      </c>
      <c r="I58" s="1" t="s">
        <v>8</v>
      </c>
      <c r="J58" s="1" t="s">
        <v>16</v>
      </c>
      <c r="K58" s="1">
        <v>1467335</v>
      </c>
    </row>
    <row r="59" spans="3:11" x14ac:dyDescent="0.2">
      <c r="C59" s="1" t="s">
        <v>17</v>
      </c>
      <c r="D59" s="2">
        <v>38261</v>
      </c>
      <c r="E59" s="14">
        <v>96023402</v>
      </c>
      <c r="F59" s="4">
        <v>117932.39659999999</v>
      </c>
      <c r="G59" s="1" t="s">
        <v>14</v>
      </c>
      <c r="H59" s="1" t="s">
        <v>15</v>
      </c>
      <c r="I59" s="1" t="s">
        <v>8</v>
      </c>
      <c r="J59" s="1" t="s">
        <v>16</v>
      </c>
      <c r="K59" s="1">
        <v>1467335</v>
      </c>
    </row>
    <row r="60" spans="3:11" x14ac:dyDescent="0.2">
      <c r="C60" s="1" t="s">
        <v>18</v>
      </c>
      <c r="D60" s="2">
        <v>37347</v>
      </c>
      <c r="E60" s="14">
        <v>96023402</v>
      </c>
      <c r="F60" s="4">
        <v>49467.427100000001</v>
      </c>
      <c r="G60" s="1" t="s">
        <v>14</v>
      </c>
      <c r="H60" s="1" t="s">
        <v>15</v>
      </c>
      <c r="I60" s="1" t="s">
        <v>8</v>
      </c>
      <c r="J60" s="1" t="s">
        <v>16</v>
      </c>
      <c r="K60" s="1">
        <v>1467335</v>
      </c>
    </row>
    <row r="61" spans="3:11" x14ac:dyDescent="0.2">
      <c r="C61" s="1" t="s">
        <v>18</v>
      </c>
      <c r="D61" s="2">
        <v>37377</v>
      </c>
      <c r="E61" s="14">
        <v>96023402</v>
      </c>
      <c r="F61" s="4">
        <v>57307.027199999997</v>
      </c>
      <c r="G61" s="1" t="s">
        <v>14</v>
      </c>
      <c r="H61" s="1" t="s">
        <v>15</v>
      </c>
      <c r="I61" s="1" t="s">
        <v>8</v>
      </c>
      <c r="J61" s="1" t="s">
        <v>16</v>
      </c>
      <c r="K61" s="1">
        <v>1467335</v>
      </c>
    </row>
    <row r="62" spans="3:11" x14ac:dyDescent="0.2">
      <c r="C62" s="1" t="s">
        <v>18</v>
      </c>
      <c r="D62" s="2">
        <v>37408</v>
      </c>
      <c r="E62" s="14">
        <v>96023402</v>
      </c>
      <c r="F62" s="4">
        <v>55780.796799999996</v>
      </c>
      <c r="G62" s="1" t="s">
        <v>14</v>
      </c>
      <c r="H62" s="1" t="s">
        <v>15</v>
      </c>
      <c r="I62" s="1" t="s">
        <v>8</v>
      </c>
      <c r="J62" s="1" t="s">
        <v>16</v>
      </c>
      <c r="K62" s="1">
        <v>1467335</v>
      </c>
    </row>
    <row r="63" spans="3:11" x14ac:dyDescent="0.2">
      <c r="C63" s="1" t="s">
        <v>18</v>
      </c>
      <c r="D63" s="2">
        <v>37438</v>
      </c>
      <c r="E63" s="14">
        <v>96023402</v>
      </c>
      <c r="F63" s="4">
        <v>64152.646000000001</v>
      </c>
      <c r="G63" s="1" t="s">
        <v>14</v>
      </c>
      <c r="H63" s="1" t="s">
        <v>15</v>
      </c>
      <c r="I63" s="1" t="s">
        <v>8</v>
      </c>
      <c r="J63" s="1" t="s">
        <v>16</v>
      </c>
      <c r="K63" s="1">
        <v>1467335</v>
      </c>
    </row>
    <row r="64" spans="3:11" x14ac:dyDescent="0.2">
      <c r="C64" s="1" t="s">
        <v>18</v>
      </c>
      <c r="D64" s="2">
        <v>37469</v>
      </c>
      <c r="E64" s="14">
        <v>96023402</v>
      </c>
      <c r="F64" s="4">
        <v>69430.401800000007</v>
      </c>
      <c r="G64" s="1" t="s">
        <v>14</v>
      </c>
      <c r="H64" s="1" t="s">
        <v>15</v>
      </c>
      <c r="I64" s="1" t="s">
        <v>8</v>
      </c>
      <c r="J64" s="1" t="s">
        <v>16</v>
      </c>
      <c r="K64" s="1">
        <v>1467335</v>
      </c>
    </row>
    <row r="65" spans="3:11" x14ac:dyDescent="0.2">
      <c r="C65" s="1" t="s">
        <v>18</v>
      </c>
      <c r="D65" s="2">
        <v>37500</v>
      </c>
      <c r="E65" s="14">
        <v>96023402</v>
      </c>
      <c r="F65" s="4">
        <v>66101.743400000007</v>
      </c>
      <c r="G65" s="1" t="s">
        <v>14</v>
      </c>
      <c r="H65" s="1" t="s">
        <v>15</v>
      </c>
      <c r="I65" s="1" t="s">
        <v>8</v>
      </c>
      <c r="J65" s="1" t="s">
        <v>16</v>
      </c>
      <c r="K65" s="1">
        <v>1467335</v>
      </c>
    </row>
    <row r="66" spans="3:11" x14ac:dyDescent="0.2">
      <c r="C66" s="1" t="s">
        <v>18</v>
      </c>
      <c r="D66" s="2">
        <v>37530</v>
      </c>
      <c r="E66" s="14">
        <v>96023402</v>
      </c>
      <c r="F66" s="4">
        <v>74158.942599999995</v>
      </c>
      <c r="G66" s="1" t="s">
        <v>14</v>
      </c>
      <c r="H66" s="1" t="s">
        <v>15</v>
      </c>
      <c r="I66" s="1" t="s">
        <v>8</v>
      </c>
      <c r="J66" s="1" t="s">
        <v>16</v>
      </c>
      <c r="K66" s="1">
        <v>1467335</v>
      </c>
    </row>
    <row r="67" spans="3:11" x14ac:dyDescent="0.2">
      <c r="C67" s="1" t="s">
        <v>18</v>
      </c>
      <c r="D67" s="2">
        <v>37561</v>
      </c>
      <c r="E67" s="14">
        <v>96023402</v>
      </c>
      <c r="F67" s="4">
        <v>90498.081200000001</v>
      </c>
      <c r="G67" s="1" t="s">
        <v>14</v>
      </c>
      <c r="H67" s="1" t="s">
        <v>15</v>
      </c>
      <c r="I67" s="1" t="s">
        <v>8</v>
      </c>
      <c r="J67" s="1" t="s">
        <v>16</v>
      </c>
      <c r="K67" s="1">
        <v>1467335</v>
      </c>
    </row>
    <row r="68" spans="3:11" x14ac:dyDescent="0.2">
      <c r="C68" s="1" t="s">
        <v>18</v>
      </c>
      <c r="D68" s="2">
        <v>37712</v>
      </c>
      <c r="E68" s="14">
        <v>96023402</v>
      </c>
      <c r="F68" s="4">
        <v>52691.904300000002</v>
      </c>
      <c r="G68" s="1" t="s">
        <v>14</v>
      </c>
      <c r="H68" s="1" t="s">
        <v>15</v>
      </c>
      <c r="I68" s="1" t="s">
        <v>8</v>
      </c>
      <c r="J68" s="1" t="s">
        <v>16</v>
      </c>
      <c r="K68" s="1">
        <v>1467335</v>
      </c>
    </row>
    <row r="69" spans="3:11" x14ac:dyDescent="0.2">
      <c r="C69" s="1" t="s">
        <v>18</v>
      </c>
      <c r="D69" s="2">
        <v>37742</v>
      </c>
      <c r="E69" s="14">
        <v>96023402</v>
      </c>
      <c r="F69" s="4">
        <v>59829.914199999999</v>
      </c>
      <c r="G69" s="1" t="s">
        <v>14</v>
      </c>
      <c r="H69" s="1" t="s">
        <v>15</v>
      </c>
      <c r="I69" s="1" t="s">
        <v>8</v>
      </c>
      <c r="J69" s="1" t="s">
        <v>16</v>
      </c>
      <c r="K69" s="1">
        <v>1467335</v>
      </c>
    </row>
    <row r="70" spans="3:11" x14ac:dyDescent="0.2">
      <c r="C70" s="1" t="s">
        <v>18</v>
      </c>
      <c r="D70" s="2">
        <v>37773</v>
      </c>
      <c r="E70" s="14">
        <v>96023402</v>
      </c>
      <c r="F70" s="4">
        <v>57731.828300000001</v>
      </c>
      <c r="G70" s="1" t="s">
        <v>14</v>
      </c>
      <c r="H70" s="1" t="s">
        <v>15</v>
      </c>
      <c r="I70" s="1" t="s">
        <v>8</v>
      </c>
      <c r="J70" s="1" t="s">
        <v>16</v>
      </c>
      <c r="K70" s="1">
        <v>1467335</v>
      </c>
    </row>
    <row r="71" spans="3:11" x14ac:dyDescent="0.2">
      <c r="C71" s="1" t="s">
        <v>18</v>
      </c>
      <c r="D71" s="2">
        <v>37803</v>
      </c>
      <c r="E71" s="14">
        <v>96023402</v>
      </c>
      <c r="F71" s="4">
        <v>65938.926900000006</v>
      </c>
      <c r="G71" s="1" t="s">
        <v>14</v>
      </c>
      <c r="H71" s="1" t="s">
        <v>15</v>
      </c>
      <c r="I71" s="1" t="s">
        <v>8</v>
      </c>
      <c r="J71" s="1" t="s">
        <v>16</v>
      </c>
      <c r="K71" s="1">
        <v>1467335</v>
      </c>
    </row>
    <row r="72" spans="3:11" x14ac:dyDescent="0.2">
      <c r="C72" s="1" t="s">
        <v>18</v>
      </c>
      <c r="D72" s="2">
        <v>37834</v>
      </c>
      <c r="E72" s="14">
        <v>96023402</v>
      </c>
      <c r="F72" s="4">
        <v>71316.961599999995</v>
      </c>
      <c r="G72" s="1" t="s">
        <v>14</v>
      </c>
      <c r="H72" s="1" t="s">
        <v>15</v>
      </c>
      <c r="I72" s="1" t="s">
        <v>8</v>
      </c>
      <c r="J72" s="1" t="s">
        <v>16</v>
      </c>
      <c r="K72" s="1">
        <v>1467335</v>
      </c>
    </row>
    <row r="73" spans="3:11" x14ac:dyDescent="0.2">
      <c r="C73" s="1" t="s">
        <v>18</v>
      </c>
      <c r="D73" s="2">
        <v>37865</v>
      </c>
      <c r="E73" s="14">
        <v>96023402</v>
      </c>
      <c r="F73" s="4">
        <v>67528.686799999996</v>
      </c>
      <c r="G73" s="1" t="s">
        <v>14</v>
      </c>
      <c r="H73" s="1" t="s">
        <v>15</v>
      </c>
      <c r="I73" s="1" t="s">
        <v>8</v>
      </c>
      <c r="J73" s="1" t="s">
        <v>16</v>
      </c>
      <c r="K73" s="1">
        <v>1467335</v>
      </c>
    </row>
    <row r="74" spans="3:11" x14ac:dyDescent="0.2">
      <c r="C74" s="1" t="s">
        <v>18</v>
      </c>
      <c r="D74" s="2">
        <v>37895</v>
      </c>
      <c r="E74" s="14">
        <v>96023402</v>
      </c>
      <c r="F74" s="4">
        <v>76238.114799999996</v>
      </c>
      <c r="G74" s="1" t="s">
        <v>14</v>
      </c>
      <c r="H74" s="1" t="s">
        <v>15</v>
      </c>
      <c r="I74" s="1" t="s">
        <v>8</v>
      </c>
      <c r="J74" s="1" t="s">
        <v>16</v>
      </c>
      <c r="K74" s="1">
        <v>1467335</v>
      </c>
    </row>
    <row r="75" spans="3:11" x14ac:dyDescent="0.2">
      <c r="C75" s="1" t="s">
        <v>18</v>
      </c>
      <c r="D75" s="2">
        <v>37926</v>
      </c>
      <c r="E75" s="14">
        <v>96023402</v>
      </c>
      <c r="F75" s="4">
        <v>92752.495599999995</v>
      </c>
      <c r="G75" s="1" t="s">
        <v>14</v>
      </c>
      <c r="H75" s="1" t="s">
        <v>15</v>
      </c>
      <c r="I75" s="1" t="s">
        <v>8</v>
      </c>
      <c r="J75" s="1" t="s">
        <v>16</v>
      </c>
      <c r="K75" s="1">
        <v>1467335</v>
      </c>
    </row>
    <row r="76" spans="3:11" x14ac:dyDescent="0.2">
      <c r="C76" s="1" t="s">
        <v>18</v>
      </c>
      <c r="D76" s="2">
        <v>38078</v>
      </c>
      <c r="E76" s="14">
        <v>96023402</v>
      </c>
      <c r="F76" s="4">
        <v>50582.325100000002</v>
      </c>
      <c r="G76" s="1" t="s">
        <v>14</v>
      </c>
      <c r="H76" s="1" t="s">
        <v>15</v>
      </c>
      <c r="I76" s="1" t="s">
        <v>8</v>
      </c>
      <c r="J76" s="1" t="s">
        <v>16</v>
      </c>
      <c r="K76" s="1">
        <v>1467335</v>
      </c>
    </row>
    <row r="77" spans="3:11" x14ac:dyDescent="0.2">
      <c r="C77" s="1" t="s">
        <v>18</v>
      </c>
      <c r="D77" s="2">
        <v>38108</v>
      </c>
      <c r="E77" s="14">
        <v>96023402</v>
      </c>
      <c r="F77" s="4">
        <v>57836.2333</v>
      </c>
      <c r="G77" s="1" t="s">
        <v>14</v>
      </c>
      <c r="H77" s="1" t="s">
        <v>15</v>
      </c>
      <c r="I77" s="1" t="s">
        <v>8</v>
      </c>
      <c r="J77" s="1" t="s">
        <v>16</v>
      </c>
      <c r="K77" s="1">
        <v>1467335</v>
      </c>
    </row>
    <row r="78" spans="3:11" x14ac:dyDescent="0.2">
      <c r="C78" s="1" t="s">
        <v>18</v>
      </c>
      <c r="D78" s="2">
        <v>38139</v>
      </c>
      <c r="E78" s="14">
        <v>96023402</v>
      </c>
      <c r="F78" s="4">
        <v>55676.254800000002</v>
      </c>
      <c r="G78" s="1" t="s">
        <v>14</v>
      </c>
      <c r="H78" s="1" t="s">
        <v>15</v>
      </c>
      <c r="I78" s="1" t="s">
        <v>8</v>
      </c>
      <c r="J78" s="1" t="s">
        <v>16</v>
      </c>
      <c r="K78" s="1">
        <v>1467335</v>
      </c>
    </row>
    <row r="79" spans="3:11" x14ac:dyDescent="0.2">
      <c r="C79" s="1" t="s">
        <v>18</v>
      </c>
      <c r="D79" s="2">
        <v>38169</v>
      </c>
      <c r="E79" s="14">
        <v>96023402</v>
      </c>
      <c r="F79" s="4">
        <v>63941.039400000001</v>
      </c>
      <c r="G79" s="1" t="s">
        <v>14</v>
      </c>
      <c r="H79" s="1" t="s">
        <v>15</v>
      </c>
      <c r="I79" s="1" t="s">
        <v>8</v>
      </c>
      <c r="J79" s="1" t="s">
        <v>16</v>
      </c>
      <c r="K79" s="1">
        <v>1467335</v>
      </c>
    </row>
    <row r="80" spans="3:11" x14ac:dyDescent="0.2">
      <c r="C80" s="1" t="s">
        <v>18</v>
      </c>
      <c r="D80" s="2">
        <v>38200</v>
      </c>
      <c r="E80" s="14">
        <v>96023402</v>
      </c>
      <c r="F80" s="4">
        <v>69535.956699999995</v>
      </c>
      <c r="G80" s="1" t="s">
        <v>14</v>
      </c>
      <c r="H80" s="1" t="s">
        <v>15</v>
      </c>
      <c r="I80" s="1" t="s">
        <v>8</v>
      </c>
      <c r="J80" s="1" t="s">
        <v>16</v>
      </c>
      <c r="K80" s="1">
        <v>1467335</v>
      </c>
    </row>
    <row r="81" spans="3:11" x14ac:dyDescent="0.2">
      <c r="C81" s="1" t="s">
        <v>18</v>
      </c>
      <c r="D81" s="2">
        <v>38231</v>
      </c>
      <c r="E81" s="14">
        <v>96023402</v>
      </c>
      <c r="F81" s="4">
        <v>65607.1783</v>
      </c>
      <c r="G81" s="1" t="s">
        <v>14</v>
      </c>
      <c r="H81" s="1" t="s">
        <v>15</v>
      </c>
      <c r="I81" s="1" t="s">
        <v>8</v>
      </c>
      <c r="J81" s="1" t="s">
        <v>16</v>
      </c>
      <c r="K81" s="1">
        <v>1467335</v>
      </c>
    </row>
    <row r="82" spans="3:11" x14ac:dyDescent="0.2">
      <c r="C82" s="1" t="s">
        <v>18</v>
      </c>
      <c r="D82" s="2">
        <v>38261</v>
      </c>
      <c r="E82" s="14">
        <v>96023402</v>
      </c>
      <c r="F82" s="4">
        <v>73598.559200000003</v>
      </c>
      <c r="G82" s="1" t="s">
        <v>14</v>
      </c>
      <c r="H82" s="1" t="s">
        <v>15</v>
      </c>
      <c r="I82" s="1" t="s">
        <v>8</v>
      </c>
      <c r="J82" s="1" t="s">
        <v>16</v>
      </c>
      <c r="K82" s="1">
        <v>1467335</v>
      </c>
    </row>
    <row r="83" spans="3:11" x14ac:dyDescent="0.2">
      <c r="C83" s="1" t="s">
        <v>19</v>
      </c>
      <c r="D83" s="2">
        <v>37347</v>
      </c>
      <c r="E83" s="14">
        <v>96023397</v>
      </c>
      <c r="F83" s="4">
        <v>13452.033799999999</v>
      </c>
      <c r="G83" s="1" t="s">
        <v>14</v>
      </c>
      <c r="H83" s="1" t="s">
        <v>15</v>
      </c>
      <c r="I83" s="1" t="s">
        <v>8</v>
      </c>
      <c r="J83" s="1" t="s">
        <v>16</v>
      </c>
      <c r="K83" s="1">
        <v>1467335</v>
      </c>
    </row>
    <row r="84" spans="3:11" x14ac:dyDescent="0.2">
      <c r="C84" s="1" t="s">
        <v>19</v>
      </c>
      <c r="D84" s="2">
        <v>37377</v>
      </c>
      <c r="E84" s="14">
        <v>96023397</v>
      </c>
      <c r="F84" s="4">
        <v>15979.8914</v>
      </c>
      <c r="G84" s="1" t="s">
        <v>14</v>
      </c>
      <c r="H84" s="1" t="s">
        <v>15</v>
      </c>
      <c r="I84" s="1" t="s">
        <v>8</v>
      </c>
      <c r="J84" s="1" t="s">
        <v>16</v>
      </c>
      <c r="K84" s="1">
        <v>1467335</v>
      </c>
    </row>
    <row r="85" spans="3:11" x14ac:dyDescent="0.2">
      <c r="C85" s="1" t="s">
        <v>19</v>
      </c>
      <c r="D85" s="2">
        <v>37408</v>
      </c>
      <c r="E85" s="14">
        <v>96023397</v>
      </c>
      <c r="F85" s="4">
        <v>15575.5744</v>
      </c>
      <c r="G85" s="1" t="s">
        <v>14</v>
      </c>
      <c r="H85" s="1" t="s">
        <v>15</v>
      </c>
      <c r="I85" s="1" t="s">
        <v>8</v>
      </c>
      <c r="J85" s="1" t="s">
        <v>16</v>
      </c>
      <c r="K85" s="1">
        <v>1467335</v>
      </c>
    </row>
    <row r="86" spans="3:11" x14ac:dyDescent="0.2">
      <c r="C86" s="1" t="s">
        <v>19</v>
      </c>
      <c r="D86" s="2">
        <v>37438</v>
      </c>
      <c r="E86" s="14">
        <v>96023397</v>
      </c>
      <c r="F86" s="4">
        <v>18280.513299999999</v>
      </c>
      <c r="G86" s="1" t="s">
        <v>14</v>
      </c>
      <c r="H86" s="1" t="s">
        <v>15</v>
      </c>
      <c r="I86" s="1" t="s">
        <v>8</v>
      </c>
      <c r="J86" s="1" t="s">
        <v>16</v>
      </c>
      <c r="K86" s="1">
        <v>1467335</v>
      </c>
    </row>
    <row r="87" spans="3:11" x14ac:dyDescent="0.2">
      <c r="C87" s="1" t="s">
        <v>19</v>
      </c>
      <c r="D87" s="2">
        <v>37469</v>
      </c>
      <c r="E87" s="14">
        <v>96023397</v>
      </c>
      <c r="F87" s="4">
        <v>20052.010399999999</v>
      </c>
      <c r="G87" s="1" t="s">
        <v>14</v>
      </c>
      <c r="H87" s="1" t="s">
        <v>15</v>
      </c>
      <c r="I87" s="1" t="s">
        <v>8</v>
      </c>
      <c r="J87" s="1" t="s">
        <v>16</v>
      </c>
      <c r="K87" s="1">
        <v>1467335</v>
      </c>
    </row>
    <row r="88" spans="3:11" x14ac:dyDescent="0.2">
      <c r="C88" s="1" t="s">
        <v>19</v>
      </c>
      <c r="D88" s="2">
        <v>37500</v>
      </c>
      <c r="E88" s="14">
        <v>96023397</v>
      </c>
      <c r="F88" s="4">
        <v>19045.0815</v>
      </c>
      <c r="G88" s="1" t="s">
        <v>14</v>
      </c>
      <c r="H88" s="1" t="s">
        <v>15</v>
      </c>
      <c r="I88" s="1" t="s">
        <v>8</v>
      </c>
      <c r="J88" s="1" t="s">
        <v>16</v>
      </c>
      <c r="K88" s="1">
        <v>1467335</v>
      </c>
    </row>
    <row r="89" spans="3:11" x14ac:dyDescent="0.2">
      <c r="C89" s="1" t="s">
        <v>19</v>
      </c>
      <c r="D89" s="2">
        <v>37530</v>
      </c>
      <c r="E89" s="14">
        <v>96023397</v>
      </c>
      <c r="F89" s="4">
        <v>21645.1839</v>
      </c>
      <c r="G89" s="1" t="s">
        <v>14</v>
      </c>
      <c r="H89" s="1" t="s">
        <v>15</v>
      </c>
      <c r="I89" s="1" t="s">
        <v>8</v>
      </c>
      <c r="J89" s="1" t="s">
        <v>16</v>
      </c>
      <c r="K89" s="1">
        <v>1467335</v>
      </c>
    </row>
    <row r="90" spans="3:11" x14ac:dyDescent="0.2">
      <c r="C90" s="1" t="s">
        <v>19</v>
      </c>
      <c r="D90" s="2">
        <v>37561</v>
      </c>
      <c r="E90" s="14">
        <v>96023397</v>
      </c>
      <c r="F90" s="4">
        <v>24221.727500000001</v>
      </c>
      <c r="G90" s="1" t="s">
        <v>14</v>
      </c>
      <c r="H90" s="1" t="s">
        <v>15</v>
      </c>
      <c r="I90" s="1" t="s">
        <v>8</v>
      </c>
      <c r="J90" s="1" t="s">
        <v>16</v>
      </c>
      <c r="K90" s="1">
        <v>1467335</v>
      </c>
    </row>
    <row r="91" spans="3:11" x14ac:dyDescent="0.2">
      <c r="C91" s="1" t="s">
        <v>19</v>
      </c>
      <c r="D91" s="2">
        <v>37712</v>
      </c>
      <c r="E91" s="14">
        <v>96023397</v>
      </c>
      <c r="F91" s="4">
        <v>13109.983399999999</v>
      </c>
      <c r="G91" s="1" t="s">
        <v>14</v>
      </c>
      <c r="H91" s="1" t="s">
        <v>15</v>
      </c>
      <c r="I91" s="1" t="s">
        <v>8</v>
      </c>
      <c r="J91" s="1" t="s">
        <v>16</v>
      </c>
      <c r="K91" s="1">
        <v>1467335</v>
      </c>
    </row>
    <row r="92" spans="3:11" x14ac:dyDescent="0.2">
      <c r="C92" s="1" t="s">
        <v>19</v>
      </c>
      <c r="D92" s="2">
        <v>37742</v>
      </c>
      <c r="E92" s="14">
        <v>96023397</v>
      </c>
      <c r="F92" s="4">
        <v>15369.3071</v>
      </c>
      <c r="G92" s="1" t="s">
        <v>14</v>
      </c>
      <c r="H92" s="1" t="s">
        <v>15</v>
      </c>
      <c r="I92" s="1" t="s">
        <v>8</v>
      </c>
      <c r="J92" s="1" t="s">
        <v>16</v>
      </c>
      <c r="K92" s="1">
        <v>1467335</v>
      </c>
    </row>
    <row r="93" spans="3:11" x14ac:dyDescent="0.2">
      <c r="C93" s="1" t="s">
        <v>19</v>
      </c>
      <c r="D93" s="2">
        <v>37773</v>
      </c>
      <c r="E93" s="14">
        <v>96023397</v>
      </c>
      <c r="F93" s="4">
        <v>14830.0453</v>
      </c>
      <c r="G93" s="1" t="s">
        <v>14</v>
      </c>
      <c r="H93" s="1" t="s">
        <v>15</v>
      </c>
      <c r="I93" s="1" t="s">
        <v>8</v>
      </c>
      <c r="J93" s="1" t="s">
        <v>16</v>
      </c>
      <c r="K93" s="1">
        <v>1467335</v>
      </c>
    </row>
    <row r="94" spans="3:11" x14ac:dyDescent="0.2">
      <c r="C94" s="1" t="s">
        <v>19</v>
      </c>
      <c r="D94" s="2">
        <v>37803</v>
      </c>
      <c r="E94" s="14">
        <v>96023397</v>
      </c>
      <c r="F94" s="4">
        <v>17446.502199999999</v>
      </c>
      <c r="G94" s="1" t="s">
        <v>14</v>
      </c>
      <c r="H94" s="1" t="s">
        <v>15</v>
      </c>
      <c r="I94" s="1" t="s">
        <v>8</v>
      </c>
      <c r="J94" s="1" t="s">
        <v>16</v>
      </c>
      <c r="K94" s="1">
        <v>1467335</v>
      </c>
    </row>
    <row r="95" spans="3:11" x14ac:dyDescent="0.2">
      <c r="C95" s="1" t="s">
        <v>19</v>
      </c>
      <c r="D95" s="2">
        <v>37834</v>
      </c>
      <c r="E95" s="14">
        <v>96023397</v>
      </c>
      <c r="F95" s="4">
        <v>19265.0677</v>
      </c>
      <c r="G95" s="1" t="s">
        <v>14</v>
      </c>
      <c r="H95" s="1" t="s">
        <v>15</v>
      </c>
      <c r="I95" s="1" t="s">
        <v>8</v>
      </c>
      <c r="J95" s="1" t="s">
        <v>16</v>
      </c>
      <c r="K95" s="1">
        <v>1467335</v>
      </c>
    </row>
    <row r="96" spans="3:11" x14ac:dyDescent="0.2">
      <c r="C96" s="1" t="s">
        <v>19</v>
      </c>
      <c r="D96" s="2">
        <v>37865</v>
      </c>
      <c r="E96" s="14">
        <v>96023397</v>
      </c>
      <c r="F96" s="4">
        <v>18161.5648</v>
      </c>
      <c r="G96" s="1" t="s">
        <v>14</v>
      </c>
      <c r="H96" s="1" t="s">
        <v>15</v>
      </c>
      <c r="I96" s="1" t="s">
        <v>8</v>
      </c>
      <c r="J96" s="1" t="s">
        <v>16</v>
      </c>
      <c r="K96" s="1">
        <v>1467335</v>
      </c>
    </row>
    <row r="97" spans="3:11" x14ac:dyDescent="0.2">
      <c r="C97" s="1" t="s">
        <v>19</v>
      </c>
      <c r="D97" s="2">
        <v>37895</v>
      </c>
      <c r="E97" s="14">
        <v>96023397</v>
      </c>
      <c r="F97" s="4">
        <v>20947.869500000001</v>
      </c>
      <c r="G97" s="1" t="s">
        <v>14</v>
      </c>
      <c r="H97" s="1" t="s">
        <v>15</v>
      </c>
      <c r="I97" s="1" t="s">
        <v>8</v>
      </c>
      <c r="J97" s="1" t="s">
        <v>16</v>
      </c>
      <c r="K97" s="1">
        <v>1467335</v>
      </c>
    </row>
    <row r="98" spans="3:11" x14ac:dyDescent="0.2">
      <c r="C98" s="1" t="s">
        <v>19</v>
      </c>
      <c r="D98" s="2">
        <v>37926</v>
      </c>
      <c r="E98" s="14">
        <v>96023397</v>
      </c>
      <c r="F98" s="4">
        <v>25916.542099999999</v>
      </c>
      <c r="G98" s="1" t="s">
        <v>14</v>
      </c>
      <c r="H98" s="1" t="s">
        <v>15</v>
      </c>
      <c r="I98" s="1" t="s">
        <v>8</v>
      </c>
      <c r="J98" s="1" t="s">
        <v>16</v>
      </c>
      <c r="K98" s="1">
        <v>1467335</v>
      </c>
    </row>
    <row r="99" spans="3:11" x14ac:dyDescent="0.2">
      <c r="C99" s="1" t="s">
        <v>19</v>
      </c>
      <c r="D99" s="2">
        <v>38078</v>
      </c>
      <c r="E99" s="14">
        <v>96023397</v>
      </c>
      <c r="F99" s="4">
        <v>12608.6286</v>
      </c>
      <c r="G99" s="1" t="s">
        <v>14</v>
      </c>
      <c r="H99" s="1" t="s">
        <v>15</v>
      </c>
      <c r="I99" s="1" t="s">
        <v>8</v>
      </c>
      <c r="J99" s="1" t="s">
        <v>16</v>
      </c>
      <c r="K99" s="1">
        <v>1467335</v>
      </c>
    </row>
    <row r="100" spans="3:11" x14ac:dyDescent="0.2">
      <c r="C100" s="1" t="s">
        <v>19</v>
      </c>
      <c r="D100" s="2">
        <v>38108</v>
      </c>
      <c r="E100" s="14">
        <v>96023397</v>
      </c>
      <c r="F100" s="4">
        <v>14919.002399999999</v>
      </c>
      <c r="G100" s="1" t="s">
        <v>14</v>
      </c>
      <c r="H100" s="1" t="s">
        <v>15</v>
      </c>
      <c r="I100" s="1" t="s">
        <v>8</v>
      </c>
      <c r="J100" s="1" t="s">
        <v>16</v>
      </c>
      <c r="K100" s="1">
        <v>1467335</v>
      </c>
    </row>
    <row r="101" spans="3:11" x14ac:dyDescent="0.2">
      <c r="C101" s="1" t="s">
        <v>19</v>
      </c>
      <c r="D101" s="2">
        <v>38139</v>
      </c>
      <c r="E101" s="14">
        <v>96023397</v>
      </c>
      <c r="F101" s="4">
        <v>14358.2677</v>
      </c>
      <c r="G101" s="1" t="s">
        <v>14</v>
      </c>
      <c r="H101" s="1" t="s">
        <v>15</v>
      </c>
      <c r="I101" s="1" t="s">
        <v>8</v>
      </c>
      <c r="J101" s="1" t="s">
        <v>16</v>
      </c>
      <c r="K101" s="1">
        <v>1467335</v>
      </c>
    </row>
    <row r="102" spans="3:11" x14ac:dyDescent="0.2">
      <c r="C102" s="1" t="s">
        <v>19</v>
      </c>
      <c r="D102" s="2">
        <v>38169</v>
      </c>
      <c r="E102" s="14">
        <v>96023397</v>
      </c>
      <c r="F102" s="4">
        <v>17006.3508</v>
      </c>
      <c r="G102" s="1" t="s">
        <v>14</v>
      </c>
      <c r="H102" s="1" t="s">
        <v>15</v>
      </c>
      <c r="I102" s="1" t="s">
        <v>8</v>
      </c>
      <c r="J102" s="1" t="s">
        <v>16</v>
      </c>
      <c r="K102" s="1">
        <v>1467335</v>
      </c>
    </row>
    <row r="103" spans="3:11" x14ac:dyDescent="0.2">
      <c r="C103" s="1" t="s">
        <v>19</v>
      </c>
      <c r="D103" s="2">
        <v>38200</v>
      </c>
      <c r="E103" s="14">
        <v>96023397</v>
      </c>
      <c r="F103" s="4">
        <v>18901.203799999999</v>
      </c>
      <c r="G103" s="1" t="s">
        <v>14</v>
      </c>
      <c r="H103" s="1" t="s">
        <v>15</v>
      </c>
      <c r="I103" s="1" t="s">
        <v>8</v>
      </c>
      <c r="J103" s="1" t="s">
        <v>16</v>
      </c>
      <c r="K103" s="1">
        <v>1467335</v>
      </c>
    </row>
    <row r="104" spans="3:11" x14ac:dyDescent="0.2">
      <c r="C104" s="1" t="s">
        <v>19</v>
      </c>
      <c r="D104" s="2">
        <v>38231</v>
      </c>
      <c r="E104" s="14">
        <v>96023397</v>
      </c>
      <c r="F104" s="4">
        <v>17746.8014</v>
      </c>
      <c r="G104" s="1" t="s">
        <v>14</v>
      </c>
      <c r="H104" s="1" t="s">
        <v>15</v>
      </c>
      <c r="I104" s="1" t="s">
        <v>8</v>
      </c>
      <c r="J104" s="1" t="s">
        <v>16</v>
      </c>
      <c r="K104" s="1">
        <v>1467335</v>
      </c>
    </row>
    <row r="105" spans="3:11" x14ac:dyDescent="0.2">
      <c r="C105" s="1" t="s">
        <v>19</v>
      </c>
      <c r="D105" s="2">
        <v>38261</v>
      </c>
      <c r="E105" s="14">
        <v>96023397</v>
      </c>
      <c r="F105" s="4">
        <v>20303.351900000001</v>
      </c>
      <c r="G105" s="1" t="s">
        <v>14</v>
      </c>
      <c r="H105" s="1" t="s">
        <v>15</v>
      </c>
      <c r="I105" s="1" t="s">
        <v>8</v>
      </c>
      <c r="J105" s="1" t="s">
        <v>16</v>
      </c>
      <c r="K105" s="1">
        <v>1467335</v>
      </c>
    </row>
    <row r="106" spans="3:11" x14ac:dyDescent="0.2">
      <c r="C106" s="1" t="s">
        <v>22</v>
      </c>
      <c r="D106" s="2">
        <v>37288</v>
      </c>
      <c r="E106" s="14"/>
      <c r="F106" s="4">
        <v>8.3900000000000002E-2</v>
      </c>
      <c r="G106" s="1" t="s">
        <v>23</v>
      </c>
      <c r="H106" s="1" t="s">
        <v>24</v>
      </c>
      <c r="I106" s="1" t="s">
        <v>25</v>
      </c>
      <c r="J106" s="1" t="s">
        <v>26</v>
      </c>
      <c r="K106" s="1">
        <v>1467209</v>
      </c>
    </row>
    <row r="107" spans="3:11" x14ac:dyDescent="0.2">
      <c r="C107" s="1" t="s">
        <v>22</v>
      </c>
      <c r="D107" s="2">
        <v>37316</v>
      </c>
      <c r="E107" s="14"/>
      <c r="F107" s="4">
        <v>9.2799999999999994E-2</v>
      </c>
      <c r="G107" s="1" t="s">
        <v>23</v>
      </c>
      <c r="H107" s="1" t="s">
        <v>24</v>
      </c>
      <c r="I107" s="1" t="s">
        <v>25</v>
      </c>
      <c r="J107" s="1" t="s">
        <v>26</v>
      </c>
      <c r="K107" s="1">
        <v>1467209</v>
      </c>
    </row>
    <row r="108" spans="3:11" x14ac:dyDescent="0.2">
      <c r="C108" s="1" t="s">
        <v>27</v>
      </c>
      <c r="D108" s="2">
        <v>37288</v>
      </c>
      <c r="E108" s="14"/>
      <c r="F108" s="4">
        <v>-16788.574700000001</v>
      </c>
      <c r="G108" s="1" t="s">
        <v>23</v>
      </c>
      <c r="H108" s="1" t="s">
        <v>24</v>
      </c>
      <c r="I108" s="1" t="s">
        <v>25</v>
      </c>
      <c r="J108" s="1" t="s">
        <v>26</v>
      </c>
      <c r="K108" s="1">
        <v>1467209</v>
      </c>
    </row>
    <row r="109" spans="3:11" x14ac:dyDescent="0.2">
      <c r="C109" s="1" t="s">
        <v>27</v>
      </c>
      <c r="D109" s="2">
        <v>37316</v>
      </c>
      <c r="E109" s="14"/>
      <c r="F109" s="4">
        <v>-18562.226699999999</v>
      </c>
      <c r="G109" s="1" t="s">
        <v>23</v>
      </c>
      <c r="H109" s="1" t="s">
        <v>24</v>
      </c>
      <c r="I109" s="1" t="s">
        <v>25</v>
      </c>
      <c r="J109" s="1" t="s">
        <v>26</v>
      </c>
      <c r="K109" s="1">
        <v>1467209</v>
      </c>
    </row>
    <row r="110" spans="3:11" x14ac:dyDescent="0.2">
      <c r="C110" s="1" t="s">
        <v>28</v>
      </c>
      <c r="D110" s="2">
        <v>37288</v>
      </c>
      <c r="E110" s="14"/>
      <c r="F110" s="4">
        <v>2.8E-3</v>
      </c>
      <c r="G110" s="1" t="s">
        <v>23</v>
      </c>
      <c r="H110" s="1" t="s">
        <v>24</v>
      </c>
      <c r="I110" s="1" t="s">
        <v>25</v>
      </c>
      <c r="J110" s="1" t="s">
        <v>26</v>
      </c>
      <c r="K110" s="1">
        <v>1467209</v>
      </c>
    </row>
    <row r="111" spans="3:11" x14ac:dyDescent="0.2">
      <c r="C111" s="1" t="s">
        <v>28</v>
      </c>
      <c r="D111" s="2">
        <v>37316</v>
      </c>
      <c r="E111" s="14"/>
      <c r="F111" s="4">
        <v>3.0999999999999999E-3</v>
      </c>
      <c r="G111" s="1" t="s">
        <v>23</v>
      </c>
      <c r="H111" s="1" t="s">
        <v>24</v>
      </c>
      <c r="I111" s="1" t="s">
        <v>25</v>
      </c>
      <c r="J111" s="1" t="s">
        <v>26</v>
      </c>
      <c r="K111" s="1">
        <v>1467209</v>
      </c>
    </row>
    <row r="112" spans="3:11" x14ac:dyDescent="0.2">
      <c r="C112" s="1" t="s">
        <v>29</v>
      </c>
      <c r="D112" s="2">
        <v>37288</v>
      </c>
      <c r="E112" s="14">
        <v>96004757</v>
      </c>
      <c r="F112" s="4">
        <v>376901.61749999999</v>
      </c>
      <c r="G112" s="1" t="s">
        <v>14</v>
      </c>
      <c r="H112" s="1" t="s">
        <v>15</v>
      </c>
      <c r="I112" s="1" t="s">
        <v>7</v>
      </c>
      <c r="J112" s="1" t="s">
        <v>30</v>
      </c>
      <c r="K112" s="1">
        <v>1467330</v>
      </c>
    </row>
    <row r="113" spans="3:11" x14ac:dyDescent="0.2">
      <c r="C113" s="1" t="s">
        <v>29</v>
      </c>
      <c r="D113" s="2">
        <v>37288</v>
      </c>
      <c r="E113" s="14">
        <v>96004757</v>
      </c>
      <c r="F113" s="4">
        <v>16613.6106</v>
      </c>
      <c r="G113" s="1" t="s">
        <v>14</v>
      </c>
      <c r="H113" s="1" t="s">
        <v>15</v>
      </c>
      <c r="I113" s="1" t="s">
        <v>31</v>
      </c>
      <c r="J113" s="1" t="s">
        <v>32</v>
      </c>
      <c r="K113" s="1">
        <v>1467331</v>
      </c>
    </row>
    <row r="114" spans="3:11" x14ac:dyDescent="0.2">
      <c r="C114" s="1" t="s">
        <v>29</v>
      </c>
      <c r="D114" s="2">
        <v>37316</v>
      </c>
      <c r="E114" s="14">
        <v>96004757</v>
      </c>
      <c r="F114" s="4">
        <v>416719.9068</v>
      </c>
      <c r="G114" s="1" t="s">
        <v>14</v>
      </c>
      <c r="H114" s="1" t="s">
        <v>15</v>
      </c>
      <c r="I114" s="1" t="s">
        <v>7</v>
      </c>
      <c r="J114" s="1" t="s">
        <v>30</v>
      </c>
      <c r="K114" s="1">
        <v>1467330</v>
      </c>
    </row>
    <row r="115" spans="3:11" x14ac:dyDescent="0.2">
      <c r="C115" s="1" t="s">
        <v>29</v>
      </c>
      <c r="D115" s="2">
        <v>37316</v>
      </c>
      <c r="E115" s="14">
        <v>96004757</v>
      </c>
      <c r="F115" s="4">
        <v>18368.778399999999</v>
      </c>
      <c r="G115" s="1" t="s">
        <v>14</v>
      </c>
      <c r="H115" s="1" t="s">
        <v>15</v>
      </c>
      <c r="I115" s="1" t="s">
        <v>31</v>
      </c>
      <c r="J115" s="1" t="s">
        <v>32</v>
      </c>
      <c r="K115" s="1">
        <v>1467331</v>
      </c>
    </row>
    <row r="116" spans="3:11" x14ac:dyDescent="0.2">
      <c r="C116" s="1" t="s">
        <v>29</v>
      </c>
      <c r="D116" s="2">
        <v>37347</v>
      </c>
      <c r="E116" s="14">
        <v>96004757</v>
      </c>
      <c r="F116" s="4">
        <v>396235.48969999998</v>
      </c>
      <c r="G116" s="1" t="s">
        <v>14</v>
      </c>
      <c r="H116" s="1" t="s">
        <v>15</v>
      </c>
      <c r="I116" s="1" t="s">
        <v>7</v>
      </c>
      <c r="J116" s="1" t="s">
        <v>30</v>
      </c>
      <c r="K116" s="1">
        <v>1467330</v>
      </c>
    </row>
    <row r="117" spans="3:11" x14ac:dyDescent="0.2">
      <c r="C117" s="1" t="s">
        <v>29</v>
      </c>
      <c r="D117" s="2">
        <v>37347</v>
      </c>
      <c r="E117" s="14">
        <v>96004757</v>
      </c>
      <c r="F117" s="4">
        <v>21485.7984</v>
      </c>
      <c r="G117" s="1" t="s">
        <v>14</v>
      </c>
      <c r="H117" s="1" t="s">
        <v>15</v>
      </c>
      <c r="I117" s="1" t="s">
        <v>31</v>
      </c>
      <c r="J117" s="1" t="s">
        <v>32</v>
      </c>
      <c r="K117" s="1">
        <v>1467331</v>
      </c>
    </row>
    <row r="118" spans="3:11" x14ac:dyDescent="0.2">
      <c r="C118" s="1" t="s">
        <v>29</v>
      </c>
      <c r="D118" s="2">
        <v>37377</v>
      </c>
      <c r="E118" s="14">
        <v>96004757</v>
      </c>
      <c r="F118" s="4">
        <v>397570.23969999998</v>
      </c>
      <c r="G118" s="1" t="s">
        <v>14</v>
      </c>
      <c r="H118" s="1" t="s">
        <v>15</v>
      </c>
      <c r="I118" s="1" t="s">
        <v>7</v>
      </c>
      <c r="J118" s="1" t="s">
        <v>30</v>
      </c>
      <c r="K118" s="1">
        <v>1467330</v>
      </c>
    </row>
    <row r="119" spans="3:11" x14ac:dyDescent="0.2">
      <c r="C119" s="1" t="s">
        <v>29</v>
      </c>
      <c r="D119" s="2">
        <v>37377</v>
      </c>
      <c r="E119" s="14">
        <v>96004757</v>
      </c>
      <c r="F119" s="4">
        <v>22168.6276</v>
      </c>
      <c r="G119" s="1" t="s">
        <v>14</v>
      </c>
      <c r="H119" s="1" t="s">
        <v>15</v>
      </c>
      <c r="I119" s="1" t="s">
        <v>31</v>
      </c>
      <c r="J119" s="1" t="s">
        <v>32</v>
      </c>
      <c r="K119" s="1">
        <v>1467331</v>
      </c>
    </row>
    <row r="120" spans="3:11" x14ac:dyDescent="0.2">
      <c r="C120" s="1" t="s">
        <v>29</v>
      </c>
      <c r="D120" s="2">
        <v>37408</v>
      </c>
      <c r="E120" s="14">
        <v>96004757</v>
      </c>
      <c r="F120" s="4">
        <v>375180.25180000003</v>
      </c>
      <c r="G120" s="1" t="s">
        <v>14</v>
      </c>
      <c r="H120" s="1" t="s">
        <v>15</v>
      </c>
      <c r="I120" s="1" t="s">
        <v>7</v>
      </c>
      <c r="J120" s="1" t="s">
        <v>30</v>
      </c>
      <c r="K120" s="1">
        <v>1467330</v>
      </c>
    </row>
    <row r="121" spans="3:11" x14ac:dyDescent="0.2">
      <c r="C121" s="1" t="s">
        <v>29</v>
      </c>
      <c r="D121" s="2">
        <v>37408</v>
      </c>
      <c r="E121" s="14">
        <v>96004757</v>
      </c>
      <c r="F121" s="4">
        <v>21418.6502</v>
      </c>
      <c r="G121" s="1" t="s">
        <v>14</v>
      </c>
      <c r="H121" s="1" t="s">
        <v>15</v>
      </c>
      <c r="I121" s="1" t="s">
        <v>31</v>
      </c>
      <c r="J121" s="1" t="s">
        <v>32</v>
      </c>
      <c r="K121" s="1">
        <v>1467331</v>
      </c>
    </row>
    <row r="122" spans="3:11" x14ac:dyDescent="0.2">
      <c r="C122" s="1" t="s">
        <v>29</v>
      </c>
      <c r="D122" s="2">
        <v>37438</v>
      </c>
      <c r="E122" s="14">
        <v>96004757</v>
      </c>
      <c r="F122" s="4">
        <v>376594.6384</v>
      </c>
      <c r="G122" s="1" t="s">
        <v>14</v>
      </c>
      <c r="H122" s="1" t="s">
        <v>15</v>
      </c>
      <c r="I122" s="1" t="s">
        <v>7</v>
      </c>
      <c r="J122" s="1" t="s">
        <v>30</v>
      </c>
      <c r="K122" s="1">
        <v>1467330</v>
      </c>
    </row>
    <row r="123" spans="3:11" x14ac:dyDescent="0.2">
      <c r="C123" s="1" t="s">
        <v>29</v>
      </c>
      <c r="D123" s="2">
        <v>37438</v>
      </c>
      <c r="E123" s="14">
        <v>96004757</v>
      </c>
      <c r="F123" s="4">
        <v>22096.114000000001</v>
      </c>
      <c r="G123" s="1" t="s">
        <v>14</v>
      </c>
      <c r="H123" s="1" t="s">
        <v>15</v>
      </c>
      <c r="I123" s="1" t="s">
        <v>31</v>
      </c>
      <c r="J123" s="1" t="s">
        <v>32</v>
      </c>
      <c r="K123" s="1">
        <v>1467331</v>
      </c>
    </row>
    <row r="124" spans="3:11" x14ac:dyDescent="0.2">
      <c r="C124" s="1" t="s">
        <v>29</v>
      </c>
      <c r="D124" s="2">
        <v>37469</v>
      </c>
      <c r="E124" s="14">
        <v>96004757</v>
      </c>
      <c r="F124" s="4">
        <v>368851.18449999997</v>
      </c>
      <c r="G124" s="1" t="s">
        <v>14</v>
      </c>
      <c r="H124" s="1" t="s">
        <v>15</v>
      </c>
      <c r="I124" s="1" t="s">
        <v>7</v>
      </c>
      <c r="J124" s="1" t="s">
        <v>30</v>
      </c>
      <c r="K124" s="1">
        <v>1467330</v>
      </c>
    </row>
    <row r="125" spans="3:11" x14ac:dyDescent="0.2">
      <c r="C125" s="1" t="s">
        <v>29</v>
      </c>
      <c r="D125" s="2">
        <v>37469</v>
      </c>
      <c r="E125" s="14">
        <v>96004757</v>
      </c>
      <c r="F125" s="4">
        <v>22055.889299999999</v>
      </c>
      <c r="G125" s="1" t="s">
        <v>14</v>
      </c>
      <c r="H125" s="1" t="s">
        <v>15</v>
      </c>
      <c r="I125" s="1" t="s">
        <v>31</v>
      </c>
      <c r="J125" s="1" t="s">
        <v>32</v>
      </c>
      <c r="K125" s="1">
        <v>1467331</v>
      </c>
    </row>
    <row r="126" spans="3:11" x14ac:dyDescent="0.2">
      <c r="C126" s="1" t="s">
        <v>29</v>
      </c>
      <c r="D126" s="2">
        <v>37500</v>
      </c>
      <c r="E126" s="14">
        <v>96004757</v>
      </c>
      <c r="F126" s="4">
        <v>355830.62109999999</v>
      </c>
      <c r="G126" s="1" t="s">
        <v>14</v>
      </c>
      <c r="H126" s="1" t="s">
        <v>15</v>
      </c>
      <c r="I126" s="1" t="s">
        <v>7</v>
      </c>
      <c r="J126" s="1" t="s">
        <v>30</v>
      </c>
      <c r="K126" s="1">
        <v>1467330</v>
      </c>
    </row>
    <row r="127" spans="3:11" x14ac:dyDescent="0.2">
      <c r="C127" s="1" t="s">
        <v>29</v>
      </c>
      <c r="D127" s="2">
        <v>37500</v>
      </c>
      <c r="E127" s="14">
        <v>96004757</v>
      </c>
      <c r="F127" s="4">
        <v>21303.895</v>
      </c>
      <c r="G127" s="1" t="s">
        <v>14</v>
      </c>
      <c r="H127" s="1" t="s">
        <v>15</v>
      </c>
      <c r="I127" s="1" t="s">
        <v>31</v>
      </c>
      <c r="J127" s="1" t="s">
        <v>32</v>
      </c>
      <c r="K127" s="1">
        <v>1467331</v>
      </c>
    </row>
    <row r="128" spans="3:11" x14ac:dyDescent="0.2">
      <c r="C128" s="1" t="s">
        <v>29</v>
      </c>
      <c r="D128" s="2">
        <v>37530</v>
      </c>
      <c r="E128" s="14">
        <v>96004757</v>
      </c>
      <c r="F128" s="4">
        <v>363454.03759999998</v>
      </c>
      <c r="G128" s="1" t="s">
        <v>14</v>
      </c>
      <c r="H128" s="1" t="s">
        <v>15</v>
      </c>
      <c r="I128" s="1" t="s">
        <v>7</v>
      </c>
      <c r="J128" s="1" t="s">
        <v>30</v>
      </c>
      <c r="K128" s="1">
        <v>1467330</v>
      </c>
    </row>
    <row r="129" spans="3:11" x14ac:dyDescent="0.2">
      <c r="C129" s="1" t="s">
        <v>29</v>
      </c>
      <c r="D129" s="2">
        <v>37530</v>
      </c>
      <c r="E129" s="14">
        <v>96004757</v>
      </c>
      <c r="F129" s="4">
        <v>21970.781299999999</v>
      </c>
      <c r="G129" s="1" t="s">
        <v>14</v>
      </c>
      <c r="H129" s="1" t="s">
        <v>15</v>
      </c>
      <c r="I129" s="1" t="s">
        <v>31</v>
      </c>
      <c r="J129" s="1" t="s">
        <v>32</v>
      </c>
      <c r="K129" s="1">
        <v>1467331</v>
      </c>
    </row>
    <row r="130" spans="3:11" x14ac:dyDescent="0.2">
      <c r="C130" s="1" t="s">
        <v>33</v>
      </c>
      <c r="D130" s="2">
        <v>37288</v>
      </c>
      <c r="E130" s="14">
        <v>96004757</v>
      </c>
      <c r="F130" s="4">
        <v>94225.404399999999</v>
      </c>
      <c r="G130" s="1" t="s">
        <v>14</v>
      </c>
      <c r="H130" s="1" t="s">
        <v>15</v>
      </c>
      <c r="I130" s="1" t="s">
        <v>7</v>
      </c>
      <c r="J130" s="1" t="s">
        <v>30</v>
      </c>
      <c r="K130" s="1">
        <v>1467330</v>
      </c>
    </row>
    <row r="131" spans="3:11" x14ac:dyDescent="0.2">
      <c r="C131" s="1" t="s">
        <v>33</v>
      </c>
      <c r="D131" s="2">
        <v>37288</v>
      </c>
      <c r="E131" s="14">
        <v>96004757</v>
      </c>
      <c r="F131" s="4">
        <v>4153.4026999999996</v>
      </c>
      <c r="G131" s="1" t="s">
        <v>14</v>
      </c>
      <c r="H131" s="1" t="s">
        <v>15</v>
      </c>
      <c r="I131" s="1" t="s">
        <v>31</v>
      </c>
      <c r="J131" s="1" t="s">
        <v>32</v>
      </c>
      <c r="K131" s="1">
        <v>1467331</v>
      </c>
    </row>
    <row r="132" spans="3:11" x14ac:dyDescent="0.2">
      <c r="C132" s="1" t="s">
        <v>33</v>
      </c>
      <c r="D132" s="2">
        <v>37316</v>
      </c>
      <c r="E132" s="14">
        <v>96004757</v>
      </c>
      <c r="F132" s="4">
        <v>4592.1945999999998</v>
      </c>
      <c r="G132" s="1" t="s">
        <v>14</v>
      </c>
      <c r="H132" s="1" t="s">
        <v>15</v>
      </c>
      <c r="I132" s="1" t="s">
        <v>31</v>
      </c>
      <c r="J132" s="1" t="s">
        <v>32</v>
      </c>
      <c r="K132" s="1">
        <v>1467331</v>
      </c>
    </row>
    <row r="133" spans="3:11" x14ac:dyDescent="0.2">
      <c r="C133" s="1" t="s">
        <v>33</v>
      </c>
      <c r="D133" s="2">
        <v>37316</v>
      </c>
      <c r="E133" s="14">
        <v>96004757</v>
      </c>
      <c r="F133" s="4">
        <v>104179.9767</v>
      </c>
      <c r="G133" s="1" t="s">
        <v>14</v>
      </c>
      <c r="H133" s="1" t="s">
        <v>15</v>
      </c>
      <c r="I133" s="1" t="s">
        <v>7</v>
      </c>
      <c r="J133" s="1" t="s">
        <v>30</v>
      </c>
      <c r="K133" s="1">
        <v>1467330</v>
      </c>
    </row>
    <row r="134" spans="3:11" x14ac:dyDescent="0.2">
      <c r="C134" s="1" t="s">
        <v>33</v>
      </c>
      <c r="D134" s="2">
        <v>37347</v>
      </c>
      <c r="E134" s="14">
        <v>96004757</v>
      </c>
      <c r="F134" s="4">
        <v>99058.872399999993</v>
      </c>
      <c r="G134" s="1" t="s">
        <v>14</v>
      </c>
      <c r="H134" s="1" t="s">
        <v>15</v>
      </c>
      <c r="I134" s="1" t="s">
        <v>7</v>
      </c>
      <c r="J134" s="1" t="s">
        <v>30</v>
      </c>
      <c r="K134" s="1">
        <v>1467330</v>
      </c>
    </row>
    <row r="135" spans="3:11" x14ac:dyDescent="0.2">
      <c r="C135" s="1" t="s">
        <v>33</v>
      </c>
      <c r="D135" s="2">
        <v>37347</v>
      </c>
      <c r="E135" s="14">
        <v>96004757</v>
      </c>
      <c r="F135" s="4">
        <v>5371.4495999999999</v>
      </c>
      <c r="G135" s="1" t="s">
        <v>14</v>
      </c>
      <c r="H135" s="1" t="s">
        <v>15</v>
      </c>
      <c r="I135" s="1" t="s">
        <v>31</v>
      </c>
      <c r="J135" s="1" t="s">
        <v>32</v>
      </c>
      <c r="K135" s="1">
        <v>1467331</v>
      </c>
    </row>
    <row r="136" spans="3:11" x14ac:dyDescent="0.2">
      <c r="C136" s="1" t="s">
        <v>33</v>
      </c>
      <c r="D136" s="2">
        <v>37377</v>
      </c>
      <c r="E136" s="14">
        <v>96004757</v>
      </c>
      <c r="F136" s="4">
        <v>99392.559899999993</v>
      </c>
      <c r="G136" s="1" t="s">
        <v>14</v>
      </c>
      <c r="H136" s="1" t="s">
        <v>15</v>
      </c>
      <c r="I136" s="1" t="s">
        <v>7</v>
      </c>
      <c r="J136" s="1" t="s">
        <v>30</v>
      </c>
      <c r="K136" s="1">
        <v>1467330</v>
      </c>
    </row>
    <row r="137" spans="3:11" x14ac:dyDescent="0.2">
      <c r="C137" s="1" t="s">
        <v>33</v>
      </c>
      <c r="D137" s="2">
        <v>37377</v>
      </c>
      <c r="E137" s="14">
        <v>96004757</v>
      </c>
      <c r="F137" s="4">
        <v>5542.1569</v>
      </c>
      <c r="G137" s="1" t="s">
        <v>14</v>
      </c>
      <c r="H137" s="1" t="s">
        <v>15</v>
      </c>
      <c r="I137" s="1" t="s">
        <v>31</v>
      </c>
      <c r="J137" s="1" t="s">
        <v>32</v>
      </c>
      <c r="K137" s="1">
        <v>1467331</v>
      </c>
    </row>
    <row r="138" spans="3:11" x14ac:dyDescent="0.2">
      <c r="C138" s="1" t="s">
        <v>33</v>
      </c>
      <c r="D138" s="2">
        <v>37408</v>
      </c>
      <c r="E138" s="14">
        <v>96004757</v>
      </c>
      <c r="F138" s="4">
        <v>93795.062999999995</v>
      </c>
      <c r="G138" s="1" t="s">
        <v>14</v>
      </c>
      <c r="H138" s="1" t="s">
        <v>15</v>
      </c>
      <c r="I138" s="1" t="s">
        <v>7</v>
      </c>
      <c r="J138" s="1" t="s">
        <v>30</v>
      </c>
      <c r="K138" s="1">
        <v>1467330</v>
      </c>
    </row>
    <row r="139" spans="3:11" x14ac:dyDescent="0.2">
      <c r="C139" s="1" t="s">
        <v>33</v>
      </c>
      <c r="D139" s="2">
        <v>37408</v>
      </c>
      <c r="E139" s="14">
        <v>96004757</v>
      </c>
      <c r="F139" s="4">
        <v>5354.6625000000004</v>
      </c>
      <c r="G139" s="1" t="s">
        <v>14</v>
      </c>
      <c r="H139" s="1" t="s">
        <v>15</v>
      </c>
      <c r="I139" s="1" t="s">
        <v>31</v>
      </c>
      <c r="J139" s="1" t="s">
        <v>32</v>
      </c>
      <c r="K139" s="1">
        <v>1467331</v>
      </c>
    </row>
    <row r="140" spans="3:11" x14ac:dyDescent="0.2">
      <c r="C140" s="1" t="s">
        <v>33</v>
      </c>
      <c r="D140" s="2">
        <v>37438</v>
      </c>
      <c r="E140" s="14">
        <v>96004757</v>
      </c>
      <c r="F140" s="4">
        <v>94148.659599999999</v>
      </c>
      <c r="G140" s="1" t="s">
        <v>14</v>
      </c>
      <c r="H140" s="1" t="s">
        <v>15</v>
      </c>
      <c r="I140" s="1" t="s">
        <v>7</v>
      </c>
      <c r="J140" s="1" t="s">
        <v>30</v>
      </c>
      <c r="K140" s="1">
        <v>1467330</v>
      </c>
    </row>
    <row r="141" spans="3:11" x14ac:dyDescent="0.2">
      <c r="C141" s="1" t="s">
        <v>33</v>
      </c>
      <c r="D141" s="2">
        <v>37438</v>
      </c>
      <c r="E141" s="14">
        <v>96004757</v>
      </c>
      <c r="F141" s="4">
        <v>5524.0285000000003</v>
      </c>
      <c r="G141" s="1" t="s">
        <v>14</v>
      </c>
      <c r="H141" s="1" t="s">
        <v>15</v>
      </c>
      <c r="I141" s="1" t="s">
        <v>31</v>
      </c>
      <c r="J141" s="1" t="s">
        <v>32</v>
      </c>
      <c r="K141" s="1">
        <v>1467331</v>
      </c>
    </row>
    <row r="142" spans="3:11" x14ac:dyDescent="0.2">
      <c r="C142" s="1" t="s">
        <v>33</v>
      </c>
      <c r="D142" s="2">
        <v>37469</v>
      </c>
      <c r="E142" s="14">
        <v>96004757</v>
      </c>
      <c r="F142" s="4">
        <v>92212.796100000007</v>
      </c>
      <c r="G142" s="1" t="s">
        <v>14</v>
      </c>
      <c r="H142" s="1" t="s">
        <v>15</v>
      </c>
      <c r="I142" s="1" t="s">
        <v>7</v>
      </c>
      <c r="J142" s="1" t="s">
        <v>30</v>
      </c>
      <c r="K142" s="1">
        <v>1467330</v>
      </c>
    </row>
    <row r="143" spans="3:11" x14ac:dyDescent="0.2">
      <c r="C143" s="1" t="s">
        <v>33</v>
      </c>
      <c r="D143" s="2">
        <v>37469</v>
      </c>
      <c r="E143" s="14">
        <v>96004757</v>
      </c>
      <c r="F143" s="4">
        <v>5513.9723000000004</v>
      </c>
      <c r="G143" s="1" t="s">
        <v>14</v>
      </c>
      <c r="H143" s="1" t="s">
        <v>15</v>
      </c>
      <c r="I143" s="1" t="s">
        <v>31</v>
      </c>
      <c r="J143" s="1" t="s">
        <v>32</v>
      </c>
      <c r="K143" s="1">
        <v>1467331</v>
      </c>
    </row>
    <row r="144" spans="3:11" x14ac:dyDescent="0.2">
      <c r="C144" s="1" t="s">
        <v>33</v>
      </c>
      <c r="D144" s="2">
        <v>37500</v>
      </c>
      <c r="E144" s="14">
        <v>96004757</v>
      </c>
      <c r="F144" s="4">
        <v>88957.655299999999</v>
      </c>
      <c r="G144" s="1" t="s">
        <v>14</v>
      </c>
      <c r="H144" s="1" t="s">
        <v>15</v>
      </c>
      <c r="I144" s="1" t="s">
        <v>7</v>
      </c>
      <c r="J144" s="1" t="s">
        <v>30</v>
      </c>
      <c r="K144" s="1">
        <v>1467330</v>
      </c>
    </row>
    <row r="145" spans="3:11" x14ac:dyDescent="0.2">
      <c r="C145" s="1" t="s">
        <v>33</v>
      </c>
      <c r="D145" s="2">
        <v>37500</v>
      </c>
      <c r="E145" s="14">
        <v>96004757</v>
      </c>
      <c r="F145" s="4">
        <v>5325.9736999999996</v>
      </c>
      <c r="G145" s="1" t="s">
        <v>14</v>
      </c>
      <c r="H145" s="1" t="s">
        <v>15</v>
      </c>
      <c r="I145" s="1" t="s">
        <v>31</v>
      </c>
      <c r="J145" s="1" t="s">
        <v>32</v>
      </c>
      <c r="K145" s="1">
        <v>1467331</v>
      </c>
    </row>
    <row r="146" spans="3:11" x14ac:dyDescent="0.2">
      <c r="C146" s="1" t="s">
        <v>33</v>
      </c>
      <c r="D146" s="2">
        <v>37530</v>
      </c>
      <c r="E146" s="14">
        <v>96004757</v>
      </c>
      <c r="F146" s="4">
        <v>90863.509399999995</v>
      </c>
      <c r="G146" s="1" t="s">
        <v>14</v>
      </c>
      <c r="H146" s="1" t="s">
        <v>15</v>
      </c>
      <c r="I146" s="1" t="s">
        <v>7</v>
      </c>
      <c r="J146" s="1" t="s">
        <v>30</v>
      </c>
      <c r="K146" s="1">
        <v>1467330</v>
      </c>
    </row>
    <row r="147" spans="3:11" x14ac:dyDescent="0.2">
      <c r="C147" s="1" t="s">
        <v>33</v>
      </c>
      <c r="D147" s="2">
        <v>37530</v>
      </c>
      <c r="E147" s="14">
        <v>96004757</v>
      </c>
      <c r="F147" s="4">
        <v>5492.6953000000003</v>
      </c>
      <c r="G147" s="1" t="s">
        <v>14</v>
      </c>
      <c r="H147" s="1" t="s">
        <v>15</v>
      </c>
      <c r="I147" s="1" t="s">
        <v>31</v>
      </c>
      <c r="J147" s="1" t="s">
        <v>32</v>
      </c>
      <c r="K147" s="1">
        <v>1467331</v>
      </c>
    </row>
    <row r="148" spans="3:11" x14ac:dyDescent="0.2">
      <c r="C148" s="1" t="s">
        <v>34</v>
      </c>
      <c r="D148" s="2">
        <v>37288</v>
      </c>
      <c r="E148" s="14">
        <v>96004757</v>
      </c>
      <c r="F148" s="4">
        <v>362911.20850000001</v>
      </c>
      <c r="G148" s="1" t="s">
        <v>14</v>
      </c>
      <c r="H148" s="1" t="s">
        <v>15</v>
      </c>
      <c r="I148" s="1" t="s">
        <v>7</v>
      </c>
      <c r="J148" s="1" t="s">
        <v>30</v>
      </c>
      <c r="K148" s="1">
        <v>1467330</v>
      </c>
    </row>
    <row r="149" spans="3:11" x14ac:dyDescent="0.2">
      <c r="C149" s="1" t="s">
        <v>34</v>
      </c>
      <c r="D149" s="2">
        <v>37288</v>
      </c>
      <c r="E149" s="14">
        <v>96004757</v>
      </c>
      <c r="F149" s="4">
        <v>14515.049300000001</v>
      </c>
      <c r="G149" s="1" t="s">
        <v>14</v>
      </c>
      <c r="H149" s="1" t="s">
        <v>15</v>
      </c>
      <c r="I149" s="1" t="s">
        <v>31</v>
      </c>
      <c r="J149" s="1" t="s">
        <v>32</v>
      </c>
      <c r="K149" s="1">
        <v>1467331</v>
      </c>
    </row>
    <row r="150" spans="3:11" x14ac:dyDescent="0.2">
      <c r="C150" s="1" t="s">
        <v>34</v>
      </c>
      <c r="D150" s="2">
        <v>37316</v>
      </c>
      <c r="E150" s="14">
        <v>96004757</v>
      </c>
      <c r="F150" s="4">
        <v>401251.46179999999</v>
      </c>
      <c r="G150" s="1" t="s">
        <v>14</v>
      </c>
      <c r="H150" s="1" t="s">
        <v>15</v>
      </c>
      <c r="I150" s="1" t="s">
        <v>7</v>
      </c>
      <c r="J150" s="1" t="s">
        <v>30</v>
      </c>
      <c r="K150" s="1">
        <v>1467330</v>
      </c>
    </row>
    <row r="151" spans="3:11" x14ac:dyDescent="0.2">
      <c r="C151" s="1" t="s">
        <v>34</v>
      </c>
      <c r="D151" s="2">
        <v>37316</v>
      </c>
      <c r="E151" s="14">
        <v>96004757</v>
      </c>
      <c r="F151" s="4">
        <v>16048.5116</v>
      </c>
      <c r="G151" s="1" t="s">
        <v>14</v>
      </c>
      <c r="H151" s="1" t="s">
        <v>15</v>
      </c>
      <c r="I151" s="1" t="s">
        <v>31</v>
      </c>
      <c r="J151" s="1" t="s">
        <v>32</v>
      </c>
      <c r="K151" s="1">
        <v>1467331</v>
      </c>
    </row>
    <row r="152" spans="3:11" x14ac:dyDescent="0.2">
      <c r="C152" s="1" t="s">
        <v>34</v>
      </c>
      <c r="D152" s="2">
        <v>37347</v>
      </c>
      <c r="E152" s="14">
        <v>96004757</v>
      </c>
      <c r="F152" s="4">
        <v>381288.84730000002</v>
      </c>
      <c r="G152" s="1" t="s">
        <v>14</v>
      </c>
      <c r="H152" s="1" t="s">
        <v>15</v>
      </c>
      <c r="I152" s="1" t="s">
        <v>7</v>
      </c>
      <c r="J152" s="1" t="s">
        <v>30</v>
      </c>
      <c r="K152" s="1">
        <v>1467330</v>
      </c>
    </row>
    <row r="153" spans="3:11" x14ac:dyDescent="0.2">
      <c r="C153" s="1" t="s">
        <v>34</v>
      </c>
      <c r="D153" s="2">
        <v>37347</v>
      </c>
      <c r="E153" s="14">
        <v>96004757</v>
      </c>
      <c r="F153" s="4">
        <v>19243.802100000001</v>
      </c>
      <c r="G153" s="1" t="s">
        <v>14</v>
      </c>
      <c r="H153" s="1" t="s">
        <v>15</v>
      </c>
      <c r="I153" s="1" t="s">
        <v>31</v>
      </c>
      <c r="J153" s="1" t="s">
        <v>32</v>
      </c>
      <c r="K153" s="1">
        <v>1467331</v>
      </c>
    </row>
    <row r="154" spans="3:11" x14ac:dyDescent="0.2">
      <c r="C154" s="1" t="s">
        <v>34</v>
      </c>
      <c r="D154" s="2">
        <v>37377</v>
      </c>
      <c r="E154" s="14">
        <v>96004757</v>
      </c>
      <c r="F154" s="4">
        <v>382148.5858</v>
      </c>
      <c r="G154" s="1" t="s">
        <v>14</v>
      </c>
      <c r="H154" s="1" t="s">
        <v>15</v>
      </c>
      <c r="I154" s="1" t="s">
        <v>7</v>
      </c>
      <c r="J154" s="1" t="s">
        <v>30</v>
      </c>
      <c r="K154" s="1">
        <v>1467330</v>
      </c>
    </row>
    <row r="155" spans="3:11" x14ac:dyDescent="0.2">
      <c r="C155" s="1" t="s">
        <v>34</v>
      </c>
      <c r="D155" s="2">
        <v>37377</v>
      </c>
      <c r="E155" s="14">
        <v>96004757</v>
      </c>
      <c r="F155" s="4">
        <v>19855.379499999999</v>
      </c>
      <c r="G155" s="1" t="s">
        <v>14</v>
      </c>
      <c r="H155" s="1" t="s">
        <v>15</v>
      </c>
      <c r="I155" s="1" t="s">
        <v>31</v>
      </c>
      <c r="J155" s="1" t="s">
        <v>32</v>
      </c>
      <c r="K155" s="1">
        <v>1467331</v>
      </c>
    </row>
    <row r="156" spans="3:11" x14ac:dyDescent="0.2">
      <c r="C156" s="1" t="s">
        <v>34</v>
      </c>
      <c r="D156" s="2">
        <v>37408</v>
      </c>
      <c r="E156" s="14">
        <v>96004757</v>
      </c>
      <c r="F156" s="4">
        <v>360280.32120000001</v>
      </c>
      <c r="G156" s="1" t="s">
        <v>14</v>
      </c>
      <c r="H156" s="1" t="s">
        <v>15</v>
      </c>
      <c r="I156" s="1" t="s">
        <v>7</v>
      </c>
      <c r="J156" s="1" t="s">
        <v>30</v>
      </c>
      <c r="K156" s="1">
        <v>1467330</v>
      </c>
    </row>
    <row r="157" spans="3:11" x14ac:dyDescent="0.2">
      <c r="C157" s="1" t="s">
        <v>34</v>
      </c>
      <c r="D157" s="2">
        <v>37408</v>
      </c>
      <c r="E157" s="14">
        <v>96004757</v>
      </c>
      <c r="F157" s="4">
        <v>19183.660599999999</v>
      </c>
      <c r="G157" s="1" t="s">
        <v>14</v>
      </c>
      <c r="H157" s="1" t="s">
        <v>15</v>
      </c>
      <c r="I157" s="1" t="s">
        <v>31</v>
      </c>
      <c r="J157" s="1" t="s">
        <v>32</v>
      </c>
      <c r="K157" s="1">
        <v>1467331</v>
      </c>
    </row>
    <row r="158" spans="3:11" x14ac:dyDescent="0.2">
      <c r="C158" s="1" t="s">
        <v>34</v>
      </c>
      <c r="D158" s="2">
        <v>37438</v>
      </c>
      <c r="E158" s="14">
        <v>96004757</v>
      </c>
      <c r="F158" s="4">
        <v>361223.42869999999</v>
      </c>
      <c r="G158" s="1" t="s">
        <v>14</v>
      </c>
      <c r="H158" s="1" t="s">
        <v>15</v>
      </c>
      <c r="I158" s="1" t="s">
        <v>7</v>
      </c>
      <c r="J158" s="1" t="s">
        <v>30</v>
      </c>
      <c r="K158" s="1">
        <v>1467330</v>
      </c>
    </row>
    <row r="159" spans="3:11" x14ac:dyDescent="0.2">
      <c r="C159" s="1" t="s">
        <v>34</v>
      </c>
      <c r="D159" s="2">
        <v>37438</v>
      </c>
      <c r="E159" s="14">
        <v>96004757</v>
      </c>
      <c r="F159" s="4">
        <v>19790.432499999999</v>
      </c>
      <c r="G159" s="1" t="s">
        <v>14</v>
      </c>
      <c r="H159" s="1" t="s">
        <v>15</v>
      </c>
      <c r="I159" s="1" t="s">
        <v>31</v>
      </c>
      <c r="J159" s="1" t="s">
        <v>32</v>
      </c>
      <c r="K159" s="1">
        <v>1467331</v>
      </c>
    </row>
    <row r="160" spans="3:11" x14ac:dyDescent="0.2">
      <c r="C160" s="1" t="s">
        <v>34</v>
      </c>
      <c r="D160" s="2">
        <v>37469</v>
      </c>
      <c r="E160" s="14">
        <v>96004757</v>
      </c>
      <c r="F160" s="4">
        <v>353507.9572</v>
      </c>
      <c r="G160" s="1" t="s">
        <v>14</v>
      </c>
      <c r="H160" s="1" t="s">
        <v>15</v>
      </c>
      <c r="I160" s="1" t="s">
        <v>7</v>
      </c>
      <c r="J160" s="1" t="s">
        <v>30</v>
      </c>
      <c r="K160" s="1">
        <v>1467330</v>
      </c>
    </row>
    <row r="161" spans="3:11" x14ac:dyDescent="0.2">
      <c r="C161" s="1" t="s">
        <v>34</v>
      </c>
      <c r="D161" s="2">
        <v>37469</v>
      </c>
      <c r="E161" s="14">
        <v>96004757</v>
      </c>
      <c r="F161" s="4">
        <v>19754.405200000001</v>
      </c>
      <c r="G161" s="1" t="s">
        <v>14</v>
      </c>
      <c r="H161" s="1" t="s">
        <v>15</v>
      </c>
      <c r="I161" s="1" t="s">
        <v>31</v>
      </c>
      <c r="J161" s="1" t="s">
        <v>32</v>
      </c>
      <c r="K161" s="1">
        <v>1467331</v>
      </c>
    </row>
    <row r="162" spans="3:11" x14ac:dyDescent="0.2">
      <c r="C162" s="1" t="s">
        <v>34</v>
      </c>
      <c r="D162" s="2">
        <v>37500</v>
      </c>
      <c r="E162" s="14">
        <v>96004757</v>
      </c>
      <c r="F162" s="4">
        <v>341010.52020000003</v>
      </c>
      <c r="G162" s="1" t="s">
        <v>14</v>
      </c>
      <c r="H162" s="1" t="s">
        <v>15</v>
      </c>
      <c r="I162" s="1" t="s">
        <v>7</v>
      </c>
      <c r="J162" s="1" t="s">
        <v>30</v>
      </c>
      <c r="K162" s="1">
        <v>1467330</v>
      </c>
    </row>
    <row r="163" spans="3:11" x14ac:dyDescent="0.2">
      <c r="C163" s="1" t="s">
        <v>34</v>
      </c>
      <c r="D163" s="2">
        <v>37500</v>
      </c>
      <c r="E163" s="14">
        <v>96004757</v>
      </c>
      <c r="F163" s="4">
        <v>19080.879799999999</v>
      </c>
      <c r="G163" s="1" t="s">
        <v>14</v>
      </c>
      <c r="H163" s="1" t="s">
        <v>15</v>
      </c>
      <c r="I163" s="1" t="s">
        <v>31</v>
      </c>
      <c r="J163" s="1" t="s">
        <v>32</v>
      </c>
      <c r="K163" s="1">
        <v>1467331</v>
      </c>
    </row>
    <row r="164" spans="3:11" x14ac:dyDescent="0.2">
      <c r="C164" s="1" t="s">
        <v>34</v>
      </c>
      <c r="D164" s="2">
        <v>37530</v>
      </c>
      <c r="E164" s="14">
        <v>96004757</v>
      </c>
      <c r="F164" s="4">
        <v>348170.01579999999</v>
      </c>
      <c r="G164" s="1" t="s">
        <v>14</v>
      </c>
      <c r="H164" s="1" t="s">
        <v>15</v>
      </c>
      <c r="I164" s="1" t="s">
        <v>7</v>
      </c>
      <c r="J164" s="1" t="s">
        <v>30</v>
      </c>
      <c r="K164" s="1">
        <v>1467330</v>
      </c>
    </row>
    <row r="165" spans="3:11" x14ac:dyDescent="0.2">
      <c r="C165" s="1" t="s">
        <v>34</v>
      </c>
      <c r="D165" s="2">
        <v>37530</v>
      </c>
      <c r="E165" s="14">
        <v>96004757</v>
      </c>
      <c r="F165" s="4">
        <v>19678.178</v>
      </c>
      <c r="G165" s="1" t="s">
        <v>14</v>
      </c>
      <c r="H165" s="1" t="s">
        <v>15</v>
      </c>
      <c r="I165" s="1" t="s">
        <v>31</v>
      </c>
      <c r="J165" s="1" t="s">
        <v>32</v>
      </c>
      <c r="K165" s="1">
        <v>1467331</v>
      </c>
    </row>
    <row r="166" spans="3:11" x14ac:dyDescent="0.2">
      <c r="C166" s="1" t="s">
        <v>35</v>
      </c>
      <c r="D166" s="2">
        <v>37288</v>
      </c>
      <c r="E166" s="14">
        <v>96004757</v>
      </c>
      <c r="F166" s="4">
        <v>90727.802100000001</v>
      </c>
      <c r="G166" s="1" t="s">
        <v>14</v>
      </c>
      <c r="H166" s="1" t="s">
        <v>15</v>
      </c>
      <c r="I166" s="1" t="s">
        <v>7</v>
      </c>
      <c r="J166" s="1" t="s">
        <v>30</v>
      </c>
      <c r="K166" s="1">
        <v>1467330</v>
      </c>
    </row>
    <row r="167" spans="3:11" x14ac:dyDescent="0.2">
      <c r="C167" s="1" t="s">
        <v>35</v>
      </c>
      <c r="D167" s="2">
        <v>37288</v>
      </c>
      <c r="E167" s="14">
        <v>96004757</v>
      </c>
      <c r="F167" s="4">
        <v>3803.6424000000002</v>
      </c>
      <c r="G167" s="1" t="s">
        <v>14</v>
      </c>
      <c r="H167" s="1" t="s">
        <v>15</v>
      </c>
      <c r="I167" s="1" t="s">
        <v>31</v>
      </c>
      <c r="J167" s="1" t="s">
        <v>32</v>
      </c>
      <c r="K167" s="1">
        <v>1467331</v>
      </c>
    </row>
    <row r="168" spans="3:11" x14ac:dyDescent="0.2">
      <c r="C168" s="1" t="s">
        <v>35</v>
      </c>
      <c r="D168" s="2">
        <v>37316</v>
      </c>
      <c r="E168" s="14">
        <v>96004757</v>
      </c>
      <c r="F168" s="4">
        <v>100312.8655</v>
      </c>
      <c r="G168" s="1" t="s">
        <v>14</v>
      </c>
      <c r="H168" s="1" t="s">
        <v>15</v>
      </c>
      <c r="I168" s="1" t="s">
        <v>7</v>
      </c>
      <c r="J168" s="1" t="s">
        <v>30</v>
      </c>
      <c r="K168" s="1">
        <v>1467330</v>
      </c>
    </row>
    <row r="169" spans="3:11" x14ac:dyDescent="0.2">
      <c r="C169" s="1" t="s">
        <v>35</v>
      </c>
      <c r="D169" s="2">
        <v>37316</v>
      </c>
      <c r="E169" s="14">
        <v>96004757</v>
      </c>
      <c r="F169" s="4">
        <v>4205.4835000000003</v>
      </c>
      <c r="G169" s="1" t="s">
        <v>14</v>
      </c>
      <c r="H169" s="1" t="s">
        <v>15</v>
      </c>
      <c r="I169" s="1" t="s">
        <v>31</v>
      </c>
      <c r="J169" s="1" t="s">
        <v>32</v>
      </c>
      <c r="K169" s="1">
        <v>1467331</v>
      </c>
    </row>
    <row r="170" spans="3:11" x14ac:dyDescent="0.2">
      <c r="C170" s="1" t="s">
        <v>35</v>
      </c>
      <c r="D170" s="2">
        <v>37347</v>
      </c>
      <c r="E170" s="14">
        <v>96004757</v>
      </c>
      <c r="F170" s="4">
        <v>95322.211800000005</v>
      </c>
      <c r="G170" s="1" t="s">
        <v>14</v>
      </c>
      <c r="H170" s="1" t="s">
        <v>15</v>
      </c>
      <c r="I170" s="1" t="s">
        <v>7</v>
      </c>
      <c r="J170" s="1" t="s">
        <v>30</v>
      </c>
      <c r="K170" s="1">
        <v>1467330</v>
      </c>
    </row>
    <row r="171" spans="3:11" x14ac:dyDescent="0.2">
      <c r="C171" s="1" t="s">
        <v>35</v>
      </c>
      <c r="D171" s="2">
        <v>37347</v>
      </c>
      <c r="E171" s="14">
        <v>96004757</v>
      </c>
      <c r="F171" s="4">
        <v>4997.7834999999995</v>
      </c>
      <c r="G171" s="1" t="s">
        <v>14</v>
      </c>
      <c r="H171" s="1" t="s">
        <v>15</v>
      </c>
      <c r="I171" s="1" t="s">
        <v>31</v>
      </c>
      <c r="J171" s="1" t="s">
        <v>32</v>
      </c>
      <c r="K171" s="1">
        <v>1467331</v>
      </c>
    </row>
    <row r="172" spans="3:11" x14ac:dyDescent="0.2">
      <c r="C172" s="1" t="s">
        <v>35</v>
      </c>
      <c r="D172" s="2">
        <v>37377</v>
      </c>
      <c r="E172" s="14">
        <v>96004757</v>
      </c>
      <c r="F172" s="4">
        <v>95537.146399999998</v>
      </c>
      <c r="G172" s="1" t="s">
        <v>14</v>
      </c>
      <c r="H172" s="1" t="s">
        <v>15</v>
      </c>
      <c r="I172" s="1" t="s">
        <v>7</v>
      </c>
      <c r="J172" s="1" t="s">
        <v>30</v>
      </c>
      <c r="K172" s="1">
        <v>1467330</v>
      </c>
    </row>
    <row r="173" spans="3:11" x14ac:dyDescent="0.2">
      <c r="C173" s="1" t="s">
        <v>35</v>
      </c>
      <c r="D173" s="2">
        <v>37377</v>
      </c>
      <c r="E173" s="14">
        <v>96004757</v>
      </c>
      <c r="F173" s="4">
        <v>5156.6156000000001</v>
      </c>
      <c r="G173" s="1" t="s">
        <v>14</v>
      </c>
      <c r="H173" s="1" t="s">
        <v>15</v>
      </c>
      <c r="I173" s="1" t="s">
        <v>31</v>
      </c>
      <c r="J173" s="1" t="s">
        <v>32</v>
      </c>
      <c r="K173" s="1">
        <v>1467331</v>
      </c>
    </row>
    <row r="174" spans="3:11" x14ac:dyDescent="0.2">
      <c r="C174" s="1" t="s">
        <v>35</v>
      </c>
      <c r="D174" s="2">
        <v>37408</v>
      </c>
      <c r="E174" s="14">
        <v>96004757</v>
      </c>
      <c r="F174" s="4">
        <v>90070.080300000001</v>
      </c>
      <c r="G174" s="1" t="s">
        <v>14</v>
      </c>
      <c r="H174" s="1" t="s">
        <v>15</v>
      </c>
      <c r="I174" s="1" t="s">
        <v>7</v>
      </c>
      <c r="J174" s="1" t="s">
        <v>30</v>
      </c>
      <c r="K174" s="1">
        <v>1467330</v>
      </c>
    </row>
    <row r="175" spans="3:11" x14ac:dyDescent="0.2">
      <c r="C175" s="1" t="s">
        <v>35</v>
      </c>
      <c r="D175" s="2">
        <v>37408</v>
      </c>
      <c r="E175" s="14">
        <v>96004757</v>
      </c>
      <c r="F175" s="4">
        <v>4982.1643000000004</v>
      </c>
      <c r="G175" s="1" t="s">
        <v>14</v>
      </c>
      <c r="H175" s="1" t="s">
        <v>15</v>
      </c>
      <c r="I175" s="1" t="s">
        <v>31</v>
      </c>
      <c r="J175" s="1" t="s">
        <v>32</v>
      </c>
      <c r="K175" s="1">
        <v>1467331</v>
      </c>
    </row>
    <row r="176" spans="3:11" x14ac:dyDescent="0.2">
      <c r="C176" s="1" t="s">
        <v>35</v>
      </c>
      <c r="D176" s="2">
        <v>37438</v>
      </c>
      <c r="E176" s="14">
        <v>96004757</v>
      </c>
      <c r="F176" s="4">
        <v>90305.857199999999</v>
      </c>
      <c r="G176" s="1" t="s">
        <v>14</v>
      </c>
      <c r="H176" s="1" t="s">
        <v>15</v>
      </c>
      <c r="I176" s="1" t="s">
        <v>7</v>
      </c>
      <c r="J176" s="1" t="s">
        <v>30</v>
      </c>
      <c r="K176" s="1">
        <v>1467330</v>
      </c>
    </row>
    <row r="177" spans="3:11" x14ac:dyDescent="0.2">
      <c r="C177" s="1" t="s">
        <v>35</v>
      </c>
      <c r="D177" s="2">
        <v>37438</v>
      </c>
      <c r="E177" s="14">
        <v>96004757</v>
      </c>
      <c r="F177" s="4">
        <v>5139.7483000000002</v>
      </c>
      <c r="G177" s="1" t="s">
        <v>14</v>
      </c>
      <c r="H177" s="1" t="s">
        <v>15</v>
      </c>
      <c r="I177" s="1" t="s">
        <v>31</v>
      </c>
      <c r="J177" s="1" t="s">
        <v>32</v>
      </c>
      <c r="K177" s="1">
        <v>1467331</v>
      </c>
    </row>
    <row r="178" spans="3:11" x14ac:dyDescent="0.2">
      <c r="C178" s="1" t="s">
        <v>35</v>
      </c>
      <c r="D178" s="2">
        <v>37469</v>
      </c>
      <c r="E178" s="14">
        <v>96004757</v>
      </c>
      <c r="F178" s="4">
        <v>88376.989300000001</v>
      </c>
      <c r="G178" s="1" t="s">
        <v>14</v>
      </c>
      <c r="H178" s="1" t="s">
        <v>15</v>
      </c>
      <c r="I178" s="1" t="s">
        <v>7</v>
      </c>
      <c r="J178" s="1" t="s">
        <v>30</v>
      </c>
      <c r="K178" s="1">
        <v>1467330</v>
      </c>
    </row>
    <row r="179" spans="3:11" x14ac:dyDescent="0.2">
      <c r="C179" s="1" t="s">
        <v>35</v>
      </c>
      <c r="D179" s="2">
        <v>37469</v>
      </c>
      <c r="E179" s="14">
        <v>96004757</v>
      </c>
      <c r="F179" s="4">
        <v>5130.3915999999999</v>
      </c>
      <c r="G179" s="1" t="s">
        <v>14</v>
      </c>
      <c r="H179" s="1" t="s">
        <v>15</v>
      </c>
      <c r="I179" s="1" t="s">
        <v>31</v>
      </c>
      <c r="J179" s="1" t="s">
        <v>32</v>
      </c>
      <c r="K179" s="1">
        <v>1467331</v>
      </c>
    </row>
    <row r="180" spans="3:11" x14ac:dyDescent="0.2">
      <c r="C180" s="1" t="s">
        <v>35</v>
      </c>
      <c r="D180" s="2">
        <v>37500</v>
      </c>
      <c r="E180" s="14">
        <v>96004757</v>
      </c>
      <c r="F180" s="4">
        <v>85252.630099999995</v>
      </c>
      <c r="G180" s="1" t="s">
        <v>14</v>
      </c>
      <c r="H180" s="1" t="s">
        <v>15</v>
      </c>
      <c r="I180" s="1" t="s">
        <v>7</v>
      </c>
      <c r="J180" s="1" t="s">
        <v>30</v>
      </c>
      <c r="K180" s="1">
        <v>1467330</v>
      </c>
    </row>
    <row r="181" spans="3:11" x14ac:dyDescent="0.2">
      <c r="C181" s="1" t="s">
        <v>35</v>
      </c>
      <c r="D181" s="2">
        <v>37500</v>
      </c>
      <c r="E181" s="14">
        <v>96004757</v>
      </c>
      <c r="F181" s="4">
        <v>4955.4712</v>
      </c>
      <c r="G181" s="1" t="s">
        <v>14</v>
      </c>
      <c r="H181" s="1" t="s">
        <v>15</v>
      </c>
      <c r="I181" s="1" t="s">
        <v>31</v>
      </c>
      <c r="J181" s="1" t="s">
        <v>32</v>
      </c>
      <c r="K181" s="1">
        <v>1467331</v>
      </c>
    </row>
    <row r="182" spans="3:11" x14ac:dyDescent="0.2">
      <c r="C182" s="1" t="s">
        <v>35</v>
      </c>
      <c r="D182" s="2">
        <v>37530</v>
      </c>
      <c r="E182" s="14">
        <v>96004757</v>
      </c>
      <c r="F182" s="4">
        <v>87042.504000000001</v>
      </c>
      <c r="G182" s="1" t="s">
        <v>14</v>
      </c>
      <c r="H182" s="1" t="s">
        <v>15</v>
      </c>
      <c r="I182" s="1" t="s">
        <v>7</v>
      </c>
      <c r="J182" s="1" t="s">
        <v>30</v>
      </c>
      <c r="K182" s="1">
        <v>1467330</v>
      </c>
    </row>
    <row r="183" spans="3:11" x14ac:dyDescent="0.2">
      <c r="C183" s="1" t="s">
        <v>35</v>
      </c>
      <c r="D183" s="2">
        <v>37530</v>
      </c>
      <c r="E183" s="14">
        <v>96004757</v>
      </c>
      <c r="F183" s="4">
        <v>5110.5947999999999</v>
      </c>
      <c r="G183" s="1" t="s">
        <v>14</v>
      </c>
      <c r="H183" s="1" t="s">
        <v>15</v>
      </c>
      <c r="I183" s="1" t="s">
        <v>31</v>
      </c>
      <c r="J183" s="1" t="s">
        <v>32</v>
      </c>
      <c r="K183" s="1">
        <v>1467331</v>
      </c>
    </row>
    <row r="184" spans="3:11" x14ac:dyDescent="0.2">
      <c r="C184" s="1" t="s">
        <v>36</v>
      </c>
      <c r="D184" s="2">
        <v>37288</v>
      </c>
      <c r="E184" s="14">
        <v>96004757</v>
      </c>
      <c r="F184" s="4">
        <v>392291.0673</v>
      </c>
      <c r="G184" s="1" t="s">
        <v>14</v>
      </c>
      <c r="H184" s="1" t="s">
        <v>15</v>
      </c>
      <c r="I184" s="1" t="s">
        <v>7</v>
      </c>
      <c r="J184" s="1" t="s">
        <v>30</v>
      </c>
      <c r="K184" s="1">
        <v>1467330</v>
      </c>
    </row>
    <row r="185" spans="3:11" x14ac:dyDescent="0.2">
      <c r="C185" s="1" t="s">
        <v>36</v>
      </c>
      <c r="D185" s="2">
        <v>37316</v>
      </c>
      <c r="E185" s="14">
        <v>96004757</v>
      </c>
      <c r="F185" s="4">
        <v>433735.19620000001</v>
      </c>
      <c r="G185" s="1" t="s">
        <v>14</v>
      </c>
      <c r="H185" s="1" t="s">
        <v>15</v>
      </c>
      <c r="I185" s="1" t="s">
        <v>7</v>
      </c>
      <c r="J185" s="1" t="s">
        <v>30</v>
      </c>
      <c r="K185" s="1">
        <v>1467330</v>
      </c>
    </row>
    <row r="186" spans="3:11" x14ac:dyDescent="0.2">
      <c r="C186" s="1" t="s">
        <v>37</v>
      </c>
      <c r="D186" s="2">
        <v>37288</v>
      </c>
      <c r="E186" s="14">
        <v>96004757</v>
      </c>
      <c r="F186" s="4">
        <v>788779.25730000006</v>
      </c>
      <c r="G186" s="1" t="s">
        <v>14</v>
      </c>
      <c r="H186" s="1" t="s">
        <v>15</v>
      </c>
      <c r="I186" s="1" t="s">
        <v>7</v>
      </c>
      <c r="J186" s="1" t="s">
        <v>30</v>
      </c>
      <c r="K186" s="1">
        <v>1467330</v>
      </c>
    </row>
    <row r="187" spans="3:11" x14ac:dyDescent="0.2">
      <c r="C187" s="1" t="s">
        <v>38</v>
      </c>
      <c r="D187" s="2">
        <v>37316</v>
      </c>
      <c r="E187" s="14">
        <v>96004757</v>
      </c>
      <c r="F187" s="4">
        <v>807143.45719999995</v>
      </c>
      <c r="G187" s="1" t="s">
        <v>14</v>
      </c>
      <c r="H187" s="1" t="s">
        <v>15</v>
      </c>
      <c r="I187" s="1" t="s">
        <v>7</v>
      </c>
      <c r="J187" s="1" t="s">
        <v>30</v>
      </c>
      <c r="K187" s="1">
        <v>1467330</v>
      </c>
    </row>
    <row r="188" spans="3:11" x14ac:dyDescent="0.2">
      <c r="C188" s="1" t="s">
        <v>39</v>
      </c>
      <c r="D188" s="2">
        <v>37288</v>
      </c>
      <c r="E188" s="14"/>
      <c r="F188" s="4">
        <v>-973.81740000000002</v>
      </c>
      <c r="G188" s="1" t="s">
        <v>40</v>
      </c>
      <c r="H188" s="1" t="s">
        <v>41</v>
      </c>
      <c r="I188" s="1" t="s">
        <v>25</v>
      </c>
      <c r="J188" s="1" t="s">
        <v>42</v>
      </c>
      <c r="K188" s="1">
        <v>1467203</v>
      </c>
    </row>
    <row r="189" spans="3:11" x14ac:dyDescent="0.2">
      <c r="C189" s="1" t="s">
        <v>43</v>
      </c>
      <c r="D189" s="2">
        <v>37288</v>
      </c>
      <c r="E189" s="14">
        <v>96004757</v>
      </c>
      <c r="F189" s="4">
        <v>78486.194300000003</v>
      </c>
      <c r="G189" s="1" t="s">
        <v>14</v>
      </c>
      <c r="H189" s="1" t="s">
        <v>15</v>
      </c>
      <c r="I189" s="1" t="s">
        <v>7</v>
      </c>
      <c r="J189" s="1" t="s">
        <v>30</v>
      </c>
      <c r="K189" s="1">
        <v>1467330</v>
      </c>
    </row>
    <row r="190" spans="3:11" x14ac:dyDescent="0.2">
      <c r="C190" s="1" t="s">
        <v>43</v>
      </c>
      <c r="D190" s="2">
        <v>37288</v>
      </c>
      <c r="E190" s="14">
        <v>96004757</v>
      </c>
      <c r="F190" s="4">
        <v>3803.6424000000002</v>
      </c>
      <c r="G190" s="1" t="s">
        <v>14</v>
      </c>
      <c r="H190" s="1" t="s">
        <v>15</v>
      </c>
      <c r="I190" s="1" t="s">
        <v>31</v>
      </c>
      <c r="J190" s="1" t="s">
        <v>32</v>
      </c>
      <c r="K190" s="1">
        <v>1467331</v>
      </c>
    </row>
    <row r="191" spans="3:11" x14ac:dyDescent="0.2">
      <c r="C191" s="1" t="s">
        <v>43</v>
      </c>
      <c r="D191" s="2">
        <v>37316</v>
      </c>
      <c r="E191" s="14">
        <v>96004757</v>
      </c>
      <c r="F191" s="4">
        <v>86777.9761</v>
      </c>
      <c r="G191" s="1" t="s">
        <v>14</v>
      </c>
      <c r="H191" s="1" t="s">
        <v>15</v>
      </c>
      <c r="I191" s="1" t="s">
        <v>7</v>
      </c>
      <c r="J191" s="1" t="s">
        <v>30</v>
      </c>
      <c r="K191" s="1">
        <v>1467330</v>
      </c>
    </row>
    <row r="192" spans="3:11" x14ac:dyDescent="0.2">
      <c r="C192" s="1" t="s">
        <v>43</v>
      </c>
      <c r="D192" s="2">
        <v>37316</v>
      </c>
      <c r="E192" s="14">
        <v>96004757</v>
      </c>
      <c r="F192" s="4">
        <v>4205.4835000000003</v>
      </c>
      <c r="G192" s="1" t="s">
        <v>14</v>
      </c>
      <c r="H192" s="1" t="s">
        <v>15</v>
      </c>
      <c r="I192" s="1" t="s">
        <v>31</v>
      </c>
      <c r="J192" s="1" t="s">
        <v>32</v>
      </c>
      <c r="K192" s="1">
        <v>1467331</v>
      </c>
    </row>
    <row r="193" spans="3:11" x14ac:dyDescent="0.2">
      <c r="C193" s="1" t="s">
        <v>43</v>
      </c>
      <c r="D193" s="2">
        <v>37347</v>
      </c>
      <c r="E193" s="14">
        <v>96004757</v>
      </c>
      <c r="F193" s="4">
        <v>82243.899699999994</v>
      </c>
      <c r="G193" s="1" t="s">
        <v>14</v>
      </c>
      <c r="H193" s="1" t="s">
        <v>15</v>
      </c>
      <c r="I193" s="1" t="s">
        <v>7</v>
      </c>
      <c r="J193" s="1" t="s">
        <v>30</v>
      </c>
      <c r="K193" s="1">
        <v>1467330</v>
      </c>
    </row>
    <row r="194" spans="3:11" x14ac:dyDescent="0.2">
      <c r="C194" s="1" t="s">
        <v>43</v>
      </c>
      <c r="D194" s="2">
        <v>37347</v>
      </c>
      <c r="E194" s="14">
        <v>96004757</v>
      </c>
      <c r="F194" s="4">
        <v>4997.7834999999995</v>
      </c>
      <c r="G194" s="1" t="s">
        <v>14</v>
      </c>
      <c r="H194" s="1" t="s">
        <v>15</v>
      </c>
      <c r="I194" s="1" t="s">
        <v>31</v>
      </c>
      <c r="J194" s="1" t="s">
        <v>32</v>
      </c>
      <c r="K194" s="1">
        <v>1467331</v>
      </c>
    </row>
    <row r="195" spans="3:11" x14ac:dyDescent="0.2">
      <c r="C195" s="1" t="s">
        <v>43</v>
      </c>
      <c r="D195" s="2">
        <v>37377</v>
      </c>
      <c r="E195" s="14">
        <v>96004757</v>
      </c>
      <c r="F195" s="4">
        <v>82043.199200000003</v>
      </c>
      <c r="G195" s="1" t="s">
        <v>14</v>
      </c>
      <c r="H195" s="1" t="s">
        <v>15</v>
      </c>
      <c r="I195" s="1" t="s">
        <v>7</v>
      </c>
      <c r="J195" s="1" t="s">
        <v>30</v>
      </c>
      <c r="K195" s="1">
        <v>1467330</v>
      </c>
    </row>
    <row r="196" spans="3:11" x14ac:dyDescent="0.2">
      <c r="C196" s="1" t="s">
        <v>43</v>
      </c>
      <c r="D196" s="2">
        <v>37377</v>
      </c>
      <c r="E196" s="14">
        <v>96004757</v>
      </c>
      <c r="F196" s="4">
        <v>5156.6156000000001</v>
      </c>
      <c r="G196" s="1" t="s">
        <v>14</v>
      </c>
      <c r="H196" s="1" t="s">
        <v>15</v>
      </c>
      <c r="I196" s="1" t="s">
        <v>31</v>
      </c>
      <c r="J196" s="1" t="s">
        <v>32</v>
      </c>
      <c r="K196" s="1">
        <v>1467331</v>
      </c>
    </row>
    <row r="197" spans="3:11" x14ac:dyDescent="0.2">
      <c r="C197" s="1" t="s">
        <v>43</v>
      </c>
      <c r="D197" s="2">
        <v>37408</v>
      </c>
      <c r="E197" s="14">
        <v>96004757</v>
      </c>
      <c r="F197" s="4">
        <v>77032.641099999993</v>
      </c>
      <c r="G197" s="1" t="s">
        <v>14</v>
      </c>
      <c r="H197" s="1" t="s">
        <v>15</v>
      </c>
      <c r="I197" s="1" t="s">
        <v>7</v>
      </c>
      <c r="J197" s="1" t="s">
        <v>30</v>
      </c>
      <c r="K197" s="1">
        <v>1467330</v>
      </c>
    </row>
    <row r="198" spans="3:11" x14ac:dyDescent="0.2">
      <c r="C198" s="1" t="s">
        <v>43</v>
      </c>
      <c r="D198" s="2">
        <v>37408</v>
      </c>
      <c r="E198" s="14">
        <v>96004757</v>
      </c>
      <c r="F198" s="4">
        <v>4982.1643000000004</v>
      </c>
      <c r="G198" s="1" t="s">
        <v>14</v>
      </c>
      <c r="H198" s="1" t="s">
        <v>15</v>
      </c>
      <c r="I198" s="1" t="s">
        <v>31</v>
      </c>
      <c r="J198" s="1" t="s">
        <v>32</v>
      </c>
      <c r="K198" s="1">
        <v>1467331</v>
      </c>
    </row>
    <row r="199" spans="3:11" x14ac:dyDescent="0.2">
      <c r="C199" s="1" t="s">
        <v>43</v>
      </c>
      <c r="D199" s="2">
        <v>37438</v>
      </c>
      <c r="E199" s="14">
        <v>96004757</v>
      </c>
      <c r="F199" s="4">
        <v>76856.048699999999</v>
      </c>
      <c r="G199" s="1" t="s">
        <v>14</v>
      </c>
      <c r="H199" s="1" t="s">
        <v>15</v>
      </c>
      <c r="I199" s="1" t="s">
        <v>7</v>
      </c>
      <c r="J199" s="1" t="s">
        <v>30</v>
      </c>
      <c r="K199" s="1">
        <v>1467330</v>
      </c>
    </row>
    <row r="200" spans="3:11" x14ac:dyDescent="0.2">
      <c r="C200" s="1" t="s">
        <v>43</v>
      </c>
      <c r="D200" s="2">
        <v>37438</v>
      </c>
      <c r="E200" s="14">
        <v>96004757</v>
      </c>
      <c r="F200" s="4">
        <v>5139.7483000000002</v>
      </c>
      <c r="G200" s="1" t="s">
        <v>14</v>
      </c>
      <c r="H200" s="1" t="s">
        <v>15</v>
      </c>
      <c r="I200" s="1" t="s">
        <v>31</v>
      </c>
      <c r="J200" s="1" t="s">
        <v>32</v>
      </c>
      <c r="K200" s="1">
        <v>1467331</v>
      </c>
    </row>
    <row r="201" spans="3:11" x14ac:dyDescent="0.2">
      <c r="C201" s="1" t="s">
        <v>43</v>
      </c>
      <c r="D201" s="2">
        <v>37469</v>
      </c>
      <c r="E201" s="14">
        <v>96004757</v>
      </c>
      <c r="F201" s="4">
        <v>74951.665399999998</v>
      </c>
      <c r="G201" s="1" t="s">
        <v>14</v>
      </c>
      <c r="H201" s="1" t="s">
        <v>15</v>
      </c>
      <c r="I201" s="1" t="s">
        <v>7</v>
      </c>
      <c r="J201" s="1" t="s">
        <v>30</v>
      </c>
      <c r="K201" s="1">
        <v>1467330</v>
      </c>
    </row>
    <row r="202" spans="3:11" x14ac:dyDescent="0.2">
      <c r="C202" s="1" t="s">
        <v>43</v>
      </c>
      <c r="D202" s="2">
        <v>37469</v>
      </c>
      <c r="E202" s="14">
        <v>96004757</v>
      </c>
      <c r="F202" s="4">
        <v>5130.3915999999999</v>
      </c>
      <c r="G202" s="1" t="s">
        <v>14</v>
      </c>
      <c r="H202" s="1" t="s">
        <v>15</v>
      </c>
      <c r="I202" s="1" t="s">
        <v>31</v>
      </c>
      <c r="J202" s="1" t="s">
        <v>32</v>
      </c>
      <c r="K202" s="1">
        <v>1467331</v>
      </c>
    </row>
    <row r="203" spans="3:11" x14ac:dyDescent="0.2">
      <c r="C203" s="1" t="s">
        <v>43</v>
      </c>
      <c r="D203" s="2">
        <v>37500</v>
      </c>
      <c r="E203" s="14">
        <v>96004757</v>
      </c>
      <c r="F203" s="4">
        <v>72285.041800000006</v>
      </c>
      <c r="G203" s="1" t="s">
        <v>14</v>
      </c>
      <c r="H203" s="1" t="s">
        <v>15</v>
      </c>
      <c r="I203" s="1" t="s">
        <v>7</v>
      </c>
      <c r="J203" s="1" t="s">
        <v>30</v>
      </c>
      <c r="K203" s="1">
        <v>1467330</v>
      </c>
    </row>
    <row r="204" spans="3:11" x14ac:dyDescent="0.2">
      <c r="C204" s="1" t="s">
        <v>43</v>
      </c>
      <c r="D204" s="2">
        <v>37500</v>
      </c>
      <c r="E204" s="14">
        <v>96004757</v>
      </c>
      <c r="F204" s="4">
        <v>4955.4712</v>
      </c>
      <c r="G204" s="1" t="s">
        <v>14</v>
      </c>
      <c r="H204" s="1" t="s">
        <v>15</v>
      </c>
      <c r="I204" s="1" t="s">
        <v>31</v>
      </c>
      <c r="J204" s="1" t="s">
        <v>32</v>
      </c>
      <c r="K204" s="1">
        <v>1467331</v>
      </c>
    </row>
    <row r="205" spans="3:11" x14ac:dyDescent="0.2">
      <c r="C205" s="1" t="s">
        <v>43</v>
      </c>
      <c r="D205" s="2">
        <v>37530</v>
      </c>
      <c r="E205" s="14">
        <v>96004757</v>
      </c>
      <c r="F205" s="4">
        <v>73668.984899999996</v>
      </c>
      <c r="G205" s="1" t="s">
        <v>14</v>
      </c>
      <c r="H205" s="1" t="s">
        <v>15</v>
      </c>
      <c r="I205" s="1" t="s">
        <v>7</v>
      </c>
      <c r="J205" s="1" t="s">
        <v>30</v>
      </c>
      <c r="K205" s="1">
        <v>1467330</v>
      </c>
    </row>
    <row r="206" spans="3:11" x14ac:dyDescent="0.2">
      <c r="C206" s="1" t="s">
        <v>43</v>
      </c>
      <c r="D206" s="2">
        <v>37530</v>
      </c>
      <c r="E206" s="14">
        <v>96004757</v>
      </c>
      <c r="F206" s="4">
        <v>5110.5947999999999</v>
      </c>
      <c r="G206" s="1" t="s">
        <v>14</v>
      </c>
      <c r="H206" s="1" t="s">
        <v>15</v>
      </c>
      <c r="I206" s="1" t="s">
        <v>31</v>
      </c>
      <c r="J206" s="1" t="s">
        <v>32</v>
      </c>
      <c r="K206" s="1">
        <v>1467331</v>
      </c>
    </row>
    <row r="207" spans="3:11" x14ac:dyDescent="0.2">
      <c r="C207" s="1" t="s">
        <v>44</v>
      </c>
      <c r="D207" s="2">
        <v>37288</v>
      </c>
      <c r="E207" s="14">
        <v>96004757</v>
      </c>
      <c r="F207" s="4">
        <v>313944.77710000001</v>
      </c>
      <c r="G207" s="1" t="s">
        <v>14</v>
      </c>
      <c r="H207" s="1" t="s">
        <v>15</v>
      </c>
      <c r="I207" s="1" t="s">
        <v>7</v>
      </c>
      <c r="J207" s="1" t="s">
        <v>30</v>
      </c>
      <c r="K207" s="1">
        <v>1467330</v>
      </c>
    </row>
    <row r="208" spans="3:11" x14ac:dyDescent="0.2">
      <c r="C208" s="1" t="s">
        <v>44</v>
      </c>
      <c r="D208" s="2">
        <v>37288</v>
      </c>
      <c r="E208" s="14">
        <v>96004757</v>
      </c>
      <c r="F208" s="4">
        <v>14515.049300000001</v>
      </c>
      <c r="G208" s="1" t="s">
        <v>14</v>
      </c>
      <c r="H208" s="1" t="s">
        <v>15</v>
      </c>
      <c r="I208" s="1" t="s">
        <v>31</v>
      </c>
      <c r="J208" s="1" t="s">
        <v>32</v>
      </c>
      <c r="K208" s="1">
        <v>1467331</v>
      </c>
    </row>
    <row r="209" spans="3:11" x14ac:dyDescent="0.2">
      <c r="C209" s="1" t="s">
        <v>44</v>
      </c>
      <c r="D209" s="2">
        <v>37316</v>
      </c>
      <c r="E209" s="14">
        <v>96004757</v>
      </c>
      <c r="F209" s="4">
        <v>347111.9045</v>
      </c>
      <c r="G209" s="1" t="s">
        <v>14</v>
      </c>
      <c r="H209" s="1" t="s">
        <v>15</v>
      </c>
      <c r="I209" s="1" t="s">
        <v>7</v>
      </c>
      <c r="J209" s="1" t="s">
        <v>30</v>
      </c>
      <c r="K209" s="1">
        <v>1467330</v>
      </c>
    </row>
    <row r="210" spans="3:11" x14ac:dyDescent="0.2">
      <c r="C210" s="1" t="s">
        <v>44</v>
      </c>
      <c r="D210" s="2">
        <v>37316</v>
      </c>
      <c r="E210" s="14">
        <v>96004757</v>
      </c>
      <c r="F210" s="4">
        <v>16048.5116</v>
      </c>
      <c r="G210" s="1" t="s">
        <v>14</v>
      </c>
      <c r="H210" s="1" t="s">
        <v>15</v>
      </c>
      <c r="I210" s="1" t="s">
        <v>31</v>
      </c>
      <c r="J210" s="1" t="s">
        <v>32</v>
      </c>
      <c r="K210" s="1">
        <v>1467331</v>
      </c>
    </row>
    <row r="211" spans="3:11" x14ac:dyDescent="0.2">
      <c r="C211" s="1" t="s">
        <v>44</v>
      </c>
      <c r="D211" s="2">
        <v>37347</v>
      </c>
      <c r="E211" s="14">
        <v>96004757</v>
      </c>
      <c r="F211" s="4">
        <v>328975.59889999998</v>
      </c>
      <c r="G211" s="1" t="s">
        <v>14</v>
      </c>
      <c r="H211" s="1" t="s">
        <v>15</v>
      </c>
      <c r="I211" s="1" t="s">
        <v>7</v>
      </c>
      <c r="J211" s="1" t="s">
        <v>30</v>
      </c>
      <c r="K211" s="1">
        <v>1467330</v>
      </c>
    </row>
    <row r="212" spans="3:11" x14ac:dyDescent="0.2">
      <c r="C212" s="1" t="s">
        <v>44</v>
      </c>
      <c r="D212" s="2">
        <v>37347</v>
      </c>
      <c r="E212" s="14">
        <v>96004757</v>
      </c>
      <c r="F212" s="4">
        <v>19243.802100000001</v>
      </c>
      <c r="G212" s="1" t="s">
        <v>14</v>
      </c>
      <c r="H212" s="1" t="s">
        <v>15</v>
      </c>
      <c r="I212" s="1" t="s">
        <v>31</v>
      </c>
      <c r="J212" s="1" t="s">
        <v>32</v>
      </c>
      <c r="K212" s="1">
        <v>1467331</v>
      </c>
    </row>
    <row r="213" spans="3:11" x14ac:dyDescent="0.2">
      <c r="C213" s="1" t="s">
        <v>44</v>
      </c>
      <c r="D213" s="2">
        <v>37377</v>
      </c>
      <c r="E213" s="14">
        <v>96004757</v>
      </c>
      <c r="F213" s="4">
        <v>328172.79680000001</v>
      </c>
      <c r="G213" s="1" t="s">
        <v>14</v>
      </c>
      <c r="H213" s="1" t="s">
        <v>15</v>
      </c>
      <c r="I213" s="1" t="s">
        <v>7</v>
      </c>
      <c r="J213" s="1" t="s">
        <v>30</v>
      </c>
      <c r="K213" s="1">
        <v>1467330</v>
      </c>
    </row>
    <row r="214" spans="3:11" x14ac:dyDescent="0.2">
      <c r="C214" s="1" t="s">
        <v>44</v>
      </c>
      <c r="D214" s="2">
        <v>37377</v>
      </c>
      <c r="E214" s="14">
        <v>96004757</v>
      </c>
      <c r="F214" s="4">
        <v>19855.379499999999</v>
      </c>
      <c r="G214" s="1" t="s">
        <v>14</v>
      </c>
      <c r="H214" s="1" t="s">
        <v>15</v>
      </c>
      <c r="I214" s="1" t="s">
        <v>31</v>
      </c>
      <c r="J214" s="1" t="s">
        <v>32</v>
      </c>
      <c r="K214" s="1">
        <v>1467331</v>
      </c>
    </row>
    <row r="215" spans="3:11" x14ac:dyDescent="0.2">
      <c r="C215" s="1" t="s">
        <v>44</v>
      </c>
      <c r="D215" s="2">
        <v>37408</v>
      </c>
      <c r="E215" s="14">
        <v>96004757</v>
      </c>
      <c r="F215" s="4">
        <v>308130.56420000002</v>
      </c>
      <c r="G215" s="1" t="s">
        <v>14</v>
      </c>
      <c r="H215" s="1" t="s">
        <v>15</v>
      </c>
      <c r="I215" s="1" t="s">
        <v>7</v>
      </c>
      <c r="J215" s="1" t="s">
        <v>30</v>
      </c>
      <c r="K215" s="1">
        <v>1467330</v>
      </c>
    </row>
    <row r="216" spans="3:11" x14ac:dyDescent="0.2">
      <c r="C216" s="1" t="s">
        <v>44</v>
      </c>
      <c r="D216" s="2">
        <v>37408</v>
      </c>
      <c r="E216" s="14">
        <v>96004757</v>
      </c>
      <c r="F216" s="4">
        <v>19183.660599999999</v>
      </c>
      <c r="G216" s="1" t="s">
        <v>14</v>
      </c>
      <c r="H216" s="1" t="s">
        <v>15</v>
      </c>
      <c r="I216" s="1" t="s">
        <v>31</v>
      </c>
      <c r="J216" s="1" t="s">
        <v>32</v>
      </c>
      <c r="K216" s="1">
        <v>1467331</v>
      </c>
    </row>
    <row r="217" spans="3:11" x14ac:dyDescent="0.2">
      <c r="C217" s="1" t="s">
        <v>44</v>
      </c>
      <c r="D217" s="2">
        <v>37438</v>
      </c>
      <c r="E217" s="14">
        <v>96004757</v>
      </c>
      <c r="F217" s="4">
        <v>307424.19459999999</v>
      </c>
      <c r="G217" s="1" t="s">
        <v>14</v>
      </c>
      <c r="H217" s="1" t="s">
        <v>15</v>
      </c>
      <c r="I217" s="1" t="s">
        <v>7</v>
      </c>
      <c r="J217" s="1" t="s">
        <v>30</v>
      </c>
      <c r="K217" s="1">
        <v>1467330</v>
      </c>
    </row>
    <row r="218" spans="3:11" x14ac:dyDescent="0.2">
      <c r="C218" s="1" t="s">
        <v>44</v>
      </c>
      <c r="D218" s="2">
        <v>37438</v>
      </c>
      <c r="E218" s="14">
        <v>96004757</v>
      </c>
      <c r="F218" s="4">
        <v>19790.432499999999</v>
      </c>
      <c r="G218" s="1" t="s">
        <v>14</v>
      </c>
      <c r="H218" s="1" t="s">
        <v>15</v>
      </c>
      <c r="I218" s="1" t="s">
        <v>31</v>
      </c>
      <c r="J218" s="1" t="s">
        <v>32</v>
      </c>
      <c r="K218" s="1">
        <v>1467331</v>
      </c>
    </row>
    <row r="219" spans="3:11" x14ac:dyDescent="0.2">
      <c r="C219" s="1" t="s">
        <v>44</v>
      </c>
      <c r="D219" s="2">
        <v>37469</v>
      </c>
      <c r="E219" s="14">
        <v>96004757</v>
      </c>
      <c r="F219" s="4">
        <v>299806.66159999999</v>
      </c>
      <c r="G219" s="1" t="s">
        <v>14</v>
      </c>
      <c r="H219" s="1" t="s">
        <v>15</v>
      </c>
      <c r="I219" s="1" t="s">
        <v>7</v>
      </c>
      <c r="J219" s="1" t="s">
        <v>30</v>
      </c>
      <c r="K219" s="1">
        <v>1467330</v>
      </c>
    </row>
    <row r="220" spans="3:11" x14ac:dyDescent="0.2">
      <c r="C220" s="1" t="s">
        <v>44</v>
      </c>
      <c r="D220" s="2">
        <v>37469</v>
      </c>
      <c r="E220" s="14">
        <v>96004757</v>
      </c>
      <c r="F220" s="4">
        <v>19754.405200000001</v>
      </c>
      <c r="G220" s="1" t="s">
        <v>14</v>
      </c>
      <c r="H220" s="1" t="s">
        <v>15</v>
      </c>
      <c r="I220" s="1" t="s">
        <v>31</v>
      </c>
      <c r="J220" s="1" t="s">
        <v>32</v>
      </c>
      <c r="K220" s="1">
        <v>1467331</v>
      </c>
    </row>
    <row r="221" spans="3:11" x14ac:dyDescent="0.2">
      <c r="C221" s="1" t="s">
        <v>44</v>
      </c>
      <c r="D221" s="2">
        <v>37500</v>
      </c>
      <c r="E221" s="14">
        <v>96004757</v>
      </c>
      <c r="F221" s="4">
        <v>289140.16729999997</v>
      </c>
      <c r="G221" s="1" t="s">
        <v>14</v>
      </c>
      <c r="H221" s="1" t="s">
        <v>15</v>
      </c>
      <c r="I221" s="1" t="s">
        <v>7</v>
      </c>
      <c r="J221" s="1" t="s">
        <v>30</v>
      </c>
      <c r="K221" s="1">
        <v>1467330</v>
      </c>
    </row>
    <row r="222" spans="3:11" x14ac:dyDescent="0.2">
      <c r="C222" s="1" t="s">
        <v>44</v>
      </c>
      <c r="D222" s="2">
        <v>37500</v>
      </c>
      <c r="E222" s="14">
        <v>96004757</v>
      </c>
      <c r="F222" s="4">
        <v>19080.879799999999</v>
      </c>
      <c r="G222" s="1" t="s">
        <v>14</v>
      </c>
      <c r="H222" s="1" t="s">
        <v>15</v>
      </c>
      <c r="I222" s="1" t="s">
        <v>31</v>
      </c>
      <c r="J222" s="1" t="s">
        <v>32</v>
      </c>
      <c r="K222" s="1">
        <v>1467331</v>
      </c>
    </row>
    <row r="223" spans="3:11" x14ac:dyDescent="0.2">
      <c r="C223" s="1" t="s">
        <v>44</v>
      </c>
      <c r="D223" s="2">
        <v>37530</v>
      </c>
      <c r="E223" s="14">
        <v>96004757</v>
      </c>
      <c r="F223" s="4">
        <v>294675.93969999999</v>
      </c>
      <c r="G223" s="1" t="s">
        <v>14</v>
      </c>
      <c r="H223" s="1" t="s">
        <v>15</v>
      </c>
      <c r="I223" s="1" t="s">
        <v>7</v>
      </c>
      <c r="J223" s="1" t="s">
        <v>30</v>
      </c>
      <c r="K223" s="1">
        <v>1467330</v>
      </c>
    </row>
    <row r="224" spans="3:11" x14ac:dyDescent="0.2">
      <c r="C224" s="1" t="s">
        <v>44</v>
      </c>
      <c r="D224" s="2">
        <v>37530</v>
      </c>
      <c r="E224" s="14">
        <v>96004757</v>
      </c>
      <c r="F224" s="4">
        <v>19678.178</v>
      </c>
      <c r="G224" s="1" t="s">
        <v>14</v>
      </c>
      <c r="H224" s="1" t="s">
        <v>15</v>
      </c>
      <c r="I224" s="1" t="s">
        <v>31</v>
      </c>
      <c r="J224" s="1" t="s">
        <v>32</v>
      </c>
      <c r="K224" s="1">
        <v>1467331</v>
      </c>
    </row>
    <row r="225" spans="3:11" x14ac:dyDescent="0.2">
      <c r="C225" s="1" t="s">
        <v>45</v>
      </c>
      <c r="D225" s="2">
        <v>37288</v>
      </c>
      <c r="E225" s="14">
        <v>96004757</v>
      </c>
      <c r="F225" s="4">
        <v>611101.06350000005</v>
      </c>
      <c r="G225" s="1" t="s">
        <v>14</v>
      </c>
      <c r="H225" s="1" t="s">
        <v>15</v>
      </c>
      <c r="I225" s="1" t="s">
        <v>7</v>
      </c>
      <c r="J225" s="1" t="s">
        <v>30</v>
      </c>
      <c r="K225" s="1">
        <v>1467330</v>
      </c>
    </row>
    <row r="226" spans="3:11" x14ac:dyDescent="0.2">
      <c r="C226" s="1" t="s">
        <v>45</v>
      </c>
      <c r="D226" s="2">
        <v>37288</v>
      </c>
      <c r="E226" s="14">
        <v>96004757</v>
      </c>
      <c r="F226" s="4">
        <v>30429.139500000001</v>
      </c>
      <c r="G226" s="1" t="s">
        <v>14</v>
      </c>
      <c r="H226" s="1" t="s">
        <v>15</v>
      </c>
      <c r="I226" s="1" t="s">
        <v>31</v>
      </c>
      <c r="J226" s="1" t="s">
        <v>32</v>
      </c>
      <c r="K226" s="1">
        <v>1467331</v>
      </c>
    </row>
    <row r="227" spans="3:11" x14ac:dyDescent="0.2">
      <c r="C227" s="1" t="s">
        <v>45</v>
      </c>
      <c r="D227" s="2">
        <v>37316</v>
      </c>
      <c r="E227" s="14">
        <v>96004757</v>
      </c>
      <c r="F227" s="4">
        <v>675661.67509999999</v>
      </c>
      <c r="G227" s="1" t="s">
        <v>14</v>
      </c>
      <c r="H227" s="1" t="s">
        <v>15</v>
      </c>
      <c r="I227" s="1" t="s">
        <v>7</v>
      </c>
      <c r="J227" s="1" t="s">
        <v>30</v>
      </c>
      <c r="K227" s="1">
        <v>1467330</v>
      </c>
    </row>
    <row r="228" spans="3:11" x14ac:dyDescent="0.2">
      <c r="C228" s="1" t="s">
        <v>45</v>
      </c>
      <c r="D228" s="2">
        <v>37316</v>
      </c>
      <c r="E228" s="14">
        <v>96004757</v>
      </c>
      <c r="F228" s="4">
        <v>33643.8678</v>
      </c>
      <c r="G228" s="1" t="s">
        <v>14</v>
      </c>
      <c r="H228" s="1" t="s">
        <v>15</v>
      </c>
      <c r="I228" s="1" t="s">
        <v>31</v>
      </c>
      <c r="J228" s="1" t="s">
        <v>32</v>
      </c>
      <c r="K228" s="1">
        <v>1467331</v>
      </c>
    </row>
    <row r="229" spans="3:11" x14ac:dyDescent="0.2">
      <c r="C229" s="1" t="s">
        <v>45</v>
      </c>
      <c r="D229" s="2">
        <v>37347</v>
      </c>
      <c r="E229" s="14">
        <v>96004757</v>
      </c>
      <c r="F229" s="4">
        <v>640015.22699999996</v>
      </c>
      <c r="G229" s="1" t="s">
        <v>14</v>
      </c>
      <c r="H229" s="1" t="s">
        <v>15</v>
      </c>
      <c r="I229" s="1" t="s">
        <v>7</v>
      </c>
      <c r="J229" s="1" t="s">
        <v>30</v>
      </c>
      <c r="K229" s="1">
        <v>1467330</v>
      </c>
    </row>
    <row r="230" spans="3:11" x14ac:dyDescent="0.2">
      <c r="C230" s="1" t="s">
        <v>45</v>
      </c>
      <c r="D230" s="2">
        <v>37347</v>
      </c>
      <c r="E230" s="14">
        <v>96004757</v>
      </c>
      <c r="F230" s="4">
        <v>39982.268400000001</v>
      </c>
      <c r="G230" s="1" t="s">
        <v>14</v>
      </c>
      <c r="H230" s="1" t="s">
        <v>15</v>
      </c>
      <c r="I230" s="1" t="s">
        <v>31</v>
      </c>
      <c r="J230" s="1" t="s">
        <v>32</v>
      </c>
      <c r="K230" s="1">
        <v>1467331</v>
      </c>
    </row>
    <row r="231" spans="3:11" x14ac:dyDescent="0.2">
      <c r="C231" s="1" t="s">
        <v>45</v>
      </c>
      <c r="D231" s="2">
        <v>37377</v>
      </c>
      <c r="E231" s="14">
        <v>96004757</v>
      </c>
      <c r="F231" s="4">
        <v>637839.60880000005</v>
      </c>
      <c r="G231" s="1" t="s">
        <v>14</v>
      </c>
      <c r="H231" s="1" t="s">
        <v>15</v>
      </c>
      <c r="I231" s="1" t="s">
        <v>7</v>
      </c>
      <c r="J231" s="1" t="s">
        <v>30</v>
      </c>
      <c r="K231" s="1">
        <v>1467330</v>
      </c>
    </row>
    <row r="232" spans="3:11" x14ac:dyDescent="0.2">
      <c r="C232" s="1" t="s">
        <v>45</v>
      </c>
      <c r="D232" s="2">
        <v>37377</v>
      </c>
      <c r="E232" s="14">
        <v>96004757</v>
      </c>
      <c r="F232" s="4">
        <v>41252.924400000004</v>
      </c>
      <c r="G232" s="1" t="s">
        <v>14</v>
      </c>
      <c r="H232" s="1" t="s">
        <v>15</v>
      </c>
      <c r="I232" s="1" t="s">
        <v>31</v>
      </c>
      <c r="J232" s="1" t="s">
        <v>32</v>
      </c>
      <c r="K232" s="1">
        <v>1467331</v>
      </c>
    </row>
    <row r="233" spans="3:11" x14ac:dyDescent="0.2">
      <c r="C233" s="1" t="s">
        <v>45</v>
      </c>
      <c r="D233" s="2">
        <v>37408</v>
      </c>
      <c r="E233" s="14">
        <v>96004757</v>
      </c>
      <c r="F233" s="4">
        <v>598381.21180000005</v>
      </c>
      <c r="G233" s="1" t="s">
        <v>14</v>
      </c>
      <c r="H233" s="1" t="s">
        <v>15</v>
      </c>
      <c r="I233" s="1" t="s">
        <v>7</v>
      </c>
      <c r="J233" s="1" t="s">
        <v>30</v>
      </c>
      <c r="K233" s="1">
        <v>1467330</v>
      </c>
    </row>
    <row r="234" spans="3:11" x14ac:dyDescent="0.2">
      <c r="C234" s="1" t="s">
        <v>45</v>
      </c>
      <c r="D234" s="2">
        <v>37408</v>
      </c>
      <c r="E234" s="14">
        <v>96004757</v>
      </c>
      <c r="F234" s="4">
        <v>39857.314299999998</v>
      </c>
      <c r="G234" s="1" t="s">
        <v>14</v>
      </c>
      <c r="H234" s="1" t="s">
        <v>15</v>
      </c>
      <c r="I234" s="1" t="s">
        <v>31</v>
      </c>
      <c r="J234" s="1" t="s">
        <v>32</v>
      </c>
      <c r="K234" s="1">
        <v>1467331</v>
      </c>
    </row>
    <row r="235" spans="3:11" x14ac:dyDescent="0.2">
      <c r="C235" s="1" t="s">
        <v>45</v>
      </c>
      <c r="D235" s="2">
        <v>37438</v>
      </c>
      <c r="E235" s="14">
        <v>96004757</v>
      </c>
      <c r="F235" s="4">
        <v>596402.93759999995</v>
      </c>
      <c r="G235" s="1" t="s">
        <v>14</v>
      </c>
      <c r="H235" s="1" t="s">
        <v>15</v>
      </c>
      <c r="I235" s="1" t="s">
        <v>7</v>
      </c>
      <c r="J235" s="1" t="s">
        <v>30</v>
      </c>
      <c r="K235" s="1">
        <v>1467330</v>
      </c>
    </row>
    <row r="236" spans="3:11" x14ac:dyDescent="0.2">
      <c r="C236" s="1" t="s">
        <v>45</v>
      </c>
      <c r="D236" s="2">
        <v>37438</v>
      </c>
      <c r="E236" s="14">
        <v>96004757</v>
      </c>
      <c r="F236" s="4">
        <v>41117.985999999997</v>
      </c>
      <c r="G236" s="1" t="s">
        <v>14</v>
      </c>
      <c r="H236" s="1" t="s">
        <v>15</v>
      </c>
      <c r="I236" s="1" t="s">
        <v>31</v>
      </c>
      <c r="J236" s="1" t="s">
        <v>32</v>
      </c>
      <c r="K236" s="1">
        <v>1467331</v>
      </c>
    </row>
    <row r="237" spans="3:11" x14ac:dyDescent="0.2">
      <c r="C237" s="1" t="s">
        <v>45</v>
      </c>
      <c r="D237" s="2">
        <v>37469</v>
      </c>
      <c r="E237" s="14">
        <v>96004757</v>
      </c>
      <c r="F237" s="4">
        <v>581201.45050000004</v>
      </c>
      <c r="G237" s="1" t="s">
        <v>14</v>
      </c>
      <c r="H237" s="1" t="s">
        <v>15</v>
      </c>
      <c r="I237" s="1" t="s">
        <v>7</v>
      </c>
      <c r="J237" s="1" t="s">
        <v>30</v>
      </c>
      <c r="K237" s="1">
        <v>1467330</v>
      </c>
    </row>
    <row r="238" spans="3:11" x14ac:dyDescent="0.2">
      <c r="C238" s="1" t="s">
        <v>45</v>
      </c>
      <c r="D238" s="2">
        <v>37469</v>
      </c>
      <c r="E238" s="14">
        <v>96004757</v>
      </c>
      <c r="F238" s="4">
        <v>41043.133099999999</v>
      </c>
      <c r="G238" s="1" t="s">
        <v>14</v>
      </c>
      <c r="H238" s="1" t="s">
        <v>15</v>
      </c>
      <c r="I238" s="1" t="s">
        <v>31</v>
      </c>
      <c r="J238" s="1" t="s">
        <v>32</v>
      </c>
      <c r="K238" s="1">
        <v>1467331</v>
      </c>
    </row>
    <row r="239" spans="3:11" x14ac:dyDescent="0.2">
      <c r="C239" s="1" t="s">
        <v>45</v>
      </c>
      <c r="D239" s="2">
        <v>37500</v>
      </c>
      <c r="E239" s="14">
        <v>96004757</v>
      </c>
      <c r="F239" s="4">
        <v>560496.21360000002</v>
      </c>
      <c r="G239" s="1" t="s">
        <v>14</v>
      </c>
      <c r="H239" s="1" t="s">
        <v>15</v>
      </c>
      <c r="I239" s="1" t="s">
        <v>7</v>
      </c>
      <c r="J239" s="1" t="s">
        <v>30</v>
      </c>
      <c r="K239" s="1">
        <v>1467330</v>
      </c>
    </row>
    <row r="240" spans="3:11" x14ac:dyDescent="0.2">
      <c r="C240" s="1" t="s">
        <v>45</v>
      </c>
      <c r="D240" s="2">
        <v>37500</v>
      </c>
      <c r="E240" s="14">
        <v>96004757</v>
      </c>
      <c r="F240" s="4">
        <v>39643.769699999997</v>
      </c>
      <c r="G240" s="1" t="s">
        <v>14</v>
      </c>
      <c r="H240" s="1" t="s">
        <v>15</v>
      </c>
      <c r="I240" s="1" t="s">
        <v>31</v>
      </c>
      <c r="J240" s="1" t="s">
        <v>32</v>
      </c>
      <c r="K240" s="1">
        <v>1467331</v>
      </c>
    </row>
    <row r="241" spans="3:11" x14ac:dyDescent="0.2">
      <c r="C241" s="1" t="s">
        <v>45</v>
      </c>
      <c r="D241" s="2">
        <v>37530</v>
      </c>
      <c r="E241" s="14">
        <v>96004757</v>
      </c>
      <c r="F241" s="4">
        <v>571011.05319999997</v>
      </c>
      <c r="G241" s="1" t="s">
        <v>14</v>
      </c>
      <c r="H241" s="1" t="s">
        <v>15</v>
      </c>
      <c r="I241" s="1" t="s">
        <v>7</v>
      </c>
      <c r="J241" s="1" t="s">
        <v>30</v>
      </c>
      <c r="K241" s="1">
        <v>1467330</v>
      </c>
    </row>
    <row r="242" spans="3:11" x14ac:dyDescent="0.2">
      <c r="C242" s="1" t="s">
        <v>45</v>
      </c>
      <c r="D242" s="2">
        <v>37530</v>
      </c>
      <c r="E242" s="14">
        <v>96004757</v>
      </c>
      <c r="F242" s="4">
        <v>40884.758199999997</v>
      </c>
      <c r="G242" s="1" t="s">
        <v>14</v>
      </c>
      <c r="H242" s="1" t="s">
        <v>15</v>
      </c>
      <c r="I242" s="1" t="s">
        <v>31</v>
      </c>
      <c r="J242" s="1" t="s">
        <v>32</v>
      </c>
      <c r="K242" s="1">
        <v>1467331</v>
      </c>
    </row>
    <row r="243" spans="3:11" x14ac:dyDescent="0.2">
      <c r="C243" s="1" t="s">
        <v>46</v>
      </c>
      <c r="D243" s="2">
        <v>37288</v>
      </c>
      <c r="E243" s="14">
        <v>96004757</v>
      </c>
      <c r="F243" s="4">
        <v>152775.2659</v>
      </c>
      <c r="G243" s="1" t="s">
        <v>14</v>
      </c>
      <c r="H243" s="1" t="s">
        <v>15</v>
      </c>
      <c r="I243" s="1" t="s">
        <v>7</v>
      </c>
      <c r="J243" s="1" t="s">
        <v>30</v>
      </c>
      <c r="K243" s="1">
        <v>1467330</v>
      </c>
    </row>
    <row r="244" spans="3:11" x14ac:dyDescent="0.2">
      <c r="C244" s="1" t="s">
        <v>46</v>
      </c>
      <c r="D244" s="2">
        <v>37316</v>
      </c>
      <c r="E244" s="14">
        <v>96004757</v>
      </c>
      <c r="F244" s="4">
        <v>168915.41880000001</v>
      </c>
      <c r="G244" s="1" t="s">
        <v>14</v>
      </c>
      <c r="H244" s="1" t="s">
        <v>15</v>
      </c>
      <c r="I244" s="1" t="s">
        <v>7</v>
      </c>
      <c r="J244" s="1" t="s">
        <v>30</v>
      </c>
      <c r="K244" s="1">
        <v>1467330</v>
      </c>
    </row>
    <row r="245" spans="3:11" x14ac:dyDescent="0.2">
      <c r="C245" s="1" t="s">
        <v>46</v>
      </c>
      <c r="D245" s="2">
        <v>37347</v>
      </c>
      <c r="E245" s="14">
        <v>96004757</v>
      </c>
      <c r="F245" s="4">
        <v>160003.80669999999</v>
      </c>
      <c r="G245" s="1" t="s">
        <v>14</v>
      </c>
      <c r="H245" s="1" t="s">
        <v>15</v>
      </c>
      <c r="I245" s="1" t="s">
        <v>7</v>
      </c>
      <c r="J245" s="1" t="s">
        <v>30</v>
      </c>
      <c r="K245" s="1">
        <v>1467330</v>
      </c>
    </row>
    <row r="246" spans="3:11" x14ac:dyDescent="0.2">
      <c r="C246" s="1" t="s">
        <v>46</v>
      </c>
      <c r="D246" s="2">
        <v>37377</v>
      </c>
      <c r="E246" s="14">
        <v>96004757</v>
      </c>
      <c r="F246" s="4">
        <v>159459.90220000001</v>
      </c>
      <c r="G246" s="1" t="s">
        <v>14</v>
      </c>
      <c r="H246" s="1" t="s">
        <v>15</v>
      </c>
      <c r="I246" s="1" t="s">
        <v>7</v>
      </c>
      <c r="J246" s="1" t="s">
        <v>30</v>
      </c>
      <c r="K246" s="1">
        <v>1467330</v>
      </c>
    </row>
    <row r="247" spans="3:11" x14ac:dyDescent="0.2">
      <c r="C247" s="1" t="s">
        <v>46</v>
      </c>
      <c r="D247" s="2">
        <v>37408</v>
      </c>
      <c r="E247" s="14">
        <v>96004757</v>
      </c>
      <c r="F247" s="4">
        <v>149595.30290000001</v>
      </c>
      <c r="G247" s="1" t="s">
        <v>14</v>
      </c>
      <c r="H247" s="1" t="s">
        <v>15</v>
      </c>
      <c r="I247" s="1" t="s">
        <v>7</v>
      </c>
      <c r="J247" s="1" t="s">
        <v>30</v>
      </c>
      <c r="K247" s="1">
        <v>1467330</v>
      </c>
    </row>
    <row r="248" spans="3:11" x14ac:dyDescent="0.2">
      <c r="C248" s="1" t="s">
        <v>46</v>
      </c>
      <c r="D248" s="2">
        <v>37438</v>
      </c>
      <c r="E248" s="14">
        <v>96004757</v>
      </c>
      <c r="F248" s="4">
        <v>149100.73439999999</v>
      </c>
      <c r="G248" s="1" t="s">
        <v>14</v>
      </c>
      <c r="H248" s="1" t="s">
        <v>15</v>
      </c>
      <c r="I248" s="1" t="s">
        <v>7</v>
      </c>
      <c r="J248" s="1" t="s">
        <v>30</v>
      </c>
      <c r="K248" s="1">
        <v>1467330</v>
      </c>
    </row>
    <row r="249" spans="3:11" x14ac:dyDescent="0.2">
      <c r="C249" s="1" t="s">
        <v>46</v>
      </c>
      <c r="D249" s="2">
        <v>37469</v>
      </c>
      <c r="E249" s="14">
        <v>96004757</v>
      </c>
      <c r="F249" s="4">
        <v>145300.36259999999</v>
      </c>
      <c r="G249" s="1" t="s">
        <v>14</v>
      </c>
      <c r="H249" s="1" t="s">
        <v>15</v>
      </c>
      <c r="I249" s="1" t="s">
        <v>7</v>
      </c>
      <c r="J249" s="1" t="s">
        <v>30</v>
      </c>
      <c r="K249" s="1">
        <v>1467330</v>
      </c>
    </row>
    <row r="250" spans="3:11" x14ac:dyDescent="0.2">
      <c r="C250" s="1" t="s">
        <v>46</v>
      </c>
      <c r="D250" s="2">
        <v>37500</v>
      </c>
      <c r="E250" s="14">
        <v>96004757</v>
      </c>
      <c r="F250" s="4">
        <v>140124.0534</v>
      </c>
      <c r="G250" s="1" t="s">
        <v>14</v>
      </c>
      <c r="H250" s="1" t="s">
        <v>15</v>
      </c>
      <c r="I250" s="1" t="s">
        <v>7</v>
      </c>
      <c r="J250" s="1" t="s">
        <v>30</v>
      </c>
      <c r="K250" s="1">
        <v>1467330</v>
      </c>
    </row>
    <row r="251" spans="3:11" x14ac:dyDescent="0.2">
      <c r="C251" s="1" t="s">
        <v>46</v>
      </c>
      <c r="D251" s="2">
        <v>37530</v>
      </c>
      <c r="E251" s="14">
        <v>96004757</v>
      </c>
      <c r="F251" s="4">
        <v>142752.76329999999</v>
      </c>
      <c r="G251" s="1" t="s">
        <v>14</v>
      </c>
      <c r="H251" s="1" t="s">
        <v>15</v>
      </c>
      <c r="I251" s="1" t="s">
        <v>7</v>
      </c>
      <c r="J251" s="1" t="s">
        <v>30</v>
      </c>
      <c r="K251" s="1">
        <v>1467330</v>
      </c>
    </row>
    <row r="252" spans="3:11" x14ac:dyDescent="0.2">
      <c r="C252" s="1" t="s">
        <v>47</v>
      </c>
      <c r="D252" s="2">
        <v>37288</v>
      </c>
      <c r="E252" s="14">
        <v>96004757</v>
      </c>
      <c r="F252" s="4">
        <v>683851.19010000001</v>
      </c>
      <c r="G252" s="1" t="s">
        <v>14</v>
      </c>
      <c r="H252" s="1" t="s">
        <v>15</v>
      </c>
      <c r="I252" s="1" t="s">
        <v>7</v>
      </c>
      <c r="J252" s="1" t="s">
        <v>30</v>
      </c>
      <c r="K252" s="1">
        <v>1467330</v>
      </c>
    </row>
    <row r="253" spans="3:11" x14ac:dyDescent="0.2">
      <c r="C253" s="1" t="s">
        <v>47</v>
      </c>
      <c r="D253" s="2">
        <v>37316</v>
      </c>
      <c r="E253" s="14">
        <v>96004757</v>
      </c>
      <c r="F253" s="4">
        <v>756097.58889999997</v>
      </c>
      <c r="G253" s="1" t="s">
        <v>14</v>
      </c>
      <c r="H253" s="1" t="s">
        <v>15</v>
      </c>
      <c r="I253" s="1" t="s">
        <v>7</v>
      </c>
      <c r="J253" s="1" t="s">
        <v>30</v>
      </c>
      <c r="K253" s="1">
        <v>1467330</v>
      </c>
    </row>
    <row r="254" spans="3:11" x14ac:dyDescent="0.2">
      <c r="C254" s="1" t="s">
        <v>48</v>
      </c>
      <c r="D254" s="2">
        <v>37288</v>
      </c>
      <c r="E254" s="14">
        <v>96004757</v>
      </c>
      <c r="F254" s="4">
        <v>341925.59509999998</v>
      </c>
      <c r="G254" s="1" t="s">
        <v>14</v>
      </c>
      <c r="H254" s="1" t="s">
        <v>15</v>
      </c>
      <c r="I254" s="1" t="s">
        <v>7</v>
      </c>
      <c r="J254" s="1" t="s">
        <v>30</v>
      </c>
      <c r="K254" s="1">
        <v>1467330</v>
      </c>
    </row>
    <row r="255" spans="3:11" x14ac:dyDescent="0.2">
      <c r="C255" s="1" t="s">
        <v>48</v>
      </c>
      <c r="D255" s="2">
        <v>37288</v>
      </c>
      <c r="E255" s="14">
        <v>96004757</v>
      </c>
      <c r="F255" s="4">
        <v>14515.049300000001</v>
      </c>
      <c r="G255" s="1" t="s">
        <v>14</v>
      </c>
      <c r="H255" s="1" t="s">
        <v>15</v>
      </c>
      <c r="I255" s="1" t="s">
        <v>31</v>
      </c>
      <c r="J255" s="1" t="s">
        <v>32</v>
      </c>
      <c r="K255" s="1">
        <v>1467331</v>
      </c>
    </row>
    <row r="256" spans="3:11" x14ac:dyDescent="0.2">
      <c r="C256" s="1" t="s">
        <v>48</v>
      </c>
      <c r="D256" s="2">
        <v>37316</v>
      </c>
      <c r="E256" s="14">
        <v>96004757</v>
      </c>
      <c r="F256" s="4">
        <v>378048.79440000001</v>
      </c>
      <c r="G256" s="1" t="s">
        <v>14</v>
      </c>
      <c r="H256" s="1" t="s">
        <v>15</v>
      </c>
      <c r="I256" s="1" t="s">
        <v>7</v>
      </c>
      <c r="J256" s="1" t="s">
        <v>30</v>
      </c>
      <c r="K256" s="1">
        <v>1467330</v>
      </c>
    </row>
    <row r="257" spans="3:11" x14ac:dyDescent="0.2">
      <c r="C257" s="1" t="s">
        <v>48</v>
      </c>
      <c r="D257" s="2">
        <v>37316</v>
      </c>
      <c r="E257" s="14">
        <v>96004757</v>
      </c>
      <c r="F257" s="4">
        <v>16048.5116</v>
      </c>
      <c r="G257" s="1" t="s">
        <v>14</v>
      </c>
      <c r="H257" s="1" t="s">
        <v>15</v>
      </c>
      <c r="I257" s="1" t="s">
        <v>31</v>
      </c>
      <c r="J257" s="1" t="s">
        <v>32</v>
      </c>
      <c r="K257" s="1">
        <v>1467331</v>
      </c>
    </row>
    <row r="258" spans="3:11" x14ac:dyDescent="0.2">
      <c r="C258" s="1" t="s">
        <v>49</v>
      </c>
      <c r="D258" s="2">
        <v>37347</v>
      </c>
      <c r="E258" s="14">
        <v>96004757</v>
      </c>
      <c r="F258" s="4">
        <v>19243.802100000001</v>
      </c>
      <c r="G258" s="1" t="s">
        <v>14</v>
      </c>
      <c r="H258" s="1" t="s">
        <v>15</v>
      </c>
      <c r="I258" s="1" t="s">
        <v>31</v>
      </c>
      <c r="J258" s="1" t="s">
        <v>32</v>
      </c>
      <c r="K258" s="1">
        <v>1467331</v>
      </c>
    </row>
    <row r="259" spans="3:11" x14ac:dyDescent="0.2">
      <c r="C259" s="1" t="s">
        <v>49</v>
      </c>
      <c r="D259" s="2">
        <v>37377</v>
      </c>
      <c r="E259" s="14">
        <v>96004757</v>
      </c>
      <c r="F259" s="4">
        <v>19855.379499999999</v>
      </c>
      <c r="G259" s="1" t="s">
        <v>14</v>
      </c>
      <c r="H259" s="1" t="s">
        <v>15</v>
      </c>
      <c r="I259" s="1" t="s">
        <v>31</v>
      </c>
      <c r="J259" s="1" t="s">
        <v>32</v>
      </c>
      <c r="K259" s="1">
        <v>1467331</v>
      </c>
    </row>
    <row r="260" spans="3:11" x14ac:dyDescent="0.2">
      <c r="C260" s="1" t="s">
        <v>49</v>
      </c>
      <c r="D260" s="2">
        <v>37408</v>
      </c>
      <c r="E260" s="14">
        <v>96004757</v>
      </c>
      <c r="F260" s="4">
        <v>19183.660599999999</v>
      </c>
      <c r="G260" s="1" t="s">
        <v>14</v>
      </c>
      <c r="H260" s="1" t="s">
        <v>15</v>
      </c>
      <c r="I260" s="1" t="s">
        <v>31</v>
      </c>
      <c r="J260" s="1" t="s">
        <v>32</v>
      </c>
      <c r="K260" s="1">
        <v>1467331</v>
      </c>
    </row>
    <row r="261" spans="3:11" x14ac:dyDescent="0.2">
      <c r="C261" s="1" t="s">
        <v>49</v>
      </c>
      <c r="D261" s="2">
        <v>37438</v>
      </c>
      <c r="E261" s="14">
        <v>96004757</v>
      </c>
      <c r="F261" s="4">
        <v>19790.432499999999</v>
      </c>
      <c r="G261" s="1" t="s">
        <v>14</v>
      </c>
      <c r="H261" s="1" t="s">
        <v>15</v>
      </c>
      <c r="I261" s="1" t="s">
        <v>31</v>
      </c>
      <c r="J261" s="1" t="s">
        <v>32</v>
      </c>
      <c r="K261" s="1">
        <v>1467331</v>
      </c>
    </row>
    <row r="262" spans="3:11" x14ac:dyDescent="0.2">
      <c r="C262" s="1" t="s">
        <v>49</v>
      </c>
      <c r="D262" s="2">
        <v>37469</v>
      </c>
      <c r="E262" s="14">
        <v>96004757</v>
      </c>
      <c r="F262" s="4">
        <v>19754.405200000001</v>
      </c>
      <c r="G262" s="1" t="s">
        <v>14</v>
      </c>
      <c r="H262" s="1" t="s">
        <v>15</v>
      </c>
      <c r="I262" s="1" t="s">
        <v>31</v>
      </c>
      <c r="J262" s="1" t="s">
        <v>32</v>
      </c>
      <c r="K262" s="1">
        <v>1467331</v>
      </c>
    </row>
    <row r="263" spans="3:11" x14ac:dyDescent="0.2">
      <c r="C263" s="1" t="s">
        <v>49</v>
      </c>
      <c r="D263" s="2">
        <v>37500</v>
      </c>
      <c r="E263" s="14">
        <v>96004757</v>
      </c>
      <c r="F263" s="4">
        <v>19080.879799999999</v>
      </c>
      <c r="G263" s="1" t="s">
        <v>14</v>
      </c>
      <c r="H263" s="1" t="s">
        <v>15</v>
      </c>
      <c r="I263" s="1" t="s">
        <v>31</v>
      </c>
      <c r="J263" s="1" t="s">
        <v>32</v>
      </c>
      <c r="K263" s="1">
        <v>1467331</v>
      </c>
    </row>
    <row r="264" spans="3:11" x14ac:dyDescent="0.2">
      <c r="C264" s="1" t="s">
        <v>49</v>
      </c>
      <c r="D264" s="2">
        <v>37530</v>
      </c>
      <c r="E264" s="14">
        <v>96004757</v>
      </c>
      <c r="F264" s="4">
        <v>19678.178</v>
      </c>
      <c r="G264" s="1" t="s">
        <v>14</v>
      </c>
      <c r="H264" s="1" t="s">
        <v>15</v>
      </c>
      <c r="I264" s="1" t="s">
        <v>31</v>
      </c>
      <c r="J264" s="1" t="s">
        <v>32</v>
      </c>
      <c r="K264" s="1">
        <v>1467331</v>
      </c>
    </row>
    <row r="265" spans="3:11" x14ac:dyDescent="0.2">
      <c r="C265" s="1" t="s">
        <v>50</v>
      </c>
      <c r="D265" s="2">
        <v>37288</v>
      </c>
      <c r="E265" s="14">
        <v>96004757</v>
      </c>
      <c r="F265" s="4">
        <v>601307.77720000001</v>
      </c>
      <c r="G265" s="1" t="s">
        <v>14</v>
      </c>
      <c r="H265" s="1" t="s">
        <v>15</v>
      </c>
      <c r="I265" s="1" t="s">
        <v>7</v>
      </c>
      <c r="J265" s="1" t="s">
        <v>30</v>
      </c>
      <c r="K265" s="1">
        <v>1467330</v>
      </c>
    </row>
    <row r="266" spans="3:11" x14ac:dyDescent="0.2">
      <c r="C266" s="1" t="s">
        <v>50</v>
      </c>
      <c r="D266" s="2">
        <v>37288</v>
      </c>
      <c r="E266" s="14">
        <v>96004757</v>
      </c>
      <c r="F266" s="4">
        <v>29030.098600000001</v>
      </c>
      <c r="G266" s="1" t="s">
        <v>14</v>
      </c>
      <c r="H266" s="1" t="s">
        <v>15</v>
      </c>
      <c r="I266" s="1" t="s">
        <v>31</v>
      </c>
      <c r="J266" s="1" t="s">
        <v>32</v>
      </c>
      <c r="K266" s="1">
        <v>1467331</v>
      </c>
    </row>
    <row r="267" spans="3:11" x14ac:dyDescent="0.2">
      <c r="C267" s="1" t="s">
        <v>50</v>
      </c>
      <c r="D267" s="2">
        <v>37316</v>
      </c>
      <c r="E267" s="14">
        <v>96004757</v>
      </c>
      <c r="F267" s="4">
        <v>664833.76370000001</v>
      </c>
      <c r="G267" s="1" t="s">
        <v>14</v>
      </c>
      <c r="H267" s="1" t="s">
        <v>15</v>
      </c>
      <c r="I267" s="1" t="s">
        <v>7</v>
      </c>
      <c r="J267" s="1" t="s">
        <v>30</v>
      </c>
      <c r="K267" s="1">
        <v>1467330</v>
      </c>
    </row>
    <row r="268" spans="3:11" x14ac:dyDescent="0.2">
      <c r="C268" s="1" t="s">
        <v>50</v>
      </c>
      <c r="D268" s="2">
        <v>37316</v>
      </c>
      <c r="E268" s="14">
        <v>96004757</v>
      </c>
      <c r="F268" s="4">
        <v>32097.023300000001</v>
      </c>
      <c r="G268" s="1" t="s">
        <v>14</v>
      </c>
      <c r="H268" s="1" t="s">
        <v>15</v>
      </c>
      <c r="I268" s="1" t="s">
        <v>31</v>
      </c>
      <c r="J268" s="1" t="s">
        <v>32</v>
      </c>
      <c r="K268" s="1">
        <v>1467331</v>
      </c>
    </row>
    <row r="269" spans="3:11" x14ac:dyDescent="0.2">
      <c r="C269" s="1" t="s">
        <v>51</v>
      </c>
      <c r="D269" s="2">
        <v>37288</v>
      </c>
      <c r="E269" s="14">
        <v>96004757</v>
      </c>
      <c r="F269" s="4">
        <v>150326.9443</v>
      </c>
      <c r="G269" s="1" t="s">
        <v>14</v>
      </c>
      <c r="H269" s="1" t="s">
        <v>15</v>
      </c>
      <c r="I269" s="1" t="s">
        <v>7</v>
      </c>
      <c r="J269" s="1" t="s">
        <v>30</v>
      </c>
      <c r="K269" s="1">
        <v>1467330</v>
      </c>
    </row>
    <row r="270" spans="3:11" x14ac:dyDescent="0.2">
      <c r="C270" s="1" t="s">
        <v>51</v>
      </c>
      <c r="D270" s="2">
        <v>37288</v>
      </c>
      <c r="E270" s="14">
        <v>96004757</v>
      </c>
      <c r="F270" s="4">
        <v>7257.5245999999997</v>
      </c>
      <c r="G270" s="1" t="s">
        <v>14</v>
      </c>
      <c r="H270" s="1" t="s">
        <v>15</v>
      </c>
      <c r="I270" s="1" t="s">
        <v>31</v>
      </c>
      <c r="J270" s="1" t="s">
        <v>32</v>
      </c>
      <c r="K270" s="1">
        <v>1467331</v>
      </c>
    </row>
    <row r="271" spans="3:11" x14ac:dyDescent="0.2">
      <c r="C271" s="1" t="s">
        <v>51</v>
      </c>
      <c r="D271" s="2">
        <v>37316</v>
      </c>
      <c r="E271" s="14">
        <v>96004757</v>
      </c>
      <c r="F271" s="4">
        <v>166208.44089999999</v>
      </c>
      <c r="G271" s="1" t="s">
        <v>14</v>
      </c>
      <c r="H271" s="1" t="s">
        <v>15</v>
      </c>
      <c r="I271" s="1" t="s">
        <v>7</v>
      </c>
      <c r="J271" s="1" t="s">
        <v>30</v>
      </c>
      <c r="K271" s="1">
        <v>1467330</v>
      </c>
    </row>
    <row r="272" spans="3:11" x14ac:dyDescent="0.2">
      <c r="C272" s="1" t="s">
        <v>51</v>
      </c>
      <c r="D272" s="2">
        <v>37316</v>
      </c>
      <c r="E272" s="14">
        <v>96004757</v>
      </c>
      <c r="F272" s="4">
        <v>8024.2557999999999</v>
      </c>
      <c r="G272" s="1" t="s">
        <v>14</v>
      </c>
      <c r="H272" s="1" t="s">
        <v>15</v>
      </c>
      <c r="I272" s="1" t="s">
        <v>31</v>
      </c>
      <c r="J272" s="1" t="s">
        <v>32</v>
      </c>
      <c r="K272" s="1">
        <v>1467331</v>
      </c>
    </row>
    <row r="273" spans="3:11" x14ac:dyDescent="0.2">
      <c r="C273" s="1" t="s">
        <v>52</v>
      </c>
      <c r="D273" s="2">
        <v>37288</v>
      </c>
      <c r="E273" s="14">
        <v>96004757</v>
      </c>
      <c r="F273" s="4">
        <v>584519.28650000005</v>
      </c>
      <c r="G273" s="1" t="s">
        <v>14</v>
      </c>
      <c r="H273" s="1" t="s">
        <v>15</v>
      </c>
      <c r="I273" s="1" t="s">
        <v>7</v>
      </c>
      <c r="J273" s="1" t="s">
        <v>30</v>
      </c>
      <c r="K273" s="1">
        <v>1467330</v>
      </c>
    </row>
    <row r="274" spans="3:11" x14ac:dyDescent="0.2">
      <c r="C274" s="1" t="s">
        <v>52</v>
      </c>
      <c r="D274" s="2">
        <v>37316</v>
      </c>
      <c r="E274" s="14">
        <v>96004757</v>
      </c>
      <c r="F274" s="4">
        <v>646271.6298</v>
      </c>
      <c r="G274" s="1" t="s">
        <v>14</v>
      </c>
      <c r="H274" s="1" t="s">
        <v>15</v>
      </c>
      <c r="I274" s="1" t="s">
        <v>7</v>
      </c>
      <c r="J274" s="1" t="s">
        <v>30</v>
      </c>
      <c r="K274" s="1">
        <v>1467330</v>
      </c>
    </row>
    <row r="275" spans="3:11" x14ac:dyDescent="0.2">
      <c r="C275" s="1" t="s">
        <v>53</v>
      </c>
      <c r="D275" s="2">
        <v>37288</v>
      </c>
      <c r="E275" s="14">
        <v>96004757</v>
      </c>
      <c r="F275" s="4">
        <v>73064.910799999998</v>
      </c>
      <c r="G275" s="1" t="s">
        <v>14</v>
      </c>
      <c r="H275" s="1" t="s">
        <v>15</v>
      </c>
      <c r="I275" s="1" t="s">
        <v>7</v>
      </c>
      <c r="J275" s="1" t="s">
        <v>30</v>
      </c>
      <c r="K275" s="1">
        <v>1467330</v>
      </c>
    </row>
    <row r="276" spans="3:11" x14ac:dyDescent="0.2">
      <c r="C276" s="1" t="s">
        <v>53</v>
      </c>
      <c r="D276" s="2">
        <v>37316</v>
      </c>
      <c r="E276" s="14">
        <v>96004757</v>
      </c>
      <c r="F276" s="4">
        <v>80783.953699999998</v>
      </c>
      <c r="G276" s="1" t="s">
        <v>14</v>
      </c>
      <c r="H276" s="1" t="s">
        <v>15</v>
      </c>
      <c r="I276" s="1" t="s">
        <v>7</v>
      </c>
      <c r="J276" s="1" t="s">
        <v>30</v>
      </c>
      <c r="K276" s="1">
        <v>1467330</v>
      </c>
    </row>
    <row r="277" spans="3:11" x14ac:dyDescent="0.2">
      <c r="C277" s="1" t="s">
        <v>54</v>
      </c>
      <c r="D277" s="2">
        <v>37288</v>
      </c>
      <c r="E277" s="14">
        <v>96004757</v>
      </c>
      <c r="F277" s="4">
        <v>689447.35369999998</v>
      </c>
      <c r="G277" s="1" t="s">
        <v>14</v>
      </c>
      <c r="H277" s="1" t="s">
        <v>15</v>
      </c>
      <c r="I277" s="1" t="s">
        <v>7</v>
      </c>
      <c r="J277" s="1" t="s">
        <v>30</v>
      </c>
      <c r="K277" s="1">
        <v>1467330</v>
      </c>
    </row>
    <row r="278" spans="3:11" x14ac:dyDescent="0.2">
      <c r="C278" s="1" t="s">
        <v>54</v>
      </c>
      <c r="D278" s="2">
        <v>37316</v>
      </c>
      <c r="E278" s="14">
        <v>96004757</v>
      </c>
      <c r="F278" s="4">
        <v>762284.96680000005</v>
      </c>
      <c r="G278" s="1" t="s">
        <v>14</v>
      </c>
      <c r="H278" s="1" t="s">
        <v>15</v>
      </c>
      <c r="I278" s="1" t="s">
        <v>7</v>
      </c>
      <c r="J278" s="1" t="s">
        <v>30</v>
      </c>
      <c r="K278" s="1">
        <v>1467330</v>
      </c>
    </row>
    <row r="279" spans="3:11" x14ac:dyDescent="0.2">
      <c r="C279" s="1" t="s">
        <v>55</v>
      </c>
      <c r="D279" s="2">
        <v>37288</v>
      </c>
      <c r="E279" s="14">
        <v>96004757</v>
      </c>
      <c r="F279" s="4">
        <v>172361.83840000001</v>
      </c>
      <c r="G279" s="1" t="s">
        <v>14</v>
      </c>
      <c r="H279" s="1" t="s">
        <v>15</v>
      </c>
      <c r="I279" s="1" t="s">
        <v>7</v>
      </c>
      <c r="J279" s="1" t="s">
        <v>30</v>
      </c>
      <c r="K279" s="1">
        <v>1467330</v>
      </c>
    </row>
    <row r="280" spans="3:11" x14ac:dyDescent="0.2">
      <c r="C280" s="1" t="s">
        <v>55</v>
      </c>
      <c r="D280" s="2">
        <v>37316</v>
      </c>
      <c r="E280" s="14">
        <v>96004757</v>
      </c>
      <c r="F280" s="4">
        <v>190571.24170000001</v>
      </c>
      <c r="G280" s="1" t="s">
        <v>14</v>
      </c>
      <c r="H280" s="1" t="s">
        <v>15</v>
      </c>
      <c r="I280" s="1" t="s">
        <v>7</v>
      </c>
      <c r="J280" s="1" t="s">
        <v>30</v>
      </c>
      <c r="K280" s="1">
        <v>1467330</v>
      </c>
    </row>
    <row r="281" spans="3:11" x14ac:dyDescent="0.2">
      <c r="C281" s="1" t="s">
        <v>56</v>
      </c>
      <c r="D281" s="2">
        <v>37288</v>
      </c>
      <c r="E281" s="14">
        <v>96004757</v>
      </c>
      <c r="F281" s="4">
        <v>146479.58180000001</v>
      </c>
      <c r="G281" s="1" t="s">
        <v>14</v>
      </c>
      <c r="H281" s="1" t="s">
        <v>15</v>
      </c>
      <c r="I281" s="1" t="s">
        <v>7</v>
      </c>
      <c r="J281" s="1" t="s">
        <v>30</v>
      </c>
      <c r="K281" s="1">
        <v>1467330</v>
      </c>
    </row>
    <row r="282" spans="3:11" x14ac:dyDescent="0.2">
      <c r="C282" s="1" t="s">
        <v>56</v>
      </c>
      <c r="D282" s="2">
        <v>37288</v>
      </c>
      <c r="E282" s="14">
        <v>96004757</v>
      </c>
      <c r="F282" s="4">
        <v>7257.5245999999997</v>
      </c>
      <c r="G282" s="1" t="s">
        <v>14</v>
      </c>
      <c r="H282" s="1" t="s">
        <v>15</v>
      </c>
      <c r="I282" s="1" t="s">
        <v>31</v>
      </c>
      <c r="J282" s="1" t="s">
        <v>32</v>
      </c>
      <c r="K282" s="1">
        <v>1467331</v>
      </c>
    </row>
    <row r="283" spans="3:11" x14ac:dyDescent="0.2">
      <c r="C283" s="1" t="s">
        <v>56</v>
      </c>
      <c r="D283" s="2">
        <v>37316</v>
      </c>
      <c r="E283" s="14">
        <v>96004757</v>
      </c>
      <c r="F283" s="4">
        <v>161954.61859999999</v>
      </c>
      <c r="G283" s="1" t="s">
        <v>14</v>
      </c>
      <c r="H283" s="1" t="s">
        <v>15</v>
      </c>
      <c r="I283" s="1" t="s">
        <v>7</v>
      </c>
      <c r="J283" s="1" t="s">
        <v>30</v>
      </c>
      <c r="K283" s="1">
        <v>1467330</v>
      </c>
    </row>
    <row r="284" spans="3:11" x14ac:dyDescent="0.2">
      <c r="C284" s="1" t="s">
        <v>56</v>
      </c>
      <c r="D284" s="2">
        <v>37316</v>
      </c>
      <c r="E284" s="14">
        <v>96004757</v>
      </c>
      <c r="F284" s="4">
        <v>8024.2557999999999</v>
      </c>
      <c r="G284" s="1" t="s">
        <v>14</v>
      </c>
      <c r="H284" s="1" t="s">
        <v>15</v>
      </c>
      <c r="I284" s="1" t="s">
        <v>31</v>
      </c>
      <c r="J284" s="1" t="s">
        <v>32</v>
      </c>
      <c r="K284" s="1">
        <v>1467331</v>
      </c>
    </row>
    <row r="285" spans="3:11" x14ac:dyDescent="0.2">
      <c r="C285" s="1" t="s">
        <v>57</v>
      </c>
      <c r="D285" s="2">
        <v>37288</v>
      </c>
      <c r="E285" s="14">
        <v>96004757</v>
      </c>
      <c r="F285" s="4">
        <v>288762.04100000003</v>
      </c>
      <c r="G285" s="1" t="s">
        <v>14</v>
      </c>
      <c r="H285" s="1" t="s">
        <v>15</v>
      </c>
      <c r="I285" s="1" t="s">
        <v>7</v>
      </c>
      <c r="J285" s="1" t="s">
        <v>30</v>
      </c>
      <c r="K285" s="1">
        <v>1467330</v>
      </c>
    </row>
    <row r="286" spans="3:11" x14ac:dyDescent="0.2">
      <c r="C286" s="1" t="s">
        <v>57</v>
      </c>
      <c r="D286" s="2">
        <v>37316</v>
      </c>
      <c r="E286" s="14">
        <v>96004757</v>
      </c>
      <c r="F286" s="4">
        <v>319268.70360000001</v>
      </c>
      <c r="G286" s="1" t="s">
        <v>14</v>
      </c>
      <c r="H286" s="1" t="s">
        <v>15</v>
      </c>
      <c r="I286" s="1" t="s">
        <v>7</v>
      </c>
      <c r="J286" s="1" t="s">
        <v>30</v>
      </c>
      <c r="K286" s="1">
        <v>1467330</v>
      </c>
    </row>
    <row r="287" spans="3:11" x14ac:dyDescent="0.2">
      <c r="C287" s="1" t="s">
        <v>58</v>
      </c>
      <c r="D287" s="2">
        <v>37288</v>
      </c>
      <c r="E287" s="14">
        <v>96001121</v>
      </c>
      <c r="F287" s="4">
        <v>245391.7732</v>
      </c>
      <c r="G287" s="1" t="s">
        <v>14</v>
      </c>
      <c r="H287" s="1" t="s">
        <v>15</v>
      </c>
      <c r="I287" s="1" t="s">
        <v>7</v>
      </c>
      <c r="J287" s="1" t="s">
        <v>30</v>
      </c>
      <c r="K287" s="1">
        <v>1467330</v>
      </c>
    </row>
    <row r="288" spans="3:11" x14ac:dyDescent="0.2">
      <c r="C288" s="1" t="s">
        <v>58</v>
      </c>
      <c r="D288" s="2">
        <v>37316</v>
      </c>
      <c r="E288" s="14">
        <v>96001121</v>
      </c>
      <c r="F288" s="4">
        <v>271316.52429999999</v>
      </c>
      <c r="G288" s="1" t="s">
        <v>14</v>
      </c>
      <c r="H288" s="1" t="s">
        <v>15</v>
      </c>
      <c r="I288" s="1" t="s">
        <v>7</v>
      </c>
      <c r="J288" s="1" t="s">
        <v>30</v>
      </c>
      <c r="K288" s="1">
        <v>1467330</v>
      </c>
    </row>
    <row r="289" spans="3:11" x14ac:dyDescent="0.2">
      <c r="C289" s="1" t="s">
        <v>59</v>
      </c>
      <c r="D289" s="2">
        <v>37288</v>
      </c>
      <c r="E289" s="14">
        <v>96001121</v>
      </c>
      <c r="F289" s="4">
        <v>61697.703500000003</v>
      </c>
      <c r="G289" s="1" t="s">
        <v>14</v>
      </c>
      <c r="H289" s="1" t="s">
        <v>15</v>
      </c>
      <c r="I289" s="1" t="s">
        <v>7</v>
      </c>
      <c r="J289" s="1" t="s">
        <v>30</v>
      </c>
      <c r="K289" s="1">
        <v>1467330</v>
      </c>
    </row>
    <row r="290" spans="3:11" x14ac:dyDescent="0.2">
      <c r="C290" s="1" t="s">
        <v>59</v>
      </c>
      <c r="D290" s="2">
        <v>37316</v>
      </c>
      <c r="E290" s="14">
        <v>96001121</v>
      </c>
      <c r="F290" s="4">
        <v>68215.842199999999</v>
      </c>
      <c r="G290" s="1" t="s">
        <v>14</v>
      </c>
      <c r="H290" s="1" t="s">
        <v>15</v>
      </c>
      <c r="I290" s="1" t="s">
        <v>7</v>
      </c>
      <c r="J290" s="1" t="s">
        <v>30</v>
      </c>
      <c r="K290" s="1">
        <v>1467330</v>
      </c>
    </row>
    <row r="291" spans="3:11" x14ac:dyDescent="0.2">
      <c r="C291" s="1" t="s">
        <v>60</v>
      </c>
      <c r="D291" s="2">
        <v>37288</v>
      </c>
      <c r="E291" s="14">
        <v>96001121</v>
      </c>
      <c r="F291" s="4">
        <v>61697.703500000003</v>
      </c>
      <c r="G291" s="1" t="s">
        <v>14</v>
      </c>
      <c r="H291" s="1" t="s">
        <v>15</v>
      </c>
      <c r="I291" s="1" t="s">
        <v>7</v>
      </c>
      <c r="J291" s="1" t="s">
        <v>30</v>
      </c>
      <c r="K291" s="1">
        <v>1467330</v>
      </c>
    </row>
    <row r="292" spans="3:11" x14ac:dyDescent="0.2">
      <c r="C292" s="1" t="s">
        <v>60</v>
      </c>
      <c r="D292" s="2">
        <v>37316</v>
      </c>
      <c r="E292" s="14">
        <v>96001121</v>
      </c>
      <c r="F292" s="4">
        <v>68215.842199999999</v>
      </c>
      <c r="G292" s="1" t="s">
        <v>14</v>
      </c>
      <c r="H292" s="1" t="s">
        <v>15</v>
      </c>
      <c r="I292" s="1" t="s">
        <v>7</v>
      </c>
      <c r="J292" s="1" t="s">
        <v>30</v>
      </c>
      <c r="K292" s="1">
        <v>1467330</v>
      </c>
    </row>
    <row r="293" spans="3:11" x14ac:dyDescent="0.2">
      <c r="C293" s="1" t="s">
        <v>61</v>
      </c>
      <c r="D293" s="2">
        <v>37288</v>
      </c>
      <c r="E293" s="14">
        <v>96001121</v>
      </c>
      <c r="F293" s="4">
        <v>489384.50550000003</v>
      </c>
      <c r="G293" s="1" t="s">
        <v>14</v>
      </c>
      <c r="H293" s="1" t="s">
        <v>15</v>
      </c>
      <c r="I293" s="1" t="s">
        <v>7</v>
      </c>
      <c r="J293" s="1" t="s">
        <v>30</v>
      </c>
      <c r="K293" s="1">
        <v>1467330</v>
      </c>
    </row>
    <row r="294" spans="3:11" x14ac:dyDescent="0.2">
      <c r="C294" s="1" t="s">
        <v>61</v>
      </c>
      <c r="D294" s="2">
        <v>37316</v>
      </c>
      <c r="E294" s="14">
        <v>96001121</v>
      </c>
      <c r="F294" s="4">
        <v>541086.20409999997</v>
      </c>
      <c r="G294" s="1" t="s">
        <v>14</v>
      </c>
      <c r="H294" s="1" t="s">
        <v>15</v>
      </c>
      <c r="I294" s="1" t="s">
        <v>7</v>
      </c>
      <c r="J294" s="1" t="s">
        <v>30</v>
      </c>
      <c r="K294" s="1">
        <v>1467330</v>
      </c>
    </row>
    <row r="295" spans="3:11" x14ac:dyDescent="0.2">
      <c r="C295" s="1" t="s">
        <v>62</v>
      </c>
      <c r="D295" s="2">
        <v>37288</v>
      </c>
      <c r="E295" s="14">
        <v>96001121</v>
      </c>
      <c r="F295" s="4">
        <v>30429.139500000001</v>
      </c>
      <c r="G295" s="1" t="s">
        <v>14</v>
      </c>
      <c r="H295" s="1" t="s">
        <v>15</v>
      </c>
      <c r="I295" s="1" t="s">
        <v>31</v>
      </c>
      <c r="J295" s="1" t="s">
        <v>32</v>
      </c>
      <c r="K295" s="1">
        <v>1467331</v>
      </c>
    </row>
    <row r="296" spans="3:11" x14ac:dyDescent="0.2">
      <c r="C296" s="1" t="s">
        <v>62</v>
      </c>
      <c r="D296" s="2">
        <v>37316</v>
      </c>
      <c r="E296" s="14">
        <v>96001121</v>
      </c>
      <c r="F296" s="4">
        <v>33643.8678</v>
      </c>
      <c r="G296" s="1" t="s">
        <v>14</v>
      </c>
      <c r="H296" s="1" t="s">
        <v>15</v>
      </c>
      <c r="I296" s="1" t="s">
        <v>31</v>
      </c>
      <c r="J296" s="1" t="s">
        <v>32</v>
      </c>
      <c r="K296" s="1">
        <v>1467331</v>
      </c>
    </row>
    <row r="297" spans="3:11" x14ac:dyDescent="0.2">
      <c r="C297" s="1" t="s">
        <v>63</v>
      </c>
      <c r="D297" s="2">
        <v>37288</v>
      </c>
      <c r="E297" s="14">
        <v>96001121</v>
      </c>
      <c r="F297" s="4">
        <v>3803.6424000000002</v>
      </c>
      <c r="G297" s="1" t="s">
        <v>14</v>
      </c>
      <c r="H297" s="1" t="s">
        <v>15</v>
      </c>
      <c r="I297" s="1" t="s">
        <v>31</v>
      </c>
      <c r="J297" s="1" t="s">
        <v>32</v>
      </c>
      <c r="K297" s="1">
        <v>1467331</v>
      </c>
    </row>
    <row r="298" spans="3:11" x14ac:dyDescent="0.2">
      <c r="C298" s="1" t="s">
        <v>63</v>
      </c>
      <c r="D298" s="2">
        <v>37316</v>
      </c>
      <c r="E298" s="14">
        <v>96001121</v>
      </c>
      <c r="F298" s="4">
        <v>4205.4835000000003</v>
      </c>
      <c r="G298" s="1" t="s">
        <v>14</v>
      </c>
      <c r="H298" s="1" t="s">
        <v>15</v>
      </c>
      <c r="I298" s="1" t="s">
        <v>31</v>
      </c>
      <c r="J298" s="1" t="s">
        <v>32</v>
      </c>
      <c r="K298" s="1">
        <v>1467331</v>
      </c>
    </row>
    <row r="299" spans="3:11" x14ac:dyDescent="0.2">
      <c r="C299" s="1" t="s">
        <v>64</v>
      </c>
      <c r="D299" s="2">
        <v>37288</v>
      </c>
      <c r="E299" s="14">
        <v>96001121</v>
      </c>
      <c r="F299" s="4">
        <v>25532.4964</v>
      </c>
      <c r="G299" s="1" t="s">
        <v>14</v>
      </c>
      <c r="H299" s="1" t="s">
        <v>15</v>
      </c>
      <c r="I299" s="1" t="s">
        <v>31</v>
      </c>
      <c r="J299" s="1" t="s">
        <v>32</v>
      </c>
      <c r="K299" s="1">
        <v>1467331</v>
      </c>
    </row>
    <row r="300" spans="3:11" x14ac:dyDescent="0.2">
      <c r="C300" s="1" t="s">
        <v>64</v>
      </c>
      <c r="D300" s="2">
        <v>37316</v>
      </c>
      <c r="E300" s="14">
        <v>96001121</v>
      </c>
      <c r="F300" s="4">
        <v>28229.912</v>
      </c>
      <c r="G300" s="1" t="s">
        <v>14</v>
      </c>
      <c r="H300" s="1" t="s">
        <v>15</v>
      </c>
      <c r="I300" s="1" t="s">
        <v>31</v>
      </c>
      <c r="J300" s="1" t="s">
        <v>32</v>
      </c>
      <c r="K300" s="1">
        <v>1467331</v>
      </c>
    </row>
    <row r="301" spans="3:11" x14ac:dyDescent="0.2">
      <c r="C301" s="1" t="s">
        <v>65</v>
      </c>
      <c r="D301" s="2">
        <v>37288</v>
      </c>
      <c r="E301" s="14">
        <v>96001121</v>
      </c>
      <c r="F301" s="4">
        <v>3191.5619999999999</v>
      </c>
      <c r="G301" s="1" t="s">
        <v>14</v>
      </c>
      <c r="H301" s="1" t="s">
        <v>15</v>
      </c>
      <c r="I301" s="1" t="s">
        <v>31</v>
      </c>
      <c r="J301" s="1" t="s">
        <v>32</v>
      </c>
      <c r="K301" s="1">
        <v>1467331</v>
      </c>
    </row>
    <row r="302" spans="3:11" x14ac:dyDescent="0.2">
      <c r="C302" s="1" t="s">
        <v>65</v>
      </c>
      <c r="D302" s="2">
        <v>37316</v>
      </c>
      <c r="E302" s="14">
        <v>96001121</v>
      </c>
      <c r="F302" s="4">
        <v>3528.739</v>
      </c>
      <c r="G302" s="1" t="s">
        <v>14</v>
      </c>
      <c r="H302" s="1" t="s">
        <v>15</v>
      </c>
      <c r="I302" s="1" t="s">
        <v>31</v>
      </c>
      <c r="J302" s="1" t="s">
        <v>32</v>
      </c>
      <c r="K302" s="1">
        <v>1467331</v>
      </c>
    </row>
    <row r="303" spans="3:11" x14ac:dyDescent="0.2">
      <c r="C303" s="1" t="s">
        <v>66</v>
      </c>
      <c r="D303" s="2">
        <v>37288</v>
      </c>
      <c r="E303" s="14">
        <v>96001121</v>
      </c>
      <c r="F303" s="4">
        <v>185233.0147</v>
      </c>
      <c r="G303" s="1" t="s">
        <v>14</v>
      </c>
      <c r="H303" s="1" t="s">
        <v>15</v>
      </c>
      <c r="I303" s="1" t="s">
        <v>7</v>
      </c>
      <c r="J303" s="1" t="s">
        <v>30</v>
      </c>
      <c r="K303" s="1">
        <v>1467330</v>
      </c>
    </row>
    <row r="304" spans="3:11" x14ac:dyDescent="0.2">
      <c r="C304" s="1" t="s">
        <v>66</v>
      </c>
      <c r="D304" s="2">
        <v>37288</v>
      </c>
      <c r="E304" s="14">
        <v>96001121</v>
      </c>
      <c r="F304" s="4">
        <v>14515.049300000001</v>
      </c>
      <c r="G304" s="1" t="s">
        <v>14</v>
      </c>
      <c r="H304" s="1" t="s">
        <v>15</v>
      </c>
      <c r="I304" s="1" t="s">
        <v>31</v>
      </c>
      <c r="J304" s="1" t="s">
        <v>32</v>
      </c>
      <c r="K304" s="1">
        <v>1467331</v>
      </c>
    </row>
    <row r="305" spans="3:11" x14ac:dyDescent="0.2">
      <c r="C305" s="1" t="s">
        <v>66</v>
      </c>
      <c r="D305" s="2">
        <v>37316</v>
      </c>
      <c r="E305" s="14">
        <v>96001121</v>
      </c>
      <c r="F305" s="4">
        <v>204802.21109999999</v>
      </c>
      <c r="G305" s="1" t="s">
        <v>14</v>
      </c>
      <c r="H305" s="1" t="s">
        <v>15</v>
      </c>
      <c r="I305" s="1" t="s">
        <v>7</v>
      </c>
      <c r="J305" s="1" t="s">
        <v>30</v>
      </c>
      <c r="K305" s="1">
        <v>1467330</v>
      </c>
    </row>
    <row r="306" spans="3:11" x14ac:dyDescent="0.2">
      <c r="C306" s="1" t="s">
        <v>66</v>
      </c>
      <c r="D306" s="2">
        <v>37316</v>
      </c>
      <c r="E306" s="14">
        <v>96001121</v>
      </c>
      <c r="F306" s="4">
        <v>16048.5116</v>
      </c>
      <c r="G306" s="1" t="s">
        <v>14</v>
      </c>
      <c r="H306" s="1" t="s">
        <v>15</v>
      </c>
      <c r="I306" s="1" t="s">
        <v>31</v>
      </c>
      <c r="J306" s="1" t="s">
        <v>32</v>
      </c>
      <c r="K306" s="1">
        <v>1467331</v>
      </c>
    </row>
    <row r="307" spans="3:11" x14ac:dyDescent="0.2">
      <c r="C307" s="1" t="s">
        <v>67</v>
      </c>
      <c r="D307" s="2">
        <v>37288</v>
      </c>
      <c r="E307" s="14">
        <v>96001121</v>
      </c>
      <c r="F307" s="4">
        <v>46308.253700000001</v>
      </c>
      <c r="G307" s="1" t="s">
        <v>14</v>
      </c>
      <c r="H307" s="1" t="s">
        <v>15</v>
      </c>
      <c r="I307" s="1" t="s">
        <v>7</v>
      </c>
      <c r="J307" s="1" t="s">
        <v>30</v>
      </c>
      <c r="K307" s="1">
        <v>1467330</v>
      </c>
    </row>
    <row r="308" spans="3:11" x14ac:dyDescent="0.2">
      <c r="C308" s="1" t="s">
        <v>67</v>
      </c>
      <c r="D308" s="2">
        <v>37316</v>
      </c>
      <c r="E308" s="14">
        <v>96001121</v>
      </c>
      <c r="F308" s="4">
        <v>51200.552799999998</v>
      </c>
      <c r="G308" s="1" t="s">
        <v>14</v>
      </c>
      <c r="H308" s="1" t="s">
        <v>15</v>
      </c>
      <c r="I308" s="1" t="s">
        <v>7</v>
      </c>
      <c r="J308" s="1" t="s">
        <v>30</v>
      </c>
      <c r="K308" s="1">
        <v>1467330</v>
      </c>
    </row>
    <row r="309" spans="3:11" x14ac:dyDescent="0.2">
      <c r="C309" s="1" t="s">
        <v>68</v>
      </c>
      <c r="D309" s="2">
        <v>37288</v>
      </c>
      <c r="E309" s="14">
        <v>96001121</v>
      </c>
      <c r="F309" s="4">
        <v>30429.139500000001</v>
      </c>
      <c r="G309" s="1" t="s">
        <v>14</v>
      </c>
      <c r="H309" s="1" t="s">
        <v>15</v>
      </c>
      <c r="I309" s="1" t="s">
        <v>31</v>
      </c>
      <c r="J309" s="1" t="s">
        <v>32</v>
      </c>
      <c r="K309" s="1">
        <v>1467331</v>
      </c>
    </row>
    <row r="310" spans="3:11" x14ac:dyDescent="0.2">
      <c r="C310" s="1" t="s">
        <v>68</v>
      </c>
      <c r="D310" s="2">
        <v>37316</v>
      </c>
      <c r="E310" s="14">
        <v>96001121</v>
      </c>
      <c r="F310" s="4">
        <v>33643.8678</v>
      </c>
      <c r="G310" s="1" t="s">
        <v>14</v>
      </c>
      <c r="H310" s="1" t="s">
        <v>15</v>
      </c>
      <c r="I310" s="1" t="s">
        <v>31</v>
      </c>
      <c r="J310" s="1" t="s">
        <v>32</v>
      </c>
      <c r="K310" s="1">
        <v>1467331</v>
      </c>
    </row>
    <row r="311" spans="3:11" x14ac:dyDescent="0.2">
      <c r="C311" s="1" t="s">
        <v>69</v>
      </c>
      <c r="D311" s="2">
        <v>37288</v>
      </c>
      <c r="E311" s="14">
        <v>96001121</v>
      </c>
      <c r="F311" s="4">
        <v>7607.2848999999997</v>
      </c>
      <c r="G311" s="1" t="s">
        <v>14</v>
      </c>
      <c r="H311" s="1" t="s">
        <v>15</v>
      </c>
      <c r="I311" s="1" t="s">
        <v>31</v>
      </c>
      <c r="J311" s="1" t="s">
        <v>32</v>
      </c>
      <c r="K311" s="1">
        <v>1467331</v>
      </c>
    </row>
    <row r="312" spans="3:11" x14ac:dyDescent="0.2">
      <c r="C312" s="1" t="s">
        <v>69</v>
      </c>
      <c r="D312" s="2">
        <v>37316</v>
      </c>
      <c r="E312" s="14">
        <v>96001121</v>
      </c>
      <c r="F312" s="4">
        <v>8410.9668999999994</v>
      </c>
      <c r="G312" s="1" t="s">
        <v>14</v>
      </c>
      <c r="H312" s="1" t="s">
        <v>15</v>
      </c>
      <c r="I312" s="1" t="s">
        <v>31</v>
      </c>
      <c r="J312" s="1" t="s">
        <v>32</v>
      </c>
      <c r="K312" s="1">
        <v>1467331</v>
      </c>
    </row>
    <row r="313" spans="3:11" x14ac:dyDescent="0.2">
      <c r="C313" s="1" t="s">
        <v>70</v>
      </c>
      <c r="D313" s="2">
        <v>37288</v>
      </c>
      <c r="E313" s="14"/>
      <c r="F313" s="4">
        <v>-8.6800000000000002E-2</v>
      </c>
      <c r="G313" s="1" t="s">
        <v>23</v>
      </c>
      <c r="H313" s="1" t="s">
        <v>24</v>
      </c>
      <c r="I313" s="1" t="s">
        <v>25</v>
      </c>
      <c r="J313" s="1" t="s">
        <v>26</v>
      </c>
      <c r="K313" s="1">
        <v>1467209</v>
      </c>
    </row>
    <row r="314" spans="3:11" x14ac:dyDescent="0.2">
      <c r="C314" s="1" t="s">
        <v>70</v>
      </c>
      <c r="D314" s="2">
        <v>37316</v>
      </c>
      <c r="E314" s="14"/>
      <c r="F314" s="4">
        <v>-9.5899999999999999E-2</v>
      </c>
      <c r="G314" s="1" t="s">
        <v>23</v>
      </c>
      <c r="H314" s="1" t="s">
        <v>24</v>
      </c>
      <c r="I314" s="1" t="s">
        <v>25</v>
      </c>
      <c r="J314" s="1" t="s">
        <v>26</v>
      </c>
      <c r="K314" s="1">
        <v>1467209</v>
      </c>
    </row>
    <row r="315" spans="3:11" x14ac:dyDescent="0.2">
      <c r="C315" s="1" t="s">
        <v>71</v>
      </c>
      <c r="D315" s="2">
        <v>37288</v>
      </c>
      <c r="E315" s="14"/>
      <c r="F315" s="4">
        <v>16788.574700000001</v>
      </c>
      <c r="G315" s="1" t="s">
        <v>23</v>
      </c>
      <c r="H315" s="1" t="s">
        <v>24</v>
      </c>
      <c r="I315" s="1" t="s">
        <v>25</v>
      </c>
      <c r="J315" s="1" t="s">
        <v>26</v>
      </c>
      <c r="K315" s="1">
        <v>1467209</v>
      </c>
    </row>
    <row r="316" spans="3:11" x14ac:dyDescent="0.2">
      <c r="C316" s="1" t="s">
        <v>71</v>
      </c>
      <c r="D316" s="2">
        <v>37316</v>
      </c>
      <c r="E316" s="14"/>
      <c r="F316" s="4">
        <v>18562.226699999999</v>
      </c>
      <c r="G316" s="1" t="s">
        <v>23</v>
      </c>
      <c r="H316" s="1" t="s">
        <v>24</v>
      </c>
      <c r="I316" s="1" t="s">
        <v>25</v>
      </c>
      <c r="J316" s="1" t="s">
        <v>26</v>
      </c>
      <c r="K316" s="1">
        <v>1467209</v>
      </c>
    </row>
    <row r="317" spans="3:11" x14ac:dyDescent="0.2">
      <c r="C317" s="1" t="s">
        <v>72</v>
      </c>
      <c r="D317" s="2">
        <v>37288</v>
      </c>
      <c r="E317" s="14"/>
      <c r="F317" s="4">
        <v>-277.37130000000002</v>
      </c>
      <c r="G317" s="1" t="s">
        <v>40</v>
      </c>
      <c r="H317" s="1" t="s">
        <v>41</v>
      </c>
      <c r="I317" s="1" t="s">
        <v>25</v>
      </c>
      <c r="J317" s="1" t="s">
        <v>42</v>
      </c>
      <c r="K317" s="1">
        <v>1467203</v>
      </c>
    </row>
    <row r="318" spans="3:11" x14ac:dyDescent="0.2">
      <c r="C318" s="1" t="s">
        <v>73</v>
      </c>
      <c r="D318" s="2">
        <v>37288</v>
      </c>
      <c r="E318" s="14"/>
      <c r="F318" s="4">
        <v>-60.4786</v>
      </c>
      <c r="G318" s="1" t="s">
        <v>40</v>
      </c>
      <c r="H318" s="1" t="s">
        <v>41</v>
      </c>
      <c r="I318" s="1" t="s">
        <v>25</v>
      </c>
      <c r="J318" s="1" t="s">
        <v>42</v>
      </c>
      <c r="K318" s="1">
        <v>1467203</v>
      </c>
    </row>
    <row r="319" spans="3:11" x14ac:dyDescent="0.2">
      <c r="C319" s="1" t="s">
        <v>74</v>
      </c>
      <c r="D319" s="2">
        <v>37288</v>
      </c>
      <c r="E319" s="14"/>
      <c r="F319" s="4">
        <v>-240.29650000000001</v>
      </c>
      <c r="G319" s="1" t="s">
        <v>40</v>
      </c>
      <c r="H319" s="1" t="s">
        <v>41</v>
      </c>
      <c r="I319" s="1" t="s">
        <v>25</v>
      </c>
      <c r="J319" s="1" t="s">
        <v>42</v>
      </c>
      <c r="K319" s="1">
        <v>1467203</v>
      </c>
    </row>
    <row r="320" spans="3:11" x14ac:dyDescent="0.2">
      <c r="C320" s="1" t="s">
        <v>75</v>
      </c>
      <c r="D320" s="2">
        <v>37288</v>
      </c>
      <c r="E320" s="14"/>
      <c r="F320" s="4">
        <v>-117.5598</v>
      </c>
      <c r="G320" s="1" t="s">
        <v>40</v>
      </c>
      <c r="H320" s="1" t="s">
        <v>41</v>
      </c>
      <c r="I320" s="1" t="s">
        <v>25</v>
      </c>
      <c r="J320" s="1" t="s">
        <v>42</v>
      </c>
      <c r="K320" s="1">
        <v>1467203</v>
      </c>
    </row>
    <row r="321" spans="3:11" x14ac:dyDescent="0.2">
      <c r="C321" s="1" t="s">
        <v>76</v>
      </c>
      <c r="D321" s="2">
        <v>37288</v>
      </c>
      <c r="E321" s="14"/>
      <c r="F321" s="4">
        <v>-31.538499999999999</v>
      </c>
      <c r="G321" s="1" t="s">
        <v>40</v>
      </c>
      <c r="H321" s="1" t="s">
        <v>41</v>
      </c>
      <c r="I321" s="1" t="s">
        <v>25</v>
      </c>
      <c r="J321" s="1" t="s">
        <v>42</v>
      </c>
      <c r="K321" s="1">
        <v>1467203</v>
      </c>
    </row>
    <row r="322" spans="3:11" x14ac:dyDescent="0.2">
      <c r="C322" s="1" t="s">
        <v>77</v>
      </c>
      <c r="D322" s="2">
        <v>37288</v>
      </c>
      <c r="E322" s="14">
        <v>96004757</v>
      </c>
      <c r="F322" s="4">
        <v>55751.779699999999</v>
      </c>
      <c r="G322" s="1" t="s">
        <v>14</v>
      </c>
      <c r="H322" s="1" t="s">
        <v>15</v>
      </c>
      <c r="I322" s="1" t="s">
        <v>7</v>
      </c>
      <c r="J322" s="1" t="s">
        <v>30</v>
      </c>
      <c r="K322" s="1">
        <v>1467330</v>
      </c>
    </row>
    <row r="323" spans="3:11" x14ac:dyDescent="0.2">
      <c r="C323" s="1" t="s">
        <v>77</v>
      </c>
      <c r="D323" s="2">
        <v>37316</v>
      </c>
      <c r="E323" s="14">
        <v>96004757</v>
      </c>
      <c r="F323" s="4">
        <v>61641.753100000002</v>
      </c>
      <c r="G323" s="1" t="s">
        <v>14</v>
      </c>
      <c r="H323" s="1" t="s">
        <v>15</v>
      </c>
      <c r="I323" s="1" t="s">
        <v>7</v>
      </c>
      <c r="J323" s="1" t="s">
        <v>30</v>
      </c>
      <c r="K323" s="1">
        <v>1467330</v>
      </c>
    </row>
    <row r="324" spans="3:11" x14ac:dyDescent="0.2">
      <c r="C324" s="1" t="s">
        <v>77</v>
      </c>
      <c r="D324" s="2">
        <v>37347</v>
      </c>
      <c r="E324" s="14">
        <v>96004757</v>
      </c>
      <c r="F324" s="4">
        <v>202676.47080000001</v>
      </c>
      <c r="G324" s="1" t="s">
        <v>14</v>
      </c>
      <c r="H324" s="1" t="s">
        <v>15</v>
      </c>
      <c r="I324" s="1" t="s">
        <v>7</v>
      </c>
      <c r="J324" s="1" t="s">
        <v>30</v>
      </c>
      <c r="K324" s="1">
        <v>1467330</v>
      </c>
    </row>
    <row r="325" spans="3:11" x14ac:dyDescent="0.2">
      <c r="C325" s="1" t="s">
        <v>78</v>
      </c>
      <c r="D325" s="2">
        <v>37288</v>
      </c>
      <c r="E325" s="14">
        <v>96004757</v>
      </c>
      <c r="F325" s="4">
        <v>52254.177499999998</v>
      </c>
      <c r="G325" s="1" t="s">
        <v>14</v>
      </c>
      <c r="H325" s="1" t="s">
        <v>15</v>
      </c>
      <c r="I325" s="1" t="s">
        <v>7</v>
      </c>
      <c r="J325" s="1" t="s">
        <v>30</v>
      </c>
      <c r="K325" s="1">
        <v>1467330</v>
      </c>
    </row>
    <row r="326" spans="3:11" x14ac:dyDescent="0.2">
      <c r="C326" s="1" t="s">
        <v>78</v>
      </c>
      <c r="D326" s="2">
        <v>37316</v>
      </c>
      <c r="E326" s="14">
        <v>96004757</v>
      </c>
      <c r="F326" s="4">
        <v>57774.641900000002</v>
      </c>
      <c r="G326" s="1" t="s">
        <v>14</v>
      </c>
      <c r="H326" s="1" t="s">
        <v>15</v>
      </c>
      <c r="I326" s="1" t="s">
        <v>7</v>
      </c>
      <c r="J326" s="1" t="s">
        <v>30</v>
      </c>
      <c r="K326" s="1">
        <v>1467330</v>
      </c>
    </row>
    <row r="327" spans="3:11" x14ac:dyDescent="0.2">
      <c r="C327" s="1" t="s">
        <v>78</v>
      </c>
      <c r="D327" s="2">
        <v>37347</v>
      </c>
      <c r="E327" s="14">
        <v>96004757</v>
      </c>
      <c r="F327" s="4">
        <v>182498.50349999999</v>
      </c>
      <c r="G327" s="1" t="s">
        <v>14</v>
      </c>
      <c r="H327" s="1" t="s">
        <v>15</v>
      </c>
      <c r="I327" s="1" t="s">
        <v>7</v>
      </c>
      <c r="J327" s="1" t="s">
        <v>30</v>
      </c>
      <c r="K327" s="1">
        <v>1467330</v>
      </c>
    </row>
    <row r="328" spans="3:11" x14ac:dyDescent="0.2">
      <c r="C328" s="1" t="s">
        <v>79</v>
      </c>
      <c r="D328" s="2">
        <v>37288</v>
      </c>
      <c r="E328" s="14">
        <v>96004757</v>
      </c>
      <c r="F328" s="4">
        <v>207617.66899999999</v>
      </c>
      <c r="G328" s="1" t="s">
        <v>14</v>
      </c>
      <c r="H328" s="1" t="s">
        <v>15</v>
      </c>
      <c r="I328" s="1" t="s">
        <v>7</v>
      </c>
      <c r="J328" s="1" t="s">
        <v>30</v>
      </c>
      <c r="K328" s="1">
        <v>1467330</v>
      </c>
    </row>
    <row r="329" spans="3:11" x14ac:dyDescent="0.2">
      <c r="C329" s="1" t="s">
        <v>79</v>
      </c>
      <c r="D329" s="2">
        <v>37316</v>
      </c>
      <c r="E329" s="14">
        <v>96004757</v>
      </c>
      <c r="F329" s="4">
        <v>229551.723</v>
      </c>
      <c r="G329" s="1" t="s">
        <v>14</v>
      </c>
      <c r="H329" s="1" t="s">
        <v>15</v>
      </c>
      <c r="I329" s="1" t="s">
        <v>7</v>
      </c>
      <c r="J329" s="1" t="s">
        <v>30</v>
      </c>
      <c r="K329" s="1">
        <v>1467330</v>
      </c>
    </row>
    <row r="330" spans="3:11" x14ac:dyDescent="0.2">
      <c r="C330" s="1" t="s">
        <v>79</v>
      </c>
      <c r="D330" s="2">
        <v>37347</v>
      </c>
      <c r="E330" s="14">
        <v>96004757</v>
      </c>
      <c r="F330" s="4">
        <v>364997.00709999999</v>
      </c>
      <c r="G330" s="1" t="s">
        <v>14</v>
      </c>
      <c r="H330" s="1" t="s">
        <v>15</v>
      </c>
      <c r="I330" s="1" t="s">
        <v>7</v>
      </c>
      <c r="J330" s="1" t="s">
        <v>30</v>
      </c>
      <c r="K330" s="1">
        <v>1467330</v>
      </c>
    </row>
    <row r="331" spans="3:11" x14ac:dyDescent="0.2">
      <c r="C331" s="1" t="s">
        <v>80</v>
      </c>
      <c r="D331" s="2">
        <v>37288</v>
      </c>
      <c r="E331" s="14">
        <v>96004757</v>
      </c>
      <c r="F331" s="4">
        <v>14515.049300000001</v>
      </c>
      <c r="G331" s="1" t="s">
        <v>14</v>
      </c>
      <c r="H331" s="1" t="s">
        <v>15</v>
      </c>
      <c r="I331" s="1" t="s">
        <v>31</v>
      </c>
      <c r="J331" s="1" t="s">
        <v>32</v>
      </c>
      <c r="K331" s="1">
        <v>1467331</v>
      </c>
    </row>
    <row r="332" spans="3:11" x14ac:dyDescent="0.2">
      <c r="C332" s="1" t="s">
        <v>80</v>
      </c>
      <c r="D332" s="2">
        <v>37316</v>
      </c>
      <c r="E332" s="14">
        <v>96004757</v>
      </c>
      <c r="F332" s="4">
        <v>16048.5116</v>
      </c>
      <c r="G332" s="1" t="s">
        <v>14</v>
      </c>
      <c r="H332" s="1" t="s">
        <v>15</v>
      </c>
      <c r="I332" s="1" t="s">
        <v>31</v>
      </c>
      <c r="J332" s="1" t="s">
        <v>32</v>
      </c>
      <c r="K332" s="1">
        <v>1467331</v>
      </c>
    </row>
    <row r="333" spans="3:11" x14ac:dyDescent="0.2">
      <c r="C333" s="1" t="s">
        <v>81</v>
      </c>
      <c r="D333" s="2">
        <v>37288</v>
      </c>
      <c r="E333" s="14">
        <v>96004757</v>
      </c>
      <c r="F333" s="4">
        <v>221608.07800000001</v>
      </c>
      <c r="G333" s="1" t="s">
        <v>14</v>
      </c>
      <c r="H333" s="1" t="s">
        <v>15</v>
      </c>
      <c r="I333" s="1" t="s">
        <v>7</v>
      </c>
      <c r="J333" s="1" t="s">
        <v>30</v>
      </c>
      <c r="K333" s="1">
        <v>1467330</v>
      </c>
    </row>
    <row r="334" spans="3:11" x14ac:dyDescent="0.2">
      <c r="C334" s="1" t="s">
        <v>81</v>
      </c>
      <c r="D334" s="2">
        <v>37316</v>
      </c>
      <c r="E334" s="14">
        <v>96004757</v>
      </c>
      <c r="F334" s="4">
        <v>245020.1679</v>
      </c>
      <c r="G334" s="1" t="s">
        <v>14</v>
      </c>
      <c r="H334" s="1" t="s">
        <v>15</v>
      </c>
      <c r="I334" s="1" t="s">
        <v>7</v>
      </c>
      <c r="J334" s="1" t="s">
        <v>30</v>
      </c>
      <c r="K334" s="1">
        <v>1467330</v>
      </c>
    </row>
    <row r="335" spans="3:11" x14ac:dyDescent="0.2">
      <c r="C335" s="1" t="s">
        <v>81</v>
      </c>
      <c r="D335" s="2">
        <v>37347</v>
      </c>
      <c r="E335" s="14">
        <v>96004757</v>
      </c>
      <c r="F335" s="4">
        <v>405352.94150000002</v>
      </c>
      <c r="G335" s="1" t="s">
        <v>14</v>
      </c>
      <c r="H335" s="1" t="s">
        <v>15</v>
      </c>
      <c r="I335" s="1" t="s">
        <v>7</v>
      </c>
      <c r="J335" s="1" t="s">
        <v>30</v>
      </c>
      <c r="K335" s="1">
        <v>1467330</v>
      </c>
    </row>
    <row r="336" spans="3:11" x14ac:dyDescent="0.2">
      <c r="C336" s="1" t="s">
        <v>82</v>
      </c>
      <c r="D336" s="2">
        <v>37288</v>
      </c>
      <c r="E336" s="14">
        <v>96004757</v>
      </c>
      <c r="F336" s="4">
        <v>196425.34179999999</v>
      </c>
      <c r="G336" s="1" t="s">
        <v>14</v>
      </c>
      <c r="H336" s="1" t="s">
        <v>15</v>
      </c>
      <c r="I336" s="1" t="s">
        <v>7</v>
      </c>
      <c r="J336" s="1" t="s">
        <v>30</v>
      </c>
      <c r="K336" s="1">
        <v>1467330</v>
      </c>
    </row>
    <row r="337" spans="3:11" x14ac:dyDescent="0.2">
      <c r="C337" s="1" t="s">
        <v>82</v>
      </c>
      <c r="D337" s="2">
        <v>37316</v>
      </c>
      <c r="E337" s="14">
        <v>96004757</v>
      </c>
      <c r="F337" s="4">
        <v>217176.967</v>
      </c>
      <c r="G337" s="1" t="s">
        <v>14</v>
      </c>
      <c r="H337" s="1" t="s">
        <v>15</v>
      </c>
      <c r="I337" s="1" t="s">
        <v>7</v>
      </c>
      <c r="J337" s="1" t="s">
        <v>30</v>
      </c>
      <c r="K337" s="1">
        <v>1467330</v>
      </c>
    </row>
    <row r="338" spans="3:11" x14ac:dyDescent="0.2">
      <c r="C338" s="1" t="s">
        <v>83</v>
      </c>
      <c r="D338" s="2">
        <v>37347</v>
      </c>
      <c r="E338" s="14">
        <v>96004757</v>
      </c>
      <c r="F338" s="4">
        <v>388911.6349</v>
      </c>
      <c r="G338" s="1" t="s">
        <v>14</v>
      </c>
      <c r="H338" s="1" t="s">
        <v>15</v>
      </c>
      <c r="I338" s="1" t="s">
        <v>7</v>
      </c>
      <c r="J338" s="1" t="s">
        <v>30</v>
      </c>
      <c r="K338" s="1">
        <v>1467330</v>
      </c>
    </row>
    <row r="339" spans="3:11" x14ac:dyDescent="0.2">
      <c r="C339" s="1" t="s">
        <v>83</v>
      </c>
      <c r="D339" s="2">
        <v>37377</v>
      </c>
      <c r="E339" s="14">
        <v>96004757</v>
      </c>
      <c r="F339" s="4">
        <v>378755.82189999998</v>
      </c>
      <c r="G339" s="1" t="s">
        <v>14</v>
      </c>
      <c r="H339" s="1" t="s">
        <v>15</v>
      </c>
      <c r="I339" s="1" t="s">
        <v>7</v>
      </c>
      <c r="J339" s="1" t="s">
        <v>30</v>
      </c>
      <c r="K339" s="1">
        <v>1467330</v>
      </c>
    </row>
    <row r="340" spans="3:11" x14ac:dyDescent="0.2">
      <c r="C340" s="1" t="s">
        <v>83</v>
      </c>
      <c r="D340" s="2">
        <v>37408</v>
      </c>
      <c r="E340" s="14">
        <v>96004757</v>
      </c>
      <c r="F340" s="4">
        <v>348062.37819999998</v>
      </c>
      <c r="G340" s="1" t="s">
        <v>14</v>
      </c>
      <c r="H340" s="1" t="s">
        <v>15</v>
      </c>
      <c r="I340" s="1" t="s">
        <v>7</v>
      </c>
      <c r="J340" s="1" t="s">
        <v>30</v>
      </c>
      <c r="K340" s="1">
        <v>1467330</v>
      </c>
    </row>
    <row r="341" spans="3:11" x14ac:dyDescent="0.2">
      <c r="C341" s="1" t="s">
        <v>83</v>
      </c>
      <c r="D341" s="2">
        <v>37438</v>
      </c>
      <c r="E341" s="14">
        <v>96004757</v>
      </c>
      <c r="F341" s="4">
        <v>338166.61410000001</v>
      </c>
      <c r="G341" s="1" t="s">
        <v>14</v>
      </c>
      <c r="H341" s="1" t="s">
        <v>15</v>
      </c>
      <c r="I341" s="1" t="s">
        <v>7</v>
      </c>
      <c r="J341" s="1" t="s">
        <v>30</v>
      </c>
      <c r="K341" s="1">
        <v>1467330</v>
      </c>
    </row>
    <row r="342" spans="3:11" x14ac:dyDescent="0.2">
      <c r="C342" s="1" t="s">
        <v>83</v>
      </c>
      <c r="D342" s="2">
        <v>37469</v>
      </c>
      <c r="E342" s="14">
        <v>96004757</v>
      </c>
      <c r="F342" s="4">
        <v>323435.2317</v>
      </c>
      <c r="G342" s="1" t="s">
        <v>14</v>
      </c>
      <c r="H342" s="1" t="s">
        <v>15</v>
      </c>
      <c r="I342" s="1" t="s">
        <v>7</v>
      </c>
      <c r="J342" s="1" t="s">
        <v>30</v>
      </c>
      <c r="K342" s="1">
        <v>1467330</v>
      </c>
    </row>
    <row r="343" spans="3:11" x14ac:dyDescent="0.2">
      <c r="C343" s="1" t="s">
        <v>83</v>
      </c>
      <c r="D343" s="2">
        <v>37500</v>
      </c>
      <c r="E343" s="14">
        <v>96004757</v>
      </c>
      <c r="F343" s="4">
        <v>311518.5196</v>
      </c>
      <c r="G343" s="1" t="s">
        <v>14</v>
      </c>
      <c r="H343" s="1" t="s">
        <v>15</v>
      </c>
      <c r="I343" s="1" t="s">
        <v>7</v>
      </c>
      <c r="J343" s="1" t="s">
        <v>30</v>
      </c>
      <c r="K343" s="1">
        <v>1467330</v>
      </c>
    </row>
    <row r="344" spans="3:11" x14ac:dyDescent="0.2">
      <c r="C344" s="1" t="s">
        <v>83</v>
      </c>
      <c r="D344" s="2">
        <v>37530</v>
      </c>
      <c r="E344" s="14">
        <v>96004757</v>
      </c>
      <c r="F344" s="4">
        <v>314239.48749999999</v>
      </c>
      <c r="G344" s="1" t="s">
        <v>14</v>
      </c>
      <c r="H344" s="1" t="s">
        <v>15</v>
      </c>
      <c r="I344" s="1" t="s">
        <v>7</v>
      </c>
      <c r="J344" s="1" t="s">
        <v>30</v>
      </c>
      <c r="K344" s="1">
        <v>1467330</v>
      </c>
    </row>
    <row r="345" spans="3:11" x14ac:dyDescent="0.2">
      <c r="C345" s="1" t="s">
        <v>84</v>
      </c>
      <c r="D345" s="2">
        <v>37347</v>
      </c>
      <c r="E345" s="14">
        <v>96004757</v>
      </c>
      <c r="F345" s="4">
        <v>194455.8174</v>
      </c>
      <c r="G345" s="1" t="s">
        <v>14</v>
      </c>
      <c r="H345" s="1" t="s">
        <v>15</v>
      </c>
      <c r="I345" s="1" t="s">
        <v>7</v>
      </c>
      <c r="J345" s="1" t="s">
        <v>30</v>
      </c>
      <c r="K345" s="1">
        <v>1467330</v>
      </c>
    </row>
    <row r="346" spans="3:11" x14ac:dyDescent="0.2">
      <c r="C346" s="1" t="s">
        <v>84</v>
      </c>
      <c r="D346" s="2">
        <v>37377</v>
      </c>
      <c r="E346" s="14">
        <v>96004757</v>
      </c>
      <c r="F346" s="4">
        <v>189377.91089999999</v>
      </c>
      <c r="G346" s="1" t="s">
        <v>14</v>
      </c>
      <c r="H346" s="1" t="s">
        <v>15</v>
      </c>
      <c r="I346" s="1" t="s">
        <v>7</v>
      </c>
      <c r="J346" s="1" t="s">
        <v>30</v>
      </c>
      <c r="K346" s="1">
        <v>1467330</v>
      </c>
    </row>
    <row r="347" spans="3:11" x14ac:dyDescent="0.2">
      <c r="C347" s="1" t="s">
        <v>84</v>
      </c>
      <c r="D347" s="2">
        <v>37408</v>
      </c>
      <c r="E347" s="14">
        <v>96004757</v>
      </c>
      <c r="F347" s="4">
        <v>174031.18909999999</v>
      </c>
      <c r="G347" s="1" t="s">
        <v>14</v>
      </c>
      <c r="H347" s="1" t="s">
        <v>15</v>
      </c>
      <c r="I347" s="1" t="s">
        <v>7</v>
      </c>
      <c r="J347" s="1" t="s">
        <v>30</v>
      </c>
      <c r="K347" s="1">
        <v>1467330</v>
      </c>
    </row>
    <row r="348" spans="3:11" x14ac:dyDescent="0.2">
      <c r="C348" s="1" t="s">
        <v>84</v>
      </c>
      <c r="D348" s="2">
        <v>37438</v>
      </c>
      <c r="E348" s="14">
        <v>96004757</v>
      </c>
      <c r="F348" s="4">
        <v>169083.307</v>
      </c>
      <c r="G348" s="1" t="s">
        <v>14</v>
      </c>
      <c r="H348" s="1" t="s">
        <v>15</v>
      </c>
      <c r="I348" s="1" t="s">
        <v>7</v>
      </c>
      <c r="J348" s="1" t="s">
        <v>30</v>
      </c>
      <c r="K348" s="1">
        <v>1467330</v>
      </c>
    </row>
    <row r="349" spans="3:11" x14ac:dyDescent="0.2">
      <c r="C349" s="1" t="s">
        <v>84</v>
      </c>
      <c r="D349" s="2">
        <v>37469</v>
      </c>
      <c r="E349" s="14">
        <v>96004757</v>
      </c>
      <c r="F349" s="4">
        <v>161717.6158</v>
      </c>
      <c r="G349" s="1" t="s">
        <v>14</v>
      </c>
      <c r="H349" s="1" t="s">
        <v>15</v>
      </c>
      <c r="I349" s="1" t="s">
        <v>7</v>
      </c>
      <c r="J349" s="1" t="s">
        <v>30</v>
      </c>
      <c r="K349" s="1">
        <v>1467330</v>
      </c>
    </row>
    <row r="350" spans="3:11" x14ac:dyDescent="0.2">
      <c r="C350" s="1" t="s">
        <v>84</v>
      </c>
      <c r="D350" s="2">
        <v>37500</v>
      </c>
      <c r="E350" s="14">
        <v>96004757</v>
      </c>
      <c r="F350" s="4">
        <v>155759.2598</v>
      </c>
      <c r="G350" s="1" t="s">
        <v>14</v>
      </c>
      <c r="H350" s="1" t="s">
        <v>15</v>
      </c>
      <c r="I350" s="1" t="s">
        <v>7</v>
      </c>
      <c r="J350" s="1" t="s">
        <v>30</v>
      </c>
      <c r="K350" s="1">
        <v>1467330</v>
      </c>
    </row>
    <row r="351" spans="3:11" x14ac:dyDescent="0.2">
      <c r="C351" s="1" t="s">
        <v>84</v>
      </c>
      <c r="D351" s="2">
        <v>37530</v>
      </c>
      <c r="E351" s="14">
        <v>96004757</v>
      </c>
      <c r="F351" s="4">
        <v>157119.7438</v>
      </c>
      <c r="G351" s="1" t="s">
        <v>14</v>
      </c>
      <c r="H351" s="1" t="s">
        <v>15</v>
      </c>
      <c r="I351" s="1" t="s">
        <v>7</v>
      </c>
      <c r="J351" s="1" t="s">
        <v>30</v>
      </c>
      <c r="K351" s="1">
        <v>1467330</v>
      </c>
    </row>
    <row r="352" spans="3:11" x14ac:dyDescent="0.2">
      <c r="C352" s="1" t="s">
        <v>85</v>
      </c>
      <c r="D352" s="2">
        <v>37288</v>
      </c>
      <c r="E352" s="14">
        <v>96004757</v>
      </c>
      <c r="F352" s="4">
        <v>28330.5782</v>
      </c>
      <c r="G352" s="1" t="s">
        <v>14</v>
      </c>
      <c r="H352" s="1" t="s">
        <v>15</v>
      </c>
      <c r="I352" s="1" t="s">
        <v>31</v>
      </c>
      <c r="J352" s="1" t="s">
        <v>32</v>
      </c>
      <c r="K352" s="1">
        <v>1467331</v>
      </c>
    </row>
    <row r="353" spans="3:11" x14ac:dyDescent="0.2">
      <c r="C353" s="1" t="s">
        <v>85</v>
      </c>
      <c r="D353" s="2">
        <v>37316</v>
      </c>
      <c r="E353" s="14">
        <v>96004757</v>
      </c>
      <c r="F353" s="4">
        <v>31323.600999999999</v>
      </c>
      <c r="G353" s="1" t="s">
        <v>14</v>
      </c>
      <c r="H353" s="1" t="s">
        <v>15</v>
      </c>
      <c r="I353" s="1" t="s">
        <v>31</v>
      </c>
      <c r="J353" s="1" t="s">
        <v>32</v>
      </c>
      <c r="K353" s="1">
        <v>1467331</v>
      </c>
    </row>
    <row r="354" spans="3:11" x14ac:dyDescent="0.2">
      <c r="C354" s="1" t="s">
        <v>86</v>
      </c>
      <c r="D354" s="2">
        <v>37288</v>
      </c>
      <c r="E354" s="14">
        <v>96004757</v>
      </c>
      <c r="F354" s="4">
        <v>70826.445399999997</v>
      </c>
      <c r="G354" s="1" t="s">
        <v>14</v>
      </c>
      <c r="H354" s="1" t="s">
        <v>15</v>
      </c>
      <c r="I354" s="1" t="s">
        <v>31</v>
      </c>
      <c r="J354" s="1" t="s">
        <v>32</v>
      </c>
      <c r="K354" s="1">
        <v>1467331</v>
      </c>
    </row>
    <row r="355" spans="3:11" x14ac:dyDescent="0.2">
      <c r="C355" s="1" t="s">
        <v>86</v>
      </c>
      <c r="D355" s="2">
        <v>37316</v>
      </c>
      <c r="E355" s="14">
        <v>96004757</v>
      </c>
      <c r="F355" s="4">
        <v>78309.002500000002</v>
      </c>
      <c r="G355" s="1" t="s">
        <v>14</v>
      </c>
      <c r="H355" s="1" t="s">
        <v>15</v>
      </c>
      <c r="I355" s="1" t="s">
        <v>31</v>
      </c>
      <c r="J355" s="1" t="s">
        <v>32</v>
      </c>
      <c r="K355" s="1">
        <v>1467331</v>
      </c>
    </row>
    <row r="356" spans="3:11" x14ac:dyDescent="0.2">
      <c r="C356" s="1" t="s">
        <v>87</v>
      </c>
      <c r="D356" s="2">
        <v>37288</v>
      </c>
      <c r="E356" s="14">
        <v>96004757</v>
      </c>
      <c r="F356" s="4">
        <v>123675.21520000001</v>
      </c>
      <c r="G356" s="1" t="s">
        <v>14</v>
      </c>
      <c r="H356" s="1" t="s">
        <v>15</v>
      </c>
      <c r="I356" s="1" t="s">
        <v>7</v>
      </c>
      <c r="J356" s="1" t="s">
        <v>30</v>
      </c>
      <c r="K356" s="1">
        <v>1467330</v>
      </c>
    </row>
    <row r="357" spans="3:11" x14ac:dyDescent="0.2">
      <c r="C357" s="1" t="s">
        <v>87</v>
      </c>
      <c r="D357" s="2">
        <v>37316</v>
      </c>
      <c r="E357" s="14">
        <v>96004757</v>
      </c>
      <c r="F357" s="4">
        <v>136741.0533</v>
      </c>
      <c r="G357" s="1" t="s">
        <v>14</v>
      </c>
      <c r="H357" s="1" t="s">
        <v>15</v>
      </c>
      <c r="I357" s="1" t="s">
        <v>7</v>
      </c>
      <c r="J357" s="1" t="s">
        <v>30</v>
      </c>
      <c r="K357" s="1">
        <v>1467330</v>
      </c>
    </row>
    <row r="358" spans="3:11" x14ac:dyDescent="0.2">
      <c r="C358" s="1" t="s">
        <v>87</v>
      </c>
      <c r="D358" s="2">
        <v>37347</v>
      </c>
      <c r="E358" s="14">
        <v>96004757</v>
      </c>
      <c r="F358" s="4">
        <v>266349.16729999997</v>
      </c>
      <c r="G358" s="1" t="s">
        <v>14</v>
      </c>
      <c r="H358" s="1" t="s">
        <v>15</v>
      </c>
      <c r="I358" s="1" t="s">
        <v>7</v>
      </c>
      <c r="J358" s="1" t="s">
        <v>30</v>
      </c>
      <c r="K358" s="1">
        <v>1467330</v>
      </c>
    </row>
    <row r="359" spans="3:11" x14ac:dyDescent="0.2">
      <c r="C359" s="1" t="s">
        <v>87</v>
      </c>
      <c r="D359" s="2">
        <v>37377</v>
      </c>
      <c r="E359" s="14">
        <v>96004757</v>
      </c>
      <c r="F359" s="4">
        <v>252298.2592</v>
      </c>
      <c r="G359" s="1" t="s">
        <v>14</v>
      </c>
      <c r="H359" s="1" t="s">
        <v>15</v>
      </c>
      <c r="I359" s="1" t="s">
        <v>7</v>
      </c>
      <c r="J359" s="1" t="s">
        <v>30</v>
      </c>
      <c r="K359" s="1">
        <v>1467330</v>
      </c>
    </row>
    <row r="360" spans="3:11" x14ac:dyDescent="0.2">
      <c r="C360" s="1" t="s">
        <v>87</v>
      </c>
      <c r="D360" s="2">
        <v>37408</v>
      </c>
      <c r="E360" s="14">
        <v>96004757</v>
      </c>
      <c r="F360" s="4">
        <v>225882.94750000001</v>
      </c>
      <c r="G360" s="1" t="s">
        <v>14</v>
      </c>
      <c r="H360" s="1" t="s">
        <v>15</v>
      </c>
      <c r="I360" s="1" t="s">
        <v>7</v>
      </c>
      <c r="J360" s="1" t="s">
        <v>30</v>
      </c>
      <c r="K360" s="1">
        <v>1467330</v>
      </c>
    </row>
    <row r="361" spans="3:11" x14ac:dyDescent="0.2">
      <c r="C361" s="1" t="s">
        <v>87</v>
      </c>
      <c r="D361" s="2">
        <v>37438</v>
      </c>
      <c r="E361" s="14">
        <v>96004757</v>
      </c>
      <c r="F361" s="4">
        <v>212122.6943</v>
      </c>
      <c r="G361" s="1" t="s">
        <v>14</v>
      </c>
      <c r="H361" s="1" t="s">
        <v>15</v>
      </c>
      <c r="I361" s="1" t="s">
        <v>7</v>
      </c>
      <c r="J361" s="1" t="s">
        <v>30</v>
      </c>
      <c r="K361" s="1">
        <v>1467330</v>
      </c>
    </row>
    <row r="362" spans="3:11" x14ac:dyDescent="0.2">
      <c r="C362" s="1" t="s">
        <v>87</v>
      </c>
      <c r="D362" s="2">
        <v>37469</v>
      </c>
      <c r="E362" s="14">
        <v>96004757</v>
      </c>
      <c r="F362" s="4">
        <v>197620.7677</v>
      </c>
      <c r="G362" s="1" t="s">
        <v>14</v>
      </c>
      <c r="H362" s="1" t="s">
        <v>15</v>
      </c>
      <c r="I362" s="1" t="s">
        <v>7</v>
      </c>
      <c r="J362" s="1" t="s">
        <v>30</v>
      </c>
      <c r="K362" s="1">
        <v>1467330</v>
      </c>
    </row>
    <row r="363" spans="3:11" x14ac:dyDescent="0.2">
      <c r="C363" s="1" t="s">
        <v>87</v>
      </c>
      <c r="D363" s="2">
        <v>37500</v>
      </c>
      <c r="E363" s="14">
        <v>96004757</v>
      </c>
      <c r="F363" s="4">
        <v>189993.69270000001</v>
      </c>
      <c r="G363" s="1" t="s">
        <v>14</v>
      </c>
      <c r="H363" s="1" t="s">
        <v>15</v>
      </c>
      <c r="I363" s="1" t="s">
        <v>7</v>
      </c>
      <c r="J363" s="1" t="s">
        <v>30</v>
      </c>
      <c r="K363" s="1">
        <v>1467330</v>
      </c>
    </row>
    <row r="364" spans="3:11" x14ac:dyDescent="0.2">
      <c r="C364" s="1" t="s">
        <v>87</v>
      </c>
      <c r="D364" s="2">
        <v>37530</v>
      </c>
      <c r="E364" s="14">
        <v>96004757</v>
      </c>
      <c r="F364" s="4">
        <v>188910.50899999999</v>
      </c>
      <c r="G364" s="1" t="s">
        <v>14</v>
      </c>
      <c r="H364" s="1" t="s">
        <v>15</v>
      </c>
      <c r="I364" s="1" t="s">
        <v>7</v>
      </c>
      <c r="J364" s="1" t="s">
        <v>30</v>
      </c>
      <c r="K364" s="1">
        <v>1467330</v>
      </c>
    </row>
    <row r="365" spans="3:11" x14ac:dyDescent="0.2">
      <c r="C365" s="1" t="s">
        <v>88</v>
      </c>
      <c r="D365" s="2">
        <v>37347</v>
      </c>
      <c r="E365" s="14">
        <v>96004757</v>
      </c>
      <c r="F365" s="4">
        <v>133174.58369999999</v>
      </c>
      <c r="G365" s="1" t="s">
        <v>14</v>
      </c>
      <c r="H365" s="1" t="s">
        <v>15</v>
      </c>
      <c r="I365" s="1" t="s">
        <v>7</v>
      </c>
      <c r="J365" s="1" t="s">
        <v>30</v>
      </c>
      <c r="K365" s="1">
        <v>1467330</v>
      </c>
    </row>
    <row r="366" spans="3:11" x14ac:dyDescent="0.2">
      <c r="C366" s="1" t="s">
        <v>88</v>
      </c>
      <c r="D366" s="2">
        <v>37377</v>
      </c>
      <c r="E366" s="14">
        <v>96004757</v>
      </c>
      <c r="F366" s="4">
        <v>126149.1296</v>
      </c>
      <c r="G366" s="1" t="s">
        <v>14</v>
      </c>
      <c r="H366" s="1" t="s">
        <v>15</v>
      </c>
      <c r="I366" s="1" t="s">
        <v>7</v>
      </c>
      <c r="J366" s="1" t="s">
        <v>30</v>
      </c>
      <c r="K366" s="1">
        <v>1467330</v>
      </c>
    </row>
    <row r="367" spans="3:11" x14ac:dyDescent="0.2">
      <c r="C367" s="1" t="s">
        <v>88</v>
      </c>
      <c r="D367" s="2">
        <v>37408</v>
      </c>
      <c r="E367" s="14">
        <v>96004757</v>
      </c>
      <c r="F367" s="4">
        <v>112941.4737</v>
      </c>
      <c r="G367" s="1" t="s">
        <v>14</v>
      </c>
      <c r="H367" s="1" t="s">
        <v>15</v>
      </c>
      <c r="I367" s="1" t="s">
        <v>7</v>
      </c>
      <c r="J367" s="1" t="s">
        <v>30</v>
      </c>
      <c r="K367" s="1">
        <v>1467330</v>
      </c>
    </row>
    <row r="368" spans="3:11" x14ac:dyDescent="0.2">
      <c r="C368" s="1" t="s">
        <v>88</v>
      </c>
      <c r="D368" s="2">
        <v>37438</v>
      </c>
      <c r="E368" s="14">
        <v>96004757</v>
      </c>
      <c r="F368" s="4">
        <v>106061.3471</v>
      </c>
      <c r="G368" s="1" t="s">
        <v>14</v>
      </c>
      <c r="H368" s="1" t="s">
        <v>15</v>
      </c>
      <c r="I368" s="1" t="s">
        <v>7</v>
      </c>
      <c r="J368" s="1" t="s">
        <v>30</v>
      </c>
      <c r="K368" s="1">
        <v>1467330</v>
      </c>
    </row>
    <row r="369" spans="3:11" x14ac:dyDescent="0.2">
      <c r="C369" s="1" t="s">
        <v>88</v>
      </c>
      <c r="D369" s="2">
        <v>37469</v>
      </c>
      <c r="E369" s="14">
        <v>96004757</v>
      </c>
      <c r="F369" s="4">
        <v>98810.383900000001</v>
      </c>
      <c r="G369" s="1" t="s">
        <v>14</v>
      </c>
      <c r="H369" s="1" t="s">
        <v>15</v>
      </c>
      <c r="I369" s="1" t="s">
        <v>7</v>
      </c>
      <c r="J369" s="1" t="s">
        <v>30</v>
      </c>
      <c r="K369" s="1">
        <v>1467330</v>
      </c>
    </row>
    <row r="370" spans="3:11" x14ac:dyDescent="0.2">
      <c r="C370" s="1" t="s">
        <v>88</v>
      </c>
      <c r="D370" s="2">
        <v>37500</v>
      </c>
      <c r="E370" s="14">
        <v>96004757</v>
      </c>
      <c r="F370" s="4">
        <v>94996.846399999995</v>
      </c>
      <c r="G370" s="1" t="s">
        <v>14</v>
      </c>
      <c r="H370" s="1" t="s">
        <v>15</v>
      </c>
      <c r="I370" s="1" t="s">
        <v>7</v>
      </c>
      <c r="J370" s="1" t="s">
        <v>30</v>
      </c>
      <c r="K370" s="1">
        <v>1467330</v>
      </c>
    </row>
    <row r="371" spans="3:11" x14ac:dyDescent="0.2">
      <c r="C371" s="1" t="s">
        <v>88</v>
      </c>
      <c r="D371" s="2">
        <v>37530</v>
      </c>
      <c r="E371" s="14">
        <v>96004757</v>
      </c>
      <c r="F371" s="4">
        <v>94455.254499999995</v>
      </c>
      <c r="G371" s="1" t="s">
        <v>14</v>
      </c>
      <c r="H371" s="1" t="s">
        <v>15</v>
      </c>
      <c r="I371" s="1" t="s">
        <v>7</v>
      </c>
      <c r="J371" s="1" t="s">
        <v>30</v>
      </c>
      <c r="K371" s="1">
        <v>1467330</v>
      </c>
    </row>
    <row r="372" spans="3:11" x14ac:dyDescent="0.2">
      <c r="C372" s="1" t="s">
        <v>89</v>
      </c>
      <c r="D372" s="2">
        <v>37288</v>
      </c>
      <c r="E372" s="14">
        <v>96004757</v>
      </c>
      <c r="F372" s="4">
        <v>106886.7245</v>
      </c>
      <c r="G372" s="1" t="s">
        <v>14</v>
      </c>
      <c r="H372" s="1" t="s">
        <v>15</v>
      </c>
      <c r="I372" s="1" t="s">
        <v>7</v>
      </c>
      <c r="J372" s="1" t="s">
        <v>30</v>
      </c>
      <c r="K372" s="1">
        <v>1467330</v>
      </c>
    </row>
    <row r="373" spans="3:11" x14ac:dyDescent="0.2">
      <c r="C373" s="1" t="s">
        <v>89</v>
      </c>
      <c r="D373" s="2">
        <v>37316</v>
      </c>
      <c r="E373" s="14">
        <v>96004757</v>
      </c>
      <c r="F373" s="4">
        <v>118178.9194</v>
      </c>
      <c r="G373" s="1" t="s">
        <v>14</v>
      </c>
      <c r="H373" s="1" t="s">
        <v>15</v>
      </c>
      <c r="I373" s="1" t="s">
        <v>7</v>
      </c>
      <c r="J373" s="1" t="s">
        <v>30</v>
      </c>
      <c r="K373" s="1">
        <v>1467330</v>
      </c>
    </row>
    <row r="374" spans="3:11" x14ac:dyDescent="0.2">
      <c r="C374" s="1" t="s">
        <v>89</v>
      </c>
      <c r="D374" s="2">
        <v>37347</v>
      </c>
      <c r="E374" s="14">
        <v>96004757</v>
      </c>
      <c r="F374" s="4">
        <v>234961.21830000001</v>
      </c>
      <c r="G374" s="1" t="s">
        <v>14</v>
      </c>
      <c r="H374" s="1" t="s">
        <v>15</v>
      </c>
      <c r="I374" s="1" t="s">
        <v>7</v>
      </c>
      <c r="J374" s="1" t="s">
        <v>30</v>
      </c>
      <c r="K374" s="1">
        <v>1467330</v>
      </c>
    </row>
    <row r="375" spans="3:11" x14ac:dyDescent="0.2">
      <c r="C375" s="1" t="s">
        <v>89</v>
      </c>
      <c r="D375" s="2">
        <v>37377</v>
      </c>
      <c r="E375" s="14">
        <v>96004757</v>
      </c>
      <c r="F375" s="4">
        <v>219912.78580000001</v>
      </c>
      <c r="G375" s="1" t="s">
        <v>14</v>
      </c>
      <c r="H375" s="1" t="s">
        <v>15</v>
      </c>
      <c r="I375" s="1" t="s">
        <v>7</v>
      </c>
      <c r="J375" s="1" t="s">
        <v>30</v>
      </c>
      <c r="K375" s="1">
        <v>1467330</v>
      </c>
    </row>
    <row r="376" spans="3:11" x14ac:dyDescent="0.2">
      <c r="C376" s="1" t="s">
        <v>89</v>
      </c>
      <c r="D376" s="2">
        <v>37408</v>
      </c>
      <c r="E376" s="14">
        <v>96004757</v>
      </c>
      <c r="F376" s="4">
        <v>194593.09330000001</v>
      </c>
      <c r="G376" s="1" t="s">
        <v>14</v>
      </c>
      <c r="H376" s="1" t="s">
        <v>15</v>
      </c>
      <c r="I376" s="1" t="s">
        <v>7</v>
      </c>
      <c r="J376" s="1" t="s">
        <v>30</v>
      </c>
      <c r="K376" s="1">
        <v>1467330</v>
      </c>
    </row>
    <row r="377" spans="3:11" x14ac:dyDescent="0.2">
      <c r="C377" s="1" t="s">
        <v>89</v>
      </c>
      <c r="D377" s="2">
        <v>37438</v>
      </c>
      <c r="E377" s="14">
        <v>96004757</v>
      </c>
      <c r="F377" s="4">
        <v>179843.1539</v>
      </c>
      <c r="G377" s="1" t="s">
        <v>14</v>
      </c>
      <c r="H377" s="1" t="s">
        <v>15</v>
      </c>
      <c r="I377" s="1" t="s">
        <v>7</v>
      </c>
      <c r="J377" s="1" t="s">
        <v>30</v>
      </c>
      <c r="K377" s="1">
        <v>1467330</v>
      </c>
    </row>
    <row r="378" spans="3:11" x14ac:dyDescent="0.2">
      <c r="C378" s="1" t="s">
        <v>89</v>
      </c>
      <c r="D378" s="2">
        <v>37469</v>
      </c>
      <c r="E378" s="14">
        <v>96004757</v>
      </c>
      <c r="F378" s="4">
        <v>165399.99040000001</v>
      </c>
      <c r="G378" s="1" t="s">
        <v>14</v>
      </c>
      <c r="H378" s="1" t="s">
        <v>15</v>
      </c>
      <c r="I378" s="1" t="s">
        <v>7</v>
      </c>
      <c r="J378" s="1" t="s">
        <v>30</v>
      </c>
      <c r="K378" s="1">
        <v>1467330</v>
      </c>
    </row>
    <row r="379" spans="3:11" x14ac:dyDescent="0.2">
      <c r="C379" s="1" t="s">
        <v>89</v>
      </c>
      <c r="D379" s="2">
        <v>37500</v>
      </c>
      <c r="E379" s="14">
        <v>96004757</v>
      </c>
      <c r="F379" s="4">
        <v>158871.481</v>
      </c>
      <c r="G379" s="1" t="s">
        <v>14</v>
      </c>
      <c r="H379" s="1" t="s">
        <v>15</v>
      </c>
      <c r="I379" s="1" t="s">
        <v>7</v>
      </c>
      <c r="J379" s="1" t="s">
        <v>30</v>
      </c>
      <c r="K379" s="1">
        <v>1467330</v>
      </c>
    </row>
    <row r="380" spans="3:11" x14ac:dyDescent="0.2">
      <c r="C380" s="1" t="s">
        <v>89</v>
      </c>
      <c r="D380" s="2">
        <v>37530</v>
      </c>
      <c r="E380" s="14">
        <v>96004757</v>
      </c>
      <c r="F380" s="4">
        <v>156814.06330000001</v>
      </c>
      <c r="G380" s="1" t="s">
        <v>14</v>
      </c>
      <c r="H380" s="1" t="s">
        <v>15</v>
      </c>
      <c r="I380" s="1" t="s">
        <v>7</v>
      </c>
      <c r="J380" s="1" t="s">
        <v>30</v>
      </c>
      <c r="K380" s="1">
        <v>1467330</v>
      </c>
    </row>
    <row r="381" spans="3:11" x14ac:dyDescent="0.2">
      <c r="C381" s="1" t="s">
        <v>90</v>
      </c>
      <c r="D381" s="2">
        <v>37347</v>
      </c>
      <c r="E381" s="14">
        <v>96004757</v>
      </c>
      <c r="F381" s="4">
        <v>117480.60920000001</v>
      </c>
      <c r="G381" s="1" t="s">
        <v>14</v>
      </c>
      <c r="H381" s="1" t="s">
        <v>15</v>
      </c>
      <c r="I381" s="1" t="s">
        <v>7</v>
      </c>
      <c r="J381" s="1" t="s">
        <v>30</v>
      </c>
      <c r="K381" s="1">
        <v>1467330</v>
      </c>
    </row>
    <row r="382" spans="3:11" x14ac:dyDescent="0.2">
      <c r="C382" s="1" t="s">
        <v>90</v>
      </c>
      <c r="D382" s="2">
        <v>37377</v>
      </c>
      <c r="E382" s="14">
        <v>96004757</v>
      </c>
      <c r="F382" s="4">
        <v>109956.39290000001</v>
      </c>
      <c r="G382" s="1" t="s">
        <v>14</v>
      </c>
      <c r="H382" s="1" t="s">
        <v>15</v>
      </c>
      <c r="I382" s="1" t="s">
        <v>7</v>
      </c>
      <c r="J382" s="1" t="s">
        <v>30</v>
      </c>
      <c r="K382" s="1">
        <v>1467330</v>
      </c>
    </row>
    <row r="383" spans="3:11" x14ac:dyDescent="0.2">
      <c r="C383" s="1" t="s">
        <v>90</v>
      </c>
      <c r="D383" s="2">
        <v>37408</v>
      </c>
      <c r="E383" s="14">
        <v>96004757</v>
      </c>
      <c r="F383" s="4">
        <v>97296.546600000001</v>
      </c>
      <c r="G383" s="1" t="s">
        <v>14</v>
      </c>
      <c r="H383" s="1" t="s">
        <v>15</v>
      </c>
      <c r="I383" s="1" t="s">
        <v>7</v>
      </c>
      <c r="J383" s="1" t="s">
        <v>30</v>
      </c>
      <c r="K383" s="1">
        <v>1467330</v>
      </c>
    </row>
    <row r="384" spans="3:11" x14ac:dyDescent="0.2">
      <c r="C384" s="1" t="s">
        <v>90</v>
      </c>
      <c r="D384" s="2">
        <v>37438</v>
      </c>
      <c r="E384" s="14">
        <v>96004757</v>
      </c>
      <c r="F384" s="4">
        <v>89921.5769</v>
      </c>
      <c r="G384" s="1" t="s">
        <v>14</v>
      </c>
      <c r="H384" s="1" t="s">
        <v>15</v>
      </c>
      <c r="I384" s="1" t="s">
        <v>7</v>
      </c>
      <c r="J384" s="1" t="s">
        <v>30</v>
      </c>
      <c r="K384" s="1">
        <v>1467330</v>
      </c>
    </row>
    <row r="385" spans="1:11" x14ac:dyDescent="0.2">
      <c r="C385" s="1" t="s">
        <v>90</v>
      </c>
      <c r="D385" s="2">
        <v>37469</v>
      </c>
      <c r="E385" s="14">
        <v>96004757</v>
      </c>
      <c r="F385" s="4">
        <v>82699.995200000005</v>
      </c>
      <c r="G385" s="1" t="s">
        <v>14</v>
      </c>
      <c r="H385" s="1" t="s">
        <v>15</v>
      </c>
      <c r="I385" s="1" t="s">
        <v>7</v>
      </c>
      <c r="J385" s="1" t="s">
        <v>30</v>
      </c>
      <c r="K385" s="1">
        <v>1467330</v>
      </c>
    </row>
    <row r="386" spans="1:11" x14ac:dyDescent="0.2">
      <c r="C386" s="1" t="s">
        <v>90</v>
      </c>
      <c r="D386" s="2">
        <v>37500</v>
      </c>
      <c r="E386" s="14">
        <v>96004757</v>
      </c>
      <c r="F386" s="4">
        <v>79435.7405</v>
      </c>
      <c r="G386" s="1" t="s">
        <v>14</v>
      </c>
      <c r="H386" s="1" t="s">
        <v>15</v>
      </c>
      <c r="I386" s="1" t="s">
        <v>7</v>
      </c>
      <c r="J386" s="1" t="s">
        <v>30</v>
      </c>
      <c r="K386" s="1">
        <v>1467330</v>
      </c>
    </row>
    <row r="387" spans="1:11" x14ac:dyDescent="0.2">
      <c r="C387" s="1" t="s">
        <v>90</v>
      </c>
      <c r="D387" s="2">
        <v>37530</v>
      </c>
      <c r="E387" s="14">
        <v>96004757</v>
      </c>
      <c r="F387" s="4">
        <v>78407.031700000007</v>
      </c>
      <c r="G387" s="1" t="s">
        <v>14</v>
      </c>
      <c r="H387" s="1" t="s">
        <v>15</v>
      </c>
      <c r="I387" s="1" t="s">
        <v>7</v>
      </c>
      <c r="J387" s="1" t="s">
        <v>30</v>
      </c>
      <c r="K387" s="1">
        <v>1467330</v>
      </c>
    </row>
    <row r="388" spans="1:11" x14ac:dyDescent="0.2">
      <c r="C388" s="1" t="s">
        <v>91</v>
      </c>
      <c r="D388" s="2">
        <v>37288</v>
      </c>
      <c r="E388" s="14"/>
      <c r="F388" s="4">
        <v>0</v>
      </c>
      <c r="G388" s="1" t="s">
        <v>40</v>
      </c>
      <c r="H388" s="1" t="s">
        <v>41</v>
      </c>
      <c r="I388" s="1" t="s">
        <v>25</v>
      </c>
      <c r="J388" s="1" t="s">
        <v>42</v>
      </c>
      <c r="K388" s="1">
        <v>1467203</v>
      </c>
    </row>
    <row r="389" spans="1:11" x14ac:dyDescent="0.2">
      <c r="C389" s="1" t="s">
        <v>91</v>
      </c>
      <c r="D389" s="2">
        <v>37316</v>
      </c>
      <c r="E389" s="14"/>
      <c r="F389" s="4">
        <v>0</v>
      </c>
      <c r="G389" s="1" t="s">
        <v>40</v>
      </c>
      <c r="H389" s="1" t="s">
        <v>41</v>
      </c>
      <c r="I389" s="1" t="s">
        <v>25</v>
      </c>
      <c r="J389" s="1" t="s">
        <v>42</v>
      </c>
      <c r="K389" s="1">
        <v>1467203</v>
      </c>
    </row>
    <row r="390" spans="1:11" x14ac:dyDescent="0.2">
      <c r="C390" s="1" t="s">
        <v>92</v>
      </c>
      <c r="D390" s="2">
        <v>37288</v>
      </c>
      <c r="E390" s="14"/>
      <c r="F390" s="4">
        <v>0</v>
      </c>
      <c r="G390" s="1" t="s">
        <v>40</v>
      </c>
      <c r="H390" s="1" t="s">
        <v>41</v>
      </c>
      <c r="I390" s="1" t="s">
        <v>25</v>
      </c>
      <c r="J390" s="1" t="s">
        <v>42</v>
      </c>
      <c r="K390" s="1">
        <v>1467203</v>
      </c>
    </row>
    <row r="391" spans="1:11" x14ac:dyDescent="0.2">
      <c r="C391" s="1" t="s">
        <v>92</v>
      </c>
      <c r="D391" s="2">
        <v>37316</v>
      </c>
      <c r="E391" s="14"/>
      <c r="F391" s="4">
        <v>0</v>
      </c>
      <c r="G391" s="1" t="s">
        <v>40</v>
      </c>
      <c r="H391" s="1" t="s">
        <v>41</v>
      </c>
      <c r="I391" s="1" t="s">
        <v>25</v>
      </c>
      <c r="J391" s="1" t="s">
        <v>42</v>
      </c>
      <c r="K391" s="1">
        <v>1467203</v>
      </c>
    </row>
    <row r="392" spans="1:11" x14ac:dyDescent="0.2">
      <c r="C392" s="1" t="s">
        <v>93</v>
      </c>
      <c r="D392" s="2">
        <v>37288</v>
      </c>
      <c r="E392" s="14"/>
      <c r="F392" s="4">
        <v>0</v>
      </c>
      <c r="G392" s="1" t="s">
        <v>40</v>
      </c>
      <c r="H392" s="1" t="s">
        <v>41</v>
      </c>
      <c r="I392" s="1" t="s">
        <v>25</v>
      </c>
      <c r="J392" s="1" t="s">
        <v>42</v>
      </c>
      <c r="K392" s="1">
        <v>1467203</v>
      </c>
    </row>
    <row r="393" spans="1:11" x14ac:dyDescent="0.2">
      <c r="C393" s="1" t="s">
        <v>93</v>
      </c>
      <c r="D393" s="2">
        <v>37316</v>
      </c>
      <c r="E393" s="14"/>
      <c r="F393" s="4">
        <v>0</v>
      </c>
      <c r="G393" s="1" t="s">
        <v>40</v>
      </c>
      <c r="H393" s="1" t="s">
        <v>41</v>
      </c>
      <c r="I393" s="1" t="s">
        <v>25</v>
      </c>
      <c r="J393" s="1" t="s">
        <v>42</v>
      </c>
      <c r="K393" s="1">
        <v>1467203</v>
      </c>
    </row>
    <row r="394" spans="1:11" x14ac:dyDescent="0.2">
      <c r="C394" s="1" t="s">
        <v>94</v>
      </c>
      <c r="D394" s="2">
        <v>37288</v>
      </c>
      <c r="E394" s="14"/>
      <c r="F394" s="4">
        <v>-1934.1636000000001</v>
      </c>
      <c r="G394" s="1" t="s">
        <v>40</v>
      </c>
      <c r="H394" s="1" t="s">
        <v>41</v>
      </c>
      <c r="I394" s="1" t="s">
        <v>25</v>
      </c>
      <c r="J394" s="1" t="s">
        <v>42</v>
      </c>
      <c r="K394" s="1">
        <v>1467203</v>
      </c>
    </row>
    <row r="395" spans="1:11" x14ac:dyDescent="0.2">
      <c r="C395" s="1" t="s">
        <v>95</v>
      </c>
      <c r="D395" s="2">
        <v>37288</v>
      </c>
      <c r="E395" s="14"/>
      <c r="F395" s="4">
        <v>-178.7586</v>
      </c>
      <c r="G395" s="1" t="s">
        <v>40</v>
      </c>
      <c r="H395" s="1" t="s">
        <v>41</v>
      </c>
      <c r="I395" s="1" t="s">
        <v>25</v>
      </c>
      <c r="J395" s="1" t="s">
        <v>42</v>
      </c>
      <c r="K395" s="1">
        <v>1467203</v>
      </c>
    </row>
    <row r="396" spans="1:11" x14ac:dyDescent="0.2">
      <c r="C396" s="1" t="s">
        <v>96</v>
      </c>
      <c r="D396" s="2">
        <v>37288</v>
      </c>
      <c r="E396" s="14"/>
      <c r="F396" s="4">
        <v>1199.1838</v>
      </c>
      <c r="G396" s="1" t="s">
        <v>40</v>
      </c>
      <c r="H396" s="1" t="s">
        <v>41</v>
      </c>
      <c r="I396" s="1" t="s">
        <v>25</v>
      </c>
      <c r="J396" s="1" t="s">
        <v>42</v>
      </c>
      <c r="K396" s="1">
        <v>1467203</v>
      </c>
    </row>
    <row r="397" spans="1:11" x14ac:dyDescent="0.2">
      <c r="A397" s="6"/>
      <c r="B397" s="6"/>
      <c r="C397" s="6" t="s">
        <v>99</v>
      </c>
      <c r="D397" s="2">
        <v>37347</v>
      </c>
      <c r="E397" s="15">
        <v>96023402</v>
      </c>
      <c r="F397" s="5">
        <v>-83062.078899999993</v>
      </c>
      <c r="H397"/>
    </row>
    <row r="398" spans="1:11" x14ac:dyDescent="0.2">
      <c r="A398" s="6"/>
      <c r="B398" s="6"/>
      <c r="C398" s="6" t="s">
        <v>99</v>
      </c>
      <c r="D398" s="2">
        <v>37377</v>
      </c>
      <c r="E398" s="15">
        <v>96023402</v>
      </c>
      <c r="F398" s="5">
        <v>-190457.42670000001</v>
      </c>
      <c r="H398"/>
    </row>
    <row r="399" spans="1:11" x14ac:dyDescent="0.2">
      <c r="A399" s="6"/>
      <c r="B399" s="6"/>
      <c r="C399" s="6" t="s">
        <v>99</v>
      </c>
      <c r="D399" s="2">
        <v>37408</v>
      </c>
      <c r="E399" s="15">
        <v>96023402</v>
      </c>
      <c r="F399" s="5">
        <v>-184014.14259999999</v>
      </c>
      <c r="H399"/>
    </row>
    <row r="400" spans="1:11" x14ac:dyDescent="0.2">
      <c r="A400" s="6"/>
      <c r="B400" s="6"/>
      <c r="C400" s="6" t="s">
        <v>99</v>
      </c>
      <c r="D400" s="2">
        <v>37438</v>
      </c>
      <c r="E400" s="15">
        <v>96023402</v>
      </c>
      <c r="F400" s="5">
        <v>-189834.44020000001</v>
      </c>
      <c r="G400"/>
      <c r="H400"/>
    </row>
    <row r="401" spans="1:8" x14ac:dyDescent="0.2">
      <c r="A401" s="6"/>
      <c r="B401" s="6"/>
      <c r="C401" s="6" t="s">
        <v>99</v>
      </c>
      <c r="D401" s="2">
        <v>37469</v>
      </c>
      <c r="E401" s="15">
        <v>96023402</v>
      </c>
      <c r="F401" s="5">
        <v>-204064.92319999999</v>
      </c>
      <c r="G401"/>
      <c r="H401"/>
    </row>
    <row r="402" spans="1:8" x14ac:dyDescent="0.2">
      <c r="A402" s="6"/>
      <c r="B402" s="6"/>
      <c r="C402" s="6" t="s">
        <v>99</v>
      </c>
      <c r="D402" s="2">
        <v>37500</v>
      </c>
      <c r="E402" s="15">
        <v>96023402</v>
      </c>
      <c r="F402" s="5">
        <v>-197107.34109999999</v>
      </c>
      <c r="G402"/>
      <c r="H402"/>
    </row>
    <row r="403" spans="1:8" x14ac:dyDescent="0.2">
      <c r="A403" s="6"/>
      <c r="B403" s="6"/>
      <c r="C403" s="6" t="s">
        <v>99</v>
      </c>
      <c r="D403" s="2">
        <v>37530</v>
      </c>
      <c r="E403" s="15">
        <v>96023402</v>
      </c>
      <c r="F403" s="5">
        <v>-203277.4895</v>
      </c>
      <c r="G403"/>
      <c r="H403"/>
    </row>
    <row r="404" spans="1:8" x14ac:dyDescent="0.2">
      <c r="A404" s="6"/>
      <c r="B404" s="6"/>
      <c r="C404" s="6" t="s">
        <v>99</v>
      </c>
      <c r="D404" s="2">
        <v>37561</v>
      </c>
      <c r="E404" s="15">
        <v>96023402</v>
      </c>
      <c r="F404" s="5">
        <v>-63181.5622</v>
      </c>
      <c r="G404"/>
      <c r="H404"/>
    </row>
    <row r="405" spans="1:8" x14ac:dyDescent="0.2">
      <c r="A405" s="6"/>
      <c r="B405" s="6"/>
      <c r="C405" s="6" t="s">
        <v>99</v>
      </c>
      <c r="D405" s="2">
        <v>37712</v>
      </c>
      <c r="E405" s="15">
        <v>96023402</v>
      </c>
      <c r="F405" s="5">
        <v>-119478.50750000001</v>
      </c>
      <c r="G405"/>
      <c r="H405"/>
    </row>
    <row r="406" spans="1:8" x14ac:dyDescent="0.2">
      <c r="A406" s="6"/>
      <c r="B406" s="6"/>
      <c r="C406" s="6" t="s">
        <v>99</v>
      </c>
      <c r="D406" s="2">
        <v>37742</v>
      </c>
      <c r="E406" s="15">
        <v>96023402</v>
      </c>
      <c r="F406" s="5">
        <v>-199639.4558</v>
      </c>
      <c r="G406"/>
      <c r="H406"/>
    </row>
    <row r="407" spans="1:8" x14ac:dyDescent="0.2">
      <c r="A407" s="6"/>
      <c r="B407" s="6"/>
      <c r="C407" s="6" t="s">
        <v>99</v>
      </c>
      <c r="D407" s="2">
        <v>37773</v>
      </c>
      <c r="E407" s="15">
        <v>96023402</v>
      </c>
      <c r="F407" s="5">
        <v>-192587.19940000001</v>
      </c>
      <c r="G407"/>
      <c r="H407"/>
    </row>
    <row r="408" spans="1:8" x14ac:dyDescent="0.2">
      <c r="A408" s="6"/>
      <c r="B408" s="6"/>
      <c r="C408" s="6" t="s">
        <v>99</v>
      </c>
      <c r="D408" s="2">
        <v>37803</v>
      </c>
      <c r="E408" s="15">
        <v>96023402</v>
      </c>
      <c r="F408" s="5">
        <v>-198351.0741</v>
      </c>
      <c r="G408"/>
      <c r="H408"/>
    </row>
    <row r="409" spans="1:8" x14ac:dyDescent="0.2">
      <c r="A409" s="6"/>
      <c r="B409" s="6"/>
      <c r="C409" s="6" t="s">
        <v>99</v>
      </c>
      <c r="D409" s="2">
        <v>37834</v>
      </c>
      <c r="E409" s="15">
        <v>96023402</v>
      </c>
      <c r="F409" s="5">
        <v>-197616.7378</v>
      </c>
      <c r="G409"/>
      <c r="H409"/>
    </row>
    <row r="410" spans="1:8" x14ac:dyDescent="0.2">
      <c r="A410" s="6"/>
      <c r="B410" s="6"/>
      <c r="C410" s="6" t="s">
        <v>99</v>
      </c>
      <c r="D410" s="2">
        <v>37865</v>
      </c>
      <c r="E410" s="15">
        <v>96023402</v>
      </c>
      <c r="F410" s="5">
        <v>-190503.5589</v>
      </c>
      <c r="G410"/>
      <c r="H410"/>
    </row>
    <row r="411" spans="1:8" x14ac:dyDescent="0.2">
      <c r="A411" s="6"/>
      <c r="B411" s="6"/>
      <c r="C411" s="6" t="s">
        <v>99</v>
      </c>
      <c r="D411" s="2">
        <v>37895</v>
      </c>
      <c r="E411" s="15">
        <v>96023402</v>
      </c>
      <c r="F411" s="5">
        <v>-196095.68849999999</v>
      </c>
      <c r="G411"/>
      <c r="H411"/>
    </row>
    <row r="412" spans="1:8" x14ac:dyDescent="0.2">
      <c r="A412" s="6"/>
      <c r="B412" s="6"/>
      <c r="C412" s="6" t="s">
        <v>99</v>
      </c>
      <c r="D412" s="2">
        <v>37926</v>
      </c>
      <c r="E412" s="15">
        <v>96023402</v>
      </c>
      <c r="F412" s="5">
        <v>-59465.368999999999</v>
      </c>
      <c r="G412"/>
      <c r="H412"/>
    </row>
    <row r="413" spans="1:8" x14ac:dyDescent="0.2">
      <c r="A413" s="6"/>
      <c r="B413" s="6"/>
      <c r="C413" s="6" t="s">
        <v>99</v>
      </c>
      <c r="D413" s="2">
        <v>38078</v>
      </c>
      <c r="E413" s="15">
        <v>96023402</v>
      </c>
      <c r="F413" s="5">
        <v>-148416.95790000001</v>
      </c>
      <c r="G413"/>
      <c r="H413"/>
    </row>
    <row r="414" spans="1:8" x14ac:dyDescent="0.2">
      <c r="A414" s="6"/>
      <c r="B414" s="6"/>
      <c r="C414" s="6" t="s">
        <v>99</v>
      </c>
      <c r="D414" s="2">
        <v>38108</v>
      </c>
      <c r="E414" s="15">
        <v>96023402</v>
      </c>
      <c r="F414" s="5">
        <v>-190263.38870000001</v>
      </c>
      <c r="G414"/>
      <c r="H414"/>
    </row>
    <row r="415" spans="1:8" x14ac:dyDescent="0.2">
      <c r="A415" s="6"/>
      <c r="B415" s="6"/>
      <c r="C415" s="6" t="s">
        <v>99</v>
      </c>
      <c r="D415" s="2">
        <v>38139</v>
      </c>
      <c r="E415" s="15">
        <v>96023402</v>
      </c>
      <c r="F415" s="5">
        <v>-183261.5998</v>
      </c>
      <c r="G415"/>
      <c r="H415"/>
    </row>
    <row r="416" spans="1:8" x14ac:dyDescent="0.2">
      <c r="A416" s="6"/>
      <c r="B416" s="6"/>
      <c r="C416" s="6" t="s">
        <v>99</v>
      </c>
      <c r="D416" s="2">
        <v>38169</v>
      </c>
      <c r="E416" s="15">
        <v>96023402</v>
      </c>
      <c r="F416" s="5">
        <v>-188504.8259</v>
      </c>
      <c r="G416"/>
      <c r="H416"/>
    </row>
    <row r="417" spans="1:8" x14ac:dyDescent="0.2">
      <c r="A417" s="6"/>
      <c r="B417" s="6"/>
      <c r="C417" s="6" t="s">
        <v>99</v>
      </c>
      <c r="D417" s="2">
        <v>38200</v>
      </c>
      <c r="E417" s="15">
        <v>96023402</v>
      </c>
      <c r="F417" s="5">
        <v>-187612.13370000001</v>
      </c>
      <c r="G417"/>
      <c r="H417"/>
    </row>
    <row r="418" spans="1:8" x14ac:dyDescent="0.2">
      <c r="A418" s="6"/>
      <c r="B418" s="6"/>
      <c r="C418" s="6" t="s">
        <v>99</v>
      </c>
      <c r="D418" s="2">
        <v>38231</v>
      </c>
      <c r="E418" s="15">
        <v>96023402</v>
      </c>
      <c r="F418" s="5">
        <v>-180680.49230000001</v>
      </c>
      <c r="G418"/>
      <c r="H418"/>
    </row>
    <row r="419" spans="1:8" x14ac:dyDescent="0.2">
      <c r="A419" s="6"/>
      <c r="B419" s="6"/>
      <c r="C419" s="6" t="s">
        <v>99</v>
      </c>
      <c r="D419" s="2">
        <v>38261</v>
      </c>
      <c r="E419" s="15">
        <v>96023402</v>
      </c>
      <c r="F419" s="5">
        <v>-185824.95329999999</v>
      </c>
      <c r="G419"/>
      <c r="H419"/>
    </row>
    <row r="420" spans="1:8" x14ac:dyDescent="0.2">
      <c r="A420" s="6"/>
      <c r="B420" s="6"/>
      <c r="C420" s="6" t="s">
        <v>100</v>
      </c>
      <c r="D420" s="2">
        <v>37288</v>
      </c>
      <c r="E420" s="15">
        <v>96023402</v>
      </c>
      <c r="F420" s="5">
        <v>-30666.696599999999</v>
      </c>
      <c r="G420"/>
      <c r="H420"/>
    </row>
    <row r="421" spans="1:8" x14ac:dyDescent="0.2">
      <c r="A421" s="6"/>
      <c r="B421" s="6"/>
      <c r="C421" s="6" t="s">
        <v>100</v>
      </c>
      <c r="D421" s="2">
        <v>37316</v>
      </c>
      <c r="E421" s="15">
        <v>96023402</v>
      </c>
      <c r="F421" s="5">
        <v>-24796.845399999998</v>
      </c>
      <c r="G421"/>
      <c r="H421"/>
    </row>
    <row r="422" spans="1:8" x14ac:dyDescent="0.2">
      <c r="A422" s="6"/>
      <c r="B422" s="6"/>
      <c r="C422" s="6" t="s">
        <v>100</v>
      </c>
      <c r="D422" s="2">
        <v>37591</v>
      </c>
      <c r="E422" s="15">
        <v>96023402</v>
      </c>
      <c r="F422" s="5">
        <v>-61421.826300000001</v>
      </c>
      <c r="G422"/>
      <c r="H422"/>
    </row>
    <row r="423" spans="1:8" x14ac:dyDescent="0.2">
      <c r="A423" s="6"/>
      <c r="B423" s="6"/>
      <c r="C423" s="6" t="s">
        <v>100</v>
      </c>
      <c r="D423" s="2">
        <v>37622</v>
      </c>
      <c r="E423" s="15">
        <v>96023402</v>
      </c>
      <c r="F423" s="5">
        <v>-81166.756500000003</v>
      </c>
      <c r="G423"/>
      <c r="H423"/>
    </row>
    <row r="424" spans="1:8" x14ac:dyDescent="0.2">
      <c r="A424" s="6"/>
      <c r="B424" s="6"/>
      <c r="C424" s="6" t="s">
        <v>100</v>
      </c>
      <c r="D424" s="2">
        <v>37653</v>
      </c>
      <c r="E424" s="15">
        <v>96023402</v>
      </c>
      <c r="F424" s="5">
        <v>-74925.778900000005</v>
      </c>
      <c r="G424"/>
      <c r="H424"/>
    </row>
    <row r="425" spans="1:8" x14ac:dyDescent="0.2">
      <c r="A425" s="6"/>
      <c r="B425" s="6"/>
      <c r="C425" s="6" t="s">
        <v>100</v>
      </c>
      <c r="D425" s="2">
        <v>37681</v>
      </c>
      <c r="E425" s="15">
        <v>96023402</v>
      </c>
      <c r="F425" s="5">
        <v>-57446.1852</v>
      </c>
      <c r="G425"/>
      <c r="H425"/>
    </row>
    <row r="426" spans="1:8" x14ac:dyDescent="0.2">
      <c r="A426" s="6"/>
      <c r="B426" s="6"/>
      <c r="C426" s="6" t="s">
        <v>100</v>
      </c>
      <c r="D426" s="2">
        <v>37956</v>
      </c>
      <c r="E426" s="15">
        <v>96023402</v>
      </c>
      <c r="F426" s="5">
        <v>-43676.485200000003</v>
      </c>
      <c r="G426"/>
      <c r="H426"/>
    </row>
    <row r="427" spans="1:8" x14ac:dyDescent="0.2">
      <c r="A427" s="6"/>
      <c r="B427" s="6"/>
      <c r="C427" s="6" t="s">
        <v>100</v>
      </c>
      <c r="D427" s="2">
        <v>37987</v>
      </c>
      <c r="E427" s="15">
        <v>96023402</v>
      </c>
      <c r="F427" s="5">
        <v>-60752.023999999998</v>
      </c>
      <c r="G427"/>
      <c r="H427"/>
    </row>
    <row r="428" spans="1:8" x14ac:dyDescent="0.2">
      <c r="A428" s="6"/>
      <c r="B428" s="6"/>
      <c r="C428" s="6" t="s">
        <v>100</v>
      </c>
      <c r="D428" s="2">
        <v>38018</v>
      </c>
      <c r="E428" s="15">
        <v>96023402</v>
      </c>
      <c r="F428" s="5">
        <v>-57786.128100000002</v>
      </c>
      <c r="G428"/>
      <c r="H428"/>
    </row>
    <row r="429" spans="1:8" x14ac:dyDescent="0.2">
      <c r="A429" s="6"/>
      <c r="B429" s="6"/>
      <c r="C429" s="6" t="s">
        <v>100</v>
      </c>
      <c r="D429" s="2">
        <v>38047</v>
      </c>
      <c r="E429" s="15">
        <v>96023402</v>
      </c>
      <c r="F429" s="5">
        <v>-37248.626499999998</v>
      </c>
      <c r="G429"/>
      <c r="H429"/>
    </row>
    <row r="430" spans="1:8" x14ac:dyDescent="0.2">
      <c r="A430" s="6"/>
      <c r="B430" s="6"/>
      <c r="C430" s="6" t="s">
        <v>101</v>
      </c>
      <c r="D430" s="2">
        <v>37288</v>
      </c>
      <c r="E430" s="15">
        <v>96023402</v>
      </c>
      <c r="F430" s="5">
        <v>-269455.27659999998</v>
      </c>
      <c r="G430"/>
      <c r="H430"/>
    </row>
    <row r="431" spans="1:8" x14ac:dyDescent="0.2">
      <c r="A431" s="6"/>
      <c r="B431" s="6"/>
      <c r="C431" s="6" t="s">
        <v>101</v>
      </c>
      <c r="D431" s="2">
        <v>37316</v>
      </c>
      <c r="E431" s="15">
        <v>96023402</v>
      </c>
      <c r="F431" s="5">
        <v>-297922.24959999998</v>
      </c>
      <c r="G431"/>
      <c r="H431"/>
    </row>
    <row r="432" spans="1:8" x14ac:dyDescent="0.2">
      <c r="A432" s="6"/>
      <c r="B432" s="6"/>
      <c r="C432" s="6" t="s">
        <v>101</v>
      </c>
      <c r="D432" s="2">
        <v>37347</v>
      </c>
      <c r="E432" s="15">
        <v>96023402</v>
      </c>
      <c r="F432" s="5">
        <v>-332753.5123</v>
      </c>
      <c r="G432"/>
      <c r="H432"/>
    </row>
    <row r="433" spans="1:8" x14ac:dyDescent="0.2">
      <c r="A433" s="6"/>
      <c r="B433" s="6"/>
      <c r="C433" s="6" t="s">
        <v>101</v>
      </c>
      <c r="D433" s="2">
        <v>37377</v>
      </c>
      <c r="E433" s="15">
        <v>96023402</v>
      </c>
      <c r="F433" s="5">
        <v>-188386.4528</v>
      </c>
      <c r="G433"/>
      <c r="H433"/>
    </row>
    <row r="434" spans="1:8" x14ac:dyDescent="0.2">
      <c r="A434" s="6"/>
      <c r="B434" s="6"/>
      <c r="C434" s="6" t="s">
        <v>101</v>
      </c>
      <c r="D434" s="2">
        <v>37408</v>
      </c>
      <c r="E434" s="15">
        <v>96023402</v>
      </c>
      <c r="F434" s="5">
        <v>-119522.0281</v>
      </c>
      <c r="G434"/>
      <c r="H434"/>
    </row>
    <row r="435" spans="1:8" x14ac:dyDescent="0.2">
      <c r="A435" s="6"/>
      <c r="B435" s="6"/>
      <c r="C435" s="6" t="s">
        <v>101</v>
      </c>
      <c r="D435" s="2">
        <v>37438</v>
      </c>
      <c r="E435" s="15">
        <v>96023402</v>
      </c>
      <c r="F435" s="5">
        <v>-118720.46060000001</v>
      </c>
      <c r="G435"/>
      <c r="H435"/>
    </row>
    <row r="436" spans="1:8" x14ac:dyDescent="0.2">
      <c r="A436" s="6"/>
      <c r="B436" s="6"/>
      <c r="C436" s="6" t="s">
        <v>101</v>
      </c>
      <c r="D436" s="2">
        <v>37469</v>
      </c>
      <c r="E436" s="15">
        <v>96023402</v>
      </c>
      <c r="F436" s="5">
        <v>-136495.8051</v>
      </c>
      <c r="G436"/>
      <c r="H436"/>
    </row>
    <row r="437" spans="1:8" x14ac:dyDescent="0.2">
      <c r="A437" s="6"/>
      <c r="B437" s="6"/>
      <c r="C437" s="6" t="s">
        <v>101</v>
      </c>
      <c r="D437" s="2">
        <v>37500</v>
      </c>
      <c r="E437" s="15">
        <v>96023402</v>
      </c>
      <c r="F437" s="5">
        <v>-108780.4293</v>
      </c>
      <c r="G437"/>
      <c r="H437"/>
    </row>
    <row r="438" spans="1:8" x14ac:dyDescent="0.2">
      <c r="A438" s="6"/>
      <c r="B438" s="6"/>
      <c r="C438" s="6" t="s">
        <v>101</v>
      </c>
      <c r="D438" s="2">
        <v>37530</v>
      </c>
      <c r="E438" s="15">
        <v>96023402</v>
      </c>
      <c r="F438" s="5">
        <v>-152233.44200000001</v>
      </c>
      <c r="G438"/>
      <c r="H438"/>
    </row>
    <row r="439" spans="1:8" x14ac:dyDescent="0.2">
      <c r="A439" s="6"/>
      <c r="B439" s="6"/>
      <c r="C439" s="6" t="s">
        <v>101</v>
      </c>
      <c r="D439" s="2">
        <v>37561</v>
      </c>
      <c r="E439" s="15">
        <v>96023402</v>
      </c>
      <c r="F439" s="5">
        <v>-378979.86589999998</v>
      </c>
      <c r="G439"/>
      <c r="H439"/>
    </row>
    <row r="440" spans="1:8" x14ac:dyDescent="0.2">
      <c r="A440" s="6"/>
      <c r="B440" s="6"/>
      <c r="C440" s="6" t="s">
        <v>101</v>
      </c>
      <c r="D440" s="2">
        <v>37591</v>
      </c>
      <c r="E440" s="15">
        <v>96023402</v>
      </c>
      <c r="F440" s="5">
        <v>-455878.19339999999</v>
      </c>
      <c r="G440"/>
      <c r="H440"/>
    </row>
    <row r="441" spans="1:8" x14ac:dyDescent="0.2">
      <c r="A441" s="6"/>
      <c r="B441" s="6"/>
      <c r="C441" s="6" t="s">
        <v>101</v>
      </c>
      <c r="D441" s="2">
        <v>37622</v>
      </c>
      <c r="E441" s="15">
        <v>96023402</v>
      </c>
      <c r="F441" s="5">
        <v>-454746.3346</v>
      </c>
      <c r="G441"/>
      <c r="H441"/>
    </row>
    <row r="442" spans="1:8" x14ac:dyDescent="0.2">
      <c r="A442" s="6"/>
      <c r="B442" s="6"/>
      <c r="C442" s="6" t="s">
        <v>101</v>
      </c>
      <c r="D442" s="2">
        <v>37653</v>
      </c>
      <c r="E442" s="15">
        <v>96023402</v>
      </c>
      <c r="F442" s="5">
        <v>-409634.45600000001</v>
      </c>
      <c r="G442"/>
      <c r="H442"/>
    </row>
    <row r="443" spans="1:8" x14ac:dyDescent="0.2">
      <c r="A443" s="6"/>
      <c r="B443" s="6"/>
      <c r="C443" s="6" t="s">
        <v>101</v>
      </c>
      <c r="D443" s="2">
        <v>37681</v>
      </c>
      <c r="E443" s="15">
        <v>96023402</v>
      </c>
      <c r="F443" s="5">
        <v>-452370.21169999999</v>
      </c>
      <c r="G443"/>
      <c r="H443"/>
    </row>
    <row r="444" spans="1:8" x14ac:dyDescent="0.2">
      <c r="A444" s="6"/>
      <c r="B444" s="6"/>
      <c r="C444" s="6" t="s">
        <v>101</v>
      </c>
      <c r="D444" s="2">
        <v>37712</v>
      </c>
      <c r="E444" s="15">
        <v>96023402</v>
      </c>
      <c r="F444" s="5">
        <v>-317013.64130000002</v>
      </c>
      <c r="G444"/>
      <c r="H444"/>
    </row>
    <row r="445" spans="1:8" x14ac:dyDescent="0.2">
      <c r="A445" s="6"/>
      <c r="B445" s="6"/>
      <c r="C445" s="6" t="s">
        <v>101</v>
      </c>
      <c r="D445" s="2">
        <v>37742</v>
      </c>
      <c r="E445" s="15">
        <v>96023402</v>
      </c>
      <c r="F445" s="5">
        <v>-178448.25289999999</v>
      </c>
      <c r="G445"/>
      <c r="H445"/>
    </row>
    <row r="446" spans="1:8" x14ac:dyDescent="0.2">
      <c r="A446" s="6"/>
      <c r="B446" s="6"/>
      <c r="C446" s="6" t="s">
        <v>101</v>
      </c>
      <c r="D446" s="2">
        <v>37773</v>
      </c>
      <c r="E446" s="15">
        <v>96023402</v>
      </c>
      <c r="F446" s="5">
        <v>-116215.2251</v>
      </c>
      <c r="G446"/>
      <c r="H446"/>
    </row>
    <row r="447" spans="1:8" x14ac:dyDescent="0.2">
      <c r="A447" s="6"/>
      <c r="B447" s="6"/>
      <c r="C447" s="6" t="s">
        <v>101</v>
      </c>
      <c r="D447" s="2">
        <v>37803</v>
      </c>
      <c r="E447" s="15">
        <v>96023402</v>
      </c>
      <c r="F447" s="5">
        <v>-117396.6931</v>
      </c>
      <c r="G447"/>
      <c r="H447"/>
    </row>
    <row r="448" spans="1:8" x14ac:dyDescent="0.2">
      <c r="A448" s="6"/>
      <c r="B448" s="6"/>
      <c r="C448" s="6" t="s">
        <v>101</v>
      </c>
      <c r="D448" s="2">
        <v>37834</v>
      </c>
      <c r="E448" s="15">
        <v>96023402</v>
      </c>
      <c r="F448" s="5">
        <v>-123703.9175</v>
      </c>
      <c r="G448"/>
      <c r="H448"/>
    </row>
    <row r="449" spans="1:8" x14ac:dyDescent="0.2">
      <c r="A449" s="6"/>
      <c r="B449" s="6"/>
      <c r="C449" s="6" t="s">
        <v>101</v>
      </c>
      <c r="D449" s="2">
        <v>37865</v>
      </c>
      <c r="E449" s="15">
        <v>96023402</v>
      </c>
      <c r="F449" s="5">
        <v>-93924.270399999994</v>
      </c>
      <c r="G449"/>
      <c r="H449"/>
    </row>
    <row r="450" spans="1:8" x14ac:dyDescent="0.2">
      <c r="A450" s="6"/>
      <c r="B450" s="6"/>
      <c r="C450" s="6" t="s">
        <v>101</v>
      </c>
      <c r="D450" s="2">
        <v>37895</v>
      </c>
      <c r="E450" s="15">
        <v>96023402</v>
      </c>
      <c r="F450" s="5">
        <v>-120842.41989999999</v>
      </c>
      <c r="G450"/>
      <c r="H450"/>
    </row>
    <row r="451" spans="1:8" x14ac:dyDescent="0.2">
      <c r="A451" s="6"/>
      <c r="B451" s="6"/>
      <c r="C451" s="6" t="s">
        <v>101</v>
      </c>
      <c r="D451" s="2">
        <v>37926</v>
      </c>
      <c r="E451" s="15">
        <v>96023402</v>
      </c>
      <c r="F451" s="5">
        <v>-335862.02990000002</v>
      </c>
      <c r="G451"/>
      <c r="H451"/>
    </row>
    <row r="452" spans="1:8" x14ac:dyDescent="0.2">
      <c r="A452" s="6"/>
      <c r="B452" s="6"/>
      <c r="C452" s="6" t="s">
        <v>101</v>
      </c>
      <c r="D452" s="2">
        <v>37956</v>
      </c>
      <c r="E452" s="15">
        <v>96023402</v>
      </c>
      <c r="F452" s="5">
        <v>-406832.94410000002</v>
      </c>
      <c r="G452"/>
      <c r="H452"/>
    </row>
    <row r="453" spans="1:8" x14ac:dyDescent="0.2">
      <c r="A453" s="6"/>
      <c r="B453" s="6"/>
      <c r="C453" s="6" t="s">
        <v>101</v>
      </c>
      <c r="D453" s="2">
        <v>37987</v>
      </c>
      <c r="E453" s="15">
        <v>96023402</v>
      </c>
      <c r="F453" s="5">
        <v>-405075.61839999998</v>
      </c>
      <c r="G453"/>
      <c r="H453"/>
    </row>
    <row r="454" spans="1:8" x14ac:dyDescent="0.2">
      <c r="A454" s="6"/>
      <c r="B454" s="6"/>
      <c r="C454" s="6" t="s">
        <v>101</v>
      </c>
      <c r="D454" s="2">
        <v>38018</v>
      </c>
      <c r="E454" s="15">
        <v>96023402</v>
      </c>
      <c r="F454" s="5">
        <v>-377274.06949999998</v>
      </c>
      <c r="G454"/>
      <c r="H454"/>
    </row>
    <row r="455" spans="1:8" x14ac:dyDescent="0.2">
      <c r="A455" s="6"/>
      <c r="B455" s="6"/>
      <c r="C455" s="6" t="s">
        <v>101</v>
      </c>
      <c r="D455" s="2">
        <v>38047</v>
      </c>
      <c r="E455" s="15">
        <v>96023402</v>
      </c>
      <c r="F455" s="5">
        <v>-401581.43150000001</v>
      </c>
      <c r="G455"/>
      <c r="H455"/>
    </row>
    <row r="456" spans="1:8" x14ac:dyDescent="0.2">
      <c r="A456" s="6"/>
      <c r="B456" s="6"/>
      <c r="C456" s="6" t="s">
        <v>101</v>
      </c>
      <c r="D456" s="2">
        <v>38078</v>
      </c>
      <c r="E456" s="15">
        <v>96023402</v>
      </c>
      <c r="F456" s="5">
        <v>-268194.77899999998</v>
      </c>
      <c r="G456"/>
      <c r="H456"/>
    </row>
    <row r="457" spans="1:8" x14ac:dyDescent="0.2">
      <c r="A457" s="6"/>
      <c r="B457" s="6"/>
      <c r="C457" s="6" t="s">
        <v>101</v>
      </c>
      <c r="D457" s="2">
        <v>38108</v>
      </c>
      <c r="E457" s="15">
        <v>96023402</v>
      </c>
      <c r="F457" s="5">
        <v>-145917.99969999999</v>
      </c>
      <c r="G457"/>
      <c r="H457"/>
    </row>
    <row r="458" spans="1:8" x14ac:dyDescent="0.2">
      <c r="A458" s="6"/>
      <c r="B458" s="6"/>
      <c r="C458" s="6" t="s">
        <v>101</v>
      </c>
      <c r="D458" s="2">
        <v>38139</v>
      </c>
      <c r="E458" s="15">
        <v>96023402</v>
      </c>
      <c r="F458" s="5">
        <v>-101332.0903</v>
      </c>
      <c r="G458"/>
      <c r="H458"/>
    </row>
    <row r="459" spans="1:8" x14ac:dyDescent="0.2">
      <c r="A459" s="6"/>
      <c r="B459" s="6"/>
      <c r="C459" s="6" t="s">
        <v>101</v>
      </c>
      <c r="D459" s="2">
        <v>38169</v>
      </c>
      <c r="E459" s="15">
        <v>96023402</v>
      </c>
      <c r="F459" s="5">
        <v>-105278.9531</v>
      </c>
      <c r="G459"/>
      <c r="H459"/>
    </row>
    <row r="460" spans="1:8" x14ac:dyDescent="0.2">
      <c r="A460" s="6"/>
      <c r="B460" s="6"/>
      <c r="C460" s="6" t="s">
        <v>101</v>
      </c>
      <c r="D460" s="2">
        <v>38200</v>
      </c>
      <c r="E460" s="15">
        <v>96023402</v>
      </c>
      <c r="F460" s="5">
        <v>-109470.69259999999</v>
      </c>
      <c r="G460"/>
      <c r="H460"/>
    </row>
    <row r="461" spans="1:8" x14ac:dyDescent="0.2">
      <c r="A461" s="6"/>
      <c r="B461" s="6"/>
      <c r="C461" s="6" t="s">
        <v>101</v>
      </c>
      <c r="D461" s="2">
        <v>38231</v>
      </c>
      <c r="E461" s="15">
        <v>96023402</v>
      </c>
      <c r="F461" s="5">
        <v>-78519.938099999999</v>
      </c>
      <c r="G461"/>
      <c r="H461"/>
    </row>
    <row r="462" spans="1:8" x14ac:dyDescent="0.2">
      <c r="A462" s="6"/>
      <c r="B462" s="6"/>
      <c r="C462" s="6" t="s">
        <v>101</v>
      </c>
      <c r="D462" s="2">
        <v>38261</v>
      </c>
      <c r="E462" s="15">
        <v>96023402</v>
      </c>
      <c r="F462" s="5">
        <v>-114513.16039999999</v>
      </c>
      <c r="G462"/>
      <c r="H462"/>
    </row>
    <row r="463" spans="1:8" x14ac:dyDescent="0.2">
      <c r="A463" s="6"/>
      <c r="B463" s="6"/>
      <c r="C463" s="6" t="s">
        <v>102</v>
      </c>
      <c r="D463" s="2">
        <v>37347</v>
      </c>
      <c r="E463" s="15">
        <v>96023402</v>
      </c>
      <c r="F463" s="5">
        <v>7809.9196000000002</v>
      </c>
      <c r="G463"/>
      <c r="H463"/>
    </row>
    <row r="464" spans="1:8" x14ac:dyDescent="0.2">
      <c r="A464" s="6"/>
      <c r="B464" s="6"/>
      <c r="C464" s="6" t="s">
        <v>102</v>
      </c>
      <c r="D464" s="2">
        <v>37561</v>
      </c>
      <c r="E464" s="15">
        <v>96023402</v>
      </c>
      <c r="F464" s="5">
        <v>-47537.519</v>
      </c>
      <c r="G464"/>
      <c r="H464"/>
    </row>
    <row r="465" spans="1:8" x14ac:dyDescent="0.2">
      <c r="A465" s="6"/>
      <c r="B465" s="6"/>
      <c r="C465" s="6" t="s">
        <v>102</v>
      </c>
      <c r="D465" s="2">
        <v>37712</v>
      </c>
      <c r="E465" s="15">
        <v>96023402</v>
      </c>
      <c r="F465" s="5">
        <v>-5306.5264999999999</v>
      </c>
      <c r="G465"/>
      <c r="H465"/>
    </row>
    <row r="466" spans="1:8" x14ac:dyDescent="0.2">
      <c r="A466" s="6"/>
      <c r="B466" s="6"/>
      <c r="C466" s="6" t="s">
        <v>102</v>
      </c>
      <c r="D466" s="2">
        <v>37926</v>
      </c>
      <c r="E466" s="15">
        <v>96023402</v>
      </c>
      <c r="F466" s="5">
        <v>-35701.673499999997</v>
      </c>
      <c r="G466"/>
      <c r="H466"/>
    </row>
    <row r="467" spans="1:8" x14ac:dyDescent="0.2">
      <c r="A467" s="6"/>
      <c r="B467" s="6"/>
      <c r="C467" s="6" t="s">
        <v>102</v>
      </c>
      <c r="D467" s="2">
        <v>38078</v>
      </c>
      <c r="E467" s="15">
        <v>96023402</v>
      </c>
      <c r="F467" s="5">
        <v>-2609.1075000000001</v>
      </c>
      <c r="G467"/>
      <c r="H467"/>
    </row>
    <row r="468" spans="1:8" x14ac:dyDescent="0.2">
      <c r="A468" s="6"/>
      <c r="B468" s="6"/>
      <c r="C468" s="6" t="s">
        <v>103</v>
      </c>
      <c r="D468" s="2">
        <v>37288</v>
      </c>
      <c r="E468" s="15">
        <v>96023397</v>
      </c>
      <c r="F468" s="5">
        <v>-39173.145100000002</v>
      </c>
      <c r="G468"/>
      <c r="H468"/>
    </row>
    <row r="469" spans="1:8" x14ac:dyDescent="0.2">
      <c r="A469" s="6"/>
      <c r="B469" s="6"/>
      <c r="C469" s="6" t="s">
        <v>103</v>
      </c>
      <c r="D469" s="2">
        <v>37316</v>
      </c>
      <c r="E469" s="15">
        <v>96023397</v>
      </c>
      <c r="F469" s="5">
        <v>-43311.645799999998</v>
      </c>
      <c r="G469"/>
      <c r="H469"/>
    </row>
    <row r="470" spans="1:8" x14ac:dyDescent="0.2">
      <c r="A470" s="6"/>
      <c r="B470" s="6"/>
      <c r="C470" s="6" t="s">
        <v>103</v>
      </c>
      <c r="D470" s="2">
        <v>37347</v>
      </c>
      <c r="E470" s="15">
        <v>96023397</v>
      </c>
      <c r="F470" s="5">
        <v>-64303.594299999997</v>
      </c>
      <c r="G470"/>
      <c r="H470"/>
    </row>
    <row r="471" spans="1:8" x14ac:dyDescent="0.2">
      <c r="A471" s="6"/>
      <c r="B471" s="6"/>
      <c r="C471" s="6" t="s">
        <v>103</v>
      </c>
      <c r="D471" s="2">
        <v>37377</v>
      </c>
      <c r="E471" s="15">
        <v>96023397</v>
      </c>
      <c r="F471" s="5">
        <v>-34857.256099999999</v>
      </c>
      <c r="G471"/>
      <c r="H471"/>
    </row>
    <row r="472" spans="1:8" x14ac:dyDescent="0.2">
      <c r="A472" s="6"/>
      <c r="B472" s="6"/>
      <c r="C472" s="6" t="s">
        <v>103</v>
      </c>
      <c r="D472" s="2">
        <v>37408</v>
      </c>
      <c r="E472" s="15">
        <v>96023397</v>
      </c>
      <c r="F472" s="5">
        <v>-21805.154399999999</v>
      </c>
      <c r="G472"/>
      <c r="H472"/>
    </row>
    <row r="473" spans="1:8" x14ac:dyDescent="0.2">
      <c r="A473" s="6"/>
      <c r="B473" s="6"/>
      <c r="C473" s="6" t="s">
        <v>103</v>
      </c>
      <c r="D473" s="2">
        <v>37438</v>
      </c>
      <c r="E473" s="15">
        <v>96023397</v>
      </c>
      <c r="F473" s="5">
        <v>-22969.9673</v>
      </c>
      <c r="G473"/>
      <c r="H473"/>
    </row>
    <row r="474" spans="1:8" x14ac:dyDescent="0.2">
      <c r="A474" s="6"/>
      <c r="B474" s="6"/>
      <c r="C474" s="6" t="s">
        <v>103</v>
      </c>
      <c r="D474" s="2">
        <v>37469</v>
      </c>
      <c r="E474" s="15">
        <v>96023397</v>
      </c>
      <c r="F474" s="5">
        <v>-20988.921200000001</v>
      </c>
      <c r="G474"/>
      <c r="H474"/>
    </row>
    <row r="475" spans="1:8" x14ac:dyDescent="0.2">
      <c r="A475" s="6"/>
      <c r="B475" s="6"/>
      <c r="C475" s="6" t="s">
        <v>103</v>
      </c>
      <c r="D475" s="2">
        <v>37500</v>
      </c>
      <c r="E475" s="15">
        <v>96023397</v>
      </c>
      <c r="F475" s="5">
        <v>-18527.349099999999</v>
      </c>
      <c r="G475"/>
      <c r="H475"/>
    </row>
    <row r="476" spans="1:8" x14ac:dyDescent="0.2">
      <c r="A476" s="6"/>
      <c r="B476" s="6"/>
      <c r="C476" s="6" t="s">
        <v>103</v>
      </c>
      <c r="D476" s="2">
        <v>37530</v>
      </c>
      <c r="E476" s="15">
        <v>96023397</v>
      </c>
      <c r="F476" s="5">
        <v>-33201.174800000001</v>
      </c>
      <c r="G476"/>
      <c r="H476"/>
    </row>
    <row r="477" spans="1:8" x14ac:dyDescent="0.2">
      <c r="A477" s="6"/>
      <c r="B477" s="6"/>
      <c r="C477" s="6" t="s">
        <v>103</v>
      </c>
      <c r="D477" s="2">
        <v>37561</v>
      </c>
      <c r="E477" s="15">
        <v>96023397</v>
      </c>
      <c r="F477" s="5">
        <v>-69265.856899999999</v>
      </c>
      <c r="G477"/>
      <c r="H477"/>
    </row>
    <row r="478" spans="1:8" x14ac:dyDescent="0.2">
      <c r="A478" s="6"/>
      <c r="B478" s="6"/>
      <c r="C478" s="6" t="s">
        <v>103</v>
      </c>
      <c r="D478" s="2">
        <v>37591</v>
      </c>
      <c r="E478" s="15">
        <v>96023397</v>
      </c>
      <c r="F478" s="5">
        <v>-73037.894799999995</v>
      </c>
      <c r="G478"/>
      <c r="H478"/>
    </row>
    <row r="479" spans="1:8" x14ac:dyDescent="0.2">
      <c r="A479" s="6"/>
      <c r="B479" s="6"/>
      <c r="C479" s="6" t="s">
        <v>103</v>
      </c>
      <c r="D479" s="2">
        <v>37622</v>
      </c>
      <c r="E479" s="15">
        <v>96023397</v>
      </c>
      <c r="F479" s="5">
        <v>-72856.555600000007</v>
      </c>
      <c r="G479"/>
      <c r="H479"/>
    </row>
    <row r="480" spans="1:8" x14ac:dyDescent="0.2">
      <c r="A480" s="6"/>
      <c r="B480" s="6"/>
      <c r="C480" s="6" t="s">
        <v>103</v>
      </c>
      <c r="D480" s="2">
        <v>37653</v>
      </c>
      <c r="E480" s="15">
        <v>96023397</v>
      </c>
      <c r="F480" s="5">
        <v>-65629.018299999996</v>
      </c>
      <c r="G480"/>
      <c r="H480"/>
    </row>
    <row r="481" spans="1:8" x14ac:dyDescent="0.2">
      <c r="A481" s="6"/>
      <c r="B481" s="6"/>
      <c r="C481" s="6" t="s">
        <v>103</v>
      </c>
      <c r="D481" s="2">
        <v>37681</v>
      </c>
      <c r="E481" s="15">
        <v>96023397</v>
      </c>
      <c r="F481" s="5">
        <v>-72475.868400000007</v>
      </c>
      <c r="G481"/>
      <c r="H481"/>
    </row>
    <row r="482" spans="1:8" x14ac:dyDescent="0.2">
      <c r="A482" s="7"/>
      <c r="B482" s="7"/>
      <c r="C482" s="7" t="s">
        <v>103</v>
      </c>
      <c r="D482" s="2">
        <v>37712</v>
      </c>
      <c r="E482" s="16">
        <v>96023397</v>
      </c>
      <c r="F482" s="5">
        <v>-64127.631600000001</v>
      </c>
      <c r="G482"/>
      <c r="H482"/>
    </row>
    <row r="483" spans="1:8" x14ac:dyDescent="0.2">
      <c r="A483" s="7"/>
      <c r="B483" s="7"/>
      <c r="C483" s="7" t="s">
        <v>103</v>
      </c>
      <c r="D483" s="2">
        <v>37742</v>
      </c>
      <c r="E483" s="16">
        <v>96023397</v>
      </c>
      <c r="F483" s="5">
        <v>-34459.871500000001</v>
      </c>
      <c r="G483"/>
      <c r="H483"/>
    </row>
    <row r="484" spans="1:8" x14ac:dyDescent="0.2">
      <c r="A484" s="7"/>
      <c r="B484" s="7"/>
      <c r="C484" s="7" t="s">
        <v>103</v>
      </c>
      <c r="D484" s="2">
        <v>37773</v>
      </c>
      <c r="E484" s="16">
        <v>96023397</v>
      </c>
      <c r="F484" s="5">
        <v>-22104.376799999998</v>
      </c>
      <c r="G484"/>
      <c r="H484"/>
    </row>
    <row r="485" spans="1:8" x14ac:dyDescent="0.2">
      <c r="A485" s="7"/>
      <c r="B485" s="7"/>
      <c r="C485" s="7" t="s">
        <v>103</v>
      </c>
      <c r="D485" s="2">
        <v>37803</v>
      </c>
      <c r="E485" s="16">
        <v>96023397</v>
      </c>
      <c r="F485" s="5">
        <v>-23361.879000000001</v>
      </c>
      <c r="G485"/>
      <c r="H485"/>
    </row>
    <row r="486" spans="1:8" x14ac:dyDescent="0.2">
      <c r="A486" s="7"/>
      <c r="B486" s="7"/>
      <c r="C486" s="7" t="s">
        <v>103</v>
      </c>
      <c r="D486" s="2">
        <v>37834</v>
      </c>
      <c r="E486" s="16">
        <v>96023397</v>
      </c>
      <c r="F486" s="5">
        <v>-21725.954399999999</v>
      </c>
      <c r="G486"/>
      <c r="H486"/>
    </row>
    <row r="487" spans="1:8" x14ac:dyDescent="0.2">
      <c r="A487" s="7"/>
      <c r="B487" s="7"/>
      <c r="C487" s="7" t="s">
        <v>103</v>
      </c>
      <c r="D487" s="2">
        <v>37865</v>
      </c>
      <c r="E487" s="16">
        <v>96023397</v>
      </c>
      <c r="F487" s="5">
        <v>-18994.7804</v>
      </c>
      <c r="G487"/>
      <c r="H487"/>
    </row>
    <row r="488" spans="1:8" x14ac:dyDescent="0.2">
      <c r="A488" s="7"/>
      <c r="B488" s="7"/>
      <c r="C488" s="7" t="s">
        <v>103</v>
      </c>
      <c r="D488" s="2">
        <v>37895</v>
      </c>
      <c r="E488" s="16">
        <v>96023397</v>
      </c>
      <c r="F488" s="5">
        <v>-32984.769200000002</v>
      </c>
      <c r="G488"/>
      <c r="H488"/>
    </row>
    <row r="489" spans="1:8" x14ac:dyDescent="0.2">
      <c r="A489" s="7"/>
      <c r="B489" s="7"/>
      <c r="C489" s="7" t="s">
        <v>103</v>
      </c>
      <c r="D489" s="2">
        <v>37926</v>
      </c>
      <c r="E489" s="16">
        <v>96023397</v>
      </c>
      <c r="F489" s="5">
        <v>-61135.208100000003</v>
      </c>
      <c r="G489"/>
      <c r="H489"/>
    </row>
    <row r="490" spans="1:8" x14ac:dyDescent="0.2">
      <c r="A490" s="7"/>
      <c r="B490" s="7"/>
      <c r="C490" s="7" t="s">
        <v>103</v>
      </c>
      <c r="D490" s="2">
        <v>37956</v>
      </c>
      <c r="E490" s="16">
        <v>96023397</v>
      </c>
      <c r="F490" s="5">
        <v>-64344.534699999997</v>
      </c>
      <c r="G490"/>
      <c r="H490"/>
    </row>
    <row r="491" spans="1:8" x14ac:dyDescent="0.2">
      <c r="A491" s="7"/>
      <c r="B491" s="7"/>
      <c r="C491" s="7" t="s">
        <v>103</v>
      </c>
      <c r="D491" s="2">
        <v>37987</v>
      </c>
      <c r="E491" s="16">
        <v>96023397</v>
      </c>
      <c r="F491" s="5">
        <v>-64066.596700000002</v>
      </c>
      <c r="G491"/>
      <c r="H491"/>
    </row>
    <row r="492" spans="1:8" x14ac:dyDescent="0.2">
      <c r="A492" s="7"/>
      <c r="B492" s="7"/>
      <c r="C492" s="7" t="s">
        <v>103</v>
      </c>
      <c r="D492" s="2">
        <v>38018</v>
      </c>
      <c r="E492" s="16">
        <v>96023397</v>
      </c>
      <c r="F492" s="5">
        <v>-59669.514999999999</v>
      </c>
      <c r="G492"/>
      <c r="H492"/>
    </row>
    <row r="493" spans="1:8" x14ac:dyDescent="0.2">
      <c r="A493" s="7"/>
      <c r="B493" s="7"/>
      <c r="C493" s="7" t="s">
        <v>103</v>
      </c>
      <c r="D493" s="2">
        <v>38047</v>
      </c>
      <c r="E493" s="16">
        <v>96023397</v>
      </c>
      <c r="F493" s="5">
        <v>-63513.957499999997</v>
      </c>
      <c r="G493"/>
      <c r="H493"/>
    </row>
    <row r="494" spans="1:8" x14ac:dyDescent="0.2">
      <c r="A494" s="7"/>
      <c r="B494" s="7"/>
      <c r="C494" s="7" t="s">
        <v>103</v>
      </c>
      <c r="D494" s="2">
        <v>38078</v>
      </c>
      <c r="E494" s="16">
        <v>96023397</v>
      </c>
      <c r="F494" s="5">
        <v>-57752.732499999998</v>
      </c>
      <c r="G494"/>
      <c r="H494"/>
    </row>
    <row r="495" spans="1:8" x14ac:dyDescent="0.2">
      <c r="A495" s="7"/>
      <c r="B495" s="7"/>
      <c r="C495" s="7" t="s">
        <v>103</v>
      </c>
      <c r="D495" s="2">
        <v>38108</v>
      </c>
      <c r="E495" s="16">
        <v>96023397</v>
      </c>
      <c r="F495" s="5">
        <v>-30711.085899999998</v>
      </c>
      <c r="G495"/>
      <c r="H495"/>
    </row>
    <row r="496" spans="1:8" x14ac:dyDescent="0.2">
      <c r="A496" s="7"/>
      <c r="B496" s="7"/>
      <c r="C496" s="7" t="s">
        <v>103</v>
      </c>
      <c r="D496" s="2">
        <v>38139</v>
      </c>
      <c r="E496" s="16">
        <v>96023397</v>
      </c>
      <c r="F496" s="5">
        <v>-20126.257399999999</v>
      </c>
      <c r="G496"/>
      <c r="H496"/>
    </row>
    <row r="497" spans="1:8" x14ac:dyDescent="0.2">
      <c r="A497" s="7"/>
      <c r="B497" s="7"/>
      <c r="C497" s="7" t="s">
        <v>103</v>
      </c>
      <c r="D497" s="2">
        <v>38169</v>
      </c>
      <c r="E497" s="16">
        <v>96023397</v>
      </c>
      <c r="F497" s="5">
        <v>-22028.702300000001</v>
      </c>
      <c r="G497"/>
      <c r="H497"/>
    </row>
    <row r="498" spans="1:8" x14ac:dyDescent="0.2">
      <c r="A498" s="6"/>
      <c r="B498" s="6"/>
      <c r="C498" s="6" t="s">
        <v>103</v>
      </c>
      <c r="D498" s="2">
        <v>38200</v>
      </c>
      <c r="E498" s="15">
        <v>96023397</v>
      </c>
      <c r="F498" s="5">
        <v>-20224.8701</v>
      </c>
      <c r="G498"/>
      <c r="H498"/>
    </row>
    <row r="499" spans="1:8" x14ac:dyDescent="0.2">
      <c r="A499" s="6"/>
      <c r="B499" s="6"/>
      <c r="C499" s="6" t="s">
        <v>103</v>
      </c>
      <c r="D499" s="2">
        <v>38231</v>
      </c>
      <c r="E499" s="15">
        <v>96023397</v>
      </c>
      <c r="F499" s="5">
        <v>-17540.951300000001</v>
      </c>
      <c r="G499"/>
      <c r="H499"/>
    </row>
    <row r="500" spans="1:8" x14ac:dyDescent="0.2">
      <c r="A500" s="6"/>
      <c r="B500" s="6"/>
      <c r="C500" s="6" t="s">
        <v>103</v>
      </c>
      <c r="D500" s="2">
        <v>38261</v>
      </c>
      <c r="E500" s="15">
        <v>96023397</v>
      </c>
      <c r="F500" s="5">
        <v>-31257.154299999998</v>
      </c>
      <c r="G500"/>
      <c r="H500"/>
    </row>
    <row r="501" spans="1:8" x14ac:dyDescent="0.2">
      <c r="A501" s="7"/>
      <c r="B501" s="7"/>
      <c r="C501" s="7" t="s">
        <v>104</v>
      </c>
      <c r="D501" s="2">
        <v>37288</v>
      </c>
      <c r="E501" s="16">
        <v>96023397</v>
      </c>
      <c r="F501" s="5">
        <v>-5098.6646000000001</v>
      </c>
      <c r="G501"/>
      <c r="H501"/>
    </row>
    <row r="502" spans="1:8" x14ac:dyDescent="0.2">
      <c r="A502" s="7"/>
      <c r="B502" s="7"/>
      <c r="C502" s="7" t="s">
        <v>104</v>
      </c>
      <c r="D502" s="2">
        <v>37316</v>
      </c>
      <c r="E502" s="16">
        <v>96023397</v>
      </c>
      <c r="F502" s="5">
        <v>-5637.3200999999999</v>
      </c>
      <c r="G502"/>
      <c r="H502"/>
    </row>
    <row r="503" spans="1:8" x14ac:dyDescent="0.2">
      <c r="A503" s="7"/>
      <c r="B503" s="7"/>
      <c r="C503" s="7" t="s">
        <v>104</v>
      </c>
      <c r="D503" s="2">
        <v>37591</v>
      </c>
      <c r="E503" s="16">
        <v>96023397</v>
      </c>
      <c r="F503" s="5">
        <v>-12477.1549</v>
      </c>
      <c r="G503"/>
      <c r="H503"/>
    </row>
    <row r="504" spans="1:8" x14ac:dyDescent="0.2">
      <c r="A504" s="7"/>
      <c r="B504" s="7"/>
      <c r="C504" s="7" t="s">
        <v>104</v>
      </c>
      <c r="D504" s="2">
        <v>37622</v>
      </c>
      <c r="E504" s="16">
        <v>96023397</v>
      </c>
      <c r="F504" s="5">
        <v>-12446.1765</v>
      </c>
      <c r="G504"/>
      <c r="H504"/>
    </row>
    <row r="505" spans="1:8" x14ac:dyDescent="0.2">
      <c r="A505" s="7"/>
      <c r="B505" s="7"/>
      <c r="C505" s="7" t="s">
        <v>104</v>
      </c>
      <c r="D505" s="2">
        <v>37653</v>
      </c>
      <c r="E505" s="16">
        <v>96023397</v>
      </c>
      <c r="F505" s="5">
        <v>-11211.4872</v>
      </c>
      <c r="G505"/>
      <c r="H505"/>
    </row>
    <row r="506" spans="1:8" x14ac:dyDescent="0.2">
      <c r="A506" s="7"/>
      <c r="B506" s="7"/>
      <c r="C506" s="7" t="s">
        <v>104</v>
      </c>
      <c r="D506" s="2">
        <v>37681</v>
      </c>
      <c r="E506" s="16">
        <v>96023397</v>
      </c>
      <c r="F506" s="5">
        <v>-12381.1432</v>
      </c>
      <c r="G506"/>
      <c r="H506"/>
    </row>
    <row r="507" spans="1:8" x14ac:dyDescent="0.2">
      <c r="A507" s="7"/>
      <c r="B507" s="7"/>
      <c r="C507" s="7" t="s">
        <v>104</v>
      </c>
      <c r="D507" s="2">
        <v>37956</v>
      </c>
      <c r="E507" s="16">
        <v>96023397</v>
      </c>
      <c r="F507" s="5">
        <v>-10658.964599999999</v>
      </c>
      <c r="G507"/>
      <c r="H507"/>
    </row>
    <row r="508" spans="1:8" x14ac:dyDescent="0.2">
      <c r="A508" s="7"/>
      <c r="B508" s="7"/>
      <c r="C508" s="7" t="s">
        <v>104</v>
      </c>
      <c r="D508" s="2">
        <v>37987</v>
      </c>
      <c r="E508" s="16">
        <v>96023397</v>
      </c>
      <c r="F508" s="5">
        <v>-10612.923000000001</v>
      </c>
      <c r="G508"/>
      <c r="H508"/>
    </row>
    <row r="509" spans="1:8" x14ac:dyDescent="0.2">
      <c r="A509" s="7"/>
      <c r="B509" s="7"/>
      <c r="C509" s="7" t="s">
        <v>104</v>
      </c>
      <c r="D509" s="2">
        <v>38018</v>
      </c>
      <c r="E509" s="16">
        <v>96023397</v>
      </c>
      <c r="F509" s="5">
        <v>-9884.5264000000006</v>
      </c>
      <c r="G509"/>
      <c r="H509"/>
    </row>
    <row r="510" spans="1:8" x14ac:dyDescent="0.2">
      <c r="A510" s="7"/>
      <c r="B510" s="7"/>
      <c r="C510" s="7" t="s">
        <v>104</v>
      </c>
      <c r="D510" s="2">
        <v>38047</v>
      </c>
      <c r="E510" s="16">
        <v>96023397</v>
      </c>
      <c r="F510" s="5">
        <v>-10521.3758</v>
      </c>
      <c r="G510"/>
      <c r="H510"/>
    </row>
    <row r="511" spans="1:8" x14ac:dyDescent="0.2">
      <c r="A511" s="7"/>
      <c r="B511" s="7"/>
      <c r="C511" s="7" t="s">
        <v>105</v>
      </c>
      <c r="D511" s="2">
        <v>37347</v>
      </c>
      <c r="E511" s="16">
        <v>96023397</v>
      </c>
      <c r="F511" s="5">
        <v>-8220.6532999999999</v>
      </c>
      <c r="G511"/>
      <c r="H511"/>
    </row>
    <row r="512" spans="1:8" x14ac:dyDescent="0.2">
      <c r="A512" s="7"/>
      <c r="B512" s="7"/>
      <c r="C512" s="7" t="s">
        <v>105</v>
      </c>
      <c r="D512" s="2">
        <v>37377</v>
      </c>
      <c r="E512" s="16">
        <v>96023397</v>
      </c>
      <c r="F512" s="5">
        <v>-8481.9097000000002</v>
      </c>
      <c r="G512"/>
      <c r="H512"/>
    </row>
    <row r="513" spans="1:8" x14ac:dyDescent="0.2">
      <c r="A513" s="7"/>
      <c r="B513" s="7"/>
      <c r="C513" s="7" t="s">
        <v>105</v>
      </c>
      <c r="D513" s="2">
        <v>37408</v>
      </c>
      <c r="E513" s="16">
        <v>96023397</v>
      </c>
      <c r="F513" s="5">
        <v>-8194.9617999999991</v>
      </c>
      <c r="G513"/>
      <c r="H513"/>
    </row>
    <row r="514" spans="1:8" x14ac:dyDescent="0.2">
      <c r="A514" s="7"/>
      <c r="B514" s="7"/>
      <c r="C514" s="7" t="s">
        <v>105</v>
      </c>
      <c r="D514" s="2">
        <v>37438</v>
      </c>
      <c r="E514" s="16">
        <v>96023397</v>
      </c>
      <c r="F514" s="5">
        <v>-8454.1653999999999</v>
      </c>
      <c r="G514"/>
      <c r="H514"/>
    </row>
    <row r="515" spans="1:8" x14ac:dyDescent="0.2">
      <c r="A515" s="7"/>
      <c r="B515" s="7"/>
      <c r="C515" s="7" t="s">
        <v>105</v>
      </c>
      <c r="D515" s="2">
        <v>37469</v>
      </c>
      <c r="E515" s="16">
        <v>96023397</v>
      </c>
      <c r="F515" s="5">
        <v>-8438.7749999999996</v>
      </c>
      <c r="G515"/>
      <c r="H515"/>
    </row>
    <row r="516" spans="1:8" x14ac:dyDescent="0.2">
      <c r="A516" s="7"/>
      <c r="B516" s="7"/>
      <c r="C516" s="7" t="s">
        <v>105</v>
      </c>
      <c r="D516" s="2">
        <v>37500</v>
      </c>
      <c r="E516" s="16">
        <v>96023397</v>
      </c>
      <c r="F516" s="5">
        <v>-8151.0555000000004</v>
      </c>
      <c r="G516"/>
      <c r="H516"/>
    </row>
    <row r="517" spans="1:8" x14ac:dyDescent="0.2">
      <c r="A517" s="7"/>
      <c r="B517" s="7"/>
      <c r="C517" s="7" t="s">
        <v>105</v>
      </c>
      <c r="D517" s="2">
        <v>37530</v>
      </c>
      <c r="E517" s="16">
        <v>96023397</v>
      </c>
      <c r="F517" s="5">
        <v>-8406.2119999999995</v>
      </c>
      <c r="G517"/>
      <c r="H517"/>
    </row>
    <row r="518" spans="1:8" x14ac:dyDescent="0.2">
      <c r="A518" s="7"/>
      <c r="B518" s="7"/>
      <c r="C518" s="7" t="s">
        <v>105</v>
      </c>
      <c r="D518" s="2">
        <v>37561</v>
      </c>
      <c r="E518" s="16">
        <v>96023397</v>
      </c>
      <c r="F518" s="5">
        <v>-8855.0352999999996</v>
      </c>
      <c r="G518"/>
      <c r="H518"/>
    </row>
    <row r="519" spans="1:8" x14ac:dyDescent="0.2">
      <c r="A519" s="7"/>
      <c r="B519" s="7"/>
      <c r="C519" s="7" t="s">
        <v>105</v>
      </c>
      <c r="D519" s="2">
        <v>37712</v>
      </c>
      <c r="E519" s="16">
        <v>96023397</v>
      </c>
      <c r="F519" s="5">
        <v>-8741.4982999999993</v>
      </c>
      <c r="G519"/>
      <c r="H519"/>
    </row>
    <row r="520" spans="1:8" x14ac:dyDescent="0.2">
      <c r="A520" s="7"/>
      <c r="B520" s="7"/>
      <c r="C520" s="7" t="s">
        <v>105</v>
      </c>
      <c r="D520" s="2">
        <v>37742</v>
      </c>
      <c r="E520" s="16">
        <v>96023397</v>
      </c>
      <c r="F520" s="5">
        <v>-9006.2911999999997</v>
      </c>
      <c r="G520"/>
      <c r="H520"/>
    </row>
    <row r="521" spans="1:8" x14ac:dyDescent="0.2">
      <c r="A521" s="7"/>
      <c r="B521" s="7"/>
      <c r="C521" s="7" t="s">
        <v>105</v>
      </c>
      <c r="D521" s="2">
        <v>37773</v>
      </c>
      <c r="E521" s="16">
        <v>96023397</v>
      </c>
      <c r="F521" s="5">
        <v>-8688.1442999999999</v>
      </c>
      <c r="G521"/>
      <c r="H521"/>
    </row>
    <row r="522" spans="1:8" x14ac:dyDescent="0.2">
      <c r="A522" s="7"/>
      <c r="B522" s="7"/>
      <c r="C522" s="7" t="s">
        <v>105</v>
      </c>
      <c r="D522" s="2">
        <v>37803</v>
      </c>
      <c r="E522" s="16">
        <v>96023397</v>
      </c>
      <c r="F522" s="5">
        <v>-8948.1687999999995</v>
      </c>
      <c r="G522"/>
      <c r="H522"/>
    </row>
    <row r="523" spans="1:8" x14ac:dyDescent="0.2">
      <c r="A523" s="7"/>
      <c r="B523" s="7"/>
      <c r="C523" s="7" t="s">
        <v>105</v>
      </c>
      <c r="D523" s="2">
        <v>37834</v>
      </c>
      <c r="E523" s="16">
        <v>96023397</v>
      </c>
      <c r="F523" s="5">
        <v>-8915.0408000000007</v>
      </c>
      <c r="G523"/>
      <c r="H523"/>
    </row>
    <row r="524" spans="1:8" x14ac:dyDescent="0.2">
      <c r="A524" s="7"/>
      <c r="B524" s="7"/>
      <c r="C524" s="7" t="s">
        <v>105</v>
      </c>
      <c r="D524" s="2">
        <v>37865</v>
      </c>
      <c r="E524" s="16">
        <v>96023397</v>
      </c>
      <c r="F524" s="5">
        <v>-8594.1455000000005</v>
      </c>
      <c r="G524"/>
      <c r="H524"/>
    </row>
    <row r="525" spans="1:8" x14ac:dyDescent="0.2">
      <c r="A525" s="7"/>
      <c r="B525" s="7"/>
      <c r="C525" s="7" t="s">
        <v>105</v>
      </c>
      <c r="D525" s="2">
        <v>37895</v>
      </c>
      <c r="E525" s="16">
        <v>96023397</v>
      </c>
      <c r="F525" s="5">
        <v>-8846.4220000000005</v>
      </c>
      <c r="G525"/>
      <c r="H525"/>
    </row>
    <row r="526" spans="1:8" x14ac:dyDescent="0.2">
      <c r="A526" s="7"/>
      <c r="B526" s="7"/>
      <c r="C526" s="7" t="s">
        <v>105</v>
      </c>
      <c r="D526" s="2">
        <v>37926</v>
      </c>
      <c r="E526" s="16">
        <v>96023397</v>
      </c>
      <c r="F526" s="5">
        <v>-7815.6027999999997</v>
      </c>
      <c r="G526"/>
      <c r="H526"/>
    </row>
    <row r="527" spans="1:8" x14ac:dyDescent="0.2">
      <c r="A527" s="7"/>
      <c r="B527" s="7"/>
      <c r="C527" s="7" t="s">
        <v>105</v>
      </c>
      <c r="D527" s="2">
        <v>38078</v>
      </c>
      <c r="E527" s="16">
        <v>96023397</v>
      </c>
      <c r="F527" s="5">
        <v>-8343.3592000000008</v>
      </c>
      <c r="G527"/>
      <c r="H527"/>
    </row>
    <row r="528" spans="1:8" x14ac:dyDescent="0.2">
      <c r="A528" s="7"/>
      <c r="B528" s="7"/>
      <c r="C528" s="7" t="s">
        <v>105</v>
      </c>
      <c r="D528" s="2">
        <v>38108</v>
      </c>
      <c r="E528" s="16">
        <v>96023397</v>
      </c>
      <c r="F528" s="5">
        <v>-8583.3107999999993</v>
      </c>
      <c r="G528"/>
      <c r="H528"/>
    </row>
    <row r="529" spans="1:8" x14ac:dyDescent="0.2">
      <c r="A529" s="7"/>
      <c r="B529" s="7"/>
      <c r="C529" s="7" t="s">
        <v>105</v>
      </c>
      <c r="D529" s="2">
        <v>38139</v>
      </c>
      <c r="E529" s="16">
        <v>96023397</v>
      </c>
      <c r="F529" s="5">
        <v>-8267.4405999999999</v>
      </c>
      <c r="G529"/>
      <c r="H529"/>
    </row>
    <row r="530" spans="1:8" x14ac:dyDescent="0.2">
      <c r="A530" s="7"/>
      <c r="B530" s="7"/>
      <c r="C530" s="7" t="s">
        <v>105</v>
      </c>
      <c r="D530" s="2">
        <v>38169</v>
      </c>
      <c r="E530" s="16">
        <v>96023397</v>
      </c>
      <c r="F530" s="5">
        <v>-8503.9771000000001</v>
      </c>
      <c r="G530"/>
      <c r="H530"/>
    </row>
    <row r="531" spans="1:8" x14ac:dyDescent="0.2">
      <c r="A531" s="8"/>
      <c r="B531" s="8"/>
      <c r="C531" s="8" t="s">
        <v>105</v>
      </c>
      <c r="D531" s="2">
        <v>38200</v>
      </c>
      <c r="E531" s="16">
        <v>96023397</v>
      </c>
      <c r="F531" s="5">
        <v>-8463.7052999999996</v>
      </c>
      <c r="G531"/>
      <c r="H531"/>
    </row>
    <row r="532" spans="1:8" x14ac:dyDescent="0.2">
      <c r="A532" s="8"/>
      <c r="B532" s="8"/>
      <c r="C532" s="8" t="s">
        <v>105</v>
      </c>
      <c r="D532" s="2">
        <v>38231</v>
      </c>
      <c r="E532" s="16">
        <v>96023397</v>
      </c>
      <c r="F532" s="5">
        <v>-8150.9997000000003</v>
      </c>
      <c r="G532"/>
      <c r="H532"/>
    </row>
    <row r="533" spans="1:8" x14ac:dyDescent="0.2">
      <c r="A533" s="8"/>
      <c r="B533" s="8"/>
      <c r="C533" s="8" t="s">
        <v>105</v>
      </c>
      <c r="D533" s="2">
        <v>38261</v>
      </c>
      <c r="E533" s="16">
        <v>96023397</v>
      </c>
      <c r="F533" s="5">
        <v>-8383.0805999999993</v>
      </c>
      <c r="G533"/>
      <c r="H533"/>
    </row>
    <row r="534" spans="1:8" x14ac:dyDescent="0.2">
      <c r="A534" s="6"/>
      <c r="B534" s="6"/>
      <c r="C534" s="6" t="s">
        <v>106</v>
      </c>
      <c r="D534" s="2">
        <v>37288</v>
      </c>
      <c r="E534" s="15">
        <v>96023402</v>
      </c>
      <c r="F534" s="5">
        <v>386554.99959999998</v>
      </c>
      <c r="G534"/>
      <c r="H534"/>
    </row>
    <row r="535" spans="1:8" x14ac:dyDescent="0.2">
      <c r="A535" s="6"/>
      <c r="B535" s="6"/>
      <c r="C535" s="6" t="s">
        <v>106</v>
      </c>
      <c r="D535" s="2">
        <v>37288</v>
      </c>
      <c r="E535" s="15">
        <v>96023402</v>
      </c>
      <c r="F535" s="5">
        <v>-2273.4414999999999</v>
      </c>
      <c r="G535"/>
      <c r="H535"/>
    </row>
    <row r="536" spans="1:8" x14ac:dyDescent="0.2">
      <c r="A536" s="6"/>
      <c r="B536" s="6"/>
      <c r="C536" s="6" t="s">
        <v>106</v>
      </c>
      <c r="D536" s="2">
        <v>37316</v>
      </c>
      <c r="E536" s="15">
        <v>96023402</v>
      </c>
      <c r="F536" s="5">
        <v>427393.13380000001</v>
      </c>
      <c r="G536"/>
      <c r="H536"/>
    </row>
    <row r="537" spans="1:8" x14ac:dyDescent="0.2">
      <c r="A537" s="6"/>
      <c r="B537" s="6"/>
      <c r="C537" s="6" t="s">
        <v>106</v>
      </c>
      <c r="D537" s="2">
        <v>37316</v>
      </c>
      <c r="E537" s="15">
        <v>96023402</v>
      </c>
      <c r="F537" s="5">
        <v>-2513.6223</v>
      </c>
      <c r="G537"/>
      <c r="H537"/>
    </row>
    <row r="538" spans="1:8" x14ac:dyDescent="0.2">
      <c r="A538" s="6"/>
      <c r="B538" s="6"/>
      <c r="C538" s="6" t="s">
        <v>106</v>
      </c>
      <c r="D538" s="2">
        <v>37347</v>
      </c>
      <c r="E538" s="15">
        <v>96023402</v>
      </c>
      <c r="F538" s="5">
        <v>406548.67290000001</v>
      </c>
      <c r="G538"/>
      <c r="H538"/>
    </row>
    <row r="539" spans="1:8" x14ac:dyDescent="0.2">
      <c r="A539" s="6"/>
      <c r="B539" s="6"/>
      <c r="C539" s="6" t="s">
        <v>106</v>
      </c>
      <c r="D539" s="2">
        <v>37347</v>
      </c>
      <c r="E539" s="15">
        <v>96023402</v>
      </c>
      <c r="F539" s="5">
        <v>1307.8312000000001</v>
      </c>
      <c r="G539"/>
      <c r="H539"/>
    </row>
    <row r="540" spans="1:8" x14ac:dyDescent="0.2">
      <c r="A540" s="6"/>
      <c r="B540" s="6"/>
      <c r="C540" s="6" t="s">
        <v>106</v>
      </c>
      <c r="D540" s="2">
        <v>37377</v>
      </c>
      <c r="E540" s="15">
        <v>96023402</v>
      </c>
      <c r="F540" s="5">
        <v>408211.18099999998</v>
      </c>
      <c r="G540"/>
      <c r="H540"/>
    </row>
    <row r="541" spans="1:8" x14ac:dyDescent="0.2">
      <c r="A541" s="6"/>
      <c r="B541" s="6"/>
      <c r="C541" s="6" t="s">
        <v>106</v>
      </c>
      <c r="D541" s="2">
        <v>37377</v>
      </c>
      <c r="E541" s="15">
        <v>96023402</v>
      </c>
      <c r="F541" s="5">
        <v>1349.3947000000001</v>
      </c>
      <c r="G541"/>
      <c r="H541"/>
    </row>
    <row r="542" spans="1:8" x14ac:dyDescent="0.2">
      <c r="A542" s="6"/>
      <c r="B542" s="6"/>
      <c r="C542" s="6" t="s">
        <v>106</v>
      </c>
      <c r="D542" s="2">
        <v>37408</v>
      </c>
      <c r="E542" s="15">
        <v>96023402</v>
      </c>
      <c r="F542" s="5">
        <v>385461.20390000002</v>
      </c>
      <c r="G542"/>
      <c r="H542"/>
    </row>
    <row r="543" spans="1:8" x14ac:dyDescent="0.2">
      <c r="A543" s="6"/>
      <c r="B543" s="6"/>
      <c r="C543" s="6" t="s">
        <v>106</v>
      </c>
      <c r="D543" s="2">
        <v>37408</v>
      </c>
      <c r="E543" s="15">
        <v>96023402</v>
      </c>
      <c r="F543" s="5">
        <v>1303.7438999999999</v>
      </c>
      <c r="G543"/>
      <c r="H543"/>
    </row>
    <row r="544" spans="1:8" x14ac:dyDescent="0.2">
      <c r="A544" s="6"/>
      <c r="B544" s="6"/>
      <c r="C544" s="6" t="s">
        <v>106</v>
      </c>
      <c r="D544" s="2">
        <v>37438</v>
      </c>
      <c r="E544" s="15">
        <v>96023402</v>
      </c>
      <c r="F544" s="5">
        <v>387200.77309999999</v>
      </c>
      <c r="G544"/>
      <c r="H544"/>
    </row>
    <row r="545" spans="1:8" x14ac:dyDescent="0.2">
      <c r="A545" s="6"/>
      <c r="B545" s="6"/>
      <c r="C545" s="6" t="s">
        <v>106</v>
      </c>
      <c r="D545" s="2">
        <v>37438</v>
      </c>
      <c r="E545" s="15">
        <v>96023402</v>
      </c>
      <c r="F545" s="5">
        <v>1344.9809</v>
      </c>
      <c r="G545"/>
      <c r="H545"/>
    </row>
    <row r="546" spans="1:8" x14ac:dyDescent="0.2">
      <c r="A546" s="6"/>
      <c r="B546" s="6"/>
      <c r="C546" s="6" t="s">
        <v>106</v>
      </c>
      <c r="D546" s="2">
        <v>37469</v>
      </c>
      <c r="E546" s="15">
        <v>96023402</v>
      </c>
      <c r="F546" s="5">
        <v>379438.01130000001</v>
      </c>
      <c r="G546"/>
      <c r="H546"/>
    </row>
    <row r="547" spans="1:8" x14ac:dyDescent="0.2">
      <c r="A547" s="6"/>
      <c r="B547" s="6"/>
      <c r="C547" s="6" t="s">
        <v>106</v>
      </c>
      <c r="D547" s="2">
        <v>37469</v>
      </c>
      <c r="E547" s="15">
        <v>96023402</v>
      </c>
      <c r="F547" s="5">
        <v>1342.5324000000001</v>
      </c>
      <c r="G547"/>
      <c r="H547"/>
    </row>
    <row r="548" spans="1:8" x14ac:dyDescent="0.2">
      <c r="A548" s="6"/>
      <c r="B548" s="6"/>
      <c r="C548" s="6" t="s">
        <v>106</v>
      </c>
      <c r="D548" s="2">
        <v>37500</v>
      </c>
      <c r="E548" s="15">
        <v>96023402</v>
      </c>
      <c r="F548" s="5">
        <v>366056.49060000002</v>
      </c>
      <c r="G548"/>
      <c r="H548"/>
    </row>
    <row r="549" spans="1:8" x14ac:dyDescent="0.2">
      <c r="A549" s="6"/>
      <c r="B549" s="6"/>
      <c r="C549" s="6" t="s">
        <v>106</v>
      </c>
      <c r="D549" s="2">
        <v>37500</v>
      </c>
      <c r="E549" s="15">
        <v>96023402</v>
      </c>
      <c r="F549" s="5">
        <v>1296.7588000000001</v>
      </c>
      <c r="G549"/>
      <c r="H549"/>
    </row>
    <row r="550" spans="1:8" x14ac:dyDescent="0.2">
      <c r="A550" s="6"/>
      <c r="B550" s="6"/>
      <c r="C550" s="6" t="s">
        <v>106</v>
      </c>
      <c r="D550" s="2">
        <v>37530</v>
      </c>
      <c r="E550" s="15">
        <v>96023402</v>
      </c>
      <c r="F550" s="5">
        <v>374000.01260000002</v>
      </c>
      <c r="G550"/>
      <c r="H550"/>
    </row>
    <row r="551" spans="1:8" x14ac:dyDescent="0.2">
      <c r="A551" s="6"/>
      <c r="B551" s="6"/>
      <c r="C551" s="6" t="s">
        <v>106</v>
      </c>
      <c r="D551" s="2">
        <v>37530</v>
      </c>
      <c r="E551" s="15">
        <v>96023402</v>
      </c>
      <c r="F551" s="5">
        <v>1337.3518999999999</v>
      </c>
      <c r="G551"/>
      <c r="H551"/>
    </row>
    <row r="552" spans="1:8" x14ac:dyDescent="0.2">
      <c r="A552" s="6"/>
      <c r="B552" s="6"/>
      <c r="C552" s="6" t="s">
        <v>107</v>
      </c>
      <c r="D552" s="2">
        <v>37288</v>
      </c>
      <c r="E552" s="15">
        <v>96023397</v>
      </c>
      <c r="F552" s="5">
        <v>96638.749899999995</v>
      </c>
      <c r="G552"/>
      <c r="H552"/>
    </row>
    <row r="553" spans="1:8" x14ac:dyDescent="0.2">
      <c r="A553" s="6"/>
      <c r="B553" s="6"/>
      <c r="C553" s="6" t="s">
        <v>107</v>
      </c>
      <c r="D553" s="2">
        <v>37288</v>
      </c>
      <c r="E553" s="15">
        <v>96023397</v>
      </c>
      <c r="F553" s="5">
        <v>3803.6424000000002</v>
      </c>
      <c r="G553"/>
      <c r="H553"/>
    </row>
    <row r="554" spans="1:8" x14ac:dyDescent="0.2">
      <c r="A554" s="6"/>
      <c r="B554" s="6"/>
      <c r="C554" s="6" t="s">
        <v>107</v>
      </c>
      <c r="D554" s="2">
        <v>37316</v>
      </c>
      <c r="E554" s="15">
        <v>96023397</v>
      </c>
      <c r="F554" s="5">
        <v>106848.2834</v>
      </c>
      <c r="G554"/>
      <c r="H554"/>
    </row>
    <row r="555" spans="1:8" x14ac:dyDescent="0.2">
      <c r="A555" s="6"/>
      <c r="B555" s="6"/>
      <c r="C555" s="6" t="s">
        <v>107</v>
      </c>
      <c r="D555" s="2">
        <v>37316</v>
      </c>
      <c r="E555" s="15">
        <v>96023397</v>
      </c>
      <c r="F555" s="5">
        <v>4205.4835000000003</v>
      </c>
      <c r="G555"/>
      <c r="H555"/>
    </row>
    <row r="556" spans="1:8" x14ac:dyDescent="0.2">
      <c r="A556" s="6"/>
      <c r="B556" s="6"/>
      <c r="C556" s="6" t="s">
        <v>107</v>
      </c>
      <c r="D556" s="2">
        <v>37347</v>
      </c>
      <c r="E556" s="15">
        <v>96023397</v>
      </c>
      <c r="F556" s="5">
        <v>101637.1682</v>
      </c>
      <c r="G556"/>
      <c r="H556"/>
    </row>
    <row r="557" spans="1:8" x14ac:dyDescent="0.2">
      <c r="A557" s="6"/>
      <c r="B557" s="6"/>
      <c r="C557" s="6" t="s">
        <v>107</v>
      </c>
      <c r="D557" s="2">
        <v>37347</v>
      </c>
      <c r="E557" s="15">
        <v>96023397</v>
      </c>
      <c r="F557" s="5">
        <v>4997.7834999999995</v>
      </c>
      <c r="G557"/>
      <c r="H557"/>
    </row>
    <row r="558" spans="1:8" x14ac:dyDescent="0.2">
      <c r="A558" s="6"/>
      <c r="B558" s="6"/>
      <c r="C558" s="6" t="s">
        <v>107</v>
      </c>
      <c r="D558" s="2">
        <v>37377</v>
      </c>
      <c r="E558" s="15">
        <v>96023397</v>
      </c>
      <c r="F558" s="5">
        <v>102052.79519999999</v>
      </c>
      <c r="G558"/>
      <c r="H558"/>
    </row>
    <row r="559" spans="1:8" x14ac:dyDescent="0.2">
      <c r="A559" s="6"/>
      <c r="B559" s="6"/>
      <c r="C559" s="6" t="s">
        <v>107</v>
      </c>
      <c r="D559" s="2">
        <v>37377</v>
      </c>
      <c r="E559" s="15">
        <v>96023397</v>
      </c>
      <c r="F559" s="5">
        <v>5156.6156000000001</v>
      </c>
      <c r="G559"/>
      <c r="H559"/>
    </row>
    <row r="560" spans="1:8" x14ac:dyDescent="0.2">
      <c r="A560" s="6"/>
      <c r="B560" s="6"/>
      <c r="C560" s="6" t="s">
        <v>107</v>
      </c>
      <c r="D560" s="2">
        <v>37408</v>
      </c>
      <c r="E560" s="15">
        <v>96023397</v>
      </c>
      <c r="F560" s="5">
        <v>96365.301000000007</v>
      </c>
      <c r="G560"/>
      <c r="H560"/>
    </row>
    <row r="561" spans="1:8" x14ac:dyDescent="0.2">
      <c r="A561" s="6"/>
      <c r="B561" s="6"/>
      <c r="C561" s="6" t="s">
        <v>107</v>
      </c>
      <c r="D561" s="2">
        <v>37408</v>
      </c>
      <c r="E561" s="15">
        <v>96023397</v>
      </c>
      <c r="F561" s="5">
        <v>4982.1643000000004</v>
      </c>
      <c r="G561"/>
      <c r="H561"/>
    </row>
    <row r="562" spans="1:8" x14ac:dyDescent="0.2">
      <c r="A562" s="6"/>
      <c r="B562" s="6"/>
      <c r="C562" s="6" t="s">
        <v>107</v>
      </c>
      <c r="D562" s="2">
        <v>37438</v>
      </c>
      <c r="E562" s="15">
        <v>96023397</v>
      </c>
      <c r="F562" s="5">
        <v>96800.193299999999</v>
      </c>
      <c r="G562"/>
      <c r="H562"/>
    </row>
    <row r="563" spans="1:8" x14ac:dyDescent="0.2">
      <c r="A563" s="6"/>
      <c r="B563" s="6"/>
      <c r="C563" s="6" t="s">
        <v>107</v>
      </c>
      <c r="D563" s="2">
        <v>37438</v>
      </c>
      <c r="E563" s="15">
        <v>96023397</v>
      </c>
      <c r="F563" s="5">
        <v>5139.7483000000002</v>
      </c>
      <c r="G563"/>
      <c r="H563"/>
    </row>
    <row r="564" spans="1:8" x14ac:dyDescent="0.2">
      <c r="A564" s="6"/>
      <c r="B564" s="6"/>
      <c r="C564" s="6" t="s">
        <v>107</v>
      </c>
      <c r="D564" s="2">
        <v>37469</v>
      </c>
      <c r="E564" s="15">
        <v>96023397</v>
      </c>
      <c r="F564" s="5">
        <v>94859.502800000002</v>
      </c>
      <c r="G564"/>
      <c r="H564"/>
    </row>
    <row r="565" spans="1:8" x14ac:dyDescent="0.2">
      <c r="A565" s="6"/>
      <c r="B565" s="6"/>
      <c r="C565" s="6" t="s">
        <v>107</v>
      </c>
      <c r="D565" s="2">
        <v>37469</v>
      </c>
      <c r="E565" s="15">
        <v>96023397</v>
      </c>
      <c r="F565" s="5">
        <v>5130.3915999999999</v>
      </c>
      <c r="G565"/>
      <c r="H565"/>
    </row>
    <row r="566" spans="1:8" x14ac:dyDescent="0.2">
      <c r="A566" s="6"/>
      <c r="B566" s="6"/>
      <c r="C566" s="6" t="s">
        <v>107</v>
      </c>
      <c r="D566" s="2">
        <v>37500</v>
      </c>
      <c r="E566" s="15">
        <v>96023397</v>
      </c>
      <c r="F566" s="5">
        <v>91514.122700000007</v>
      </c>
      <c r="G566"/>
      <c r="H566"/>
    </row>
    <row r="567" spans="1:8" x14ac:dyDescent="0.2">
      <c r="A567" s="6"/>
      <c r="B567" s="6"/>
      <c r="C567" s="6" t="s">
        <v>107</v>
      </c>
      <c r="D567" s="2">
        <v>37500</v>
      </c>
      <c r="E567" s="15">
        <v>96023397</v>
      </c>
      <c r="F567" s="5">
        <v>4955.4712</v>
      </c>
      <c r="G567"/>
      <c r="H567"/>
    </row>
    <row r="568" spans="1:8" x14ac:dyDescent="0.2">
      <c r="A568" s="6"/>
      <c r="B568" s="6"/>
      <c r="C568" s="6" t="s">
        <v>107</v>
      </c>
      <c r="D568" s="2">
        <v>37530</v>
      </c>
      <c r="E568" s="15">
        <v>96023397</v>
      </c>
      <c r="F568" s="5">
        <v>93500.003200000006</v>
      </c>
      <c r="G568"/>
      <c r="H568"/>
    </row>
    <row r="569" spans="1:8" x14ac:dyDescent="0.2">
      <c r="A569" s="6"/>
      <c r="B569" s="6"/>
      <c r="C569" s="6" t="s">
        <v>107</v>
      </c>
      <c r="D569" s="2">
        <v>37530</v>
      </c>
      <c r="E569" s="15">
        <v>96023397</v>
      </c>
      <c r="F569" s="5">
        <v>5110.5947999999999</v>
      </c>
      <c r="G569"/>
      <c r="H569"/>
    </row>
    <row r="570" spans="1:8" x14ac:dyDescent="0.2">
      <c r="A570" s="6"/>
      <c r="B570" s="6"/>
      <c r="C570" s="6" t="s">
        <v>108</v>
      </c>
      <c r="D570" s="2">
        <v>37288</v>
      </c>
      <c r="E570" s="15">
        <v>96023402</v>
      </c>
      <c r="F570" s="5">
        <v>382497.78100000002</v>
      </c>
      <c r="G570"/>
      <c r="H570"/>
    </row>
    <row r="571" spans="1:8" x14ac:dyDescent="0.2">
      <c r="A571" s="6"/>
      <c r="B571" s="6"/>
      <c r="C571" s="6" t="s">
        <v>108</v>
      </c>
      <c r="D571" s="2">
        <v>37316</v>
      </c>
      <c r="E571" s="15">
        <v>96023402</v>
      </c>
      <c r="F571" s="5">
        <v>422907.28480000002</v>
      </c>
      <c r="G571"/>
      <c r="H571"/>
    </row>
    <row r="572" spans="1:8" x14ac:dyDescent="0.2">
      <c r="A572" s="6"/>
      <c r="B572" s="6"/>
      <c r="C572" s="6" t="s">
        <v>108</v>
      </c>
      <c r="D572" s="2">
        <v>37347</v>
      </c>
      <c r="E572" s="15">
        <v>96023402</v>
      </c>
      <c r="F572" s="5">
        <v>402214.14659999998</v>
      </c>
      <c r="G572"/>
      <c r="H572"/>
    </row>
    <row r="573" spans="1:8" x14ac:dyDescent="0.2">
      <c r="A573" s="6"/>
      <c r="B573" s="6"/>
      <c r="C573" s="6" t="s">
        <v>108</v>
      </c>
      <c r="D573" s="2">
        <v>37377</v>
      </c>
      <c r="E573" s="15">
        <v>96023402</v>
      </c>
      <c r="F573" s="5">
        <v>403738.90130000003</v>
      </c>
      <c r="G573"/>
      <c r="H573"/>
    </row>
    <row r="574" spans="1:8" x14ac:dyDescent="0.2">
      <c r="A574" s="6"/>
      <c r="B574" s="6"/>
      <c r="C574" s="6" t="s">
        <v>108</v>
      </c>
      <c r="D574" s="2">
        <v>37408</v>
      </c>
      <c r="E574" s="15">
        <v>96023402</v>
      </c>
      <c r="F574" s="5">
        <v>381140.22399999999</v>
      </c>
      <c r="G574"/>
      <c r="H574"/>
    </row>
    <row r="575" spans="1:8" x14ac:dyDescent="0.2">
      <c r="A575" s="6"/>
      <c r="B575" s="6"/>
      <c r="C575" s="6" t="s">
        <v>108</v>
      </c>
      <c r="D575" s="2">
        <v>37438</v>
      </c>
      <c r="E575" s="15">
        <v>96023402</v>
      </c>
      <c r="F575" s="5">
        <v>382743.12229999999</v>
      </c>
      <c r="G575"/>
      <c r="H575"/>
    </row>
    <row r="576" spans="1:8" x14ac:dyDescent="0.2">
      <c r="A576" s="6"/>
      <c r="B576" s="6"/>
      <c r="C576" s="6" t="s">
        <v>108</v>
      </c>
      <c r="D576" s="2">
        <v>37469</v>
      </c>
      <c r="E576" s="15">
        <v>96023402</v>
      </c>
      <c r="F576" s="5">
        <v>374988.4754</v>
      </c>
      <c r="G576"/>
      <c r="H576"/>
    </row>
    <row r="577" spans="1:8" x14ac:dyDescent="0.2">
      <c r="A577" s="6"/>
      <c r="B577" s="6"/>
      <c r="C577" s="6" t="s">
        <v>108</v>
      </c>
      <c r="D577" s="2">
        <v>37500</v>
      </c>
      <c r="E577" s="15">
        <v>96023402</v>
      </c>
      <c r="F577" s="5">
        <v>361758.66139999998</v>
      </c>
      <c r="G577"/>
      <c r="H577"/>
    </row>
    <row r="578" spans="1:8" x14ac:dyDescent="0.2">
      <c r="A578" s="6"/>
      <c r="B578" s="6"/>
      <c r="C578" s="6" t="s">
        <v>108</v>
      </c>
      <c r="D578" s="2">
        <v>37530</v>
      </c>
      <c r="E578" s="15">
        <v>96023402</v>
      </c>
      <c r="F578" s="5">
        <v>369567.64630000002</v>
      </c>
      <c r="G578"/>
      <c r="H578"/>
    </row>
    <row r="579" spans="1:8" x14ac:dyDescent="0.2">
      <c r="A579" s="6"/>
      <c r="B579" s="6"/>
      <c r="C579" s="6" t="s">
        <v>109</v>
      </c>
      <c r="D579" s="2">
        <v>37288</v>
      </c>
      <c r="E579" s="15">
        <v>96023397</v>
      </c>
      <c r="F579" s="5">
        <v>95624.445300000007</v>
      </c>
      <c r="G579"/>
      <c r="H579"/>
    </row>
    <row r="580" spans="1:8" x14ac:dyDescent="0.2">
      <c r="A580" s="6"/>
      <c r="B580" s="6"/>
      <c r="C580" s="6" t="s">
        <v>109</v>
      </c>
      <c r="D580" s="2">
        <v>37288</v>
      </c>
      <c r="E580" s="15">
        <v>96023397</v>
      </c>
      <c r="F580" s="5">
        <v>3803.6424000000002</v>
      </c>
      <c r="G580"/>
      <c r="H580"/>
    </row>
    <row r="581" spans="1:8" x14ac:dyDescent="0.2">
      <c r="A581" s="6"/>
      <c r="B581" s="6"/>
      <c r="C581" s="6" t="s">
        <v>109</v>
      </c>
      <c r="D581" s="2">
        <v>37316</v>
      </c>
      <c r="E581" s="15">
        <v>96023397</v>
      </c>
      <c r="F581" s="5">
        <v>105726.82120000001</v>
      </c>
      <c r="G581"/>
      <c r="H581"/>
    </row>
    <row r="582" spans="1:8" x14ac:dyDescent="0.2">
      <c r="A582" s="6"/>
      <c r="B582" s="6"/>
      <c r="C582" s="6" t="s">
        <v>109</v>
      </c>
      <c r="D582" s="2">
        <v>37316</v>
      </c>
      <c r="E582" s="15">
        <v>96023397</v>
      </c>
      <c r="F582" s="5">
        <v>4205.4835000000003</v>
      </c>
      <c r="G582"/>
      <c r="H582"/>
    </row>
    <row r="583" spans="1:8" x14ac:dyDescent="0.2">
      <c r="A583" s="6"/>
      <c r="B583" s="6"/>
      <c r="C583" s="6" t="s">
        <v>109</v>
      </c>
      <c r="D583" s="2">
        <v>37347</v>
      </c>
      <c r="E583" s="15">
        <v>96023397</v>
      </c>
      <c r="F583" s="5">
        <v>100553.5367</v>
      </c>
      <c r="G583"/>
      <c r="H583"/>
    </row>
    <row r="584" spans="1:8" x14ac:dyDescent="0.2">
      <c r="A584" s="6"/>
      <c r="B584" s="6"/>
      <c r="C584" s="6" t="s">
        <v>109</v>
      </c>
      <c r="D584" s="2">
        <v>37347</v>
      </c>
      <c r="E584" s="15">
        <v>96023397</v>
      </c>
      <c r="F584" s="5">
        <v>4997.7834999999995</v>
      </c>
      <c r="G584"/>
      <c r="H584"/>
    </row>
    <row r="585" spans="1:8" x14ac:dyDescent="0.2">
      <c r="A585" s="6"/>
      <c r="B585" s="6"/>
      <c r="C585" s="6" t="s">
        <v>109</v>
      </c>
      <c r="D585" s="2">
        <v>37377</v>
      </c>
      <c r="E585" s="15">
        <v>96023397</v>
      </c>
      <c r="F585" s="5">
        <v>100934.72530000001</v>
      </c>
      <c r="G585"/>
      <c r="H585"/>
    </row>
    <row r="586" spans="1:8" x14ac:dyDescent="0.2">
      <c r="A586" s="6"/>
      <c r="B586" s="6"/>
      <c r="C586" s="6" t="s">
        <v>109</v>
      </c>
      <c r="D586" s="2">
        <v>37377</v>
      </c>
      <c r="E586" s="15">
        <v>96023397</v>
      </c>
      <c r="F586" s="5">
        <v>5156.6156000000001</v>
      </c>
      <c r="G586"/>
      <c r="H586"/>
    </row>
    <row r="587" spans="1:8" x14ac:dyDescent="0.2">
      <c r="A587" s="6"/>
      <c r="B587" s="6"/>
      <c r="C587" s="6" t="s">
        <v>109</v>
      </c>
      <c r="D587" s="2">
        <v>37408</v>
      </c>
      <c r="E587" s="15">
        <v>96023397</v>
      </c>
      <c r="F587" s="5">
        <v>95285.055999999997</v>
      </c>
      <c r="G587"/>
      <c r="H587"/>
    </row>
    <row r="588" spans="1:8" x14ac:dyDescent="0.2">
      <c r="A588" s="6"/>
      <c r="B588" s="6"/>
      <c r="C588" s="6" t="s">
        <v>109</v>
      </c>
      <c r="D588" s="2">
        <v>37408</v>
      </c>
      <c r="E588" s="15">
        <v>96023397</v>
      </c>
      <c r="F588" s="5">
        <v>4982.1643000000004</v>
      </c>
      <c r="G588"/>
      <c r="H588"/>
    </row>
    <row r="589" spans="1:8" x14ac:dyDescent="0.2">
      <c r="A589" s="6"/>
      <c r="B589" s="6"/>
      <c r="C589" s="6" t="s">
        <v>109</v>
      </c>
      <c r="D589" s="2">
        <v>37438</v>
      </c>
      <c r="E589" s="15">
        <v>96023397</v>
      </c>
      <c r="F589" s="5">
        <v>95685.780599999998</v>
      </c>
      <c r="G589"/>
      <c r="H589"/>
    </row>
    <row r="590" spans="1:8" x14ac:dyDescent="0.2">
      <c r="A590" s="6"/>
      <c r="B590" s="6"/>
      <c r="C590" s="6" t="s">
        <v>109</v>
      </c>
      <c r="D590" s="2">
        <v>37438</v>
      </c>
      <c r="E590" s="15">
        <v>96023397</v>
      </c>
      <c r="F590" s="5">
        <v>5139.7483000000002</v>
      </c>
      <c r="G590"/>
      <c r="H590"/>
    </row>
    <row r="591" spans="1:8" x14ac:dyDescent="0.2">
      <c r="A591" s="6"/>
      <c r="B591" s="6"/>
      <c r="C591" s="6" t="s">
        <v>109</v>
      </c>
      <c r="D591" s="2">
        <v>37469</v>
      </c>
      <c r="E591" s="15">
        <v>96023397</v>
      </c>
      <c r="F591" s="5">
        <v>93747.118900000001</v>
      </c>
      <c r="G591"/>
      <c r="H591"/>
    </row>
    <row r="592" spans="1:8" x14ac:dyDescent="0.2">
      <c r="A592" s="6"/>
      <c r="B592" s="6"/>
      <c r="C592" s="6" t="s">
        <v>109</v>
      </c>
      <c r="D592" s="2">
        <v>37469</v>
      </c>
      <c r="E592" s="15">
        <v>96023397</v>
      </c>
      <c r="F592" s="5">
        <v>5130.3915999999999</v>
      </c>
      <c r="G592"/>
      <c r="H592"/>
    </row>
    <row r="593" spans="1:8" x14ac:dyDescent="0.2">
      <c r="A593" s="6"/>
      <c r="B593" s="6"/>
      <c r="C593" s="6" t="s">
        <v>109</v>
      </c>
      <c r="D593" s="2">
        <v>37500</v>
      </c>
      <c r="E593" s="15">
        <v>96023397</v>
      </c>
      <c r="F593" s="5">
        <v>90439.665299999993</v>
      </c>
      <c r="G593"/>
      <c r="H593"/>
    </row>
    <row r="594" spans="1:8" x14ac:dyDescent="0.2">
      <c r="A594" s="6"/>
      <c r="B594" s="6"/>
      <c r="C594" s="6" t="s">
        <v>109</v>
      </c>
      <c r="D594" s="2">
        <v>37500</v>
      </c>
      <c r="E594" s="15">
        <v>96023397</v>
      </c>
      <c r="F594" s="5">
        <v>4955.4712</v>
      </c>
      <c r="G594"/>
      <c r="H594"/>
    </row>
    <row r="595" spans="1:8" x14ac:dyDescent="0.2">
      <c r="A595" s="6"/>
      <c r="B595" s="6"/>
      <c r="C595" s="6" t="s">
        <v>109</v>
      </c>
      <c r="D595" s="2">
        <v>37530</v>
      </c>
      <c r="E595" s="15">
        <v>96023397</v>
      </c>
      <c r="F595" s="5">
        <v>92391.911600000007</v>
      </c>
      <c r="G595"/>
      <c r="H595"/>
    </row>
    <row r="596" spans="1:8" x14ac:dyDescent="0.2">
      <c r="A596" s="6"/>
      <c r="B596" s="6"/>
      <c r="C596" s="6" t="s">
        <v>109</v>
      </c>
      <c r="D596" s="2">
        <v>37530</v>
      </c>
      <c r="E596" s="15">
        <v>96023397</v>
      </c>
      <c r="F596" s="5">
        <v>5110.5947999999999</v>
      </c>
      <c r="G596"/>
      <c r="H596"/>
    </row>
    <row r="597" spans="1:8" x14ac:dyDescent="0.2">
      <c r="B597" t="s">
        <v>98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Credit Agg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2002-01-23T00:59:46Z</cp:lastPrinted>
  <dcterms:created xsi:type="dcterms:W3CDTF">2002-01-23T00:55:12Z</dcterms:created>
  <dcterms:modified xsi:type="dcterms:W3CDTF">2023-09-15T18:53:38Z</dcterms:modified>
</cp:coreProperties>
</file>