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6EC16D-9080-40BA-9385-987B1B141773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With NBP" sheetId="1" state="hidden" r:id="rId1"/>
    <sheet name="Not Normalized for O&amp;E" sheetId="2" r:id="rId2"/>
    <sheet name=" Normalized for O&amp;E" sheetId="4" state="hidden" r:id="rId3"/>
    <sheet name=" Normalized for O&amp;E &amp; SAN" sheetId="6" state="hidden" r:id="rId4"/>
    <sheet name="Variance to Plan" sheetId="3" state="hidden" r:id="rId5"/>
    <sheet name="Variance to C.E." sheetId="5" state="hidden" r:id="rId6"/>
  </sheets>
  <definedNames>
    <definedName name="_xlnm.Print_Area" localSheetId="2">' Normalized for O&amp;E'!$A$1:$AQ$30</definedName>
    <definedName name="_xlnm.Print_Area" localSheetId="3">' Normalized for O&amp;E &amp; SAN'!$A$1:$AQ$30</definedName>
    <definedName name="_xlnm.Print_Area" localSheetId="1">'Not Normalized for O&amp;E'!$A$1:$AQ$30</definedName>
    <definedName name="_xlnm.Print_Area" localSheetId="5">'Variance to C.E.'!$A$1:$E$20</definedName>
    <definedName name="_xlnm.Print_Area" localSheetId="4">'Variance to Plan'!$A$1:$E$20</definedName>
    <definedName name="_xlnm.Print_Area" localSheetId="0">'With NBP'!$A$1:$AQ$24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AI16" i="4"/>
  <c r="AQ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AI16" i="6"/>
  <c r="AQ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G13" i="2"/>
  <c r="AI13" i="2"/>
  <c r="AK13" i="2"/>
  <c r="AQ13" i="2"/>
  <c r="AS13" i="2"/>
  <c r="M14" i="2"/>
  <c r="O14" i="2"/>
  <c r="Y14" i="2"/>
  <c r="AG14" i="2"/>
  <c r="AI14" i="2"/>
  <c r="AQ14" i="2"/>
  <c r="AS14" i="2"/>
  <c r="M15" i="2"/>
  <c r="O15" i="2"/>
  <c r="Y15" i="2"/>
  <c r="AG15" i="2"/>
  <c r="AI15" i="2"/>
  <c r="AQ15" i="2"/>
  <c r="AS15" i="2"/>
  <c r="M16" i="2"/>
  <c r="AI16" i="2"/>
  <c r="AQ16" i="2"/>
  <c r="O17" i="2"/>
  <c r="Y17" i="2"/>
  <c r="AI17" i="2"/>
  <c r="M22" i="2"/>
  <c r="O22" i="2"/>
  <c r="Y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D14" i="5"/>
  <c r="E14" i="5"/>
  <c r="A19" i="5"/>
  <c r="A3" i="3"/>
  <c r="A4" i="3"/>
  <c r="D14" i="3"/>
  <c r="E14" i="3"/>
  <c r="A19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<sst xmlns="http://schemas.openxmlformats.org/spreadsheetml/2006/main" count="344" uniqueCount="67">
  <si>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</si>
  <si>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</si>
  <si>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</si>
  <si>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</si>
  <si>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</si>
  <si>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</si>
  <si>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</si>
  <si>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</si>
  <si>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</si>
  <si>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</si>
  <si>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</si>
  <si>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</si>
  <si>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</si>
  <si>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</si>
  <si>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</si>
  <si>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</si>
  <si>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</si>
  <si>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</si>
  <si>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</si>
  <si>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</si>
  <si>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</si>
  <si>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</si>
  <si>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</si>
  <si>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</si>
  <si>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</si>
  <si>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</si>
  <si>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</si>
  <si>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</si>
  <si>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</si>
  <si>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</si>
  <si>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</si>
  <si>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</si>
  <si>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</si>
  <si>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</si>
  <si>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</si>
  <si>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</si>
  <si>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(2)  $.6 increase in expense over 2001 Plan due to Data Center move to new building.  ($1.3MM Capital Expenditures savings)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</si>
  <si>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</si>
  <si>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</si>
  <si>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</si>
  <si>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</si>
  <si>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</si>
  <si>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</si>
  <si>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</si>
  <si>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</si>
  <si>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</si>
  <si>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</si>
  <si>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(1)  2001 Adjusted for $.4 O&amp;E Support;  Offset Should be Reflected in Operations 2002 Plan.</t>
  </si>
  <si>
    <t>2001 SECOND C.E. vs. 2002 PLAN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</si>
  <si>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</si>
  <si>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</si>
  <si>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</si>
  <si>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</si>
  <si>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Restated 2001 Plan (3)</t>
  </si>
  <si>
    <t>2001 2nd Current Estimate (2,3)</t>
  </si>
  <si>
    <t>(3)  2001 "Other" includes HPL.</t>
  </si>
  <si>
    <t>(2)  2001 "Other" includes HPL.</t>
  </si>
  <si>
    <t>Restated 2001 Plan (2)</t>
  </si>
  <si>
    <t>2001 2nd C.E. -  NET</t>
  </si>
  <si>
    <t>(1)  Not included - NBP submits their own schedule.  (These costs are NPNG.)</t>
  </si>
  <si>
    <t>DIRECT O&amp;M VARIANCE</t>
  </si>
  <si>
    <t>New License Fees</t>
  </si>
  <si>
    <t>Software Maintenance Fees*</t>
  </si>
  <si>
    <t>*  Offset in Operations</t>
  </si>
  <si>
    <t>2001 RESTATED PLAN</t>
  </si>
  <si>
    <t>2001 SECOND CURRENT ESTIMATE</t>
  </si>
  <si>
    <t>O&amp;E Support - Transfer of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</si>
</sst>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abSelected="1" zoomScale="75" workbookViewId="0"/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53</v>
      </c>
      <c r="P8" s="5"/>
      <c r="Q8" s="5"/>
      <c r="R8" s="5"/>
      <c r="S8" s="5"/>
      <c r="T8" s="5"/>
      <c r="U8" s="5"/>
      <c r="V8" s="5"/>
      <c r="W8" s="5"/>
      <c r="Y8" s="5" t="s">
        <v>54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v>12.5</v>
      </c>
      <c r="Y13" s="22">
        <f>AG13-AE13+AA13</f>
        <v>13.2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</f>
        <v>12.7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 t="shared" ref="AI14:AI22" si="1"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 t="shared" si="1"/>
        <v>7.1999999999999993</v>
      </c>
      <c r="AJ15"/>
      <c r="AK15" s="25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 t="shared" si="1"/>
        <v>0.4</v>
      </c>
      <c r="AJ16"/>
      <c r="AK16" s="25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 t="shared" si="1"/>
        <v>1.5</v>
      </c>
      <c r="AJ17"/>
      <c r="AK17" s="25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25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25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25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 t="shared" si="1"/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26.2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25.3</v>
      </c>
      <c r="X24" s="12"/>
      <c r="Y24" s="17">
        <f>SUM(Y13:Y23)</f>
        <v>26.8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25.9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0.26119402985074613</v>
      </c>
    </row>
    <row r="25" spans="1:47" ht="25.5" customHeight="1" thickTop="1" x14ac:dyDescent="0.2">
      <c r="A25" s="24" t="s">
        <v>59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55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Financial\njc\2002 Plan\Stan Schedules\[OM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sqref="A1:E1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53</v>
      </c>
      <c r="P8" s="5"/>
      <c r="Q8" s="5"/>
      <c r="R8" s="5"/>
      <c r="S8" s="5"/>
      <c r="T8" s="5"/>
      <c r="U8" s="5"/>
      <c r="V8" s="5"/>
      <c r="W8" s="5"/>
      <c r="Y8" s="5" t="s">
        <v>54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12.5+0.4</f>
        <v>12.9</v>
      </c>
      <c r="Y13" s="22">
        <f>AG13-AE13+AA13</f>
        <v>13.6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</f>
        <v>13.1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26.6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25.7</v>
      </c>
      <c r="X24" s="12"/>
      <c r="Y24" s="17">
        <f>SUM(Y13:Y23)</f>
        <v>27.2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26.3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0.24264705882352933</v>
      </c>
    </row>
    <row r="25" spans="1:47" ht="25.5" customHeight="1" thickTop="1" x14ac:dyDescent="0.2">
      <c r="A25" s="24" t="s">
        <v>59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55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Financial\njc\2002 Plan\Stan Schedules\[OM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sqref="A1:E1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44" t="s">
        <v>14</v>
      </c>
      <c r="F8" s="44"/>
      <c r="G8" s="44"/>
      <c r="H8" s="44"/>
      <c r="I8" s="44"/>
      <c r="J8" s="44"/>
      <c r="K8" s="44"/>
      <c r="L8" s="44"/>
      <c r="M8" s="44"/>
      <c r="O8" s="5" t="s">
        <v>57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14.4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12.5+0.2+0.4+0.8</f>
        <v>13.9</v>
      </c>
      <c r="Y13" s="22">
        <f>AG13-AE13+AA13</f>
        <v>14.4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12.5+0.2+0.4+0.8</f>
        <v>13.9</v>
      </c>
      <c r="AH13" s="12"/>
      <c r="AI13" s="12">
        <f>AQ13+AM13+AK13</f>
        <v>19.099999999999998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4.5999999999999996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>3.5+0.2+0.7</f>
        <v>4.4000000000000004</v>
      </c>
      <c r="Y14" s="22">
        <f>AG14-AE14+AA14</f>
        <v>4.5999999999999996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3.5+0.2+0.7</f>
        <v>4.4000000000000004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7.2</v>
      </c>
      <c r="P15"/>
      <c r="Q15" s="23">
        <v>0.4</v>
      </c>
      <c r="R15"/>
      <c r="S15" s="23"/>
      <c r="T15"/>
      <c r="U15" s="12">
        <v>-0.1</v>
      </c>
      <c r="V15" s="12"/>
      <c r="W15" s="22">
        <f>5.8+0.2+0.7</f>
        <v>6.7</v>
      </c>
      <c r="Y15" s="22">
        <f>AG15-AE15+AA15</f>
        <v>7.2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5.8+0.2+0.7</f>
        <v>6.7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29.4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28.5</v>
      </c>
      <c r="X24" s="12"/>
      <c r="Y24" s="17">
        <f>SUM(Y13:Y23)</f>
        <v>29.4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28.5</v>
      </c>
      <c r="AH24" s="12"/>
      <c r="AI24" s="17">
        <f>SUM(AI13:AI23)</f>
        <v>33.799999999999997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30.299999999999994</v>
      </c>
      <c r="AR24" s="12"/>
      <c r="AS24" s="18">
        <f>(AI24-Y24)/Y24</f>
        <v>0.1496598639455782</v>
      </c>
    </row>
    <row r="25" spans="1:47" ht="25.5" customHeight="1" thickTop="1" x14ac:dyDescent="0.2">
      <c r="A25" s="24" t="s">
        <v>59</v>
      </c>
    </row>
    <row r="26" spans="1:47" x14ac:dyDescent="0.2">
      <c r="A26" s="24" t="s">
        <v>56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Financial\njc\2002 Plan\Stan Schedules\[OM Schedule - IT 1.xls]Not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1.xls]Not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37131.663609953706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11" sqref="A11"/>
    </sheetView>
  </sheetViews>
  <sheetFormatPr defaultRowHeight="12.75" x14ac:dyDescent="0.2"/>
  <cols>
    <col min="1" max="1" width="31.42578125" customWidth="1"/>
    <col min="2" max="3" width="8.570312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45" t="s">
        <v>60</v>
      </c>
      <c r="B1" s="45"/>
      <c r="C1" s="45"/>
      <c r="D1" s="45"/>
      <c r="E1" s="45"/>
    </row>
    <row r="2" spans="1:7" ht="21" customHeight="1" x14ac:dyDescent="0.25">
      <c r="A2" s="45" t="s">
        <v>37</v>
      </c>
      <c r="B2" s="45"/>
      <c r="C2" s="45"/>
      <c r="D2" s="45"/>
      <c r="E2" s="45"/>
    </row>
    <row r="3" spans="1:7" ht="21" customHeight="1" x14ac:dyDescent="0.25">
      <c r="A3" s="45" t="str">
        <f>'With NBP'!A3</f>
        <v>INFORMATION TECHNOLOGY</v>
      </c>
      <c r="B3" s="45"/>
      <c r="C3" s="45"/>
      <c r="D3" s="45"/>
      <c r="E3" s="45"/>
    </row>
    <row r="4" spans="1:7" ht="21" customHeight="1" x14ac:dyDescent="0.2">
      <c r="A4" s="46" t="str">
        <f>'With NBP'!A4</f>
        <v>( $ In Millions)</v>
      </c>
      <c r="B4" s="46"/>
      <c r="C4" s="46"/>
      <c r="D4" s="46"/>
      <c r="E4" s="46"/>
    </row>
    <row r="5" spans="1:7" ht="21" customHeight="1" x14ac:dyDescent="0.2">
      <c r="A5" s="26"/>
      <c r="B5" s="26"/>
      <c r="C5" s="26"/>
      <c r="D5" s="42"/>
      <c r="E5" s="26"/>
      <c r="F5" s="26"/>
      <c r="G5" s="26"/>
    </row>
    <row r="6" spans="1:7" ht="52.5" customHeight="1" x14ac:dyDescent="0.25">
      <c r="A6" s="26"/>
      <c r="D6" s="34" t="s">
        <v>64</v>
      </c>
      <c r="E6" s="43" t="s">
        <v>45</v>
      </c>
      <c r="G6" s="26"/>
    </row>
    <row r="7" spans="1:7" ht="26.25" customHeight="1" x14ac:dyDescent="0.25">
      <c r="A7" s="29" t="s">
        <v>44</v>
      </c>
      <c r="B7" s="30"/>
      <c r="D7" s="35">
        <v>25.3</v>
      </c>
      <c r="E7" s="38">
        <v>25.7</v>
      </c>
      <c r="F7" s="30"/>
      <c r="G7" s="26"/>
    </row>
    <row r="8" spans="1:7" ht="26.25" customHeight="1" x14ac:dyDescent="0.25">
      <c r="A8" s="37" t="s">
        <v>46</v>
      </c>
      <c r="B8" s="30"/>
      <c r="D8" s="36"/>
      <c r="E8" s="38"/>
      <c r="F8" s="30"/>
      <c r="G8" s="26"/>
    </row>
    <row r="9" spans="1:7" ht="18.75" customHeight="1" x14ac:dyDescent="0.2">
      <c r="A9" s="26" t="s">
        <v>39</v>
      </c>
      <c r="B9" s="26"/>
      <c r="D9" s="31">
        <v>2.8</v>
      </c>
      <c r="E9" s="39">
        <v>2.8</v>
      </c>
      <c r="F9" s="26"/>
      <c r="G9" s="26"/>
    </row>
    <row r="10" spans="1:7" ht="18.75" customHeight="1" x14ac:dyDescent="0.2">
      <c r="A10" s="26" t="s">
        <v>66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42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">
      <c r="A12" s="26" t="s">
        <v>61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35">
      <c r="A13" s="26" t="s">
        <v>62</v>
      </c>
      <c r="B13" s="26"/>
      <c r="D13" s="32">
        <v>0.1</v>
      </c>
      <c r="E13" s="40">
        <v>0.1</v>
      </c>
      <c r="F13" s="26"/>
      <c r="G13" s="26"/>
    </row>
    <row r="14" spans="1:7" ht="32.25" customHeight="1" x14ac:dyDescent="0.55000000000000004">
      <c r="A14" s="29" t="s">
        <v>43</v>
      </c>
      <c r="B14" s="26"/>
      <c r="D14" s="33">
        <f>SUM(D7:D13)</f>
        <v>30.3</v>
      </c>
      <c r="E14" s="41">
        <f>SUM(E7:E13)</f>
        <v>30.3</v>
      </c>
      <c r="F14" s="26"/>
      <c r="G14" s="26"/>
    </row>
    <row r="15" spans="1:7" ht="21" customHeight="1" x14ac:dyDescent="0.2">
      <c r="A15" s="26" t="s">
        <v>63</v>
      </c>
      <c r="B15" s="26"/>
      <c r="D15" s="31"/>
      <c r="E15" s="31"/>
      <c r="F15" s="26"/>
      <c r="G15" s="26"/>
    </row>
    <row r="16" spans="1:7" ht="21" customHeight="1" x14ac:dyDescent="0.2">
      <c r="A16" s="27" t="s">
        <v>47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/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P:\IT MS Financial\njc\2002 Plan\Stan Schedules\[OM Schedule - IT 1.xls]Not Normalized for O&amp;E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11" sqref="A11"/>
    </sheetView>
  </sheetViews>
  <sheetFormatPr defaultRowHeight="12.75" x14ac:dyDescent="0.2"/>
  <cols>
    <col min="1" max="1" width="31.42578125" customWidth="1"/>
    <col min="2" max="3" width="12.85546875" customWidth="1"/>
    <col min="4" max="4" width="22.7109375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45" t="s">
        <v>60</v>
      </c>
      <c r="B1" s="45"/>
      <c r="C1" s="45"/>
      <c r="D1" s="45"/>
      <c r="E1" s="45"/>
    </row>
    <row r="2" spans="1:7" ht="21" customHeight="1" x14ac:dyDescent="0.25">
      <c r="A2" s="45" t="s">
        <v>48</v>
      </c>
      <c r="B2" s="45"/>
      <c r="C2" s="45"/>
      <c r="D2" s="45"/>
      <c r="E2" s="45"/>
    </row>
    <row r="3" spans="1:7" ht="21" customHeight="1" x14ac:dyDescent="0.25">
      <c r="A3" s="45" t="str">
        <f>'With NBP'!A3</f>
        <v>INFORMATION TECHNOLOGY</v>
      </c>
      <c r="B3" s="45"/>
      <c r="C3" s="45"/>
      <c r="D3" s="45"/>
      <c r="E3" s="45"/>
    </row>
    <row r="4" spans="1:7" ht="21" customHeight="1" x14ac:dyDescent="0.2">
      <c r="A4" s="46" t="str">
        <f>'With NBP'!A4</f>
        <v>( $ In Millions)</v>
      </c>
      <c r="B4" s="46"/>
      <c r="C4" s="46"/>
      <c r="D4" s="46"/>
      <c r="E4" s="46"/>
    </row>
    <row r="5" spans="1:7" ht="21" customHeight="1" x14ac:dyDescent="0.2">
      <c r="A5" s="26"/>
      <c r="B5" s="26"/>
      <c r="C5" s="26"/>
      <c r="D5" s="26"/>
      <c r="E5" s="42"/>
      <c r="F5" s="26"/>
      <c r="G5" s="26"/>
    </row>
    <row r="6" spans="1:7" ht="94.5" x14ac:dyDescent="0.25">
      <c r="A6" s="26"/>
      <c r="D6" s="34" t="s">
        <v>65</v>
      </c>
      <c r="E6" s="43" t="s">
        <v>50</v>
      </c>
      <c r="G6" s="26"/>
    </row>
    <row r="7" spans="1:7" ht="26.25" customHeight="1" x14ac:dyDescent="0.25">
      <c r="A7" s="29" t="s">
        <v>58</v>
      </c>
      <c r="B7" s="30"/>
      <c r="D7" s="35">
        <v>25.9</v>
      </c>
      <c r="E7" s="38">
        <v>28.5</v>
      </c>
      <c r="F7" s="30"/>
      <c r="G7" s="26"/>
    </row>
    <row r="8" spans="1:7" ht="26.25" customHeight="1" x14ac:dyDescent="0.25">
      <c r="A8" s="37" t="s">
        <v>46</v>
      </c>
      <c r="B8" s="30"/>
      <c r="D8" s="36"/>
      <c r="E8" s="38"/>
      <c r="F8" s="30"/>
      <c r="G8" s="26"/>
    </row>
    <row r="9" spans="1:7" ht="18.75" customHeight="1" x14ac:dyDescent="0.2">
      <c r="A9" s="26" t="s">
        <v>39</v>
      </c>
      <c r="B9" s="26"/>
      <c r="D9" s="31">
        <v>2.2000000000000002</v>
      </c>
      <c r="E9" s="39">
        <v>0</v>
      </c>
      <c r="F9" s="26"/>
      <c r="G9" s="26"/>
    </row>
    <row r="10" spans="1:7" ht="18.75" customHeight="1" x14ac:dyDescent="0.2">
      <c r="A10" s="26" t="s">
        <v>66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42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">
      <c r="A12" s="26" t="s">
        <v>61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35">
      <c r="A13" s="26" t="s">
        <v>62</v>
      </c>
      <c r="B13" s="26"/>
      <c r="D13" s="32">
        <v>0.1</v>
      </c>
      <c r="E13" s="40">
        <v>0.1</v>
      </c>
      <c r="F13" s="26"/>
      <c r="G13" s="26"/>
    </row>
    <row r="14" spans="1:7" ht="32.25" customHeight="1" x14ac:dyDescent="0.55000000000000004">
      <c r="A14" s="29" t="s">
        <v>43</v>
      </c>
      <c r="B14" s="26"/>
      <c r="D14" s="33">
        <f>SUM(D7:D13)</f>
        <v>30.299999999999997</v>
      </c>
      <c r="E14" s="41">
        <f>SUM(E7:E13)</f>
        <v>30.3</v>
      </c>
      <c r="F14" s="26"/>
      <c r="G14" s="26"/>
    </row>
    <row r="15" spans="1:7" ht="21" customHeight="1" x14ac:dyDescent="0.2">
      <c r="A15" s="26" t="s">
        <v>63</v>
      </c>
      <c r="B15" s="26"/>
      <c r="D15" s="31"/>
      <c r="E15" s="39"/>
      <c r="F15" s="26"/>
      <c r="G15" s="26"/>
    </row>
    <row r="16" spans="1:7" ht="21" customHeight="1" x14ac:dyDescent="0.2">
      <c r="A16" s="27" t="s">
        <v>51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 t="s">
        <v>49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P:\IT MS Financial\njc\2002 Plan\Stan Schedules\[OM Schedule - IT 1.xls]Not Normalized for O&amp;E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Not Normalized for O&amp;E</vt:lpstr>
      <vt:lpstr> Normalized for O&amp;E</vt:lpstr>
      <vt:lpstr> Normalized for O&amp;E &amp; SAN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2001-08-28T20:19:24Z</cp:lastPrinted>
  <dcterms:created xsi:type="dcterms:W3CDTF">2001-07-19T21:53:52Z</dcterms:created>
  <dcterms:modified xsi:type="dcterms:W3CDTF">2023-09-15T19:08:06Z</dcterms:modified>
</cp:coreProperties>
</file>