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F510BF-8535-45FD-8781-14B34BFE7192}" xr6:coauthVersionLast="47" xr6:coauthVersionMax="47" xr10:uidLastSave="{00000000-0000-0000-0000-000000000000}"/>
  <bookViews>
    <workbookView xWindow="-120" yWindow="-120" windowWidth="38640" windowHeight="15720"/>
  </bookViews>
  <sheets>
    <sheet name="Corp" sheetId="1" r:id="rId1"/>
  </sheets>
  <definedNames>
    <definedName name="_xlnm.Print_Area" localSheetId="0">Corp!$D$3:$O$72</definedName>
  </definedNames>
  <calcPr calcId="0"/>
</workbook>
</file>

<file path=xl/calcChain.xml><?xml version="1.0" encoding="utf-8"?>
<calcChain xmlns="http://schemas.openxmlformats.org/spreadsheetml/2006/main">
  <c r="G18" i="1" l="1"/>
  <c r="I18" i="1"/>
  <c r="K18" i="1"/>
  <c r="M18" i="1"/>
  <c r="G28" i="1"/>
  <c r="I28" i="1"/>
  <c r="K28" i="1"/>
  <c r="G49" i="1"/>
  <c r="I49" i="1"/>
  <c r="K49" i="1"/>
  <c r="M49" i="1"/>
  <c r="G66" i="1"/>
  <c r="I66" i="1"/>
  <c r="K66" i="1"/>
  <c r="M66" i="1"/>
  <c r="G68" i="1"/>
  <c r="I68" i="1"/>
  <c r="G70" i="1"/>
  <c r="I70" i="1"/>
  <c r="K70" i="1"/>
  <c r="M70" i="1"/>
  <c r="G72" i="1"/>
  <c r="I72" i="1"/>
  <c r="K72" i="1"/>
  <c r="M72" i="1"/>
  <c r="R88" i="1"/>
</calcChain>
</file>

<file path=xl/comments1.xml><?xml version="1.0" encoding="utf-8"?>
<comments xmlns="http://schemas.openxmlformats.org/spreadsheetml/2006/main">
  <authors>
    <author>jerwin</author>
  </authors>
  <commentList>
    <comment ref="M37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GBP used in 1998 instead of $</t>
        </r>
      </text>
    </comment>
    <comment ref="M38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GBP used in 1998 instead of $</t>
        </r>
      </text>
    </comment>
    <comment ref="M39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GBP used in 1998 instead of $</t>
        </r>
      </text>
    </comment>
    <comment ref="M40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GBP used in 1998 instead of $</t>
        </r>
      </text>
    </comment>
    <comment ref="M54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Paid off 8/99.  New guarantee in place 10/99.</t>
        </r>
      </text>
    </comment>
    <comment ref="M56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P. Parrish - gone</t>
        </r>
      </text>
    </comment>
    <comment ref="M62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D. Andrews - these were sold</t>
        </r>
      </text>
    </comment>
    <comment ref="M63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D. Andrews - these were sold</t>
        </r>
      </text>
    </comment>
    <comment ref="M64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D. Andrews - these were sold</t>
        </r>
      </text>
    </comment>
    <comment ref="K88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Loan for $133,395-balance left 118,457</t>
        </r>
      </text>
    </comment>
    <comment ref="M88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ECT agreed to indemnify the Surety in an amount equal to 8.5% of the amount that the Surety is called upon to pay the Obligee (ENA) under the Bond (Coal Purchase Agreement)</t>
        </r>
      </text>
    </comment>
  </commentList>
</comments>
</file>

<file path=xl/sharedStrings.xml><?xml version="1.0" encoding="utf-8"?>
<sst xmlns="http://schemas.openxmlformats.org/spreadsheetml/2006/main" count="148" uniqueCount="106">
  <si>
    <t>Enron Corp</t>
  </si>
  <si>
    <t>Guarantees Issued - Unconsolidated Subs</t>
  </si>
  <si>
    <t>000's</t>
  </si>
  <si>
    <t>GUARANTEES ISSUED TO SUPPORT LETTER OF CREDIT OF UNCONSOLIDATED SUBS</t>
  </si>
  <si>
    <t>Exp Date</t>
  </si>
  <si>
    <t>Contact</t>
  </si>
  <si>
    <t>Teesside Power Ltd</t>
  </si>
  <si>
    <t>West LB (National Grid)</t>
  </si>
  <si>
    <t>BHF - NatWest Leasing</t>
  </si>
  <si>
    <t>Cancelled Dec 99</t>
  </si>
  <si>
    <t>Trakya Elektrik</t>
  </si>
  <si>
    <t>The BOTAS</t>
  </si>
  <si>
    <t>Ian Johnson</t>
  </si>
  <si>
    <t>Banque Brussels Lambert (Debt Service Reserve)</t>
  </si>
  <si>
    <t>10/24/2000 (has auto extension)</t>
  </si>
  <si>
    <t>EOTT</t>
  </si>
  <si>
    <t>L/C only</t>
  </si>
  <si>
    <t>Various</t>
  </si>
  <si>
    <t>PQPC</t>
  </si>
  <si>
    <t>International Finance Corp (IFC)</t>
  </si>
  <si>
    <t xml:space="preserve">              Total Guarantees Issued to Support Letters of Credit of Unconsolidated Subs</t>
  </si>
  <si>
    <t>GUARANTEES ISSUED TO SUPPORT DEBT &amp; TRADE OBLIGATION OF UNCONSOLIDATED SUBS</t>
  </si>
  <si>
    <t>ISSUED TO SUPPORT INTERNATIONAL PROJECTS (NON-DEBT)</t>
  </si>
  <si>
    <t>Sutton Bridge (Cost Overrun)</t>
  </si>
  <si>
    <t>Barclays Bank PLC</t>
  </si>
  <si>
    <t>Maroun Abboudy - 171-970-7369</t>
  </si>
  <si>
    <t xml:space="preserve">Have copy </t>
  </si>
  <si>
    <t>GBP 16mm</t>
  </si>
  <si>
    <t>Sutton Bridge (Debt Service Reserve)</t>
  </si>
  <si>
    <t>Bankers Trustee Company</t>
  </si>
  <si>
    <t>GBP 18mm</t>
  </si>
  <si>
    <t>Sarlux - Equity Contribution</t>
  </si>
  <si>
    <t>Sarlux - Offshore Technical Support Agmt or Staff Leasing Agmt</t>
  </si>
  <si>
    <t>Emmanuel Rialland 44-171-970-7290 or George Lojko 48-172-405-015</t>
  </si>
  <si>
    <t>Elektrocieplownia Nowa Sarzyna Sp z.o.o. (O&amp;M, Turnkey Contractors)</t>
  </si>
  <si>
    <t>Enron Poland Investment B.V. (financing costs)</t>
  </si>
  <si>
    <t>Westdeutsche Landesbank Girozentrale, London Branch</t>
  </si>
  <si>
    <t>CALME</t>
  </si>
  <si>
    <t>Rio Hondo</t>
  </si>
  <si>
    <t>Agatha Tran - 6-7278</t>
  </si>
  <si>
    <t>CALME - PQPC (old EPP)</t>
  </si>
  <si>
    <t>Marad  (old EPP)</t>
  </si>
  <si>
    <t>Debt Reserve (old EPP)</t>
  </si>
  <si>
    <t>APACHI</t>
  </si>
  <si>
    <t>Australia-New Zealand Energy - Greenfield Shipping Loan</t>
  </si>
  <si>
    <t>Madeline Chan - 6-7605</t>
  </si>
  <si>
    <t>ICI</t>
  </si>
  <si>
    <t>Jon Chapman</t>
  </si>
  <si>
    <t>Europe</t>
  </si>
  <si>
    <t>Midlands Electricity PLC</t>
  </si>
  <si>
    <t>GBP</t>
  </si>
  <si>
    <t>Northern Electricity PLC</t>
  </si>
  <si>
    <t>South Wales Electricity</t>
  </si>
  <si>
    <t>South Western Electricity</t>
  </si>
  <si>
    <t>Northern Electric</t>
  </si>
  <si>
    <t>Northumbria</t>
  </si>
  <si>
    <t>none</t>
  </si>
  <si>
    <t>Wing International, Ltd.</t>
  </si>
  <si>
    <t>Trakya Electrik Euretim Ve Ticaret A.S.</t>
  </si>
  <si>
    <t>EI</t>
  </si>
  <si>
    <t>Smith/Enron Cogen L.P.</t>
  </si>
  <si>
    <t>General Electric</t>
  </si>
  <si>
    <t>Ties to Contract</t>
  </si>
  <si>
    <t>International Finance Corp</t>
  </si>
  <si>
    <t>US Sec'y of Transportation-Maritime Administrator</t>
  </si>
  <si>
    <t>Continuing</t>
  </si>
  <si>
    <t>ISSUED TO SUPPORT DEBT OF UNCONSOLIDATED SUBS</t>
  </si>
  <si>
    <t>Enron North America</t>
  </si>
  <si>
    <t>Citiforest - Union Bank of California</t>
  </si>
  <si>
    <t>Utiliquest - First Union National Bank</t>
  </si>
  <si>
    <t>Travis McCullough</t>
  </si>
  <si>
    <t>Las Vegas/SW Power LLC</t>
  </si>
  <si>
    <t>Linsey Long 3-3051</t>
  </si>
  <si>
    <t>???</t>
  </si>
  <si>
    <t>India</t>
  </si>
  <si>
    <t>760 or 557?</t>
  </si>
  <si>
    <t>DPC Holdings or Dabhol Power</t>
  </si>
  <si>
    <t>Bank of America, National Trust and Savings Assoc.</t>
  </si>
  <si>
    <t>Master Agreement</t>
  </si>
  <si>
    <t>Enron Development Corp</t>
  </si>
  <si>
    <t>IFC - Guatemala Deposit</t>
  </si>
  <si>
    <t>Enron Capital &amp; Trade Resources Canada Corp.</t>
  </si>
  <si>
    <t>Papier Masson LTEE</t>
  </si>
  <si>
    <t>Christopher Calger</t>
  </si>
  <si>
    <t>CDN 101,500,000 + 5,000,000</t>
  </si>
  <si>
    <t>TMP Project Loan + Swing line</t>
  </si>
  <si>
    <t>Enron Global Finance</t>
  </si>
  <si>
    <t>American Coal</t>
  </si>
  <si>
    <t>Int'l Marine Terminal Partnership</t>
  </si>
  <si>
    <t>Morgan Guaranty Trust Co of NY</t>
  </si>
  <si>
    <t>Asia??</t>
  </si>
  <si>
    <t>Subic Power Corp</t>
  </si>
  <si>
    <t>Citibank, N.A.</t>
  </si>
  <si>
    <t>Written Notice</t>
  </si>
  <si>
    <t>Amoco/Enron Solar</t>
  </si>
  <si>
    <t>City Of Frederick, Maryland</t>
  </si>
  <si>
    <t>County of Frederick, Maryland</t>
  </si>
  <si>
    <t>Maryland Energy Administration</t>
  </si>
  <si>
    <t>EOTT TRADE</t>
  </si>
  <si>
    <t xml:space="preserve">              Total Guarantees Issued to Support Debt &amp; Trade Obligations</t>
  </si>
  <si>
    <t xml:space="preserve">              Total Guarantees Issued</t>
  </si>
  <si>
    <t>EGF</t>
  </si>
  <si>
    <t>Enron Global Fianance</t>
  </si>
  <si>
    <t>American Coal - Senior Debt</t>
  </si>
  <si>
    <t>Jill Erwin</t>
  </si>
  <si>
    <t>PQPL Project - MARAD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</si>
</sst>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d\,\ yyyy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i/>
      <u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left"/>
    </xf>
    <xf numFmtId="164" fontId="2" fillId="0" borderId="0" xfId="0" quotePrefix="1" applyNumberFormat="1" applyFont="1" applyAlignment="1">
      <alignment horizontal="left"/>
    </xf>
    <xf numFmtId="0" fontId="4" fillId="0" borderId="0" xfId="0" applyFont="1"/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6" fontId="1" fillId="0" borderId="0" xfId="1" applyNumberFormat="1" applyFill="1"/>
    <xf numFmtId="14" fontId="0" fillId="0" borderId="0" xfId="0" applyNumberFormat="1" applyFill="1" applyAlignment="1">
      <alignment horizontal="left"/>
    </xf>
    <xf numFmtId="166" fontId="1" fillId="0" borderId="0" xfId="1" applyNumberFormat="1"/>
    <xf numFmtId="0" fontId="0" fillId="0" borderId="0" xfId="0" applyAlignment="1">
      <alignment horizontal="left"/>
    </xf>
    <xf numFmtId="0" fontId="5" fillId="0" borderId="0" xfId="0" applyFont="1"/>
    <xf numFmtId="166" fontId="1" fillId="0" borderId="2" xfId="1" applyNumberFormat="1" applyBorder="1"/>
    <xf numFmtId="166" fontId="1" fillId="0" borderId="0" xfId="1" applyNumberFormat="1" applyBorder="1"/>
    <xf numFmtId="0" fontId="6" fillId="0" borderId="0" xfId="0" applyFont="1"/>
    <xf numFmtId="166" fontId="1" fillId="0" borderId="0" xfId="1" applyNumberFormat="1" applyFont="1" applyFill="1"/>
    <xf numFmtId="14" fontId="0" fillId="0" borderId="0" xfId="0" applyNumberFormat="1" applyAlignment="1">
      <alignment horizontal="left"/>
    </xf>
    <xf numFmtId="166" fontId="1" fillId="0" borderId="3" xfId="1" applyNumberFormat="1" applyBorder="1"/>
    <xf numFmtId="9" fontId="1" fillId="0" borderId="0" xfId="2" applyFont="1"/>
    <xf numFmtId="9" fontId="1" fillId="0" borderId="0" xfId="2"/>
    <xf numFmtId="0" fontId="0" fillId="0" borderId="0" xfId="0" quotePrefix="1"/>
    <xf numFmtId="0" fontId="7" fillId="0" borderId="0" xfId="0" applyFont="1" applyFill="1"/>
    <xf numFmtId="166" fontId="0" fillId="0" borderId="2" xfId="0" applyNumberFormat="1" applyBorder="1"/>
    <xf numFmtId="166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T88"/>
  <sheetViews>
    <sheetView tabSelected="1" zoomScaleNormal="100" workbookViewId="0"/>
  </sheetViews>
  <sheetFormatPr defaultRowHeight="12.75" x14ac:dyDescent="0.2"/>
  <cols>
    <col min="1" max="1" width="5.42578125" customWidth="1"/>
    <col min="2" max="2" width="6.85546875" bestFit="1" customWidth="1"/>
    <col min="3" max="3" width="11" customWidth="1"/>
    <col min="4" max="4" width="53.5703125" customWidth="1"/>
    <col min="5" max="5" width="9.85546875" customWidth="1"/>
    <col min="6" max="6" width="51.5703125" customWidth="1"/>
    <col min="7" max="7" width="14.5703125" customWidth="1"/>
    <col min="8" max="8" width="2.140625" customWidth="1"/>
    <col min="9" max="9" width="13.85546875" customWidth="1"/>
    <col min="10" max="10" width="3.140625" customWidth="1"/>
    <col min="11" max="11" width="11.28515625" customWidth="1"/>
    <col min="12" max="12" width="3.140625" customWidth="1"/>
    <col min="13" max="13" width="11.42578125" customWidth="1"/>
    <col min="14" max="14" width="32" customWidth="1"/>
    <col min="15" max="15" width="36.85546875" customWidth="1"/>
  </cols>
  <sheetData>
    <row r="3" spans="4:15" x14ac:dyDescent="0.2">
      <c r="D3" s="1" t="s">
        <v>0</v>
      </c>
    </row>
    <row r="4" spans="4:15" x14ac:dyDescent="0.2">
      <c r="D4" s="1" t="s">
        <v>1</v>
      </c>
    </row>
    <row r="5" spans="4:15" x14ac:dyDescent="0.2">
      <c r="D5" s="2">
        <v>36891</v>
      </c>
    </row>
    <row r="6" spans="4:15" x14ac:dyDescent="0.2">
      <c r="D6" s="3" t="s">
        <v>2</v>
      </c>
    </row>
    <row r="8" spans="4:15" x14ac:dyDescent="0.2">
      <c r="D8" s="4" t="s">
        <v>3</v>
      </c>
      <c r="G8" s="5">
        <v>36891</v>
      </c>
      <c r="I8" s="5">
        <v>36799</v>
      </c>
      <c r="K8" s="5">
        <v>36525</v>
      </c>
      <c r="L8" s="6"/>
      <c r="M8" s="5">
        <v>36160</v>
      </c>
    </row>
    <row r="9" spans="4:15" x14ac:dyDescent="0.2">
      <c r="N9" s="7" t="s">
        <v>4</v>
      </c>
      <c r="O9" s="7" t="s">
        <v>5</v>
      </c>
    </row>
    <row r="10" spans="4:15" x14ac:dyDescent="0.2">
      <c r="D10" s="1"/>
      <c r="N10" s="8"/>
      <c r="O10" s="8"/>
    </row>
    <row r="11" spans="4:15" x14ac:dyDescent="0.2">
      <c r="D11" t="s">
        <v>6</v>
      </c>
      <c r="F11" t="s">
        <v>7</v>
      </c>
      <c r="G11" s="9">
        <v>138969</v>
      </c>
      <c r="I11" s="9">
        <v>138969</v>
      </c>
      <c r="K11" s="9">
        <v>138969</v>
      </c>
      <c r="L11" s="9"/>
      <c r="M11" s="9">
        <v>138015</v>
      </c>
      <c r="N11" s="10">
        <v>36799</v>
      </c>
      <c r="O11" s="10"/>
    </row>
    <row r="12" spans="4:15" x14ac:dyDescent="0.2">
      <c r="D12" t="s">
        <v>6</v>
      </c>
      <c r="F12" t="s">
        <v>8</v>
      </c>
      <c r="G12" s="9">
        <v>0</v>
      </c>
      <c r="I12" s="9">
        <v>0</v>
      </c>
      <c r="K12" s="9">
        <v>0</v>
      </c>
      <c r="L12" s="9"/>
      <c r="M12" s="9">
        <v>24246</v>
      </c>
      <c r="N12" s="10" t="s">
        <v>9</v>
      </c>
      <c r="O12" s="10"/>
    </row>
    <row r="13" spans="4:15" x14ac:dyDescent="0.2">
      <c r="D13" t="s">
        <v>10</v>
      </c>
      <c r="F13" t="s">
        <v>11</v>
      </c>
      <c r="G13" s="9">
        <v>11276</v>
      </c>
      <c r="I13" s="9">
        <v>11276</v>
      </c>
      <c r="K13" s="9">
        <v>11276</v>
      </c>
      <c r="L13" s="9"/>
      <c r="M13" s="9">
        <v>0</v>
      </c>
      <c r="N13" s="10">
        <v>36911</v>
      </c>
      <c r="O13" s="10" t="s">
        <v>12</v>
      </c>
    </row>
    <row r="14" spans="4:15" x14ac:dyDescent="0.2">
      <c r="D14" t="s">
        <v>10</v>
      </c>
      <c r="F14" t="s">
        <v>13</v>
      </c>
      <c r="G14" s="9">
        <v>9008</v>
      </c>
      <c r="I14" s="9">
        <v>9008</v>
      </c>
      <c r="K14" s="9">
        <v>9008</v>
      </c>
      <c r="L14" s="9"/>
      <c r="M14" s="9">
        <v>0</v>
      </c>
      <c r="N14" s="10" t="s">
        <v>14</v>
      </c>
      <c r="O14" s="10" t="s">
        <v>12</v>
      </c>
    </row>
    <row r="15" spans="4:15" x14ac:dyDescent="0.2">
      <c r="D15" t="s">
        <v>15</v>
      </c>
      <c r="E15" t="s">
        <v>16</v>
      </c>
      <c r="F15" t="s">
        <v>17</v>
      </c>
      <c r="G15" s="9">
        <v>143505</v>
      </c>
      <c r="I15" s="9">
        <v>143505</v>
      </c>
      <c r="K15" s="9">
        <v>143505</v>
      </c>
      <c r="L15" s="9"/>
      <c r="M15" s="9">
        <v>44413</v>
      </c>
      <c r="N15" s="10"/>
      <c r="O15" s="10"/>
    </row>
    <row r="16" spans="4:15" x14ac:dyDescent="0.2">
      <c r="D16" t="s">
        <v>18</v>
      </c>
      <c r="E16" t="s">
        <v>16</v>
      </c>
      <c r="F16" t="s">
        <v>19</v>
      </c>
      <c r="G16" s="9">
        <v>0</v>
      </c>
      <c r="I16" s="9">
        <v>0</v>
      </c>
      <c r="K16" s="9">
        <v>0</v>
      </c>
      <c r="L16" s="9"/>
      <c r="M16" s="9">
        <v>2750</v>
      </c>
      <c r="N16" s="10">
        <v>36250</v>
      </c>
      <c r="O16" s="10"/>
    </row>
    <row r="17" spans="4:17" x14ac:dyDescent="0.2">
      <c r="G17" s="11"/>
      <c r="I17" s="11"/>
      <c r="K17" s="11"/>
      <c r="L17" s="11"/>
      <c r="M17" s="11"/>
      <c r="N17" s="12"/>
      <c r="O17" s="12"/>
    </row>
    <row r="18" spans="4:17" ht="13.5" thickBot="1" x14ac:dyDescent="0.25">
      <c r="D18" s="13" t="s">
        <v>20</v>
      </c>
      <c r="G18" s="14">
        <f>SUM(G10:G17)</f>
        <v>302758</v>
      </c>
      <c r="I18" s="14">
        <f>SUM(I10:I17)</f>
        <v>302758</v>
      </c>
      <c r="K18" s="14">
        <f>SUM(K10:K17)</f>
        <v>302758</v>
      </c>
      <c r="L18" s="15"/>
      <c r="M18" s="14">
        <f>SUM(M10:M17)</f>
        <v>209424</v>
      </c>
      <c r="N18" s="12"/>
      <c r="O18" s="12"/>
    </row>
    <row r="19" spans="4:17" ht="13.5" thickTop="1" x14ac:dyDescent="0.2">
      <c r="N19" s="12"/>
      <c r="O19" s="12"/>
    </row>
    <row r="20" spans="4:17" x14ac:dyDescent="0.2">
      <c r="D20" s="4" t="s">
        <v>21</v>
      </c>
      <c r="N20" s="12"/>
      <c r="O20" s="12"/>
    </row>
    <row r="21" spans="4:17" x14ac:dyDescent="0.2">
      <c r="N21" s="12"/>
      <c r="O21" s="12"/>
    </row>
    <row r="22" spans="4:17" x14ac:dyDescent="0.2">
      <c r="D22" s="16" t="s">
        <v>22</v>
      </c>
      <c r="N22" s="12"/>
      <c r="O22" s="12"/>
    </row>
    <row r="23" spans="4:17" x14ac:dyDescent="0.2">
      <c r="N23" s="12"/>
      <c r="O23" s="12"/>
    </row>
    <row r="24" spans="4:17" x14ac:dyDescent="0.2">
      <c r="D24" t="s">
        <v>23</v>
      </c>
      <c r="F24" t="s">
        <v>24</v>
      </c>
      <c r="G24" s="9">
        <v>26600</v>
      </c>
      <c r="I24" s="9">
        <v>26600</v>
      </c>
      <c r="K24" s="9">
        <v>26600</v>
      </c>
      <c r="L24" s="9"/>
      <c r="M24" s="9">
        <v>26600</v>
      </c>
      <c r="N24" s="12"/>
      <c r="O24" s="12" t="s">
        <v>25</v>
      </c>
      <c r="P24" t="s">
        <v>26</v>
      </c>
      <c r="Q24" t="s">
        <v>27</v>
      </c>
    </row>
    <row r="25" spans="4:17" x14ac:dyDescent="0.2">
      <c r="D25" t="s">
        <v>28</v>
      </c>
      <c r="F25" t="s">
        <v>29</v>
      </c>
      <c r="G25" s="9">
        <v>19300</v>
      </c>
      <c r="I25" s="9">
        <v>19300</v>
      </c>
      <c r="K25" s="9">
        <v>19300</v>
      </c>
      <c r="L25" s="9"/>
      <c r="M25" s="9">
        <v>27600</v>
      </c>
      <c r="N25" s="12"/>
      <c r="O25" s="12" t="s">
        <v>25</v>
      </c>
      <c r="P25" t="s">
        <v>26</v>
      </c>
      <c r="Q25" t="s">
        <v>30</v>
      </c>
    </row>
    <row r="26" spans="4:17" x14ac:dyDescent="0.2">
      <c r="D26" t="s">
        <v>31</v>
      </c>
      <c r="G26" s="9">
        <v>187222</v>
      </c>
      <c r="I26" s="9">
        <v>187222</v>
      </c>
      <c r="K26" s="9">
        <v>187222</v>
      </c>
      <c r="L26" s="9"/>
      <c r="M26" s="9">
        <v>0</v>
      </c>
      <c r="N26" s="12"/>
      <c r="O26" s="12"/>
    </row>
    <row r="27" spans="4:17" x14ac:dyDescent="0.2">
      <c r="D27" t="s">
        <v>32</v>
      </c>
      <c r="G27" s="9">
        <v>10000</v>
      </c>
      <c r="I27" s="9">
        <v>10000</v>
      </c>
      <c r="K27" s="9">
        <v>10000</v>
      </c>
      <c r="L27" s="9"/>
      <c r="M27" s="9">
        <v>0</v>
      </c>
      <c r="N27" s="12"/>
      <c r="O27" s="12" t="s">
        <v>33</v>
      </c>
    </row>
    <row r="28" spans="4:17" x14ac:dyDescent="0.2">
      <c r="D28" t="s">
        <v>34</v>
      </c>
      <c r="G28" s="17">
        <f>1850+2620+800</f>
        <v>5270</v>
      </c>
      <c r="I28" s="17">
        <f>1850+2620+800</f>
        <v>5270</v>
      </c>
      <c r="K28" s="17">
        <f>1850+2620+800</f>
        <v>5270</v>
      </c>
      <c r="L28" s="9"/>
      <c r="M28" s="9">
        <v>0</v>
      </c>
      <c r="N28" s="12"/>
      <c r="O28" s="12" t="s">
        <v>33</v>
      </c>
    </row>
    <row r="29" spans="4:17" x14ac:dyDescent="0.2">
      <c r="D29" t="s">
        <v>35</v>
      </c>
      <c r="F29" t="s">
        <v>36</v>
      </c>
      <c r="G29" s="17">
        <v>112750</v>
      </c>
      <c r="I29" s="17">
        <v>112750</v>
      </c>
      <c r="K29" s="17">
        <v>112750</v>
      </c>
      <c r="L29" s="9"/>
      <c r="M29" s="9">
        <v>0</v>
      </c>
      <c r="N29" s="12"/>
      <c r="O29" s="12"/>
    </row>
    <row r="30" spans="4:17" x14ac:dyDescent="0.2">
      <c r="D30" t="s">
        <v>37</v>
      </c>
      <c r="F30" t="s">
        <v>38</v>
      </c>
      <c r="G30" s="9">
        <v>57000</v>
      </c>
      <c r="I30" s="9">
        <v>57000</v>
      </c>
      <c r="K30" s="9">
        <v>57000</v>
      </c>
      <c r="L30" s="9"/>
      <c r="M30" s="9">
        <v>0</v>
      </c>
      <c r="N30" s="12"/>
      <c r="O30" s="12" t="s">
        <v>39</v>
      </c>
    </row>
    <row r="31" spans="4:17" x14ac:dyDescent="0.2">
      <c r="D31" t="s">
        <v>40</v>
      </c>
      <c r="G31" s="9">
        <v>3000</v>
      </c>
      <c r="I31" s="9">
        <v>3000</v>
      </c>
      <c r="K31" s="9">
        <v>3000</v>
      </c>
      <c r="L31" s="9"/>
      <c r="M31" s="9">
        <v>0</v>
      </c>
      <c r="N31" s="12"/>
      <c r="O31" s="12" t="s">
        <v>39</v>
      </c>
    </row>
    <row r="32" spans="4:17" x14ac:dyDescent="0.2">
      <c r="D32" t="s">
        <v>37</v>
      </c>
      <c r="F32" t="s">
        <v>105</v>
      </c>
      <c r="G32" s="9">
        <v>28000</v>
      </c>
      <c r="I32" s="9">
        <v>28000</v>
      </c>
      <c r="K32" s="9">
        <v>0</v>
      </c>
      <c r="L32" s="9"/>
      <c r="M32" s="9">
        <v>0</v>
      </c>
      <c r="N32" s="12"/>
      <c r="O32" s="12"/>
    </row>
    <row r="33" spans="2:17" x14ac:dyDescent="0.2">
      <c r="D33" t="s">
        <v>37</v>
      </c>
      <c r="F33" t="s">
        <v>41</v>
      </c>
      <c r="G33" s="9">
        <v>10000</v>
      </c>
      <c r="I33" s="9">
        <v>10000</v>
      </c>
      <c r="K33" s="9">
        <v>10000</v>
      </c>
      <c r="L33" s="9"/>
      <c r="M33" s="9">
        <v>0</v>
      </c>
      <c r="N33" s="12"/>
      <c r="O33" s="12" t="s">
        <v>39</v>
      </c>
    </row>
    <row r="34" spans="2:17" x14ac:dyDescent="0.2">
      <c r="D34" t="s">
        <v>37</v>
      </c>
      <c r="F34" t="s">
        <v>42</v>
      </c>
      <c r="G34" s="9">
        <v>400</v>
      </c>
      <c r="I34" s="9">
        <v>400</v>
      </c>
      <c r="K34" s="9">
        <v>400</v>
      </c>
      <c r="L34" s="9"/>
      <c r="M34" s="9">
        <v>0</v>
      </c>
      <c r="N34" s="12"/>
      <c r="O34" s="12" t="s">
        <v>39</v>
      </c>
    </row>
    <row r="35" spans="2:17" x14ac:dyDescent="0.2">
      <c r="D35" t="s">
        <v>43</v>
      </c>
      <c r="F35" t="s">
        <v>44</v>
      </c>
      <c r="G35" s="9">
        <v>165000</v>
      </c>
      <c r="I35" s="9">
        <v>165000</v>
      </c>
      <c r="K35" s="9">
        <v>165000</v>
      </c>
      <c r="L35" s="9"/>
      <c r="M35" s="9">
        <v>0</v>
      </c>
      <c r="N35" s="12"/>
      <c r="O35" s="12" t="s">
        <v>45</v>
      </c>
    </row>
    <row r="36" spans="2:17" x14ac:dyDescent="0.2">
      <c r="D36" t="s">
        <v>6</v>
      </c>
      <c r="F36" t="s">
        <v>46</v>
      </c>
      <c r="G36" s="9">
        <v>133440</v>
      </c>
      <c r="I36" s="9">
        <v>133440</v>
      </c>
      <c r="K36" s="9">
        <v>133440</v>
      </c>
      <c r="L36" s="9"/>
      <c r="M36" s="9">
        <v>133440</v>
      </c>
      <c r="N36" s="12"/>
      <c r="O36" s="12" t="s">
        <v>47</v>
      </c>
    </row>
    <row r="37" spans="2:17" x14ac:dyDescent="0.2">
      <c r="B37" t="s">
        <v>48</v>
      </c>
      <c r="C37">
        <v>357</v>
      </c>
      <c r="D37" t="s">
        <v>6</v>
      </c>
      <c r="F37" t="s">
        <v>49</v>
      </c>
      <c r="G37" s="17">
        <v>6192</v>
      </c>
      <c r="I37" s="17">
        <v>6192</v>
      </c>
      <c r="K37" s="17">
        <v>6192</v>
      </c>
      <c r="L37" s="17"/>
      <c r="M37" s="17">
        <v>6438</v>
      </c>
      <c r="N37" s="18">
        <v>39538</v>
      </c>
      <c r="O37" s="18"/>
      <c r="P37" s="9">
        <v>6438</v>
      </c>
      <c r="Q37" t="s">
        <v>50</v>
      </c>
    </row>
    <row r="38" spans="2:17" x14ac:dyDescent="0.2">
      <c r="B38" t="s">
        <v>48</v>
      </c>
      <c r="C38">
        <v>357</v>
      </c>
      <c r="D38" t="s">
        <v>6</v>
      </c>
      <c r="F38" t="s">
        <v>51</v>
      </c>
      <c r="G38" s="9">
        <v>4958</v>
      </c>
      <c r="I38" s="9">
        <v>4958</v>
      </c>
      <c r="K38" s="9">
        <v>4958</v>
      </c>
      <c r="L38" s="9"/>
      <c r="M38" s="9">
        <v>5126</v>
      </c>
      <c r="N38" s="18">
        <v>39538</v>
      </c>
      <c r="O38" s="18"/>
      <c r="P38" s="9">
        <v>5126</v>
      </c>
      <c r="Q38" t="s">
        <v>50</v>
      </c>
    </row>
    <row r="39" spans="2:17" x14ac:dyDescent="0.2">
      <c r="B39" t="s">
        <v>48</v>
      </c>
      <c r="C39">
        <v>357</v>
      </c>
      <c r="D39" t="s">
        <v>6</v>
      </c>
      <c r="F39" t="s">
        <v>52</v>
      </c>
      <c r="G39" s="9">
        <v>2470</v>
      </c>
      <c r="I39" s="9">
        <v>2470</v>
      </c>
      <c r="K39" s="9">
        <v>2470</v>
      </c>
      <c r="L39" s="9"/>
      <c r="M39" s="9">
        <v>2393</v>
      </c>
      <c r="N39" s="18">
        <v>39538</v>
      </c>
      <c r="O39" s="18"/>
      <c r="P39" s="9">
        <v>2432</v>
      </c>
      <c r="Q39" t="s">
        <v>50</v>
      </c>
    </row>
    <row r="40" spans="2:17" x14ac:dyDescent="0.2">
      <c r="B40" t="s">
        <v>48</v>
      </c>
      <c r="C40">
        <v>357</v>
      </c>
      <c r="D40" t="s">
        <v>6</v>
      </c>
      <c r="F40" t="s">
        <v>53</v>
      </c>
      <c r="G40" s="9">
        <v>2470</v>
      </c>
      <c r="I40" s="9">
        <v>2470</v>
      </c>
      <c r="K40" s="9">
        <v>2470</v>
      </c>
      <c r="L40" s="9"/>
      <c r="M40" s="9">
        <v>2563</v>
      </c>
      <c r="N40" s="18">
        <v>39538</v>
      </c>
      <c r="O40" s="18"/>
      <c r="P40" s="9">
        <v>2563</v>
      </c>
      <c r="Q40" t="s">
        <v>50</v>
      </c>
    </row>
    <row r="41" spans="2:17" x14ac:dyDescent="0.2">
      <c r="D41" t="s">
        <v>6</v>
      </c>
      <c r="G41" s="9">
        <v>0</v>
      </c>
      <c r="I41" s="9">
        <v>0</v>
      </c>
      <c r="K41" s="9">
        <v>0</v>
      </c>
      <c r="L41" s="9"/>
      <c r="M41" s="9">
        <v>16661</v>
      </c>
      <c r="N41" s="18"/>
      <c r="O41" s="18"/>
      <c r="P41" s="9"/>
    </row>
    <row r="42" spans="2:17" x14ac:dyDescent="0.2">
      <c r="D42" t="s">
        <v>6</v>
      </c>
      <c r="F42" t="s">
        <v>54</v>
      </c>
      <c r="G42" s="9">
        <v>0</v>
      </c>
      <c r="I42" s="9">
        <v>0</v>
      </c>
      <c r="K42" s="9">
        <v>0</v>
      </c>
      <c r="L42" s="9"/>
      <c r="M42" s="9">
        <v>16661</v>
      </c>
      <c r="N42" s="18"/>
      <c r="O42" s="18"/>
      <c r="P42" s="9"/>
    </row>
    <row r="43" spans="2:17" x14ac:dyDescent="0.2">
      <c r="D43" t="s">
        <v>6</v>
      </c>
      <c r="F43" t="s">
        <v>55</v>
      </c>
      <c r="G43" s="9">
        <v>0</v>
      </c>
      <c r="I43" s="9">
        <v>0</v>
      </c>
      <c r="K43" s="9">
        <v>0</v>
      </c>
      <c r="L43" s="9"/>
      <c r="M43" s="9">
        <v>16661</v>
      </c>
      <c r="N43" s="18"/>
      <c r="O43" s="18"/>
      <c r="P43" s="9"/>
    </row>
    <row r="44" spans="2:17" x14ac:dyDescent="0.2">
      <c r="B44" t="s">
        <v>48</v>
      </c>
      <c r="C44" t="s">
        <v>56</v>
      </c>
      <c r="D44" t="s">
        <v>57</v>
      </c>
      <c r="F44" t="s">
        <v>58</v>
      </c>
      <c r="G44" s="9">
        <v>9450</v>
      </c>
      <c r="I44" s="9">
        <v>9450</v>
      </c>
      <c r="K44" s="9">
        <v>9450</v>
      </c>
      <c r="L44" s="9"/>
      <c r="M44" s="9">
        <v>9450</v>
      </c>
      <c r="N44" s="10">
        <v>36342</v>
      </c>
      <c r="O44" s="10"/>
    </row>
    <row r="45" spans="2:17" x14ac:dyDescent="0.2">
      <c r="B45" t="s">
        <v>59</v>
      </c>
      <c r="C45">
        <v>605</v>
      </c>
      <c r="D45" t="s">
        <v>60</v>
      </c>
      <c r="F45" t="s">
        <v>61</v>
      </c>
      <c r="G45" s="9">
        <v>1800</v>
      </c>
      <c r="I45" s="9">
        <v>1800</v>
      </c>
      <c r="K45" s="9">
        <v>1800</v>
      </c>
      <c r="L45" s="9"/>
      <c r="M45" s="9">
        <v>1800</v>
      </c>
      <c r="N45" s="12" t="s">
        <v>62</v>
      </c>
      <c r="O45" s="12"/>
    </row>
    <row r="46" spans="2:17" x14ac:dyDescent="0.2">
      <c r="B46" t="s">
        <v>59</v>
      </c>
      <c r="C46">
        <v>605</v>
      </c>
      <c r="D46" t="s">
        <v>60</v>
      </c>
      <c r="F46" t="s">
        <v>63</v>
      </c>
      <c r="G46" s="9">
        <v>17033</v>
      </c>
      <c r="I46" s="9">
        <v>17033</v>
      </c>
      <c r="K46" s="9">
        <v>17033</v>
      </c>
      <c r="L46" s="9"/>
      <c r="M46" s="9">
        <v>17033</v>
      </c>
      <c r="N46" s="18">
        <v>36616</v>
      </c>
      <c r="O46" s="18"/>
    </row>
    <row r="47" spans="2:17" x14ac:dyDescent="0.2">
      <c r="B47" t="s">
        <v>59</v>
      </c>
      <c r="C47">
        <v>605</v>
      </c>
      <c r="D47" t="s">
        <v>60</v>
      </c>
      <c r="F47" t="s">
        <v>64</v>
      </c>
      <c r="G47" s="9">
        <v>50000</v>
      </c>
      <c r="I47" s="9">
        <v>50000</v>
      </c>
      <c r="K47" s="9">
        <v>50000</v>
      </c>
      <c r="L47" s="9"/>
      <c r="M47" s="9">
        <v>50000</v>
      </c>
      <c r="N47" s="12" t="s">
        <v>65</v>
      </c>
      <c r="O47" s="12"/>
    </row>
    <row r="48" spans="2:17" x14ac:dyDescent="0.2">
      <c r="G48" s="11"/>
      <c r="I48" s="11"/>
      <c r="K48" s="11"/>
      <c r="L48" s="11"/>
      <c r="M48" s="11"/>
      <c r="N48" s="12"/>
      <c r="O48" s="12"/>
    </row>
    <row r="49" spans="1:20" x14ac:dyDescent="0.2">
      <c r="G49" s="19">
        <f>SUM(G22:G48)</f>
        <v>852355</v>
      </c>
      <c r="I49" s="19">
        <f>SUM(I22:I48)</f>
        <v>852355</v>
      </c>
      <c r="K49" s="19">
        <f>SUM(K22:K48)</f>
        <v>824355</v>
      </c>
      <c r="L49" s="15"/>
      <c r="M49" s="19">
        <f>SUM(M22:M48)</f>
        <v>332426</v>
      </c>
      <c r="N49" s="12"/>
      <c r="O49" s="12"/>
    </row>
    <row r="50" spans="1:20" x14ac:dyDescent="0.2">
      <c r="N50" s="12"/>
      <c r="O50" s="12"/>
    </row>
    <row r="51" spans="1:20" x14ac:dyDescent="0.2">
      <c r="D51" s="16" t="s">
        <v>66</v>
      </c>
      <c r="N51" s="12"/>
      <c r="O51" s="12"/>
    </row>
    <row r="52" spans="1:20" x14ac:dyDescent="0.2">
      <c r="D52" s="1"/>
      <c r="N52" s="12"/>
      <c r="O52" s="12"/>
    </row>
    <row r="53" spans="1:20" x14ac:dyDescent="0.2">
      <c r="D53" t="s">
        <v>67</v>
      </c>
      <c r="F53" t="s">
        <v>68</v>
      </c>
      <c r="G53" s="9">
        <v>20000</v>
      </c>
      <c r="I53" s="9">
        <v>20000</v>
      </c>
      <c r="K53" s="9">
        <v>20000</v>
      </c>
      <c r="L53" s="9"/>
      <c r="M53" s="9">
        <v>0</v>
      </c>
      <c r="N53" s="12"/>
      <c r="O53" s="12"/>
      <c r="P53" t="s">
        <v>26</v>
      </c>
    </row>
    <row r="54" spans="1:20" x14ac:dyDescent="0.2">
      <c r="D54" t="s">
        <v>67</v>
      </c>
      <c r="F54" t="s">
        <v>69</v>
      </c>
      <c r="G54" s="9">
        <v>30000</v>
      </c>
      <c r="I54" s="9">
        <v>30000</v>
      </c>
      <c r="K54" s="9">
        <v>30000</v>
      </c>
      <c r="L54" s="9"/>
      <c r="M54" s="9">
        <v>25000</v>
      </c>
      <c r="N54" s="10">
        <v>36811</v>
      </c>
      <c r="O54" s="10" t="s">
        <v>70</v>
      </c>
      <c r="P54" t="s">
        <v>26</v>
      </c>
    </row>
    <row r="55" spans="1:20" x14ac:dyDescent="0.2">
      <c r="D55" t="s">
        <v>67</v>
      </c>
      <c r="F55" t="s">
        <v>71</v>
      </c>
      <c r="G55" s="9">
        <v>3500</v>
      </c>
      <c r="I55" s="9">
        <v>3500</v>
      </c>
      <c r="K55" s="9">
        <v>3500</v>
      </c>
      <c r="L55" s="9"/>
      <c r="M55" s="9">
        <v>0</v>
      </c>
      <c r="N55" s="10"/>
      <c r="O55" s="10" t="s">
        <v>72</v>
      </c>
    </row>
    <row r="56" spans="1:20" x14ac:dyDescent="0.2">
      <c r="A56" s="20" t="s">
        <v>73</v>
      </c>
      <c r="B56" t="s">
        <v>74</v>
      </c>
      <c r="C56" s="12" t="s">
        <v>75</v>
      </c>
      <c r="D56" t="s">
        <v>76</v>
      </c>
      <c r="F56" t="s">
        <v>77</v>
      </c>
      <c r="G56" s="9">
        <v>24000</v>
      </c>
      <c r="I56" s="9">
        <v>24000</v>
      </c>
      <c r="K56" s="9">
        <v>24000</v>
      </c>
      <c r="L56" s="9"/>
      <c r="M56" s="9">
        <v>298062</v>
      </c>
      <c r="N56" s="10" t="s">
        <v>78</v>
      </c>
      <c r="O56" s="10"/>
    </row>
    <row r="57" spans="1:20" x14ac:dyDescent="0.2">
      <c r="A57" s="20"/>
      <c r="B57" t="s">
        <v>59</v>
      </c>
      <c r="C57">
        <v>93</v>
      </c>
      <c r="D57" t="s">
        <v>79</v>
      </c>
      <c r="F57" t="s">
        <v>80</v>
      </c>
      <c r="G57" s="9">
        <v>7250</v>
      </c>
      <c r="I57" s="9">
        <v>7250</v>
      </c>
      <c r="K57" s="9">
        <v>7250</v>
      </c>
      <c r="L57" s="9"/>
      <c r="M57" s="9">
        <v>7250</v>
      </c>
      <c r="N57" s="10">
        <v>36234</v>
      </c>
      <c r="O57" s="10"/>
    </row>
    <row r="58" spans="1:20" x14ac:dyDescent="0.2">
      <c r="A58" s="21"/>
      <c r="D58" t="s">
        <v>81</v>
      </c>
      <c r="F58" t="s">
        <v>82</v>
      </c>
      <c r="G58" s="9">
        <v>153360</v>
      </c>
      <c r="I58" s="9">
        <v>153360</v>
      </c>
      <c r="K58" s="9">
        <v>153360</v>
      </c>
      <c r="L58" s="9"/>
      <c r="M58" s="9">
        <v>130000</v>
      </c>
      <c r="N58" s="10"/>
      <c r="O58" s="10" t="s">
        <v>83</v>
      </c>
      <c r="P58" t="s">
        <v>26</v>
      </c>
      <c r="Q58" s="22" t="s">
        <v>84</v>
      </c>
      <c r="T58" t="s">
        <v>85</v>
      </c>
    </row>
    <row r="59" spans="1:20" x14ac:dyDescent="0.2">
      <c r="A59" s="21"/>
      <c r="D59" t="s">
        <v>86</v>
      </c>
      <c r="F59" t="s">
        <v>87</v>
      </c>
      <c r="G59" s="9">
        <v>0</v>
      </c>
      <c r="I59" s="9">
        <v>0</v>
      </c>
      <c r="K59" s="9">
        <v>0</v>
      </c>
      <c r="L59" s="9"/>
      <c r="M59" s="9">
        <v>11475</v>
      </c>
      <c r="N59" s="10"/>
      <c r="O59" s="10"/>
      <c r="Q59" s="22"/>
    </row>
    <row r="60" spans="1:20" x14ac:dyDescent="0.2">
      <c r="A60" s="21"/>
      <c r="D60" s="23" t="s">
        <v>88</v>
      </c>
      <c r="F60" t="s">
        <v>89</v>
      </c>
      <c r="G60" s="9">
        <v>8152</v>
      </c>
      <c r="I60" s="9">
        <v>8152</v>
      </c>
      <c r="K60" s="9">
        <v>8152</v>
      </c>
      <c r="L60" s="9"/>
      <c r="M60" s="9">
        <v>8152</v>
      </c>
      <c r="N60" s="10">
        <v>36219</v>
      </c>
      <c r="O60" s="10"/>
      <c r="P60" t="s">
        <v>26</v>
      </c>
    </row>
    <row r="61" spans="1:20" x14ac:dyDescent="0.2">
      <c r="A61" s="21">
        <v>0.5</v>
      </c>
      <c r="B61" t="s">
        <v>90</v>
      </c>
      <c r="C61">
        <v>469</v>
      </c>
      <c r="D61" t="s">
        <v>91</v>
      </c>
      <c r="F61" t="s">
        <v>92</v>
      </c>
      <c r="G61" s="9">
        <v>4046</v>
      </c>
      <c r="I61" s="9">
        <v>4046</v>
      </c>
      <c r="K61" s="9">
        <v>4046</v>
      </c>
      <c r="L61" s="9"/>
      <c r="M61" s="9">
        <v>4046</v>
      </c>
      <c r="N61" s="12" t="s">
        <v>93</v>
      </c>
      <c r="O61" s="12"/>
    </row>
    <row r="62" spans="1:20" x14ac:dyDescent="0.2">
      <c r="A62" s="21"/>
      <c r="D62" t="s">
        <v>94</v>
      </c>
      <c r="F62" t="s">
        <v>95</v>
      </c>
      <c r="G62" s="9">
        <v>0</v>
      </c>
      <c r="I62" s="9">
        <v>0</v>
      </c>
      <c r="K62" s="9">
        <v>0</v>
      </c>
      <c r="L62" s="9"/>
      <c r="M62" s="9">
        <v>1000</v>
      </c>
      <c r="N62" s="18">
        <v>37315</v>
      </c>
      <c r="O62" s="18"/>
    </row>
    <row r="63" spans="1:20" x14ac:dyDescent="0.2">
      <c r="A63" s="21"/>
      <c r="D63" t="s">
        <v>94</v>
      </c>
      <c r="F63" t="s">
        <v>96</v>
      </c>
      <c r="G63" s="9">
        <v>0</v>
      </c>
      <c r="I63" s="9">
        <v>0</v>
      </c>
      <c r="K63" s="9">
        <v>0</v>
      </c>
      <c r="L63" s="9"/>
      <c r="M63" s="9">
        <v>1000</v>
      </c>
      <c r="N63" s="18">
        <v>37315</v>
      </c>
      <c r="O63" s="18"/>
    </row>
    <row r="64" spans="1:20" x14ac:dyDescent="0.2">
      <c r="A64" s="21"/>
      <c r="D64" t="s">
        <v>94</v>
      </c>
      <c r="F64" t="s">
        <v>97</v>
      </c>
      <c r="G64" s="9">
        <v>0</v>
      </c>
      <c r="I64" s="9">
        <v>0</v>
      </c>
      <c r="K64" s="9">
        <v>0</v>
      </c>
      <c r="L64" s="9"/>
      <c r="M64" s="17">
        <v>1700</v>
      </c>
      <c r="N64" s="18">
        <v>37315</v>
      </c>
      <c r="O64" s="18"/>
    </row>
    <row r="65" spans="1:15" x14ac:dyDescent="0.2">
      <c r="A65" s="21"/>
      <c r="G65" s="11"/>
      <c r="I65" s="11"/>
      <c r="K65" s="11"/>
      <c r="L65" s="11"/>
      <c r="M65" s="11"/>
      <c r="N65" s="12"/>
      <c r="O65" s="12"/>
    </row>
    <row r="66" spans="1:15" x14ac:dyDescent="0.2">
      <c r="A66" s="21"/>
      <c r="G66" s="19">
        <f>SUM(G51:G65)</f>
        <v>250308</v>
      </c>
      <c r="I66" s="19">
        <f>SUM(I51:I65)</f>
        <v>250308</v>
      </c>
      <c r="K66" s="19">
        <f>SUM(K51:K65)</f>
        <v>250308</v>
      </c>
      <c r="L66" s="15"/>
      <c r="M66" s="19">
        <f>SUM(M51:M65)</f>
        <v>487685</v>
      </c>
      <c r="N66" s="12"/>
      <c r="O66" s="12"/>
    </row>
    <row r="67" spans="1:15" x14ac:dyDescent="0.2">
      <c r="A67" s="21"/>
      <c r="N67" s="12"/>
      <c r="O67" s="12"/>
    </row>
    <row r="68" spans="1:15" x14ac:dyDescent="0.2">
      <c r="A68" s="21"/>
      <c r="D68" s="16" t="s">
        <v>98</v>
      </c>
      <c r="G68" s="11">
        <f>426960+20900+2000</f>
        <v>449860</v>
      </c>
      <c r="I68" s="11">
        <f>426960+20900+2000</f>
        <v>449860</v>
      </c>
      <c r="K68" s="11">
        <v>426960</v>
      </c>
      <c r="L68" s="11"/>
      <c r="M68" s="11">
        <v>366376</v>
      </c>
    </row>
    <row r="69" spans="1:15" x14ac:dyDescent="0.2">
      <c r="A69" s="21"/>
    </row>
    <row r="70" spans="1:15" ht="13.5" thickBot="1" x14ac:dyDescent="0.25">
      <c r="A70" s="21"/>
      <c r="D70" s="13" t="s">
        <v>99</v>
      </c>
      <c r="G70" s="24">
        <f>+G49+G66+G68</f>
        <v>1552523</v>
      </c>
      <c r="I70" s="24">
        <f>+I49+I66+I68</f>
        <v>1552523</v>
      </c>
      <c r="K70" s="24">
        <f>+K49+K66+K68</f>
        <v>1501623</v>
      </c>
      <c r="L70" s="25"/>
      <c r="M70" s="24">
        <f>+M49+M66+M68</f>
        <v>1186487</v>
      </c>
    </row>
    <row r="71" spans="1:15" ht="13.5" thickTop="1" x14ac:dyDescent="0.2">
      <c r="A71" s="21"/>
    </row>
    <row r="72" spans="1:15" ht="13.5" thickBot="1" x14ac:dyDescent="0.25">
      <c r="A72" s="21"/>
      <c r="D72" s="13" t="s">
        <v>100</v>
      </c>
      <c r="G72" s="24">
        <f>+G18+G70</f>
        <v>1855281</v>
      </c>
      <c r="I72" s="24">
        <f>+I18+I70</f>
        <v>1855281</v>
      </c>
      <c r="K72" s="24">
        <f>+K18+K70</f>
        <v>1804381</v>
      </c>
      <c r="L72" s="25"/>
      <c r="M72" s="24">
        <f>+M18+M70</f>
        <v>1395911</v>
      </c>
    </row>
    <row r="73" spans="1:15" ht="13.5" thickTop="1" x14ac:dyDescent="0.2">
      <c r="A73" s="21"/>
    </row>
    <row r="74" spans="1:15" x14ac:dyDescent="0.2">
      <c r="A74" s="21"/>
    </row>
    <row r="88" spans="1:18" x14ac:dyDescent="0.2">
      <c r="A88" s="21">
        <v>1</v>
      </c>
      <c r="B88" t="s">
        <v>101</v>
      </c>
      <c r="C88">
        <v>969</v>
      </c>
      <c r="D88" t="s">
        <v>102</v>
      </c>
      <c r="F88" t="s">
        <v>103</v>
      </c>
      <c r="K88" s="9">
        <v>118457</v>
      </c>
      <c r="L88" s="9"/>
      <c r="M88" s="9">
        <v>11475</v>
      </c>
      <c r="N88" s="10">
        <v>36556</v>
      </c>
      <c r="O88" s="10" t="s">
        <v>104</v>
      </c>
      <c r="P88" t="s">
        <v>26</v>
      </c>
      <c r="R88">
        <f>106500*1.44</f>
        <v>153360</v>
      </c>
    </row>
  </sheetData>
  <printOptions horizontalCentered="1"/>
  <pageMargins left="0.5" right="0.5" top="0.75" bottom="0.5" header="0.25" footer="0.25"/>
  <pageSetup scale="57" orientation="landscape" cellComments="asDisplayed" horizontalDpi="0" r:id="rId1"/>
  <headerFooter alignWithMargins="0">
    <oddFooter>&amp;L&amp;F  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</vt:lpstr>
      <vt:lpstr>Corp!Print_Area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dcterms:created xsi:type="dcterms:W3CDTF">2000-11-07T14:18:05Z</dcterms:created>
  <dcterms:modified xsi:type="dcterms:W3CDTF">2023-09-15T19:15:19Z</dcterms:modified>
</cp:coreProperties>
</file>