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163423-54BF-4116-B124-5A1966783687}" xr6:coauthVersionLast="47" xr6:coauthVersionMax="47" xr10:uidLastSave="{00000000-0000-0000-0000-000000000000}"/>
  <bookViews>
    <workbookView xWindow="-120" yWindow="-120" windowWidth="38640" windowHeight="15720"/>
  </bookViews>
  <sheets>
    <sheet name="NNG" sheetId="1" r:id="rId1"/>
    <sheet name="TBPL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F11" i="1"/>
  <c r="G11" i="1"/>
  <c r="I11" i="1"/>
  <c r="J11" i="1"/>
  <c r="K11" i="1"/>
  <c r="M11" i="1"/>
  <c r="N11" i="1"/>
  <c r="O11" i="1"/>
  <c r="Q11" i="1"/>
  <c r="U11" i="1"/>
  <c r="U12" i="1"/>
  <c r="U13" i="1"/>
  <c r="U14" i="1"/>
  <c r="U15" i="1"/>
  <c r="U16" i="1"/>
  <c r="E17" i="1"/>
  <c r="F17" i="1"/>
  <c r="G17" i="1"/>
  <c r="I17" i="1"/>
  <c r="J17" i="1"/>
  <c r="K17" i="1"/>
  <c r="M17" i="1"/>
  <c r="N17" i="1"/>
  <c r="O17" i="1"/>
  <c r="Q17" i="1"/>
  <c r="U17" i="1"/>
  <c r="E18" i="1"/>
  <c r="F18" i="1"/>
  <c r="G18" i="1"/>
  <c r="I18" i="1"/>
  <c r="J18" i="1"/>
  <c r="K18" i="1"/>
  <c r="M18" i="1"/>
  <c r="N18" i="1"/>
  <c r="O18" i="1"/>
  <c r="Q18" i="1"/>
  <c r="R18" i="1"/>
  <c r="S18" i="1"/>
  <c r="U18" i="1"/>
  <c r="U20" i="1"/>
  <c r="U21" i="1"/>
  <c r="E22" i="1"/>
  <c r="F22" i="1"/>
  <c r="G22" i="1"/>
  <c r="I22" i="1"/>
  <c r="J22" i="1"/>
  <c r="K22" i="1"/>
  <c r="M22" i="1"/>
  <c r="N22" i="1"/>
  <c r="O22" i="1"/>
  <c r="Q22" i="1"/>
  <c r="R22" i="1"/>
  <c r="S22" i="1"/>
  <c r="U22" i="1"/>
  <c r="U24" i="1"/>
  <c r="U25" i="1"/>
  <c r="U26" i="1"/>
  <c r="E27" i="1"/>
  <c r="F27" i="1"/>
  <c r="G27" i="1"/>
  <c r="I27" i="1"/>
  <c r="J27" i="1"/>
  <c r="K27" i="1"/>
  <c r="M27" i="1"/>
  <c r="N27" i="1"/>
  <c r="O27" i="1"/>
  <c r="Q27" i="1"/>
  <c r="R27" i="1"/>
  <c r="S27" i="1"/>
  <c r="U27" i="1"/>
  <c r="E29" i="1"/>
  <c r="F29" i="1"/>
  <c r="G29" i="1"/>
  <c r="I29" i="1"/>
  <c r="J29" i="1"/>
  <c r="K29" i="1"/>
  <c r="M29" i="1"/>
  <c r="N29" i="1"/>
  <c r="O29" i="1"/>
  <c r="Q29" i="1"/>
  <c r="U29" i="1"/>
  <c r="U30" i="1"/>
  <c r="U31" i="1"/>
  <c r="E32" i="1"/>
  <c r="F32" i="1"/>
  <c r="G32" i="1"/>
  <c r="I32" i="1"/>
  <c r="U32" i="1"/>
  <c r="U33" i="1"/>
  <c r="E34" i="1"/>
  <c r="F34" i="1"/>
  <c r="G34" i="1"/>
  <c r="I34" i="1"/>
  <c r="J34" i="1"/>
  <c r="K34" i="1"/>
  <c r="M34" i="1"/>
  <c r="N34" i="1"/>
  <c r="O34" i="1"/>
  <c r="Q34" i="1"/>
  <c r="U34" i="1"/>
  <c r="U35" i="1"/>
  <c r="E36" i="1"/>
  <c r="F36" i="1"/>
  <c r="G36" i="1"/>
  <c r="I36" i="1"/>
  <c r="J36" i="1"/>
  <c r="K36" i="1"/>
  <c r="M36" i="1"/>
  <c r="N36" i="1"/>
  <c r="O36" i="1"/>
  <c r="Q36" i="1"/>
  <c r="R36" i="1"/>
  <c r="S36" i="1"/>
  <c r="U36" i="1"/>
  <c r="U38" i="1"/>
  <c r="U39" i="1"/>
  <c r="U40" i="1"/>
  <c r="U41" i="1"/>
  <c r="E42" i="1"/>
  <c r="F42" i="1"/>
  <c r="G42" i="1"/>
  <c r="I42" i="1"/>
  <c r="J42" i="1"/>
  <c r="K42" i="1"/>
  <c r="M42" i="1"/>
  <c r="N42" i="1"/>
  <c r="O42" i="1"/>
  <c r="Q42" i="1"/>
  <c r="R42" i="1"/>
  <c r="S42" i="1"/>
  <c r="U42" i="1"/>
  <c r="U44" i="1"/>
  <c r="U45" i="1"/>
  <c r="E46" i="1"/>
  <c r="F46" i="1"/>
  <c r="G46" i="1"/>
  <c r="I46" i="1"/>
  <c r="J46" i="1"/>
  <c r="K46" i="1"/>
  <c r="M46" i="1"/>
  <c r="N46" i="1"/>
  <c r="O46" i="1"/>
  <c r="Q46" i="1"/>
  <c r="R46" i="1"/>
  <c r="S46" i="1"/>
  <c r="U46" i="1"/>
  <c r="U48" i="1"/>
  <c r="U49" i="1"/>
  <c r="E50" i="1"/>
  <c r="F50" i="1"/>
  <c r="G50" i="1"/>
  <c r="I50" i="1"/>
  <c r="J50" i="1"/>
  <c r="K50" i="1"/>
  <c r="M50" i="1"/>
  <c r="N50" i="1"/>
  <c r="O50" i="1"/>
  <c r="Q50" i="1"/>
  <c r="R50" i="1"/>
  <c r="S50" i="1"/>
  <c r="U50" i="1"/>
  <c r="U52" i="1"/>
  <c r="U53" i="1"/>
  <c r="E54" i="1"/>
  <c r="F54" i="1"/>
  <c r="G54" i="1"/>
  <c r="I54" i="1"/>
  <c r="J54" i="1"/>
  <c r="K54" i="1"/>
  <c r="M54" i="1"/>
  <c r="N54" i="1"/>
  <c r="O54" i="1"/>
  <c r="Q54" i="1"/>
  <c r="R54" i="1"/>
  <c r="S54" i="1"/>
  <c r="U54" i="1"/>
  <c r="E56" i="1"/>
  <c r="F56" i="1"/>
  <c r="G56" i="1"/>
  <c r="I56" i="1"/>
  <c r="J56" i="1"/>
  <c r="K56" i="1"/>
  <c r="M56" i="1"/>
  <c r="N56" i="1"/>
  <c r="O56" i="1"/>
  <c r="Q56" i="1"/>
  <c r="R56" i="1"/>
  <c r="S56" i="1"/>
  <c r="U56" i="1"/>
  <c r="U59" i="1"/>
  <c r="U60" i="1"/>
  <c r="E61" i="1"/>
  <c r="F61" i="1"/>
  <c r="G61" i="1"/>
  <c r="I61" i="1"/>
  <c r="J61" i="1"/>
  <c r="K61" i="1"/>
  <c r="M61" i="1"/>
  <c r="N61" i="1"/>
  <c r="O61" i="1"/>
  <c r="Q61" i="1"/>
  <c r="R61" i="1"/>
  <c r="S61" i="1"/>
  <c r="U61" i="1"/>
  <c r="E63" i="1"/>
  <c r="F63" i="1"/>
  <c r="G63" i="1"/>
  <c r="I63" i="1"/>
  <c r="J63" i="1"/>
  <c r="K63" i="1"/>
  <c r="M63" i="1"/>
  <c r="N63" i="1"/>
  <c r="O63" i="1"/>
  <c r="Q63" i="1"/>
  <c r="R63" i="1"/>
  <c r="S63" i="1"/>
  <c r="U63" i="1"/>
  <c r="U65" i="1"/>
  <c r="U66" i="1"/>
  <c r="U67" i="1"/>
  <c r="E69" i="1"/>
  <c r="F69" i="1"/>
  <c r="G69" i="1"/>
  <c r="I69" i="1"/>
  <c r="J69" i="1"/>
  <c r="K69" i="1"/>
  <c r="M69" i="1"/>
  <c r="N69" i="1"/>
  <c r="O69" i="1"/>
  <c r="Q69" i="1"/>
  <c r="R69" i="1"/>
  <c r="S69" i="1"/>
  <c r="U69" i="1"/>
  <c r="U71" i="1"/>
  <c r="E73" i="1"/>
  <c r="F73" i="1"/>
  <c r="G73" i="1"/>
  <c r="I73" i="1"/>
  <c r="J73" i="1"/>
  <c r="K73" i="1"/>
  <c r="M73" i="1"/>
  <c r="N73" i="1"/>
  <c r="O73" i="1"/>
  <c r="Q73" i="1"/>
  <c r="R73" i="1"/>
  <c r="S73" i="1"/>
  <c r="U73" i="1"/>
  <c r="U75" i="1"/>
  <c r="E77" i="1"/>
  <c r="F77" i="1"/>
  <c r="G77" i="1"/>
  <c r="I77" i="1"/>
  <c r="J77" i="1"/>
  <c r="K77" i="1"/>
  <c r="M77" i="1"/>
  <c r="N77" i="1"/>
  <c r="O77" i="1"/>
  <c r="Q77" i="1"/>
  <c r="R77" i="1"/>
  <c r="S77" i="1"/>
  <c r="U77" i="1"/>
  <c r="U6" i="2"/>
  <c r="E7" i="2"/>
  <c r="F7" i="2"/>
  <c r="G7" i="2"/>
  <c r="I7" i="2"/>
  <c r="J7" i="2"/>
  <c r="K7" i="2"/>
  <c r="M7" i="2"/>
  <c r="N7" i="2"/>
  <c r="O7" i="2"/>
  <c r="Q7" i="2"/>
  <c r="R7" i="2"/>
  <c r="S7" i="2"/>
  <c r="U7" i="2"/>
  <c r="U9" i="2"/>
  <c r="E10" i="2"/>
  <c r="F10" i="2"/>
  <c r="G10" i="2"/>
  <c r="I10" i="2"/>
  <c r="J10" i="2"/>
  <c r="K10" i="2"/>
  <c r="M10" i="2"/>
  <c r="N10" i="2"/>
  <c r="O10" i="2"/>
  <c r="Q10" i="2"/>
  <c r="R10" i="2"/>
  <c r="S10" i="2"/>
  <c r="U10" i="2"/>
  <c r="U12" i="2"/>
  <c r="E13" i="2"/>
  <c r="F13" i="2"/>
  <c r="G13" i="2"/>
  <c r="I13" i="2"/>
  <c r="J13" i="2"/>
  <c r="K13" i="2"/>
  <c r="M13" i="2"/>
  <c r="N13" i="2"/>
  <c r="O13" i="2"/>
  <c r="Q13" i="2"/>
  <c r="R13" i="2"/>
  <c r="S13" i="2"/>
  <c r="U13" i="2"/>
  <c r="U15" i="2"/>
  <c r="U16" i="2"/>
  <c r="E17" i="2"/>
  <c r="F17" i="2"/>
  <c r="G17" i="2"/>
  <c r="I17" i="2"/>
  <c r="J17" i="2"/>
  <c r="K17" i="2"/>
  <c r="M17" i="2"/>
  <c r="N17" i="2"/>
  <c r="O17" i="2"/>
  <c r="Q17" i="2"/>
  <c r="R17" i="2"/>
  <c r="S17" i="2"/>
  <c r="U17" i="2"/>
  <c r="U19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U22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U25" i="2"/>
  <c r="E26" i="2"/>
  <c r="F26" i="2"/>
  <c r="G26" i="2"/>
  <c r="I26" i="2"/>
  <c r="J26" i="2"/>
  <c r="K26" i="2"/>
  <c r="M26" i="2"/>
  <c r="N26" i="2"/>
  <c r="O26" i="2"/>
  <c r="Q26" i="2"/>
  <c r="R26" i="2"/>
  <c r="S26" i="2"/>
  <c r="U26" i="2"/>
  <c r="U28" i="2"/>
  <c r="E29" i="2"/>
  <c r="F29" i="2"/>
  <c r="G29" i="2"/>
  <c r="I29" i="2"/>
  <c r="J29" i="2"/>
  <c r="K29" i="2"/>
  <c r="M29" i="2"/>
  <c r="N29" i="2"/>
  <c r="O29" i="2"/>
  <c r="Q29" i="2"/>
  <c r="R29" i="2"/>
  <c r="S29" i="2"/>
  <c r="U29" i="2"/>
  <c r="E31" i="2"/>
  <c r="F31" i="2"/>
  <c r="G31" i="2"/>
  <c r="I31" i="2"/>
  <c r="J31" i="2"/>
  <c r="K31" i="2"/>
  <c r="M31" i="2"/>
  <c r="N31" i="2"/>
  <c r="O31" i="2"/>
  <c r="Q31" i="2"/>
  <c r="R31" i="2"/>
  <c r="S31" i="2"/>
  <c r="U31" i="2"/>
  <c r="U33" i="2"/>
  <c r="U34" i="2"/>
  <c r="U35" i="2"/>
  <c r="E37" i="2"/>
  <c r="F37" i="2"/>
  <c r="G37" i="2"/>
  <c r="I37" i="2"/>
  <c r="J37" i="2"/>
  <c r="K37" i="2"/>
  <c r="M37" i="2"/>
  <c r="N37" i="2"/>
  <c r="O37" i="2"/>
  <c r="Q37" i="2"/>
  <c r="R37" i="2"/>
  <c r="S37" i="2"/>
  <c r="U37" i="2"/>
  <c r="U39" i="2"/>
  <c r="E41" i="2"/>
  <c r="F41" i="2"/>
  <c r="G41" i="2"/>
  <c r="I41" i="2"/>
  <c r="J41" i="2"/>
  <c r="K41" i="2"/>
  <c r="M41" i="2"/>
  <c r="N41" i="2"/>
  <c r="O41" i="2"/>
  <c r="Q41" i="2"/>
  <c r="R41" i="2"/>
  <c r="S41" i="2"/>
  <c r="U41" i="2"/>
  <c r="U43" i="2"/>
  <c r="E45" i="2"/>
  <c r="F45" i="2"/>
  <c r="G45" i="2"/>
  <c r="I45" i="2"/>
  <c r="J45" i="2"/>
  <c r="K45" i="2"/>
  <c r="M45" i="2"/>
  <c r="N45" i="2"/>
  <c r="O45" i="2"/>
  <c r="Q45" i="2"/>
  <c r="R45" i="2"/>
  <c r="S45" i="2"/>
  <c r="U45" i="2"/>
</calcChain>
</file>

<file path=xl/sharedStrings.xml><?xml version="1.0" encoding="utf-8"?>
<sst xmlns="http://schemas.openxmlformats.org/spreadsheetml/2006/main" count="123" uniqueCount="59">
  <si>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</si>
  <si>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</si>
  <si>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</si>
  <si>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</si>
  <si>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</si>
  <si>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</si>
  <si>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</si>
  <si>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</si>
  <si>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</si>
  <si>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</si>
  <si>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</si>
  <si>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</si>
  <si>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</si>
  <si>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</si>
  <si>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</si>
  <si>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</si>
  <si>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</si>
  <si>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</si>
  <si>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</si>
  <si>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</si>
  <si>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</si>
  <si>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</si>
  <si>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</si>
  <si>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</si>
  <si>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</si>
  <si>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</si>
  <si>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</si>
  <si>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</si>
  <si>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</si>
  <si>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</si>
  <si>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</si>
  <si>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</si>
  <si>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</si>
  <si>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</si>
  <si>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</si>
  <si>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</si>
  <si>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Northern Natural Gas</t>
  </si>
  <si>
    <t>(thousands of dollars)</t>
  </si>
  <si>
    <t>Regulatory Assets Amort</t>
  </si>
  <si>
    <t>Fuel Used in Operations</t>
  </si>
  <si>
    <t>Transport, Compress, &amp; Storage</t>
  </si>
  <si>
    <t>Sales Margin</t>
  </si>
  <si>
    <t>Transportation &amp; Compression</t>
  </si>
  <si>
    <t>Other Revenue</t>
  </si>
  <si>
    <t>FI/CO Reconcilation of Payroll Taxes</t>
  </si>
  <si>
    <t>Other Income</t>
  </si>
  <si>
    <t>Other Income - Asset Sales</t>
  </si>
  <si>
    <t>Trailblazer</t>
  </si>
  <si>
    <t>Other Income - Speculative</t>
  </si>
  <si>
    <t>Trailblazer Income</t>
  </si>
  <si>
    <t>Fair Value Adjustment</t>
  </si>
  <si>
    <t>Other Income - Phys. Inv. Adjust.</t>
  </si>
  <si>
    <t>Income NNG Only</t>
  </si>
  <si>
    <t>Other Income - Misc</t>
  </si>
  <si>
    <t>Other Revenue - Lucent Credit</t>
  </si>
  <si>
    <t>DD&amp;A - Lucent</t>
  </si>
  <si>
    <t>Fair Value Amortization</t>
  </si>
  <si>
    <r>
      <t>Functional Income Statement - 2001</t>
    </r>
    <r>
      <rPr>
        <sz val="10"/>
        <rFont val="Arial"/>
        <family val="2"/>
      </rPr>
      <t xml:space="preserve"> (6th work day)</t>
    </r>
  </si>
  <si>
    <t>Other Income - Trailblazer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</si>
</sst>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center"/>
    </xf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0" fontId="3" fillId="0" borderId="0" xfId="0" applyFont="1"/>
    <xf numFmtId="166" fontId="1" fillId="0" borderId="0" xfId="0" applyNumberFormat="1" applyFont="1"/>
    <xf numFmtId="38" fontId="1" fillId="0" borderId="2" xfId="0" applyNumberFormat="1" applyFont="1" applyBorder="1"/>
    <xf numFmtId="38" fontId="1" fillId="0" borderId="3" xfId="0" applyNumberFormat="1" applyFont="1" applyBorder="1"/>
    <xf numFmtId="38" fontId="0" fillId="0" borderId="0" xfId="0" applyNumberFormat="1" applyFill="1"/>
    <xf numFmtId="38" fontId="0" fillId="0" borderId="1" xfId="0" applyNumberFormat="1" applyFill="1" applyBorder="1"/>
    <xf numFmtId="38" fontId="0" fillId="0" borderId="0" xfId="0" applyNumberFormat="1" applyFill="1" applyAlignment="1">
      <alignment horizontal="center"/>
    </xf>
    <xf numFmtId="38" fontId="2" fillId="0" borderId="0" xfId="0" applyNumberFormat="1" applyFont="1" applyFill="1"/>
    <xf numFmtId="38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3" width="9.140625" style="16"/>
    <col min="14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36</v>
      </c>
    </row>
    <row r="2" spans="1:21" x14ac:dyDescent="0.2">
      <c r="A2" s="2" t="s">
        <v>57</v>
      </c>
      <c r="D2" s="7"/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1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19"/>
      <c r="N5" s="9"/>
      <c r="O5" s="9"/>
      <c r="Q5" s="9"/>
      <c r="R5" s="9"/>
      <c r="S5" s="9"/>
      <c r="U5" s="9"/>
    </row>
    <row r="6" spans="1:21" s="6" customFormat="1" x14ac:dyDescent="0.2">
      <c r="A6"/>
      <c r="B6" t="s">
        <v>41</v>
      </c>
      <c r="C6"/>
      <c r="D6"/>
      <c r="E6" s="7">
        <v>-21</v>
      </c>
      <c r="F6" s="7">
        <v>0</v>
      </c>
      <c r="G6" s="7">
        <v>0</v>
      </c>
      <c r="I6" s="7">
        <v>-3</v>
      </c>
      <c r="J6" s="7">
        <v>-1</v>
      </c>
      <c r="K6" s="7">
        <v>0</v>
      </c>
      <c r="M6" s="16">
        <v>1</v>
      </c>
      <c r="N6" s="7">
        <v>-4</v>
      </c>
      <c r="O6" s="7">
        <v>-1</v>
      </c>
      <c r="Q6" s="7">
        <v>0</v>
      </c>
      <c r="R6" s="7"/>
      <c r="S6" s="7"/>
      <c r="U6" s="7">
        <f t="shared" ref="U6:U18" si="0">SUM(E6:S6)</f>
        <v>-29</v>
      </c>
    </row>
    <row r="7" spans="1:21" s="6" customFormat="1" x14ac:dyDescent="0.2">
      <c r="A7"/>
      <c r="B7" t="s">
        <v>42</v>
      </c>
      <c r="C7"/>
      <c r="D7"/>
      <c r="E7" s="7">
        <v>58072</v>
      </c>
      <c r="F7" s="7">
        <v>55852</v>
      </c>
      <c r="G7" s="7">
        <v>56260</v>
      </c>
      <c r="I7" s="7">
        <v>25252</v>
      </c>
      <c r="J7" s="7">
        <v>23312</v>
      </c>
      <c r="K7" s="7">
        <v>27357</v>
      </c>
      <c r="M7" s="16">
        <v>25983</v>
      </c>
      <c r="N7" s="7">
        <v>25686</v>
      </c>
      <c r="O7" s="7">
        <v>25099</v>
      </c>
      <c r="Q7" s="7">
        <v>26446</v>
      </c>
      <c r="R7" s="7"/>
      <c r="S7" s="7"/>
      <c r="U7" s="7">
        <f t="shared" si="0"/>
        <v>349319</v>
      </c>
    </row>
    <row r="8" spans="1:21" s="6" customFormat="1" x14ac:dyDescent="0.2">
      <c r="A8"/>
      <c r="B8" t="s">
        <v>38</v>
      </c>
      <c r="C8"/>
      <c r="D8"/>
      <c r="E8" s="7">
        <v>-1488</v>
      </c>
      <c r="F8" s="7">
        <v>-1289</v>
      </c>
      <c r="G8" s="7">
        <v>-2635</v>
      </c>
      <c r="I8" s="7">
        <v>-910</v>
      </c>
      <c r="J8" s="7">
        <v>-605</v>
      </c>
      <c r="K8" s="7">
        <v>-701</v>
      </c>
      <c r="M8" s="16">
        <v>-678</v>
      </c>
      <c r="N8" s="7">
        <v>-726</v>
      </c>
      <c r="O8" s="7">
        <v>-723</v>
      </c>
      <c r="Q8" s="7">
        <v>-934</v>
      </c>
      <c r="R8" s="7"/>
      <c r="S8" s="7"/>
      <c r="U8" s="7">
        <f t="shared" si="0"/>
        <v>-10689</v>
      </c>
    </row>
    <row r="9" spans="1:21" s="6" customFormat="1" x14ac:dyDescent="0.2">
      <c r="A9"/>
      <c r="B9" t="s">
        <v>39</v>
      </c>
      <c r="C9"/>
      <c r="D9"/>
      <c r="E9" s="7">
        <v>-83</v>
      </c>
      <c r="F9" s="7">
        <v>-48</v>
      </c>
      <c r="G9" s="7">
        <v>-31</v>
      </c>
      <c r="I9" s="7">
        <v>-35</v>
      </c>
      <c r="J9" s="7">
        <v>-44</v>
      </c>
      <c r="K9" s="7">
        <v>-37</v>
      </c>
      <c r="M9" s="16">
        <v>-2</v>
      </c>
      <c r="N9" s="7">
        <v>-22</v>
      </c>
      <c r="O9" s="7">
        <v>-21</v>
      </c>
      <c r="Q9" s="7">
        <v>-16</v>
      </c>
      <c r="R9" s="7"/>
      <c r="S9" s="7"/>
      <c r="U9" s="7">
        <f t="shared" si="0"/>
        <v>-339</v>
      </c>
    </row>
    <row r="10" spans="1:21" s="6" customFormat="1" x14ac:dyDescent="0.2">
      <c r="A10"/>
      <c r="B10" t="s">
        <v>40</v>
      </c>
      <c r="C10"/>
      <c r="D10"/>
      <c r="E10" s="7">
        <v>-2504</v>
      </c>
      <c r="F10" s="7">
        <v>-2268</v>
      </c>
      <c r="G10" s="7">
        <v>-2284</v>
      </c>
      <c r="I10" s="7">
        <v>-1773</v>
      </c>
      <c r="J10" s="7">
        <v>-1737</v>
      </c>
      <c r="K10" s="7">
        <v>-1731</v>
      </c>
      <c r="M10" s="16">
        <v>-1938</v>
      </c>
      <c r="N10" s="7">
        <v>-1788</v>
      </c>
      <c r="O10" s="7">
        <v>-1678</v>
      </c>
      <c r="Q10" s="7">
        <v>-1734</v>
      </c>
      <c r="R10" s="7"/>
      <c r="S10" s="7"/>
      <c r="U10" s="7">
        <f t="shared" si="0"/>
        <v>-19435</v>
      </c>
    </row>
    <row r="11" spans="1:21" s="6" customFormat="1" x14ac:dyDescent="0.2">
      <c r="A11"/>
      <c r="B11" t="s">
        <v>43</v>
      </c>
      <c r="C11"/>
      <c r="D11"/>
      <c r="E11" s="7">
        <v>364</v>
      </c>
      <c r="F11" s="7">
        <f>901-513</f>
        <v>388</v>
      </c>
      <c r="G11" s="7">
        <f>915-256</f>
        <v>659</v>
      </c>
      <c r="I11" s="7">
        <f>757-256</f>
        <v>501</v>
      </c>
      <c r="J11" s="7">
        <f>906-256</f>
        <v>650</v>
      </c>
      <c r="K11" s="7">
        <f>697-256</f>
        <v>441</v>
      </c>
      <c r="M11" s="16">
        <f>439-256</f>
        <v>183</v>
      </c>
      <c r="N11" s="7">
        <f>650-256</f>
        <v>394</v>
      </c>
      <c r="O11" s="7">
        <f>639-256</f>
        <v>383</v>
      </c>
      <c r="Q11" s="7">
        <f>617-256</f>
        <v>361</v>
      </c>
      <c r="R11" s="7"/>
      <c r="S11" s="7"/>
      <c r="U11" s="7">
        <f t="shared" si="0"/>
        <v>4324</v>
      </c>
    </row>
    <row r="12" spans="1:21" s="6" customFormat="1" x14ac:dyDescent="0.2">
      <c r="A12"/>
      <c r="B12" t="s">
        <v>4</v>
      </c>
      <c r="C12"/>
      <c r="D12"/>
      <c r="E12" s="7">
        <v>-1235</v>
      </c>
      <c r="F12" s="7">
        <v>-479</v>
      </c>
      <c r="G12" s="7">
        <v>-1150</v>
      </c>
      <c r="I12" s="7">
        <v>-1739</v>
      </c>
      <c r="J12" s="7">
        <v>-791</v>
      </c>
      <c r="K12" s="7">
        <v>-607</v>
      </c>
      <c r="M12" s="16">
        <v>-1293</v>
      </c>
      <c r="N12" s="7">
        <v>-740</v>
      </c>
      <c r="O12" s="7">
        <v>-867</v>
      </c>
      <c r="Q12" s="7">
        <v>-1216</v>
      </c>
      <c r="R12" s="7"/>
      <c r="S12" s="7"/>
      <c r="U12" s="7">
        <f t="shared" si="0"/>
        <v>-10117</v>
      </c>
    </row>
    <row r="13" spans="1:21" s="6" customFormat="1" x14ac:dyDescent="0.2">
      <c r="A13"/>
      <c r="B13" t="s">
        <v>1</v>
      </c>
      <c r="C13"/>
      <c r="D13"/>
      <c r="E13" s="7">
        <v>-63</v>
      </c>
      <c r="F13" s="7">
        <v>-102</v>
      </c>
      <c r="G13" s="7">
        <v>-39</v>
      </c>
      <c r="I13" s="7">
        <v>-33</v>
      </c>
      <c r="J13" s="7">
        <v>-34</v>
      </c>
      <c r="K13" s="7">
        <v>-30</v>
      </c>
      <c r="M13" s="16">
        <v>-24</v>
      </c>
      <c r="N13" s="7">
        <v>-22</v>
      </c>
      <c r="O13" s="7">
        <v>-20</v>
      </c>
      <c r="Q13" s="7">
        <v>-17</v>
      </c>
      <c r="R13" s="7"/>
      <c r="S13" s="7"/>
      <c r="U13" s="7">
        <f t="shared" si="0"/>
        <v>-384</v>
      </c>
    </row>
    <row r="14" spans="1:21" s="6" customFormat="1" x14ac:dyDescent="0.2">
      <c r="A14"/>
      <c r="B14" t="s">
        <v>46</v>
      </c>
      <c r="C14"/>
      <c r="D14"/>
      <c r="E14" s="7">
        <v>-267</v>
      </c>
      <c r="F14" s="7">
        <v>260</v>
      </c>
      <c r="G14" s="7">
        <v>8</v>
      </c>
      <c r="I14" s="7">
        <v>0</v>
      </c>
      <c r="J14" s="7">
        <v>0</v>
      </c>
      <c r="K14" s="7">
        <v>553</v>
      </c>
      <c r="M14" s="16">
        <v>0</v>
      </c>
      <c r="N14" s="7">
        <v>0</v>
      </c>
      <c r="O14" s="7">
        <v>0</v>
      </c>
      <c r="Q14" s="7">
        <v>0</v>
      </c>
      <c r="R14" s="7"/>
      <c r="S14" s="7"/>
      <c r="U14" s="7">
        <f t="shared" si="0"/>
        <v>554</v>
      </c>
    </row>
    <row r="15" spans="1:21" s="6" customFormat="1" x14ac:dyDescent="0.2">
      <c r="A15"/>
      <c r="B15" t="s">
        <v>48</v>
      </c>
      <c r="C15"/>
      <c r="D15"/>
      <c r="E15" s="7">
        <v>549</v>
      </c>
      <c r="F15" s="7">
        <v>100</v>
      </c>
      <c r="G15" s="7">
        <v>1</v>
      </c>
      <c r="I15" s="7">
        <v>32</v>
      </c>
      <c r="J15" s="7">
        <v>0</v>
      </c>
      <c r="K15" s="7">
        <v>6</v>
      </c>
      <c r="M15" s="16">
        <v>0</v>
      </c>
      <c r="N15" s="7">
        <v>0</v>
      </c>
      <c r="O15" s="7">
        <v>0</v>
      </c>
      <c r="Q15" s="7">
        <v>0</v>
      </c>
      <c r="R15" s="7"/>
      <c r="S15" s="7"/>
      <c r="U15" s="7">
        <f>SUM(E15:S15)</f>
        <v>688</v>
      </c>
    </row>
    <row r="16" spans="1:21" s="6" customFormat="1" x14ac:dyDescent="0.2">
      <c r="A16"/>
      <c r="B16" t="s">
        <v>58</v>
      </c>
      <c r="C16"/>
      <c r="D16"/>
      <c r="E16" s="7">
        <v>0</v>
      </c>
      <c r="F16" s="7">
        <v>0</v>
      </c>
      <c r="G16" s="7">
        <v>0</v>
      </c>
      <c r="I16" s="7">
        <v>0</v>
      </c>
      <c r="J16" s="7">
        <v>0</v>
      </c>
      <c r="K16" s="7">
        <v>0</v>
      </c>
      <c r="M16" s="16">
        <v>0</v>
      </c>
      <c r="N16" s="7">
        <v>0</v>
      </c>
      <c r="O16" s="7">
        <v>33</v>
      </c>
      <c r="Q16" s="7">
        <v>0</v>
      </c>
      <c r="R16" s="7"/>
      <c r="S16" s="7"/>
      <c r="U16" s="7">
        <f>SUM(E16:S16)</f>
        <v>33</v>
      </c>
    </row>
    <row r="17" spans="1:21" s="6" customFormat="1" x14ac:dyDescent="0.2">
      <c r="A17"/>
      <c r="B17" t="s">
        <v>53</v>
      </c>
      <c r="C17"/>
      <c r="D17"/>
      <c r="E17" s="10">
        <f>1-1+561-E15+4-1-4</f>
        <v>11</v>
      </c>
      <c r="F17" s="10">
        <f>-1-1+1+85+102-F15-2-3-110-1</f>
        <v>-30</v>
      </c>
      <c r="G17" s="10">
        <f>1-17+34+1+110-2</f>
        <v>127</v>
      </c>
      <c r="I17" s="10">
        <f>-2+7+202-I15-2-110-2</f>
        <v>61</v>
      </c>
      <c r="J17" s="10">
        <f>1+52-J15-20-2</f>
        <v>31</v>
      </c>
      <c r="K17" s="10">
        <f>201-K15-108-25-5</f>
        <v>57</v>
      </c>
      <c r="M17" s="17">
        <f>-329-155-42-5</f>
        <v>-531</v>
      </c>
      <c r="N17" s="10">
        <f>-6+88+18-7+257</f>
        <v>350</v>
      </c>
      <c r="O17" s="10">
        <f>449-64+7-200-16+28-33</f>
        <v>171</v>
      </c>
      <c r="Q17" s="10">
        <f>-1-23+58+1-7</f>
        <v>28</v>
      </c>
      <c r="R17" s="10"/>
      <c r="S17" s="10"/>
      <c r="U17" s="10">
        <f t="shared" si="0"/>
        <v>275</v>
      </c>
    </row>
    <row r="18" spans="1:21" s="6" customFormat="1" x14ac:dyDescent="0.2">
      <c r="A18"/>
      <c r="B18"/>
      <c r="C18" s="2" t="s">
        <v>2</v>
      </c>
      <c r="D18"/>
      <c r="E18" s="7">
        <f>SUM(E6:E17)</f>
        <v>53335</v>
      </c>
      <c r="F18" s="7">
        <f>SUM(F6:F17)</f>
        <v>52384</v>
      </c>
      <c r="G18" s="7">
        <f>SUM(G6:G17)</f>
        <v>50916</v>
      </c>
      <c r="I18" s="7">
        <f>SUM(I6:I17)</f>
        <v>21353</v>
      </c>
      <c r="J18" s="7">
        <f>SUM(J6:J17)</f>
        <v>20781</v>
      </c>
      <c r="K18" s="7">
        <f>SUM(K6:K17)</f>
        <v>25308</v>
      </c>
      <c r="M18" s="7">
        <f>SUM(M6:M17)</f>
        <v>21701</v>
      </c>
      <c r="N18" s="7">
        <f>SUM(N6:N17)</f>
        <v>23128</v>
      </c>
      <c r="O18" s="7">
        <f>SUM(O6:O17)</f>
        <v>22376</v>
      </c>
      <c r="Q18" s="7">
        <f>SUM(Q6:Q17)</f>
        <v>22918</v>
      </c>
      <c r="R18" s="7">
        <f>SUM(R6:R17)</f>
        <v>0</v>
      </c>
      <c r="S18" s="7">
        <f>SUM(S6:S17)</f>
        <v>0</v>
      </c>
      <c r="U18" s="7">
        <f t="shared" si="0"/>
        <v>314200</v>
      </c>
    </row>
    <row r="19" spans="1:21" s="6" customFormat="1" ht="15" x14ac:dyDescent="0.25">
      <c r="A19" s="12" t="s">
        <v>3</v>
      </c>
      <c r="B19"/>
      <c r="C19"/>
      <c r="D19"/>
      <c r="E19" s="7"/>
      <c r="F19" s="7"/>
      <c r="G19" s="7"/>
      <c r="I19" s="7"/>
      <c r="J19" s="7"/>
      <c r="K19" s="7"/>
      <c r="M19" s="16"/>
      <c r="N19" s="7"/>
      <c r="O19" s="7"/>
      <c r="Q19" s="7"/>
      <c r="R19" s="7"/>
      <c r="S19" s="7"/>
      <c r="U19" s="7"/>
    </row>
    <row r="20" spans="1:21" s="6" customFormat="1" x14ac:dyDescent="0.2">
      <c r="A20"/>
      <c r="B20" t="s">
        <v>4</v>
      </c>
      <c r="C20"/>
      <c r="D20"/>
      <c r="E20" s="7">
        <v>-425</v>
      </c>
      <c r="F20" s="7">
        <v>-415</v>
      </c>
      <c r="G20" s="7">
        <v>-469</v>
      </c>
      <c r="I20" s="7">
        <v>-421</v>
      </c>
      <c r="J20" s="7">
        <v>-442</v>
      </c>
      <c r="K20" s="7">
        <v>-492</v>
      </c>
      <c r="M20" s="16">
        <v>-433</v>
      </c>
      <c r="N20" s="7">
        <v>-421</v>
      </c>
      <c r="O20" s="7">
        <v>-488</v>
      </c>
      <c r="Q20" s="7">
        <v>-440</v>
      </c>
      <c r="R20" s="7"/>
      <c r="S20" s="7"/>
      <c r="U20" s="7">
        <f>SUM(E20:S20)</f>
        <v>-4446</v>
      </c>
    </row>
    <row r="21" spans="1:21" s="6" customFormat="1" x14ac:dyDescent="0.2">
      <c r="A21"/>
      <c r="B21" t="s">
        <v>1</v>
      </c>
      <c r="C21"/>
      <c r="D21"/>
      <c r="E21" s="10">
        <v>-33</v>
      </c>
      <c r="F21" s="10">
        <v>-63</v>
      </c>
      <c r="G21" s="10">
        <v>-17</v>
      </c>
      <c r="I21" s="10">
        <v>-44</v>
      </c>
      <c r="J21" s="10">
        <v>-26</v>
      </c>
      <c r="K21" s="10">
        <v>-28</v>
      </c>
      <c r="M21" s="17">
        <v>-25</v>
      </c>
      <c r="N21" s="10">
        <v>-22</v>
      </c>
      <c r="O21" s="10">
        <v>-23</v>
      </c>
      <c r="Q21" s="10">
        <v>-23</v>
      </c>
      <c r="R21" s="10"/>
      <c r="S21" s="10"/>
      <c r="U21" s="10">
        <f>SUM(E21:S21)</f>
        <v>-304</v>
      </c>
    </row>
    <row r="22" spans="1:21" s="6" customFormat="1" x14ac:dyDescent="0.2">
      <c r="A22"/>
      <c r="B22"/>
      <c r="C22" s="2" t="s">
        <v>2</v>
      </c>
      <c r="D22"/>
      <c r="E22" s="7">
        <f>SUM(E20:E21)</f>
        <v>-458</v>
      </c>
      <c r="F22" s="7">
        <f>SUM(F20:F21)</f>
        <v>-478</v>
      </c>
      <c r="G22" s="7">
        <f>SUM(G20:G21)</f>
        <v>-486</v>
      </c>
      <c r="I22" s="7">
        <f>SUM(I20:I21)</f>
        <v>-465</v>
      </c>
      <c r="J22" s="7">
        <f>SUM(J20:J21)</f>
        <v>-468</v>
      </c>
      <c r="K22" s="7">
        <f>SUM(K20:K21)</f>
        <v>-520</v>
      </c>
      <c r="M22" s="7">
        <f>SUM(M20:M21)</f>
        <v>-458</v>
      </c>
      <c r="N22" s="7">
        <f>SUM(N20:N21)</f>
        <v>-443</v>
      </c>
      <c r="O22" s="7">
        <f>SUM(O20:O21)</f>
        <v>-511</v>
      </c>
      <c r="Q22" s="7">
        <f>SUM(Q20:Q21)</f>
        <v>-463</v>
      </c>
      <c r="R22" s="7">
        <f>SUM(R20:R21)</f>
        <v>0</v>
      </c>
      <c r="S22" s="7">
        <f>SUM(S20:S21)</f>
        <v>0</v>
      </c>
      <c r="U22" s="7">
        <f>SUM(E22:S22)</f>
        <v>-4750</v>
      </c>
    </row>
    <row r="23" spans="1:21" s="6" customFormat="1" ht="15" x14ac:dyDescent="0.25">
      <c r="A23" s="12" t="s">
        <v>5</v>
      </c>
      <c r="B23"/>
      <c r="C23"/>
      <c r="D23"/>
      <c r="E23" s="7"/>
      <c r="F23" s="7"/>
      <c r="G23" s="7"/>
      <c r="I23" s="7"/>
      <c r="J23" s="7"/>
      <c r="K23" s="7"/>
      <c r="M23" s="16"/>
      <c r="N23" s="7"/>
      <c r="O23" s="7"/>
      <c r="Q23" s="7"/>
      <c r="R23" s="7"/>
      <c r="S23" s="7"/>
      <c r="U23" s="7"/>
    </row>
    <row r="24" spans="1:21" s="6" customFormat="1" x14ac:dyDescent="0.2">
      <c r="A24"/>
      <c r="B24" t="s">
        <v>4</v>
      </c>
      <c r="C24"/>
      <c r="D24"/>
      <c r="E24" s="7">
        <v>-6153</v>
      </c>
      <c r="F24" s="7">
        <v>-6722</v>
      </c>
      <c r="G24" s="7">
        <v>-8104</v>
      </c>
      <c r="I24" s="7">
        <v>-6200</v>
      </c>
      <c r="J24" s="7">
        <v>-7405</v>
      </c>
      <c r="K24" s="7">
        <v>-7399</v>
      </c>
      <c r="M24" s="16">
        <v>-7329</v>
      </c>
      <c r="N24" s="7">
        <v>-6826</v>
      </c>
      <c r="O24" s="7">
        <v>-6382</v>
      </c>
      <c r="Q24" s="7">
        <v>-9041</v>
      </c>
      <c r="R24" s="7"/>
      <c r="S24" s="7"/>
      <c r="U24" s="7">
        <f>SUM(E24:S24)</f>
        <v>-71561</v>
      </c>
    </row>
    <row r="25" spans="1:21" s="6" customFormat="1" x14ac:dyDescent="0.2">
      <c r="A25"/>
      <c r="B25" t="s">
        <v>1</v>
      </c>
      <c r="C25"/>
      <c r="D25"/>
      <c r="E25" s="7">
        <v>-342</v>
      </c>
      <c r="F25" s="7">
        <v>-459</v>
      </c>
      <c r="G25" s="7">
        <v>-269</v>
      </c>
      <c r="I25" s="7">
        <v>-247</v>
      </c>
      <c r="J25" s="7">
        <v>-249</v>
      </c>
      <c r="K25" s="7">
        <v>-262</v>
      </c>
      <c r="M25" s="16">
        <v>-253</v>
      </c>
      <c r="N25" s="7">
        <v>-242</v>
      </c>
      <c r="O25" s="7">
        <v>-212</v>
      </c>
      <c r="Q25" s="7">
        <v>-222</v>
      </c>
      <c r="R25" s="7"/>
      <c r="S25" s="7"/>
      <c r="U25" s="7">
        <f>SUM(E25:S25)</f>
        <v>-2757</v>
      </c>
    </row>
    <row r="26" spans="1:21" s="6" customFormat="1" x14ac:dyDescent="0.2">
      <c r="A26"/>
      <c r="B26" t="s">
        <v>51</v>
      </c>
      <c r="C26"/>
      <c r="D26"/>
      <c r="E26" s="10">
        <v>0</v>
      </c>
      <c r="F26" s="10">
        <v>0</v>
      </c>
      <c r="G26" s="10">
        <v>0</v>
      </c>
      <c r="I26" s="10">
        <v>-1</v>
      </c>
      <c r="J26" s="10">
        <v>-8</v>
      </c>
      <c r="K26" s="10">
        <v>-1</v>
      </c>
      <c r="M26" s="17">
        <v>0</v>
      </c>
      <c r="N26" s="10">
        <v>-16</v>
      </c>
      <c r="O26" s="10">
        <v>0</v>
      </c>
      <c r="Q26" s="10">
        <v>0</v>
      </c>
      <c r="R26" s="10"/>
      <c r="S26" s="10"/>
      <c r="U26" s="10">
        <f>SUM(E26:S26)</f>
        <v>-26</v>
      </c>
    </row>
    <row r="27" spans="1:21" s="6" customFormat="1" x14ac:dyDescent="0.2">
      <c r="A27"/>
      <c r="B27"/>
      <c r="C27" s="2" t="s">
        <v>2</v>
      </c>
      <c r="D27"/>
      <c r="E27" s="7">
        <f>SUM(E24:E26)</f>
        <v>-6495</v>
      </c>
      <c r="F27" s="7">
        <f>SUM(F24:F26)</f>
        <v>-7181</v>
      </c>
      <c r="G27" s="7">
        <f>SUM(G24:G26)</f>
        <v>-8373</v>
      </c>
      <c r="I27" s="7">
        <f>SUM(I24:I26)</f>
        <v>-6448</v>
      </c>
      <c r="J27" s="7">
        <f>SUM(J24:J26)</f>
        <v>-7662</v>
      </c>
      <c r="K27" s="7">
        <f>SUM(K24:K26)</f>
        <v>-7662</v>
      </c>
      <c r="M27" s="7">
        <f>SUM(M24:M26)</f>
        <v>-7582</v>
      </c>
      <c r="N27" s="7">
        <f>SUM(N24:N26)</f>
        <v>-7084</v>
      </c>
      <c r="O27" s="7">
        <f>SUM(O24:O26)</f>
        <v>-6594</v>
      </c>
      <c r="Q27" s="7">
        <f>SUM(Q24:Q26)</f>
        <v>-9263</v>
      </c>
      <c r="R27" s="7">
        <f>SUM(R24:R26)</f>
        <v>0</v>
      </c>
      <c r="S27" s="7">
        <f>SUM(S24:S26)</f>
        <v>0</v>
      </c>
      <c r="U27" s="7">
        <f>SUM(E27:S27)</f>
        <v>-74344</v>
      </c>
    </row>
    <row r="28" spans="1:21" s="6" customFormat="1" ht="15" x14ac:dyDescent="0.25">
      <c r="A28" s="12" t="s">
        <v>6</v>
      </c>
      <c r="B28"/>
      <c r="C28"/>
      <c r="D28"/>
      <c r="E28" s="7"/>
      <c r="F28" s="7"/>
      <c r="G28" s="7"/>
      <c r="I28" s="7"/>
      <c r="J28" s="7"/>
      <c r="K28" s="7"/>
      <c r="M28" s="16"/>
      <c r="N28" s="7"/>
      <c r="O28" s="7"/>
      <c r="Q28" s="7"/>
      <c r="R28" s="7"/>
      <c r="S28" s="7"/>
      <c r="U28" s="7"/>
    </row>
    <row r="29" spans="1:21" s="6" customFormat="1" x14ac:dyDescent="0.2">
      <c r="A29"/>
      <c r="B29" t="s">
        <v>24</v>
      </c>
      <c r="C29"/>
      <c r="D29"/>
      <c r="E29" s="7">
        <f>-3841+28+96</f>
        <v>-3717</v>
      </c>
      <c r="F29" s="7">
        <f>-3853+28+96</f>
        <v>-3729</v>
      </c>
      <c r="G29" s="7">
        <f>-3900+28+96</f>
        <v>-3776</v>
      </c>
      <c r="I29" s="7">
        <f>-3811+28+96</f>
        <v>-3687</v>
      </c>
      <c r="J29" s="7">
        <f>-3755+28+96</f>
        <v>-3631</v>
      </c>
      <c r="K29" s="7">
        <f>-3999+28+96</f>
        <v>-3875</v>
      </c>
      <c r="M29" s="16">
        <f>-3851+28+96</f>
        <v>-3727</v>
      </c>
      <c r="N29" s="7">
        <f>-3855+28+96</f>
        <v>-3731</v>
      </c>
      <c r="O29" s="7">
        <f>-4261+28+96</f>
        <v>-4137</v>
      </c>
      <c r="Q29" s="7">
        <f>-4225+28+96</f>
        <v>-4101</v>
      </c>
      <c r="R29" s="7"/>
      <c r="S29" s="7"/>
      <c r="U29" s="7">
        <f t="shared" ref="U29:U36" si="1">SUM(E29:S29)</f>
        <v>-38111</v>
      </c>
    </row>
    <row r="30" spans="1:21" s="6" customFormat="1" x14ac:dyDescent="0.2">
      <c r="A30"/>
      <c r="B30" t="s">
        <v>25</v>
      </c>
      <c r="C30"/>
      <c r="D30"/>
      <c r="E30" s="7">
        <v>-2284</v>
      </c>
      <c r="F30" s="7">
        <v>-2284</v>
      </c>
      <c r="G30" s="7">
        <v>-2284</v>
      </c>
      <c r="I30" s="7">
        <v>-2284</v>
      </c>
      <c r="J30" s="7">
        <v>-2284</v>
      </c>
      <c r="K30" s="7">
        <v>-2284</v>
      </c>
      <c r="M30" s="16">
        <v>-2284</v>
      </c>
      <c r="N30" s="7">
        <v>-2284</v>
      </c>
      <c r="O30" s="7">
        <v>-2284</v>
      </c>
      <c r="Q30" s="7">
        <v>-2284</v>
      </c>
      <c r="R30" s="7"/>
      <c r="S30" s="7"/>
      <c r="U30" s="7">
        <f t="shared" si="1"/>
        <v>-22840</v>
      </c>
    </row>
    <row r="31" spans="1:21" s="6" customFormat="1" x14ac:dyDescent="0.2">
      <c r="A31"/>
      <c r="B31" t="s">
        <v>26</v>
      </c>
      <c r="C31"/>
      <c r="D31"/>
      <c r="E31" s="7">
        <v>-79</v>
      </c>
      <c r="F31" s="7">
        <v>-66</v>
      </c>
      <c r="G31" s="7">
        <v>-8</v>
      </c>
      <c r="I31" s="7">
        <v>-29</v>
      </c>
      <c r="J31" s="7">
        <v>-15</v>
      </c>
      <c r="K31" s="7">
        <v>-28</v>
      </c>
      <c r="M31" s="16">
        <v>-4</v>
      </c>
      <c r="N31" s="7">
        <v>-25</v>
      </c>
      <c r="O31" s="7">
        <v>-3</v>
      </c>
      <c r="Q31" s="7">
        <v>-9</v>
      </c>
      <c r="R31" s="7"/>
      <c r="S31" s="7"/>
      <c r="U31" s="7">
        <f t="shared" si="1"/>
        <v>-266</v>
      </c>
    </row>
    <row r="32" spans="1:21" s="6" customFormat="1" x14ac:dyDescent="0.2">
      <c r="A32"/>
      <c r="B32" t="s">
        <v>4</v>
      </c>
      <c r="C32"/>
      <c r="D32"/>
      <c r="E32" s="7">
        <f>-3388-17</f>
        <v>-3405</v>
      </c>
      <c r="F32" s="7">
        <f>-3404+127</f>
        <v>-3277</v>
      </c>
      <c r="G32" s="7">
        <f>-6041-106</f>
        <v>-6147</v>
      </c>
      <c r="I32" s="7">
        <f>-2245-10</f>
        <v>-2255</v>
      </c>
      <c r="J32" s="7">
        <v>-2180</v>
      </c>
      <c r="K32" s="7">
        <v>-2753</v>
      </c>
      <c r="M32" s="16">
        <v>-2704</v>
      </c>
      <c r="N32" s="7">
        <v>-2762</v>
      </c>
      <c r="O32" s="7">
        <v>-2549</v>
      </c>
      <c r="Q32" s="7">
        <v>-2873</v>
      </c>
      <c r="R32" s="7"/>
      <c r="S32" s="7"/>
      <c r="U32" s="7">
        <f t="shared" si="1"/>
        <v>-30905</v>
      </c>
    </row>
    <row r="33" spans="1:21" s="6" customFormat="1" x14ac:dyDescent="0.2">
      <c r="A33"/>
      <c r="B33" t="s">
        <v>1</v>
      </c>
      <c r="C33"/>
      <c r="D33"/>
      <c r="E33" s="7">
        <v>-122</v>
      </c>
      <c r="F33" s="7">
        <v>-138</v>
      </c>
      <c r="G33" s="7">
        <v>-31</v>
      </c>
      <c r="I33" s="7">
        <v>-34</v>
      </c>
      <c r="J33" s="7">
        <v>-40</v>
      </c>
      <c r="K33" s="7">
        <v>-16</v>
      </c>
      <c r="M33" s="16">
        <v>-20</v>
      </c>
      <c r="N33" s="7">
        <v>-24</v>
      </c>
      <c r="O33" s="7">
        <v>-26</v>
      </c>
      <c r="Q33" s="7">
        <v>-27</v>
      </c>
      <c r="R33" s="7"/>
      <c r="S33" s="7"/>
      <c r="U33" s="7">
        <f>SUM(E33:S33)</f>
        <v>-478</v>
      </c>
    </row>
    <row r="34" spans="1:21" s="6" customFormat="1" x14ac:dyDescent="0.2">
      <c r="A34"/>
      <c r="B34" t="s">
        <v>45</v>
      </c>
      <c r="C34"/>
      <c r="D34"/>
      <c r="E34" s="7">
        <f>16-4-39+1</f>
        <v>-26</v>
      </c>
      <c r="F34" s="7">
        <f>5+252-260+2-39+1</f>
        <v>-39</v>
      </c>
      <c r="G34" s="7">
        <f>38-55+44-1-39+1</f>
        <v>-12</v>
      </c>
      <c r="I34" s="7">
        <f>36+195-195+2-39+1</f>
        <v>0</v>
      </c>
      <c r="J34" s="7">
        <f>30+811-825+20-39+1</f>
        <v>-2</v>
      </c>
      <c r="K34" s="7">
        <f>35+2800-2771+108-39+1</f>
        <v>134</v>
      </c>
      <c r="M34" s="16">
        <f>31+832-832+42+155-39+1</f>
        <v>190</v>
      </c>
      <c r="N34" s="7">
        <f>76+0+50-50-39+1+51-7+135</f>
        <v>217</v>
      </c>
      <c r="O34" s="7">
        <f>44+111-111+708-203+64-7+200-39+1</f>
        <v>768</v>
      </c>
      <c r="Q34" s="7">
        <f>28-3+3+44-7+29+1262-39+1</f>
        <v>1318</v>
      </c>
      <c r="R34" s="7"/>
      <c r="S34" s="7"/>
      <c r="U34" s="7">
        <f>SUM(E34:S34)</f>
        <v>2548</v>
      </c>
    </row>
    <row r="35" spans="1:21" s="6" customFormat="1" x14ac:dyDescent="0.2">
      <c r="A35"/>
      <c r="B35" t="s">
        <v>44</v>
      </c>
      <c r="C35"/>
      <c r="D35"/>
      <c r="E35" s="10">
        <v>93</v>
      </c>
      <c r="F35" s="10">
        <v>46</v>
      </c>
      <c r="G35" s="10">
        <v>0</v>
      </c>
      <c r="I35" s="10">
        <v>-10</v>
      </c>
      <c r="J35" s="10">
        <v>-14</v>
      </c>
      <c r="K35" s="10">
        <v>13</v>
      </c>
      <c r="M35" s="17">
        <v>-11</v>
      </c>
      <c r="N35" s="10">
        <v>-20</v>
      </c>
      <c r="O35" s="10">
        <v>-23</v>
      </c>
      <c r="Q35" s="10">
        <v>-31</v>
      </c>
      <c r="R35" s="10"/>
      <c r="S35" s="10"/>
      <c r="U35" s="10">
        <f t="shared" si="1"/>
        <v>43</v>
      </c>
    </row>
    <row r="36" spans="1:21" s="6" customFormat="1" x14ac:dyDescent="0.2">
      <c r="A36"/>
      <c r="B36"/>
      <c r="C36" s="2" t="s">
        <v>2</v>
      </c>
      <c r="D36"/>
      <c r="E36" s="7">
        <f>SUM(E29:E35)</f>
        <v>-9540</v>
      </c>
      <c r="F36" s="7">
        <f>SUM(F29:F35)</f>
        <v>-9487</v>
      </c>
      <c r="G36" s="7">
        <f>SUM(G29:G35)</f>
        <v>-12258</v>
      </c>
      <c r="I36" s="7">
        <f>SUM(I29:I35)</f>
        <v>-8299</v>
      </c>
      <c r="J36" s="7">
        <f>SUM(J29:J35)</f>
        <v>-8166</v>
      </c>
      <c r="K36" s="7">
        <f>SUM(K29:K35)</f>
        <v>-8809</v>
      </c>
      <c r="M36" s="7">
        <f>SUM(M29:M35)</f>
        <v>-8560</v>
      </c>
      <c r="N36" s="7">
        <f>SUM(N29:N35)</f>
        <v>-8629</v>
      </c>
      <c r="O36" s="7">
        <f>SUM(O29:O35)</f>
        <v>-8254</v>
      </c>
      <c r="Q36" s="7">
        <f>SUM(Q29:Q35)</f>
        <v>-8007</v>
      </c>
      <c r="R36" s="7">
        <f>SUM(R29:R35)</f>
        <v>0</v>
      </c>
      <c r="S36" s="7">
        <f>SUM(S29:S35)</f>
        <v>0</v>
      </c>
      <c r="U36" s="7">
        <f t="shared" si="1"/>
        <v>-90009</v>
      </c>
    </row>
    <row r="37" spans="1:21" s="6" customFormat="1" ht="15" x14ac:dyDescent="0.25">
      <c r="A37" s="12" t="s">
        <v>7</v>
      </c>
      <c r="B37"/>
      <c r="C37"/>
      <c r="D37"/>
      <c r="E37" s="7"/>
      <c r="F37" s="7"/>
      <c r="G37" s="7"/>
      <c r="I37" s="7"/>
      <c r="J37" s="7"/>
      <c r="K37" s="7"/>
      <c r="M37" s="16"/>
      <c r="N37" s="7"/>
      <c r="O37" s="7"/>
      <c r="Q37" s="7"/>
      <c r="R37" s="7"/>
      <c r="S37" s="7"/>
      <c r="U37" s="7"/>
    </row>
    <row r="38" spans="1:21" s="6" customFormat="1" x14ac:dyDescent="0.2">
      <c r="A38"/>
      <c r="B38" t="s">
        <v>4</v>
      </c>
      <c r="C38"/>
      <c r="D38"/>
      <c r="E38" s="7">
        <v>-960</v>
      </c>
      <c r="F38" s="7">
        <v>-1073</v>
      </c>
      <c r="G38" s="7">
        <v>-1461</v>
      </c>
      <c r="I38" s="7">
        <v>-539</v>
      </c>
      <c r="J38" s="7">
        <v>-992</v>
      </c>
      <c r="K38" s="7">
        <v>-1155</v>
      </c>
      <c r="M38" s="16">
        <v>-1313</v>
      </c>
      <c r="N38" s="7">
        <v>-1079</v>
      </c>
      <c r="O38" s="7">
        <v>-880</v>
      </c>
      <c r="Q38" s="7">
        <v>-603</v>
      </c>
      <c r="R38" s="7"/>
      <c r="S38" s="7"/>
      <c r="U38" s="7">
        <f>SUM(E38:S38)</f>
        <v>-10055</v>
      </c>
    </row>
    <row r="39" spans="1:21" s="6" customFormat="1" x14ac:dyDescent="0.2">
      <c r="A39"/>
      <c r="B39" t="s">
        <v>1</v>
      </c>
      <c r="C39"/>
      <c r="D39"/>
      <c r="E39" s="7">
        <v>-46</v>
      </c>
      <c r="F39" s="7">
        <v>-95</v>
      </c>
      <c r="G39" s="7">
        <v>-36</v>
      </c>
      <c r="I39" s="7">
        <v>-27</v>
      </c>
      <c r="J39" s="7">
        <v>-31</v>
      </c>
      <c r="K39" s="7">
        <v>-72</v>
      </c>
      <c r="M39" s="16">
        <v>-37</v>
      </c>
      <c r="N39" s="7">
        <v>-32</v>
      </c>
      <c r="O39" s="7">
        <v>-27</v>
      </c>
      <c r="Q39" s="7">
        <v>-22</v>
      </c>
      <c r="R39" s="7"/>
      <c r="S39" s="7"/>
      <c r="U39" s="7">
        <f>SUM(E39:S39)</f>
        <v>-425</v>
      </c>
    </row>
    <row r="40" spans="1:21" s="6" customFormat="1" x14ac:dyDescent="0.2">
      <c r="A40"/>
      <c r="B40" t="s">
        <v>54</v>
      </c>
      <c r="C40"/>
      <c r="D40"/>
      <c r="E40" s="7">
        <v>0</v>
      </c>
      <c r="F40" s="7">
        <v>513</v>
      </c>
      <c r="G40" s="7">
        <v>256</v>
      </c>
      <c r="I40" s="7">
        <v>256</v>
      </c>
      <c r="J40" s="7">
        <v>256</v>
      </c>
      <c r="K40" s="7">
        <v>256</v>
      </c>
      <c r="M40" s="16">
        <v>256</v>
      </c>
      <c r="N40" s="7">
        <v>256</v>
      </c>
      <c r="O40" s="7">
        <v>256</v>
      </c>
      <c r="Q40" s="7">
        <v>256</v>
      </c>
      <c r="R40" s="7"/>
      <c r="S40" s="7"/>
      <c r="U40" s="7">
        <f>SUM(E40:S40)</f>
        <v>2561</v>
      </c>
    </row>
    <row r="41" spans="1:21" s="6" customFormat="1" x14ac:dyDescent="0.2">
      <c r="A41"/>
      <c r="B41" t="s">
        <v>55</v>
      </c>
      <c r="C41"/>
      <c r="D41"/>
      <c r="E41" s="10">
        <v>-96</v>
      </c>
      <c r="F41" s="10">
        <v>-96</v>
      </c>
      <c r="G41" s="10">
        <v>-95.833333333333329</v>
      </c>
      <c r="I41" s="10">
        <v>-96</v>
      </c>
      <c r="J41" s="10">
        <v>-96</v>
      </c>
      <c r="K41" s="10">
        <v>-96</v>
      </c>
      <c r="M41" s="17">
        <v>-96</v>
      </c>
      <c r="N41" s="10">
        <v>-96</v>
      </c>
      <c r="O41" s="10">
        <v>-96</v>
      </c>
      <c r="Q41" s="10">
        <v>-96</v>
      </c>
      <c r="R41" s="10"/>
      <c r="S41" s="10"/>
      <c r="U41" s="10">
        <f>SUM(E41:S41)</f>
        <v>-959.83333333333326</v>
      </c>
    </row>
    <row r="42" spans="1:21" s="6" customFormat="1" x14ac:dyDescent="0.2">
      <c r="A42"/>
      <c r="B42"/>
      <c r="C42" s="2" t="s">
        <v>2</v>
      </c>
      <c r="D42"/>
      <c r="E42" s="7">
        <f>SUM(E38:E41)</f>
        <v>-1102</v>
      </c>
      <c r="F42" s="7">
        <f>SUM(F38:F41)</f>
        <v>-751</v>
      </c>
      <c r="G42" s="7">
        <f>SUM(G38:G41)</f>
        <v>-1336.8333333333333</v>
      </c>
      <c r="I42" s="7">
        <f>SUM(I38:I41)</f>
        <v>-406</v>
      </c>
      <c r="J42" s="7">
        <f>SUM(J38:J41)</f>
        <v>-863</v>
      </c>
      <c r="K42" s="7">
        <f>SUM(K38:K41)</f>
        <v>-1067</v>
      </c>
      <c r="M42" s="7">
        <f>SUM(M38:M41)</f>
        <v>-1190</v>
      </c>
      <c r="N42" s="7">
        <f>SUM(N38:N41)</f>
        <v>-951</v>
      </c>
      <c r="O42" s="7">
        <f>SUM(O38:O41)</f>
        <v>-747</v>
      </c>
      <c r="Q42" s="7">
        <f>SUM(Q38:Q41)</f>
        <v>-465</v>
      </c>
      <c r="R42" s="7">
        <f>SUM(R38:R41)</f>
        <v>0</v>
      </c>
      <c r="S42" s="7">
        <f>SUM(S38:S41)</f>
        <v>0</v>
      </c>
      <c r="U42" s="7">
        <f>SUM(E42:S42)</f>
        <v>-8878.8333333333321</v>
      </c>
    </row>
    <row r="43" spans="1:21" s="6" customFormat="1" ht="15" x14ac:dyDescent="0.25">
      <c r="A43" s="12" t="s">
        <v>8</v>
      </c>
      <c r="B43"/>
      <c r="C43"/>
      <c r="D43"/>
      <c r="E43" s="7"/>
      <c r="F43" s="7"/>
      <c r="G43" s="7"/>
      <c r="I43" s="7"/>
      <c r="J43" s="7"/>
      <c r="K43" s="7"/>
      <c r="M43" s="16"/>
      <c r="N43" s="7"/>
      <c r="O43" s="7"/>
      <c r="Q43" s="7"/>
      <c r="R43" s="7"/>
      <c r="S43" s="7"/>
      <c r="U43" s="7"/>
    </row>
    <row r="44" spans="1:21" s="6" customFormat="1" x14ac:dyDescent="0.2">
      <c r="A44"/>
      <c r="B44" t="s">
        <v>4</v>
      </c>
      <c r="C44"/>
      <c r="D44"/>
      <c r="E44" s="7">
        <v>-50</v>
      </c>
      <c r="F44" s="7">
        <v>-117</v>
      </c>
      <c r="G44" s="7">
        <v>-157</v>
      </c>
      <c r="I44" s="7">
        <v>-103</v>
      </c>
      <c r="J44" s="7">
        <v>-86</v>
      </c>
      <c r="K44" s="7">
        <v>-342</v>
      </c>
      <c r="M44" s="16">
        <v>-242</v>
      </c>
      <c r="N44" s="7">
        <v>-250</v>
      </c>
      <c r="O44" s="7">
        <v>-182</v>
      </c>
      <c r="Q44" s="7">
        <v>-412</v>
      </c>
      <c r="R44" s="7"/>
      <c r="S44" s="7"/>
      <c r="U44" s="7">
        <f>SUM(E44:S44)</f>
        <v>-1941</v>
      </c>
    </row>
    <row r="45" spans="1:21" s="6" customFormat="1" x14ac:dyDescent="0.2">
      <c r="A45"/>
      <c r="B45" t="s">
        <v>1</v>
      </c>
      <c r="C45"/>
      <c r="D45"/>
      <c r="E45" s="10">
        <v>-12</v>
      </c>
      <c r="F45" s="10">
        <v>-21</v>
      </c>
      <c r="G45" s="10">
        <v>-4</v>
      </c>
      <c r="I45" s="10">
        <v>1</v>
      </c>
      <c r="J45" s="10">
        <v>-2</v>
      </c>
      <c r="K45" s="10">
        <v>-3</v>
      </c>
      <c r="M45" s="17">
        <v>-5</v>
      </c>
      <c r="N45" s="10">
        <v>-5</v>
      </c>
      <c r="O45" s="10">
        <v>-3</v>
      </c>
      <c r="Q45" s="10">
        <v>-2</v>
      </c>
      <c r="R45" s="10"/>
      <c r="S45" s="10"/>
      <c r="U45" s="10">
        <f>SUM(E45:S45)</f>
        <v>-56</v>
      </c>
    </row>
    <row r="46" spans="1:21" s="6" customFormat="1" x14ac:dyDescent="0.2">
      <c r="A46"/>
      <c r="B46"/>
      <c r="C46" s="2" t="s">
        <v>2</v>
      </c>
      <c r="D46"/>
      <c r="E46" s="7">
        <f t="shared" ref="E46:K46" si="2">SUM(E44:E45)</f>
        <v>-62</v>
      </c>
      <c r="F46" s="7">
        <f t="shared" si="2"/>
        <v>-138</v>
      </c>
      <c r="G46" s="7">
        <f t="shared" si="2"/>
        <v>-161</v>
      </c>
      <c r="I46" s="7">
        <f t="shared" si="2"/>
        <v>-102</v>
      </c>
      <c r="J46" s="7">
        <f t="shared" si="2"/>
        <v>-88</v>
      </c>
      <c r="K46" s="7">
        <f t="shared" si="2"/>
        <v>-345</v>
      </c>
      <c r="M46" s="7">
        <f>SUM(M44:M45)</f>
        <v>-247</v>
      </c>
      <c r="N46" s="7">
        <f>SUM(N44:N45)</f>
        <v>-255</v>
      </c>
      <c r="O46" s="7">
        <f>SUM(O44:O45)</f>
        <v>-185</v>
      </c>
      <c r="Q46" s="7">
        <f>SUM(Q44:Q45)</f>
        <v>-414</v>
      </c>
      <c r="R46" s="7">
        <f>SUM(R44:R45)</f>
        <v>0</v>
      </c>
      <c r="S46" s="7">
        <f>SUM(S44:S45)</f>
        <v>0</v>
      </c>
      <c r="U46" s="7">
        <f>SUM(E46:S46)</f>
        <v>-1997</v>
      </c>
    </row>
    <row r="47" spans="1:21" s="6" customFormat="1" ht="15" x14ac:dyDescent="0.25">
      <c r="A47" s="12" t="s">
        <v>9</v>
      </c>
      <c r="B47"/>
      <c r="C47"/>
      <c r="D47"/>
      <c r="E47" s="7"/>
      <c r="F47" s="7"/>
      <c r="G47" s="7"/>
      <c r="I47" s="7"/>
      <c r="J47" s="7"/>
      <c r="K47" s="7"/>
      <c r="M47" s="16"/>
      <c r="N47" s="7"/>
      <c r="O47" s="7"/>
      <c r="Q47" s="7"/>
      <c r="R47" s="7"/>
      <c r="S47" s="7"/>
      <c r="U47" s="7"/>
    </row>
    <row r="48" spans="1:21" s="6" customFormat="1" x14ac:dyDescent="0.2">
      <c r="A48"/>
      <c r="B48" t="s">
        <v>4</v>
      </c>
      <c r="C48"/>
      <c r="D48"/>
      <c r="E48" s="7">
        <v>-110</v>
      </c>
      <c r="F48" s="7">
        <v>-140</v>
      </c>
      <c r="G48" s="7">
        <v>-128</v>
      </c>
      <c r="I48" s="7">
        <v>-86</v>
      </c>
      <c r="J48" s="7">
        <v>-102</v>
      </c>
      <c r="K48" s="7">
        <v>-132</v>
      </c>
      <c r="M48" s="16">
        <v>-102</v>
      </c>
      <c r="N48" s="7">
        <v>-109</v>
      </c>
      <c r="O48" s="7">
        <v>-106</v>
      </c>
      <c r="Q48" s="7">
        <v>-122</v>
      </c>
      <c r="R48" s="7"/>
      <c r="S48" s="7"/>
      <c r="U48" s="7">
        <f>SUM(E48:S48)</f>
        <v>-1137</v>
      </c>
    </row>
    <row r="49" spans="1:21" s="6" customFormat="1" x14ac:dyDescent="0.2">
      <c r="A49"/>
      <c r="B49" t="s">
        <v>1</v>
      </c>
      <c r="C49"/>
      <c r="D49"/>
      <c r="E49" s="10">
        <v>-13</v>
      </c>
      <c r="F49" s="10">
        <v>-11</v>
      </c>
      <c r="G49" s="10">
        <v>-11</v>
      </c>
      <c r="I49" s="10">
        <v>-1</v>
      </c>
      <c r="J49" s="10">
        <v>-4</v>
      </c>
      <c r="K49" s="10">
        <v>-5</v>
      </c>
      <c r="M49" s="17">
        <v>-5</v>
      </c>
      <c r="N49" s="10">
        <v>-5</v>
      </c>
      <c r="O49" s="10">
        <v>-5</v>
      </c>
      <c r="Q49" s="10">
        <v>-5</v>
      </c>
      <c r="R49" s="10"/>
      <c r="S49" s="10"/>
      <c r="U49" s="10">
        <f>SUM(E49:S49)</f>
        <v>-65</v>
      </c>
    </row>
    <row r="50" spans="1:21" s="6" customFormat="1" x14ac:dyDescent="0.2">
      <c r="A50"/>
      <c r="B50"/>
      <c r="C50" s="2" t="s">
        <v>2</v>
      </c>
      <c r="D50"/>
      <c r="E50" s="7">
        <f>SUM(E48:E49)</f>
        <v>-123</v>
      </c>
      <c r="F50" s="7">
        <f>SUM(F48:F49)</f>
        <v>-151</v>
      </c>
      <c r="G50" s="7">
        <f>SUM(G48:G49)</f>
        <v>-139</v>
      </c>
      <c r="I50" s="7">
        <f>SUM(I48:I49)</f>
        <v>-87</v>
      </c>
      <c r="J50" s="7">
        <f>SUM(J48:J49)</f>
        <v>-106</v>
      </c>
      <c r="K50" s="7">
        <f>SUM(K48:K49)</f>
        <v>-137</v>
      </c>
      <c r="M50" s="7">
        <f>SUM(M48:M49)</f>
        <v>-107</v>
      </c>
      <c r="N50" s="7">
        <f>SUM(N48:N49)</f>
        <v>-114</v>
      </c>
      <c r="O50" s="7">
        <f>SUM(O48:O49)</f>
        <v>-111</v>
      </c>
      <c r="Q50" s="7">
        <f>SUM(Q48:Q49)</f>
        <v>-127</v>
      </c>
      <c r="R50" s="7">
        <f>SUM(R48:R49)</f>
        <v>0</v>
      </c>
      <c r="S50" s="7">
        <f>SUM(S48:S49)</f>
        <v>0</v>
      </c>
      <c r="U50" s="7">
        <f>SUM(E50:S50)</f>
        <v>-1202</v>
      </c>
    </row>
    <row r="51" spans="1:21" s="6" customFormat="1" ht="15" x14ac:dyDescent="0.25">
      <c r="A51" s="12" t="s">
        <v>10</v>
      </c>
      <c r="B51"/>
      <c r="C51"/>
      <c r="D51"/>
      <c r="E51" s="7"/>
      <c r="F51" s="7"/>
      <c r="G51" s="7"/>
      <c r="I51" s="7"/>
      <c r="J51" s="7"/>
      <c r="K51" s="7"/>
      <c r="M51" s="16"/>
      <c r="N51" s="7"/>
      <c r="O51" s="7"/>
      <c r="Q51" s="7"/>
      <c r="R51" s="7"/>
      <c r="S51" s="7"/>
      <c r="U51" s="7"/>
    </row>
    <row r="52" spans="1:21" s="6" customFormat="1" x14ac:dyDescent="0.2">
      <c r="A52"/>
      <c r="B52" t="s">
        <v>4</v>
      </c>
      <c r="C52"/>
      <c r="D52"/>
      <c r="E52" s="7">
        <v>-618</v>
      </c>
      <c r="F52" s="7">
        <v>-474</v>
      </c>
      <c r="G52" s="7">
        <v>-525</v>
      </c>
      <c r="I52" s="7">
        <v>-232</v>
      </c>
      <c r="J52" s="7">
        <v>-387</v>
      </c>
      <c r="K52" s="7">
        <v>-612</v>
      </c>
      <c r="M52" s="16">
        <v>340</v>
      </c>
      <c r="N52" s="7">
        <v>-86</v>
      </c>
      <c r="O52" s="7">
        <v>-80</v>
      </c>
      <c r="Q52" s="7">
        <v>-137</v>
      </c>
      <c r="R52" s="7"/>
      <c r="S52" s="7"/>
      <c r="U52" s="7">
        <f>SUM(E52:S52)</f>
        <v>-2811</v>
      </c>
    </row>
    <row r="53" spans="1:21" s="6" customFormat="1" x14ac:dyDescent="0.2">
      <c r="A53"/>
      <c r="B53" t="s">
        <v>1</v>
      </c>
      <c r="C53"/>
      <c r="D53"/>
      <c r="E53" s="10">
        <v>-6</v>
      </c>
      <c r="F53" s="10">
        <v>-9</v>
      </c>
      <c r="G53" s="10">
        <v>-8</v>
      </c>
      <c r="I53" s="10">
        <v>-2</v>
      </c>
      <c r="J53" s="10">
        <v>-6</v>
      </c>
      <c r="K53" s="10">
        <v>-6</v>
      </c>
      <c r="M53" s="17">
        <v>-5</v>
      </c>
      <c r="N53" s="10">
        <v>-5</v>
      </c>
      <c r="O53" s="10">
        <v>-5</v>
      </c>
      <c r="Q53" s="10">
        <v>-5</v>
      </c>
      <c r="R53" s="10"/>
      <c r="S53" s="10"/>
      <c r="U53" s="10">
        <f>SUM(E53:S53)</f>
        <v>-57</v>
      </c>
    </row>
    <row r="54" spans="1:21" s="6" customFormat="1" x14ac:dyDescent="0.2">
      <c r="A54"/>
      <c r="B54"/>
      <c r="C54" s="2" t="s">
        <v>2</v>
      </c>
      <c r="D54"/>
      <c r="E54" s="7">
        <f>SUM(E52:E53)</f>
        <v>-624</v>
      </c>
      <c r="F54" s="7">
        <f>SUM(F52:F53)</f>
        <v>-483</v>
      </c>
      <c r="G54" s="7">
        <f>SUM(G52:G53)</f>
        <v>-533</v>
      </c>
      <c r="I54" s="7">
        <f>SUM(I52:I53)</f>
        <v>-234</v>
      </c>
      <c r="J54" s="7">
        <f>SUM(J52:J53)</f>
        <v>-393</v>
      </c>
      <c r="K54" s="7">
        <f>SUM(K52:K53)</f>
        <v>-618</v>
      </c>
      <c r="M54" s="7">
        <f>SUM(M52:M53)</f>
        <v>335</v>
      </c>
      <c r="N54" s="7">
        <f>SUM(N52:N53)</f>
        <v>-91</v>
      </c>
      <c r="O54" s="7">
        <f>SUM(O52:O53)</f>
        <v>-85</v>
      </c>
      <c r="Q54" s="7">
        <f>SUM(Q52:Q53)</f>
        <v>-142</v>
      </c>
      <c r="R54" s="7">
        <f>SUM(R52:R53)</f>
        <v>0</v>
      </c>
      <c r="S54" s="7">
        <f>SUM(S52:S53)</f>
        <v>0</v>
      </c>
      <c r="U54" s="7">
        <f>SUM(E54:S54)</f>
        <v>-2868</v>
      </c>
    </row>
    <row r="55" spans="1:21" s="6" customFormat="1" x14ac:dyDescent="0.2">
      <c r="A55"/>
      <c r="B55"/>
      <c r="C55" s="2"/>
      <c r="D55"/>
      <c r="E55" s="7"/>
      <c r="F55" s="7"/>
      <c r="G55" s="7"/>
      <c r="I55" s="7"/>
      <c r="J55" s="7"/>
      <c r="K55" s="7"/>
      <c r="M55" s="16"/>
      <c r="N55" s="7"/>
      <c r="O55" s="7"/>
      <c r="Q55" s="7"/>
      <c r="R55" s="7"/>
      <c r="S55" s="7"/>
      <c r="U55" s="7"/>
    </row>
    <row r="56" spans="1:21" s="13" customFormat="1" ht="15" x14ac:dyDescent="0.25">
      <c r="A56" s="12" t="s">
        <v>52</v>
      </c>
      <c r="B56" s="2"/>
      <c r="C56" s="2"/>
      <c r="D56" s="2"/>
      <c r="E56" s="15">
        <f>+E18+E22+E27+E36+E42+E46+E50+E54</f>
        <v>34931</v>
      </c>
      <c r="F56" s="15">
        <f>+F18+F22+F27+F36+F42+F46+F50+F54</f>
        <v>33715</v>
      </c>
      <c r="G56" s="15">
        <f>+G18+G22+G27+G36+G42+G46+G50+G54</f>
        <v>27629.166666666668</v>
      </c>
      <c r="I56" s="15">
        <f>+I18+I22+I27+I36+I42+I46+I50+I54</f>
        <v>5312</v>
      </c>
      <c r="J56" s="15">
        <f>+J18+J22+J27+J36+J42+J46+J50+J54</f>
        <v>3035</v>
      </c>
      <c r="K56" s="15">
        <f>+K18+K22+K27+K36+K42+K46+K50+K54</f>
        <v>6150</v>
      </c>
      <c r="M56" s="15">
        <f>+M18+M22+M27+M36+M42+M46+M50+M54</f>
        <v>3892</v>
      </c>
      <c r="N56" s="15">
        <f>+N18+N22+N27+N36+N42+N46+N50+N54</f>
        <v>5561</v>
      </c>
      <c r="O56" s="15">
        <f>+O18+O22+O27+O36+O42+O46+O50+O54</f>
        <v>5889</v>
      </c>
      <c r="Q56" s="15">
        <f>+Q18+Q22+Q27+Q36+Q42+Q46+Q50+Q54</f>
        <v>4037</v>
      </c>
      <c r="R56" s="15">
        <f>+R18+R22+R27+R36+R42+R46+R50+R54</f>
        <v>0</v>
      </c>
      <c r="S56" s="15">
        <f>+S18+S22+S27+S36+S42+S46+S50+S54</f>
        <v>0</v>
      </c>
      <c r="U56" s="15">
        <f>SUM(E56:S56)</f>
        <v>130151.16666666667</v>
      </c>
    </row>
    <row r="57" spans="1:21" s="6" customFormat="1" x14ac:dyDescent="0.2">
      <c r="A57"/>
      <c r="B57"/>
      <c r="C57" s="2"/>
      <c r="D57"/>
      <c r="E57" s="7"/>
      <c r="F57" s="7"/>
      <c r="G57" s="7"/>
      <c r="I57" s="7"/>
      <c r="J57" s="7"/>
      <c r="K57" s="7"/>
      <c r="M57" s="16"/>
      <c r="N57" s="7"/>
      <c r="O57" s="7"/>
      <c r="Q57" s="7"/>
      <c r="R57" s="7"/>
      <c r="S57" s="7"/>
      <c r="U57" s="7"/>
    </row>
    <row r="58" spans="1:21" s="6" customFormat="1" ht="15" x14ac:dyDescent="0.25">
      <c r="A58" s="12" t="s">
        <v>47</v>
      </c>
      <c r="B58"/>
      <c r="C58" s="2"/>
      <c r="D58"/>
      <c r="E58" s="7"/>
      <c r="F58" s="7"/>
      <c r="G58" s="7"/>
      <c r="I58" s="7"/>
      <c r="J58" s="7"/>
      <c r="K58" s="7"/>
      <c r="M58" s="16"/>
      <c r="N58" s="7"/>
      <c r="O58" s="7"/>
      <c r="Q58" s="7"/>
      <c r="R58" s="7"/>
      <c r="S58" s="7"/>
      <c r="U58" s="7"/>
    </row>
    <row r="59" spans="1:21" s="6" customFormat="1" x14ac:dyDescent="0.2">
      <c r="A59"/>
      <c r="B59" t="s">
        <v>49</v>
      </c>
      <c r="C59" s="2"/>
      <c r="D59"/>
      <c r="E59" s="7">
        <v>525</v>
      </c>
      <c r="F59" s="7">
        <v>329</v>
      </c>
      <c r="G59" s="7">
        <v>313</v>
      </c>
      <c r="I59" s="7">
        <v>1285</v>
      </c>
      <c r="J59" s="7">
        <v>317</v>
      </c>
      <c r="K59" s="7">
        <v>437</v>
      </c>
      <c r="M59" s="16">
        <v>335</v>
      </c>
      <c r="N59" s="7">
        <v>270</v>
      </c>
      <c r="O59" s="7">
        <v>292</v>
      </c>
      <c r="Q59" s="7">
        <v>274</v>
      </c>
      <c r="R59" s="7"/>
      <c r="S59" s="7"/>
      <c r="U59" s="7">
        <f>SUM(E59:S59)</f>
        <v>4377</v>
      </c>
    </row>
    <row r="60" spans="1:21" s="6" customFormat="1" x14ac:dyDescent="0.2">
      <c r="A60"/>
      <c r="B60" t="s">
        <v>50</v>
      </c>
      <c r="C60" s="2"/>
      <c r="D60"/>
      <c r="E60" s="10">
        <v>-28</v>
      </c>
      <c r="F60" s="10">
        <v>-28</v>
      </c>
      <c r="G60" s="10">
        <v>-28</v>
      </c>
      <c r="I60" s="10">
        <v>-28</v>
      </c>
      <c r="J60" s="10">
        <v>-28</v>
      </c>
      <c r="K60" s="10">
        <v>-28</v>
      </c>
      <c r="M60" s="17">
        <v>-28</v>
      </c>
      <c r="N60" s="10">
        <v>-28</v>
      </c>
      <c r="O60" s="10">
        <v>-28</v>
      </c>
      <c r="Q60" s="10">
        <v>-28</v>
      </c>
      <c r="R60" s="10"/>
      <c r="S60" s="10"/>
      <c r="U60" s="10">
        <f>SUM(E60:S60)</f>
        <v>-280</v>
      </c>
    </row>
    <row r="61" spans="1:21" s="6" customFormat="1" x14ac:dyDescent="0.2">
      <c r="A61"/>
      <c r="B61"/>
      <c r="C61" s="2" t="s">
        <v>2</v>
      </c>
      <c r="D61"/>
      <c r="E61" s="7">
        <f>SUM(E59:E60)</f>
        <v>497</v>
      </c>
      <c r="F61" s="7">
        <f>SUM(F59:F60)</f>
        <v>301</v>
      </c>
      <c r="G61" s="7">
        <f>SUM(G59:G60)</f>
        <v>285</v>
      </c>
      <c r="I61" s="7">
        <f>SUM(I59:I60)</f>
        <v>1257</v>
      </c>
      <c r="J61" s="7">
        <f>SUM(J59:J60)</f>
        <v>289</v>
      </c>
      <c r="K61" s="7">
        <f>SUM(K59:K60)</f>
        <v>409</v>
      </c>
      <c r="M61" s="7">
        <f>SUM(M59:M60)</f>
        <v>307</v>
      </c>
      <c r="N61" s="7">
        <f>SUM(N59:N60)</f>
        <v>242</v>
      </c>
      <c r="O61" s="7">
        <f>SUM(O59:O60)</f>
        <v>264</v>
      </c>
      <c r="Q61" s="7">
        <f>SUM(Q59:Q60)</f>
        <v>246</v>
      </c>
      <c r="R61" s="7">
        <f>SUM(R59:R60)</f>
        <v>0</v>
      </c>
      <c r="S61" s="7">
        <f>SUM(S59:S60)</f>
        <v>0</v>
      </c>
      <c r="U61" s="7">
        <f>SUM(E61:S61)</f>
        <v>4097</v>
      </c>
    </row>
    <row r="62" spans="1:21" s="6" customFormat="1" x14ac:dyDescent="0.2">
      <c r="A62"/>
      <c r="B62"/>
      <c r="C62"/>
      <c r="D62"/>
      <c r="E62" s="10"/>
      <c r="F62" s="10"/>
      <c r="G62" s="10"/>
      <c r="I62" s="10"/>
      <c r="J62" s="10"/>
      <c r="K62" s="10"/>
      <c r="M62" s="17"/>
      <c r="N62" s="10"/>
      <c r="O62" s="10"/>
      <c r="Q62" s="10"/>
      <c r="R62" s="10"/>
      <c r="S62" s="10"/>
      <c r="U62" s="10"/>
    </row>
    <row r="63" spans="1:21" s="13" customFormat="1" ht="15.75" thickBot="1" x14ac:dyDescent="0.3">
      <c r="A63" s="12" t="s">
        <v>27</v>
      </c>
      <c r="B63" s="2"/>
      <c r="C63" s="2"/>
      <c r="D63" s="2"/>
      <c r="E63" s="14">
        <f>+E61+E56</f>
        <v>35428</v>
      </c>
      <c r="F63" s="14">
        <f>+F61+F56</f>
        <v>34016</v>
      </c>
      <c r="G63" s="14">
        <f>+G61+G56</f>
        <v>27914.166666666668</v>
      </c>
      <c r="I63" s="14">
        <f>+I61+I56</f>
        <v>6569</v>
      </c>
      <c r="J63" s="14">
        <f>+J61+J56</f>
        <v>3324</v>
      </c>
      <c r="K63" s="14">
        <f>+K61+K56</f>
        <v>6559</v>
      </c>
      <c r="M63" s="14">
        <f>+M61+M56</f>
        <v>4199</v>
      </c>
      <c r="N63" s="14">
        <f>+N61+N56</f>
        <v>5803</v>
      </c>
      <c r="O63" s="14">
        <f>+O61+O56</f>
        <v>6153</v>
      </c>
      <c r="Q63" s="14">
        <f>+Q61+Q56</f>
        <v>4283</v>
      </c>
      <c r="R63" s="14">
        <f>+R61+R56</f>
        <v>0</v>
      </c>
      <c r="S63" s="14">
        <f>+S61+S56</f>
        <v>0</v>
      </c>
      <c r="U63" s="14">
        <f>SUM(E63:S63)</f>
        <v>134248.16666666669</v>
      </c>
    </row>
    <row r="64" spans="1:21" s="6" customFormat="1" ht="13.5" hidden="1" thickTop="1" x14ac:dyDescent="0.2">
      <c r="A64"/>
      <c r="B64"/>
      <c r="C64"/>
      <c r="D64"/>
      <c r="E64" s="7"/>
      <c r="F64" s="7"/>
      <c r="G64" s="7"/>
      <c r="I64" s="7"/>
      <c r="J64" s="7"/>
      <c r="K64" s="7"/>
      <c r="M64" s="16"/>
      <c r="N64" s="7"/>
      <c r="O64" s="7"/>
      <c r="Q64" s="7"/>
      <c r="R64" s="7"/>
      <c r="S64" s="7"/>
      <c r="U64" s="7"/>
    </row>
    <row r="65" spans="1:21" s="6" customFormat="1" hidden="1" x14ac:dyDescent="0.2">
      <c r="A65" t="s">
        <v>28</v>
      </c>
      <c r="B65"/>
      <c r="C65"/>
      <c r="D65"/>
      <c r="E65" s="7">
        <v>3</v>
      </c>
      <c r="F65" s="7">
        <v>13</v>
      </c>
      <c r="G65" s="7">
        <v>8</v>
      </c>
      <c r="I65" s="7">
        <v>13</v>
      </c>
      <c r="J65" s="7">
        <v>15</v>
      </c>
      <c r="K65" s="7"/>
      <c r="M65" s="16"/>
      <c r="N65" s="7"/>
      <c r="O65" s="7"/>
      <c r="Q65" s="7"/>
      <c r="R65" s="7"/>
      <c r="S65" s="7"/>
      <c r="U65" s="7">
        <f>SUM(E65:S65)</f>
        <v>52</v>
      </c>
    </row>
    <row r="66" spans="1:21" s="6" customFormat="1" hidden="1" x14ac:dyDescent="0.2">
      <c r="A66" t="s">
        <v>29</v>
      </c>
      <c r="B66"/>
      <c r="C66"/>
      <c r="D66"/>
      <c r="E66" s="7">
        <v>0</v>
      </c>
      <c r="F66" s="7">
        <v>0</v>
      </c>
      <c r="G66" s="7">
        <v>4363</v>
      </c>
      <c r="I66" s="7">
        <v>1463</v>
      </c>
      <c r="J66" s="7">
        <v>1288</v>
      </c>
      <c r="K66" s="7"/>
      <c r="M66" s="16"/>
      <c r="N66" s="7"/>
      <c r="O66" s="7"/>
      <c r="Q66" s="7"/>
      <c r="R66" s="7"/>
      <c r="S66" s="7"/>
      <c r="U66" s="7">
        <f>SUM(E66:S66)</f>
        <v>7114</v>
      </c>
    </row>
    <row r="67" spans="1:21" s="6" customFormat="1" hidden="1" x14ac:dyDescent="0.2">
      <c r="A67" t="s">
        <v>30</v>
      </c>
      <c r="B67"/>
      <c r="C67"/>
      <c r="D67"/>
      <c r="E67" s="7">
        <v>-957</v>
      </c>
      <c r="F67" s="7">
        <v>-938</v>
      </c>
      <c r="G67" s="7">
        <v>-990</v>
      </c>
      <c r="I67" s="7">
        <v>-971</v>
      </c>
      <c r="J67" s="7">
        <v>-964</v>
      </c>
      <c r="K67" s="7"/>
      <c r="M67" s="16"/>
      <c r="N67" s="7"/>
      <c r="O67" s="7"/>
      <c r="Q67" s="7"/>
      <c r="R67" s="7"/>
      <c r="S67" s="7"/>
      <c r="U67" s="7">
        <f>SUM(E67:S67)</f>
        <v>-4820</v>
      </c>
    </row>
    <row r="68" spans="1:21" s="6" customFormat="1" hidden="1" x14ac:dyDescent="0.2">
      <c r="A68"/>
      <c r="B68"/>
      <c r="C68"/>
      <c r="D68"/>
      <c r="E68" s="10"/>
      <c r="F68" s="10"/>
      <c r="G68" s="10"/>
      <c r="I68" s="10"/>
      <c r="J68" s="10"/>
      <c r="K68" s="10"/>
      <c r="M68" s="17"/>
      <c r="N68" s="10"/>
      <c r="O68" s="10"/>
      <c r="Q68" s="10"/>
      <c r="R68" s="10"/>
      <c r="S68" s="10"/>
      <c r="U68" s="10"/>
    </row>
    <row r="69" spans="1:21" s="6" customFormat="1" hidden="1" x14ac:dyDescent="0.2">
      <c r="A69" s="2" t="s">
        <v>31</v>
      </c>
      <c r="B69"/>
      <c r="C69"/>
      <c r="D69"/>
      <c r="E69" s="7">
        <f>SUM(E56:E67)</f>
        <v>70399</v>
      </c>
      <c r="F69" s="7">
        <f>SUM(F63:F67)</f>
        <v>33091</v>
      </c>
      <c r="G69" s="7">
        <f>SUM(G63:G67)</f>
        <v>31295.166666666668</v>
      </c>
      <c r="I69" s="7">
        <f>SUM(I63:I67)</f>
        <v>7074</v>
      </c>
      <c r="J69" s="7">
        <f>SUM(J63:J67)</f>
        <v>3663</v>
      </c>
      <c r="K69" s="7">
        <f>SUM(K63:K67)</f>
        <v>6559</v>
      </c>
      <c r="M69" s="16">
        <f>SUM(M63:M67)</f>
        <v>4199</v>
      </c>
      <c r="N69" s="7">
        <f>SUM(N63:N67)</f>
        <v>5803</v>
      </c>
      <c r="O69" s="7">
        <f>SUM(O63:O67)</f>
        <v>6153</v>
      </c>
      <c r="Q69" s="7">
        <f>SUM(Q63:Q67)</f>
        <v>4283</v>
      </c>
      <c r="R69" s="7">
        <f>SUM(R63:R67)</f>
        <v>0</v>
      </c>
      <c r="S69" s="7">
        <f>SUM(S63:S67)</f>
        <v>0</v>
      </c>
      <c r="U69" s="7">
        <f>SUM(E69:S69)</f>
        <v>172519.16666666666</v>
      </c>
    </row>
    <row r="70" spans="1:21" s="6" customFormat="1" hidden="1" x14ac:dyDescent="0.2">
      <c r="A70"/>
      <c r="B70"/>
      <c r="C70"/>
      <c r="D70"/>
      <c r="E70" s="7"/>
      <c r="F70" s="7"/>
      <c r="G70" s="7"/>
      <c r="I70" s="7"/>
      <c r="J70" s="7"/>
      <c r="K70" s="7"/>
      <c r="M70" s="16"/>
      <c r="N70" s="7"/>
      <c r="O70" s="7"/>
      <c r="Q70" s="7"/>
      <c r="R70" s="7"/>
      <c r="S70" s="7"/>
      <c r="U70" s="7"/>
    </row>
    <row r="71" spans="1:21" s="6" customFormat="1" hidden="1" x14ac:dyDescent="0.2">
      <c r="A71"/>
      <c r="B71" t="s">
        <v>32</v>
      </c>
      <c r="C71"/>
      <c r="D71"/>
      <c r="E71" s="7">
        <v>-13395</v>
      </c>
      <c r="F71" s="7">
        <v>-13059</v>
      </c>
      <c r="G71" s="7">
        <v>-12352</v>
      </c>
      <c r="I71" s="7"/>
      <c r="J71" s="7"/>
      <c r="K71" s="7"/>
      <c r="M71" s="16"/>
      <c r="N71" s="7"/>
      <c r="O71" s="7"/>
      <c r="Q71" s="7"/>
      <c r="R71" s="7"/>
      <c r="S71" s="7"/>
      <c r="U71" s="7">
        <f>SUM(E71:S71)</f>
        <v>-38806</v>
      </c>
    </row>
    <row r="72" spans="1:21" s="6" customFormat="1" hidden="1" x14ac:dyDescent="0.2">
      <c r="A72"/>
      <c r="B72"/>
      <c r="C72"/>
      <c r="D72"/>
      <c r="E72" s="10"/>
      <c r="F72" s="10"/>
      <c r="G72" s="10"/>
      <c r="I72" s="10"/>
      <c r="J72" s="10"/>
      <c r="K72" s="10"/>
      <c r="M72" s="17"/>
      <c r="N72" s="10"/>
      <c r="O72" s="10"/>
      <c r="Q72" s="10"/>
      <c r="R72" s="10"/>
      <c r="S72" s="10"/>
      <c r="U72" s="10"/>
    </row>
    <row r="73" spans="1:21" s="6" customFormat="1" hidden="1" x14ac:dyDescent="0.2">
      <c r="A73" s="2" t="s">
        <v>33</v>
      </c>
      <c r="B73"/>
      <c r="C73"/>
      <c r="D73"/>
      <c r="E73" s="7">
        <f>+E69+E71</f>
        <v>57004</v>
      </c>
      <c r="F73" s="7">
        <f>+F69+F71</f>
        <v>20032</v>
      </c>
      <c r="G73" s="7">
        <f>+G69+G71</f>
        <v>18943.166666666668</v>
      </c>
      <c r="I73" s="7">
        <f>+I69+I71</f>
        <v>7074</v>
      </c>
      <c r="J73" s="7">
        <f>+J69+J71</f>
        <v>3663</v>
      </c>
      <c r="K73" s="7">
        <f>+K69+K71</f>
        <v>6559</v>
      </c>
      <c r="M73" s="16">
        <f>+M69+M71</f>
        <v>4199</v>
      </c>
      <c r="N73" s="7">
        <f>+N69+N71</f>
        <v>5803</v>
      </c>
      <c r="O73" s="7">
        <f>+O69+O71</f>
        <v>6153</v>
      </c>
      <c r="Q73" s="7">
        <f>+Q69+Q71</f>
        <v>4283</v>
      </c>
      <c r="R73" s="7">
        <f>+R69+R71</f>
        <v>0</v>
      </c>
      <c r="S73" s="7">
        <f>+S69+S71</f>
        <v>0</v>
      </c>
      <c r="U73" s="7">
        <f>SUM(E73:S73)</f>
        <v>133713.16666666669</v>
      </c>
    </row>
    <row r="74" spans="1:21" s="6" customFormat="1" hidden="1" x14ac:dyDescent="0.2">
      <c r="A74"/>
      <c r="B74"/>
      <c r="C74"/>
      <c r="D74"/>
      <c r="E74" s="7"/>
      <c r="F74" s="7"/>
      <c r="G74" s="7"/>
      <c r="I74" s="7"/>
      <c r="J74" s="7"/>
      <c r="K74" s="7"/>
      <c r="M74" s="16"/>
      <c r="N74" s="7"/>
      <c r="O74" s="7"/>
      <c r="Q74" s="7"/>
      <c r="R74" s="7"/>
      <c r="S74" s="7"/>
      <c r="U74" s="7"/>
    </row>
    <row r="75" spans="1:21" s="6" customFormat="1" hidden="1" x14ac:dyDescent="0.2">
      <c r="A75"/>
      <c r="B75" t="s">
        <v>34</v>
      </c>
      <c r="C75"/>
      <c r="D75"/>
      <c r="E75" s="7">
        <v>-1245</v>
      </c>
      <c r="F75" s="7">
        <v>-1247</v>
      </c>
      <c r="G75" s="7">
        <v>-1246</v>
      </c>
      <c r="I75" s="7">
        <v>-1246</v>
      </c>
      <c r="J75" s="7">
        <v>-1246</v>
      </c>
      <c r="K75" s="7"/>
      <c r="M75" s="16"/>
      <c r="N75" s="7"/>
      <c r="O75" s="7"/>
      <c r="Q75" s="7"/>
      <c r="R75" s="7"/>
      <c r="S75" s="7"/>
      <c r="U75" s="7">
        <f>SUM(E75:S75)</f>
        <v>-6230</v>
      </c>
    </row>
    <row r="76" spans="1:21" s="6" customFormat="1" hidden="1" x14ac:dyDescent="0.2">
      <c r="A76"/>
      <c r="B76"/>
      <c r="C76"/>
      <c r="D76"/>
      <c r="E76" s="10"/>
      <c r="F76" s="10"/>
      <c r="G76" s="10"/>
      <c r="I76" s="10"/>
      <c r="J76" s="10"/>
      <c r="K76" s="10"/>
      <c r="M76" s="17"/>
      <c r="N76" s="10"/>
      <c r="O76" s="10"/>
      <c r="Q76" s="10"/>
      <c r="R76" s="10"/>
      <c r="S76" s="10"/>
      <c r="U76" s="10"/>
    </row>
    <row r="77" spans="1:21" s="6" customFormat="1" ht="13.5" hidden="1" thickBot="1" x14ac:dyDescent="0.25">
      <c r="A77" s="2" t="s">
        <v>35</v>
      </c>
      <c r="B77"/>
      <c r="C77"/>
      <c r="D77"/>
      <c r="E77" s="11">
        <f>+E73+E75</f>
        <v>55759</v>
      </c>
      <c r="F77" s="11">
        <f>+F73+F75</f>
        <v>18785</v>
      </c>
      <c r="G77" s="11">
        <f>+G73+G75</f>
        <v>17697.166666666668</v>
      </c>
      <c r="I77" s="11">
        <f>+I73+I75</f>
        <v>5828</v>
      </c>
      <c r="J77" s="11">
        <f>+J73+J75</f>
        <v>2417</v>
      </c>
      <c r="K77" s="11">
        <f>+K73+K75</f>
        <v>6559</v>
      </c>
      <c r="M77" s="20">
        <f>+M73+M75</f>
        <v>4199</v>
      </c>
      <c r="N77" s="11">
        <f>+N73+N75</f>
        <v>5803</v>
      </c>
      <c r="O77" s="11">
        <f>+O73+O75</f>
        <v>6153</v>
      </c>
      <c r="Q77" s="11">
        <f>+Q73+Q75</f>
        <v>4283</v>
      </c>
      <c r="R77" s="11">
        <f>+R73+R75</f>
        <v>0</v>
      </c>
      <c r="S77" s="11">
        <f>+S73+S75</f>
        <v>0</v>
      </c>
      <c r="U77" s="11">
        <f>SUM(E77:S77)</f>
        <v>127483.16666666667</v>
      </c>
    </row>
    <row r="78" spans="1:21" s="4" customFormat="1" ht="13.5" thickTop="1" x14ac:dyDescent="0.2">
      <c r="A78"/>
      <c r="B78"/>
      <c r="C78"/>
      <c r="D78"/>
      <c r="E78" s="7"/>
      <c r="F78" s="7"/>
      <c r="G78" s="7"/>
      <c r="I78" s="7"/>
      <c r="J78" s="7"/>
      <c r="K78" s="7"/>
      <c r="M78" s="16"/>
      <c r="N78" s="7"/>
      <c r="O78" s="7"/>
      <c r="Q78" s="7"/>
      <c r="R78" s="7"/>
      <c r="S78" s="7"/>
      <c r="U78" s="7"/>
    </row>
    <row r="79" spans="1:21" s="4" customFormat="1" x14ac:dyDescent="0.2">
      <c r="A79"/>
      <c r="B79"/>
      <c r="C79"/>
      <c r="D79"/>
      <c r="E79" s="7"/>
      <c r="F79" s="7"/>
      <c r="G79" s="7"/>
      <c r="I79" s="7"/>
      <c r="J79" s="7"/>
      <c r="K79" s="7"/>
      <c r="M79" s="16"/>
      <c r="N79" s="7"/>
      <c r="O79" s="7"/>
      <c r="Q79" s="7"/>
      <c r="R79" s="7"/>
      <c r="S79" s="7"/>
      <c r="U79" s="7"/>
    </row>
    <row r="80" spans="1:21" s="4" customFormat="1" x14ac:dyDescent="0.2">
      <c r="A80"/>
      <c r="B80"/>
      <c r="C80"/>
      <c r="D80"/>
      <c r="E80" s="7"/>
      <c r="F80" s="7"/>
      <c r="G80" s="7"/>
      <c r="I80" s="7"/>
      <c r="J80" s="7"/>
      <c r="K80" s="7"/>
      <c r="M80" s="16"/>
      <c r="N80" s="7"/>
      <c r="O80" s="7"/>
      <c r="Q80" s="7"/>
      <c r="R80" s="7"/>
      <c r="S80" s="7"/>
      <c r="U80" s="7"/>
    </row>
    <row r="81" spans="1:21" s="4" customFormat="1" x14ac:dyDescent="0.2">
      <c r="A81"/>
      <c r="B81"/>
      <c r="C81"/>
      <c r="D81"/>
      <c r="E81" s="7"/>
      <c r="F81" s="7"/>
      <c r="G81" s="7"/>
      <c r="I81" s="7"/>
      <c r="J81" s="7"/>
      <c r="K81" s="7"/>
      <c r="M81" s="16"/>
      <c r="N81" s="7"/>
      <c r="O81" s="7"/>
      <c r="Q81" s="7"/>
      <c r="R81" s="7"/>
      <c r="S81" s="7"/>
      <c r="U81" s="7"/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workbookViewId="0"/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47</v>
      </c>
    </row>
    <row r="2" spans="1:21" x14ac:dyDescent="0.2">
      <c r="A2" s="2" t="s">
        <v>57</v>
      </c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9"/>
      <c r="N5" s="9"/>
      <c r="O5" s="9"/>
      <c r="Q5" s="9"/>
      <c r="R5" s="9"/>
      <c r="S5" s="9"/>
      <c r="U5" s="9"/>
    </row>
    <row r="6" spans="1:21" s="6" customFormat="1" x14ac:dyDescent="0.2">
      <c r="A6"/>
      <c r="B6"/>
      <c r="C6"/>
      <c r="D6"/>
      <c r="E6" s="10"/>
      <c r="F6" s="10"/>
      <c r="G6" s="10"/>
      <c r="I6" s="10"/>
      <c r="J6" s="10"/>
      <c r="K6" s="10"/>
      <c r="M6" s="10"/>
      <c r="N6" s="10"/>
      <c r="O6" s="10"/>
      <c r="Q6" s="10"/>
      <c r="R6" s="10"/>
      <c r="S6" s="10"/>
      <c r="U6" s="10">
        <f>SUM(E6:S6)</f>
        <v>0</v>
      </c>
    </row>
    <row r="7" spans="1:21" s="6" customFormat="1" x14ac:dyDescent="0.2">
      <c r="A7"/>
      <c r="B7"/>
      <c r="C7" s="2" t="s">
        <v>2</v>
      </c>
      <c r="D7"/>
      <c r="E7" s="7">
        <f>SUM(E6:E6)</f>
        <v>0</v>
      </c>
      <c r="F7" s="7">
        <f>SUM(F6:F6)</f>
        <v>0</v>
      </c>
      <c r="G7" s="7">
        <f>SUM(G6:G6)</f>
        <v>0</v>
      </c>
      <c r="I7" s="7">
        <f>SUM(I6:I6)</f>
        <v>0</v>
      </c>
      <c r="J7" s="7">
        <f>SUM(J6:J6)</f>
        <v>0</v>
      </c>
      <c r="K7" s="7">
        <f>SUM(K6:K6)</f>
        <v>0</v>
      </c>
      <c r="M7" s="7">
        <f>SUM(M6:M6)</f>
        <v>0</v>
      </c>
      <c r="N7" s="7">
        <f>SUM(N6:N6)</f>
        <v>0</v>
      </c>
      <c r="O7" s="7">
        <f>SUM(O6:O6)</f>
        <v>0</v>
      </c>
      <c r="Q7" s="7">
        <f>SUM(Q6:Q6)</f>
        <v>0</v>
      </c>
      <c r="R7" s="7">
        <f>SUM(R6:R6)</f>
        <v>0</v>
      </c>
      <c r="S7" s="7">
        <f>SUM(S6:S6)</f>
        <v>0</v>
      </c>
      <c r="U7" s="7">
        <f>SUM(E7:S7)</f>
        <v>0</v>
      </c>
    </row>
    <row r="8" spans="1:21" s="6" customFormat="1" ht="15" x14ac:dyDescent="0.25">
      <c r="A8" s="12" t="s">
        <v>3</v>
      </c>
      <c r="B8"/>
      <c r="C8"/>
      <c r="D8"/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  <c r="U8" s="7"/>
    </row>
    <row r="9" spans="1:21" s="6" customFormat="1" x14ac:dyDescent="0.2">
      <c r="A9"/>
      <c r="B9"/>
      <c r="C9"/>
      <c r="D9"/>
      <c r="E9" s="10"/>
      <c r="F9" s="10"/>
      <c r="G9" s="10"/>
      <c r="I9" s="10"/>
      <c r="J9" s="10"/>
      <c r="K9" s="10"/>
      <c r="M9" s="10"/>
      <c r="N9" s="10"/>
      <c r="O9" s="10"/>
      <c r="Q9" s="10"/>
      <c r="R9" s="10"/>
      <c r="S9" s="10"/>
      <c r="U9" s="10">
        <f>SUM(E9:S9)</f>
        <v>0</v>
      </c>
    </row>
    <row r="10" spans="1:21" s="6" customFormat="1" x14ac:dyDescent="0.2">
      <c r="A10"/>
      <c r="B10"/>
      <c r="C10" s="2" t="s">
        <v>2</v>
      </c>
      <c r="D10"/>
      <c r="E10" s="7">
        <f>SUM(E9:E9)</f>
        <v>0</v>
      </c>
      <c r="F10" s="7">
        <f>SUM(F9:F9)</f>
        <v>0</v>
      </c>
      <c r="G10" s="7">
        <f>SUM(G9:G9)</f>
        <v>0</v>
      </c>
      <c r="I10" s="7">
        <f>SUM(I9:I9)</f>
        <v>0</v>
      </c>
      <c r="J10" s="7">
        <f>SUM(J9:J9)</f>
        <v>0</v>
      </c>
      <c r="K10" s="7">
        <f>SUM(K9:K9)</f>
        <v>0</v>
      </c>
      <c r="M10" s="7">
        <f>SUM(M9:M9)</f>
        <v>0</v>
      </c>
      <c r="N10" s="7">
        <f>SUM(N9:N9)</f>
        <v>0</v>
      </c>
      <c r="O10" s="7">
        <f>SUM(O9:O9)</f>
        <v>0</v>
      </c>
      <c r="Q10" s="7">
        <f>SUM(Q9:Q9)</f>
        <v>0</v>
      </c>
      <c r="R10" s="7">
        <f>SUM(R9:R9)</f>
        <v>0</v>
      </c>
      <c r="S10" s="7">
        <f>SUM(S9:S9)</f>
        <v>0</v>
      </c>
      <c r="U10" s="7">
        <f>SUM(E10:S10)</f>
        <v>0</v>
      </c>
    </row>
    <row r="11" spans="1:21" s="6" customFormat="1" ht="15" x14ac:dyDescent="0.25">
      <c r="A11" s="12" t="s">
        <v>5</v>
      </c>
      <c r="B11"/>
      <c r="C11"/>
      <c r="D11"/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  <c r="U11" s="7"/>
    </row>
    <row r="12" spans="1:21" s="6" customFormat="1" x14ac:dyDescent="0.2">
      <c r="A12"/>
      <c r="B12"/>
      <c r="C12"/>
      <c r="D12"/>
      <c r="E12" s="10"/>
      <c r="F12" s="10"/>
      <c r="G12" s="10"/>
      <c r="I12" s="10"/>
      <c r="J12" s="10"/>
      <c r="K12" s="10"/>
      <c r="M12" s="10"/>
      <c r="N12" s="10"/>
      <c r="O12" s="10"/>
      <c r="Q12" s="10"/>
      <c r="R12" s="10"/>
      <c r="S12" s="10"/>
      <c r="U12" s="10">
        <f>SUM(E12:S12)</f>
        <v>0</v>
      </c>
    </row>
    <row r="13" spans="1:21" s="6" customFormat="1" x14ac:dyDescent="0.2">
      <c r="A13"/>
      <c r="B13"/>
      <c r="C13" s="2" t="s">
        <v>2</v>
      </c>
      <c r="D13"/>
      <c r="E13" s="7">
        <f>SUM(E12:E12)</f>
        <v>0</v>
      </c>
      <c r="F13" s="7">
        <f>SUM(F12:F12)</f>
        <v>0</v>
      </c>
      <c r="G13" s="7">
        <f>SUM(G12:G12)</f>
        <v>0</v>
      </c>
      <c r="I13" s="7">
        <f>SUM(I12:I12)</f>
        <v>0</v>
      </c>
      <c r="J13" s="7">
        <f>SUM(J12:J12)</f>
        <v>0</v>
      </c>
      <c r="K13" s="7">
        <f>SUM(K12:K12)</f>
        <v>0</v>
      </c>
      <c r="M13" s="7">
        <f>SUM(M12:M12)</f>
        <v>0</v>
      </c>
      <c r="N13" s="7">
        <f>SUM(N12:N12)</f>
        <v>0</v>
      </c>
      <c r="O13" s="7">
        <f>SUM(O12:O12)</f>
        <v>0</v>
      </c>
      <c r="Q13" s="7">
        <f>SUM(Q12:Q12)</f>
        <v>0</v>
      </c>
      <c r="R13" s="7">
        <f>SUM(R12:R12)</f>
        <v>0</v>
      </c>
      <c r="S13" s="7">
        <f>SUM(S12:S12)</f>
        <v>0</v>
      </c>
      <c r="U13" s="7">
        <f>SUM(E13:S13)</f>
        <v>0</v>
      </c>
    </row>
    <row r="14" spans="1:21" s="6" customFormat="1" ht="15" x14ac:dyDescent="0.25">
      <c r="A14" s="12" t="s">
        <v>6</v>
      </c>
      <c r="B14"/>
      <c r="C14"/>
      <c r="D14"/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  <c r="U14" s="7"/>
    </row>
    <row r="15" spans="1:21" s="6" customFormat="1" x14ac:dyDescent="0.2">
      <c r="A15"/>
      <c r="B15" t="s">
        <v>45</v>
      </c>
      <c r="C15"/>
      <c r="D15"/>
      <c r="E15" s="7">
        <v>525</v>
      </c>
      <c r="F15" s="7">
        <v>329</v>
      </c>
      <c r="G15" s="7">
        <v>313</v>
      </c>
      <c r="I15" s="7">
        <v>1285</v>
      </c>
      <c r="J15" s="7">
        <v>317</v>
      </c>
      <c r="K15" s="7">
        <v>437</v>
      </c>
      <c r="M15" s="7">
        <v>335</v>
      </c>
      <c r="N15" s="7">
        <v>270</v>
      </c>
      <c r="O15" s="7">
        <v>292</v>
      </c>
      <c r="Q15" s="7">
        <v>274</v>
      </c>
      <c r="R15" s="7"/>
      <c r="S15" s="7"/>
      <c r="U15" s="7">
        <f>SUM(E15:S15)</f>
        <v>4377</v>
      </c>
    </row>
    <row r="16" spans="1:21" s="6" customFormat="1" x14ac:dyDescent="0.2">
      <c r="A16"/>
      <c r="B16" t="s">
        <v>56</v>
      </c>
      <c r="C16"/>
      <c r="D16"/>
      <c r="E16" s="10">
        <v>-28</v>
      </c>
      <c r="F16" s="10">
        <v>-28</v>
      </c>
      <c r="G16" s="10">
        <v>-28</v>
      </c>
      <c r="I16" s="10">
        <v>-28</v>
      </c>
      <c r="J16" s="10">
        <v>-28</v>
      </c>
      <c r="K16" s="10">
        <v>-28</v>
      </c>
      <c r="M16" s="10">
        <v>-28</v>
      </c>
      <c r="N16" s="10">
        <v>-28</v>
      </c>
      <c r="O16" s="10">
        <v>-28</v>
      </c>
      <c r="Q16" s="10">
        <v>-28</v>
      </c>
      <c r="R16" s="10"/>
      <c r="S16" s="10"/>
      <c r="U16" s="10">
        <f>SUM(E16:S16)</f>
        <v>-280</v>
      </c>
    </row>
    <row r="17" spans="1:21" s="6" customFormat="1" x14ac:dyDescent="0.2">
      <c r="A17"/>
      <c r="B17"/>
      <c r="C17" s="2" t="s">
        <v>2</v>
      </c>
      <c r="D17"/>
      <c r="E17" s="7">
        <f>SUM(E15:E16)</f>
        <v>497</v>
      </c>
      <c r="F17" s="7">
        <f>SUM(F15:F16)</f>
        <v>301</v>
      </c>
      <c r="G17" s="7">
        <f>SUM(G15:G16)</f>
        <v>285</v>
      </c>
      <c r="I17" s="7">
        <f>SUM(I15:I16)</f>
        <v>1257</v>
      </c>
      <c r="J17" s="7">
        <f>SUM(J15:J16)</f>
        <v>289</v>
      </c>
      <c r="K17" s="7">
        <f>SUM(K15:K16)</f>
        <v>409</v>
      </c>
      <c r="M17" s="7">
        <f>SUM(M15:M16)</f>
        <v>307</v>
      </c>
      <c r="N17" s="7">
        <f>SUM(N15:N16)</f>
        <v>242</v>
      </c>
      <c r="O17" s="7">
        <f>SUM(O15:O16)</f>
        <v>264</v>
      </c>
      <c r="Q17" s="7">
        <f>SUM(Q15:Q16)</f>
        <v>246</v>
      </c>
      <c r="R17" s="7">
        <f>SUM(R15:R16)</f>
        <v>0</v>
      </c>
      <c r="S17" s="7">
        <f>SUM(S15:S16)</f>
        <v>0</v>
      </c>
      <c r="U17" s="7">
        <f>SUM(E17:S17)</f>
        <v>4097</v>
      </c>
    </row>
    <row r="18" spans="1:21" s="6" customFormat="1" ht="15" x14ac:dyDescent="0.25">
      <c r="A18" s="12" t="s">
        <v>7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">
      <c r="A19"/>
      <c r="B19"/>
      <c r="C19"/>
      <c r="D19"/>
      <c r="E19" s="10"/>
      <c r="F19" s="10"/>
      <c r="G19" s="10"/>
      <c r="I19" s="10"/>
      <c r="J19" s="10"/>
      <c r="K19" s="10"/>
      <c r="M19" s="10"/>
      <c r="N19" s="10"/>
      <c r="O19" s="10"/>
      <c r="Q19" s="10"/>
      <c r="R19" s="10"/>
      <c r="S19" s="10"/>
      <c r="U19" s="10">
        <f>SUM(E19:S19)</f>
        <v>0</v>
      </c>
    </row>
    <row r="20" spans="1:21" s="6" customFormat="1" x14ac:dyDescent="0.2">
      <c r="A20"/>
      <c r="B20"/>
      <c r="C20" s="2" t="s">
        <v>2</v>
      </c>
      <c r="D20"/>
      <c r="E20" s="7">
        <f>SUM(E19:E19)</f>
        <v>0</v>
      </c>
      <c r="F20" s="7">
        <f>SUM(F19:F19)</f>
        <v>0</v>
      </c>
      <c r="G20" s="7">
        <f>SUM(G19:G19)</f>
        <v>0</v>
      </c>
      <c r="I20" s="7">
        <f>SUM(I19:I19)</f>
        <v>0</v>
      </c>
      <c r="J20" s="7">
        <f>SUM(J19:J19)</f>
        <v>0</v>
      </c>
      <c r="K20" s="7">
        <f>SUM(K19:K19)</f>
        <v>0</v>
      </c>
      <c r="M20" s="7">
        <f>SUM(M19:M19)</f>
        <v>0</v>
      </c>
      <c r="N20" s="7">
        <f>SUM(N19:N19)</f>
        <v>0</v>
      </c>
      <c r="O20" s="7">
        <f>SUM(O19:O19)</f>
        <v>0</v>
      </c>
      <c r="Q20" s="7">
        <f>SUM(Q19:Q19)</f>
        <v>0</v>
      </c>
      <c r="R20" s="7">
        <f>SUM(R19:R19)</f>
        <v>0</v>
      </c>
      <c r="S20" s="7">
        <f>SUM(S19:S19)</f>
        <v>0</v>
      </c>
      <c r="U20" s="7">
        <f>SUM(E20:S20)</f>
        <v>0</v>
      </c>
    </row>
    <row r="21" spans="1:21" s="6" customFormat="1" ht="15" x14ac:dyDescent="0.25">
      <c r="A21" s="12" t="s">
        <v>8</v>
      </c>
      <c r="B21"/>
      <c r="C21"/>
      <c r="D21"/>
      <c r="E21" s="7"/>
      <c r="F21" s="7"/>
      <c r="G21" s="7"/>
      <c r="I21" s="7"/>
      <c r="J21" s="7"/>
      <c r="K21" s="7"/>
      <c r="M21" s="7"/>
      <c r="N21" s="7"/>
      <c r="O21" s="7"/>
      <c r="Q21" s="7"/>
      <c r="R21" s="7"/>
      <c r="S21" s="7"/>
      <c r="U21" s="7"/>
    </row>
    <row r="22" spans="1:21" s="6" customFormat="1" x14ac:dyDescent="0.2">
      <c r="A22"/>
      <c r="B22"/>
      <c r="C22"/>
      <c r="D22"/>
      <c r="E22" s="10"/>
      <c r="F22" s="10"/>
      <c r="G22" s="10"/>
      <c r="I22" s="10"/>
      <c r="J22" s="10"/>
      <c r="K22" s="10"/>
      <c r="M22" s="10"/>
      <c r="N22" s="10"/>
      <c r="O22" s="10"/>
      <c r="Q22" s="10"/>
      <c r="R22" s="10"/>
      <c r="S22" s="10"/>
      <c r="U22" s="10">
        <f>SUM(E22:S22)</f>
        <v>0</v>
      </c>
    </row>
    <row r="23" spans="1:21" s="6" customFormat="1" x14ac:dyDescent="0.2">
      <c r="A23"/>
      <c r="B23"/>
      <c r="C23" s="2" t="s">
        <v>2</v>
      </c>
      <c r="D23"/>
      <c r="E23" s="7">
        <f>SUM(E22:E22)</f>
        <v>0</v>
      </c>
      <c r="F23" s="7">
        <f>SUM(F22:F22)</f>
        <v>0</v>
      </c>
      <c r="G23" s="7">
        <f>SUM(G22:G22)</f>
        <v>0</v>
      </c>
      <c r="I23" s="7">
        <f>SUM(I22:I22)</f>
        <v>0</v>
      </c>
      <c r="J23" s="7">
        <f>SUM(J22:J22)</f>
        <v>0</v>
      </c>
      <c r="K23" s="7">
        <f>SUM(K22:K22)</f>
        <v>0</v>
      </c>
      <c r="M23" s="7">
        <f>SUM(M22:M22)</f>
        <v>0</v>
      </c>
      <c r="N23" s="7">
        <f>SUM(N22:N22)</f>
        <v>0</v>
      </c>
      <c r="O23" s="7">
        <f>SUM(O22:O22)</f>
        <v>0</v>
      </c>
      <c r="Q23" s="7">
        <f>SUM(Q22:Q22)</f>
        <v>0</v>
      </c>
      <c r="R23" s="7">
        <f>SUM(R22:R22)</f>
        <v>0</v>
      </c>
      <c r="S23" s="7">
        <f>SUM(S22:S22)</f>
        <v>0</v>
      </c>
      <c r="U23" s="7">
        <f>SUM(E23:S23)</f>
        <v>0</v>
      </c>
    </row>
    <row r="24" spans="1:21" s="6" customFormat="1" ht="15" x14ac:dyDescent="0.25">
      <c r="A24" s="12" t="s">
        <v>9</v>
      </c>
      <c r="B24"/>
      <c r="C24"/>
      <c r="D24"/>
      <c r="E24" s="7"/>
      <c r="F24" s="7"/>
      <c r="G24" s="7"/>
      <c r="I24" s="7"/>
      <c r="J24" s="7"/>
      <c r="K24" s="7"/>
      <c r="M24" s="7"/>
      <c r="N24" s="7"/>
      <c r="O24" s="7"/>
      <c r="Q24" s="7"/>
      <c r="R24" s="7"/>
      <c r="S24" s="7"/>
      <c r="U24" s="7"/>
    </row>
    <row r="25" spans="1:21" s="6" customFormat="1" x14ac:dyDescent="0.2">
      <c r="A25"/>
      <c r="B25"/>
      <c r="C25"/>
      <c r="D25"/>
      <c r="E25" s="10"/>
      <c r="F25" s="10"/>
      <c r="G25" s="10"/>
      <c r="I25" s="10"/>
      <c r="J25" s="10"/>
      <c r="K25" s="10"/>
      <c r="M25" s="10"/>
      <c r="N25" s="10"/>
      <c r="O25" s="10"/>
      <c r="Q25" s="10"/>
      <c r="R25" s="10"/>
      <c r="S25" s="10"/>
      <c r="U25" s="10">
        <f>SUM(E25:S25)</f>
        <v>0</v>
      </c>
    </row>
    <row r="26" spans="1:21" s="6" customFormat="1" x14ac:dyDescent="0.2">
      <c r="A26"/>
      <c r="B26"/>
      <c r="C26" s="2" t="s">
        <v>2</v>
      </c>
      <c r="D26"/>
      <c r="E26" s="7">
        <f>SUM(E25:E25)</f>
        <v>0</v>
      </c>
      <c r="F26" s="7">
        <f>SUM(F25:F25)</f>
        <v>0</v>
      </c>
      <c r="G26" s="7">
        <f>SUM(G25:G25)</f>
        <v>0</v>
      </c>
      <c r="I26" s="7">
        <f>SUM(I25:I25)</f>
        <v>0</v>
      </c>
      <c r="J26" s="7">
        <f>SUM(J25:J25)</f>
        <v>0</v>
      </c>
      <c r="K26" s="7">
        <f>SUM(K25:K25)</f>
        <v>0</v>
      </c>
      <c r="M26" s="7">
        <f>SUM(M25:M25)</f>
        <v>0</v>
      </c>
      <c r="N26" s="7">
        <f>SUM(N25:N25)</f>
        <v>0</v>
      </c>
      <c r="O26" s="7">
        <f>SUM(O25:O25)</f>
        <v>0</v>
      </c>
      <c r="Q26" s="7">
        <f>SUM(Q25:Q25)</f>
        <v>0</v>
      </c>
      <c r="R26" s="7">
        <f>SUM(R25:R25)</f>
        <v>0</v>
      </c>
      <c r="S26" s="7">
        <f>SUM(S25:S25)</f>
        <v>0</v>
      </c>
      <c r="U26" s="7">
        <f>SUM(E26:S26)</f>
        <v>0</v>
      </c>
    </row>
    <row r="27" spans="1:21" s="6" customFormat="1" ht="15" x14ac:dyDescent="0.25">
      <c r="A27" s="12" t="s">
        <v>10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">
      <c r="A28"/>
      <c r="B28"/>
      <c r="C28"/>
      <c r="D28"/>
      <c r="E28" s="10"/>
      <c r="F28" s="10"/>
      <c r="G28" s="10"/>
      <c r="I28" s="10"/>
      <c r="J28" s="10"/>
      <c r="K28" s="10"/>
      <c r="M28" s="10"/>
      <c r="N28" s="10"/>
      <c r="O28" s="10"/>
      <c r="Q28" s="10"/>
      <c r="R28" s="10"/>
      <c r="S28" s="10"/>
      <c r="U28" s="10">
        <f>SUM(E28:S28)</f>
        <v>0</v>
      </c>
    </row>
    <row r="29" spans="1:21" s="6" customFormat="1" x14ac:dyDescent="0.2">
      <c r="A29"/>
      <c r="B29"/>
      <c r="C29" s="2" t="s">
        <v>2</v>
      </c>
      <c r="D29"/>
      <c r="E29" s="7">
        <f>SUM(E28:E28)</f>
        <v>0</v>
      </c>
      <c r="F29" s="7">
        <f>SUM(F28:F28)</f>
        <v>0</v>
      </c>
      <c r="G29" s="7">
        <f>SUM(G28:G28)</f>
        <v>0</v>
      </c>
      <c r="I29" s="7">
        <f>SUM(I28:I28)</f>
        <v>0</v>
      </c>
      <c r="J29" s="7">
        <f>SUM(J28:J28)</f>
        <v>0</v>
      </c>
      <c r="K29" s="7">
        <f>SUM(K28:K28)</f>
        <v>0</v>
      </c>
      <c r="M29" s="7">
        <f>SUM(M28:M28)</f>
        <v>0</v>
      </c>
      <c r="N29" s="7">
        <f>SUM(N28:N28)</f>
        <v>0</v>
      </c>
      <c r="O29" s="7">
        <f>SUM(O28:O28)</f>
        <v>0</v>
      </c>
      <c r="Q29" s="7">
        <f>SUM(Q28:Q28)</f>
        <v>0</v>
      </c>
      <c r="R29" s="7">
        <f>SUM(R28:R28)</f>
        <v>0</v>
      </c>
      <c r="S29" s="7">
        <f>SUM(S28:S28)</f>
        <v>0</v>
      </c>
      <c r="U29" s="7">
        <f>SUM(E29:S29)</f>
        <v>0</v>
      </c>
    </row>
    <row r="30" spans="1:21" s="6" customFormat="1" x14ac:dyDescent="0.2">
      <c r="A30"/>
      <c r="B30"/>
      <c r="C30" s="2"/>
      <c r="D30"/>
      <c r="E30" s="7"/>
      <c r="F30" s="7"/>
      <c r="G30" s="7"/>
      <c r="I30" s="7"/>
      <c r="J30" s="7"/>
      <c r="K30" s="7"/>
      <c r="M30" s="7"/>
      <c r="N30" s="7"/>
      <c r="O30" s="7"/>
      <c r="Q30" s="7"/>
      <c r="R30" s="7"/>
      <c r="S30" s="7"/>
      <c r="U30" s="7"/>
    </row>
    <row r="31" spans="1:21" s="6" customFormat="1" ht="15.75" thickBot="1" x14ac:dyDescent="0.3">
      <c r="A31" s="12" t="s">
        <v>27</v>
      </c>
      <c r="B31"/>
      <c r="C31"/>
      <c r="D31"/>
      <c r="E31" s="11">
        <f>+E7+E10+E13+E17+E20+E23+E26+E29</f>
        <v>497</v>
      </c>
      <c r="F31" s="11">
        <f>+F7+F10+F13+F17+F20+F23+F26+F29</f>
        <v>301</v>
      </c>
      <c r="G31" s="11">
        <f>+G7+G10+G13+G17+G20+G23+G26+G29</f>
        <v>285</v>
      </c>
      <c r="I31" s="11">
        <f>+I7+I10+I13+I17+I20+I23+I26+I29</f>
        <v>1257</v>
      </c>
      <c r="J31" s="11">
        <f>+J7+J10+J13+J17+J20+J23+J26+J29</f>
        <v>289</v>
      </c>
      <c r="K31" s="11">
        <f>+K7+K10+K13+K17+K20+K23+K26+K29</f>
        <v>409</v>
      </c>
      <c r="M31" s="11">
        <f>+M7+M10+M13+M17+M20+M23+M26+M29</f>
        <v>307</v>
      </c>
      <c r="N31" s="11">
        <f>+N7+N10+N13+N17+N20+N23+N26+N29</f>
        <v>242</v>
      </c>
      <c r="O31" s="11">
        <f>+O7+O10+O13+O17+O20+O23+O26+O29</f>
        <v>264</v>
      </c>
      <c r="Q31" s="11">
        <f>+Q7+Q10+Q13+Q17+Q20+Q23+Q26+Q29</f>
        <v>246</v>
      </c>
      <c r="R31" s="11">
        <f>+R7+R10+R13+R17+R20+R23+R26+R29</f>
        <v>0</v>
      </c>
      <c r="S31" s="11">
        <f>+S7+S10+S13+S17+S20+S23+S26+S29</f>
        <v>0</v>
      </c>
      <c r="U31" s="11">
        <f>SUM(E31:S31)</f>
        <v>4097</v>
      </c>
    </row>
    <row r="32" spans="1:21" s="6" customFormat="1" ht="13.5" hidden="1" thickTop="1" x14ac:dyDescent="0.2">
      <c r="A32"/>
      <c r="B32"/>
      <c r="C32"/>
      <c r="D32"/>
      <c r="E32" s="7"/>
      <c r="F32" s="7"/>
      <c r="G32" s="7"/>
      <c r="I32" s="7"/>
      <c r="J32" s="7"/>
      <c r="K32" s="7"/>
      <c r="M32" s="7"/>
      <c r="N32" s="7"/>
      <c r="O32" s="7"/>
      <c r="Q32" s="7"/>
      <c r="R32" s="7"/>
      <c r="S32" s="7"/>
      <c r="U32" s="7"/>
    </row>
    <row r="33" spans="1:21" s="6" customFormat="1" ht="13.5" hidden="1" thickTop="1" x14ac:dyDescent="0.2">
      <c r="A33" t="s">
        <v>28</v>
      </c>
      <c r="B33"/>
      <c r="C33"/>
      <c r="D33"/>
      <c r="E33" s="7">
        <v>3</v>
      </c>
      <c r="F33" s="7">
        <v>13</v>
      </c>
      <c r="G33" s="7">
        <v>8</v>
      </c>
      <c r="I33" s="7">
        <v>13</v>
      </c>
      <c r="J33" s="7">
        <v>15</v>
      </c>
      <c r="K33" s="7"/>
      <c r="M33" s="7"/>
      <c r="N33" s="7"/>
      <c r="O33" s="7"/>
      <c r="Q33" s="7"/>
      <c r="R33" s="7"/>
      <c r="S33" s="7"/>
      <c r="U33" s="7">
        <f>SUM(E33:S33)</f>
        <v>52</v>
      </c>
    </row>
    <row r="34" spans="1:21" s="6" customFormat="1" ht="13.5" hidden="1" thickTop="1" x14ac:dyDescent="0.2">
      <c r="A34" t="s">
        <v>29</v>
      </c>
      <c r="B34"/>
      <c r="C34"/>
      <c r="D34"/>
      <c r="E34" s="7">
        <v>0</v>
      </c>
      <c r="F34" s="7">
        <v>0</v>
      </c>
      <c r="G34" s="7">
        <v>4363</v>
      </c>
      <c r="I34" s="7">
        <v>1463</v>
      </c>
      <c r="J34" s="7">
        <v>1288</v>
      </c>
      <c r="K34" s="7"/>
      <c r="M34" s="7"/>
      <c r="N34" s="7"/>
      <c r="O34" s="7"/>
      <c r="Q34" s="7"/>
      <c r="R34" s="7"/>
      <c r="S34" s="7"/>
      <c r="U34" s="7">
        <f>SUM(E34:S34)</f>
        <v>7114</v>
      </c>
    </row>
    <row r="35" spans="1:21" s="6" customFormat="1" ht="13.5" hidden="1" thickTop="1" x14ac:dyDescent="0.2">
      <c r="A35" t="s">
        <v>30</v>
      </c>
      <c r="B35"/>
      <c r="C35"/>
      <c r="D35"/>
      <c r="E35" s="7">
        <v>-957</v>
      </c>
      <c r="F35" s="7">
        <v>-938</v>
      </c>
      <c r="G35" s="7">
        <v>-990</v>
      </c>
      <c r="I35" s="7">
        <v>-971</v>
      </c>
      <c r="J35" s="7">
        <v>-964</v>
      </c>
      <c r="K35" s="7"/>
      <c r="M35" s="7"/>
      <c r="N35" s="7"/>
      <c r="O35" s="7"/>
      <c r="Q35" s="7"/>
      <c r="R35" s="7"/>
      <c r="S35" s="7"/>
      <c r="U35" s="7">
        <f>SUM(E35:S35)</f>
        <v>-4820</v>
      </c>
    </row>
    <row r="36" spans="1:21" s="6" customFormat="1" ht="13.5" hidden="1" thickTop="1" x14ac:dyDescent="0.2">
      <c r="A36"/>
      <c r="B36"/>
      <c r="C36"/>
      <c r="D36"/>
      <c r="E36" s="10"/>
      <c r="F36" s="10"/>
      <c r="G36" s="10"/>
      <c r="I36" s="10"/>
      <c r="J36" s="10"/>
      <c r="K36" s="10"/>
      <c r="M36" s="10"/>
      <c r="N36" s="10"/>
      <c r="O36" s="10"/>
      <c r="Q36" s="10"/>
      <c r="R36" s="10"/>
      <c r="S36" s="10"/>
      <c r="U36" s="10"/>
    </row>
    <row r="37" spans="1:21" s="6" customFormat="1" ht="13.5" hidden="1" thickTop="1" x14ac:dyDescent="0.2">
      <c r="A37" s="2" t="s">
        <v>31</v>
      </c>
      <c r="B37"/>
      <c r="C37"/>
      <c r="D37"/>
      <c r="E37" s="7">
        <f>SUM(E31:E35)</f>
        <v>-457</v>
      </c>
      <c r="F37" s="7">
        <f>SUM(F31:F35)</f>
        <v>-624</v>
      </c>
      <c r="G37" s="7">
        <f>SUM(G31:G35)</f>
        <v>3666</v>
      </c>
      <c r="I37" s="7">
        <f>SUM(I31:I35)</f>
        <v>1762</v>
      </c>
      <c r="J37" s="7">
        <f>SUM(J31:J35)</f>
        <v>628</v>
      </c>
      <c r="K37" s="7">
        <f>SUM(K31:K35)</f>
        <v>409</v>
      </c>
      <c r="M37" s="7">
        <f>SUM(M31:M35)</f>
        <v>307</v>
      </c>
      <c r="N37" s="7">
        <f>SUM(N31:N35)</f>
        <v>242</v>
      </c>
      <c r="O37" s="7">
        <f>SUM(O31:O35)</f>
        <v>264</v>
      </c>
      <c r="Q37" s="7">
        <f>SUM(Q31:Q35)</f>
        <v>246</v>
      </c>
      <c r="R37" s="7">
        <f>SUM(R31:R35)</f>
        <v>0</v>
      </c>
      <c r="S37" s="7">
        <f>SUM(S31:S35)</f>
        <v>0</v>
      </c>
      <c r="U37" s="7">
        <f>SUM(E37:S37)</f>
        <v>6443</v>
      </c>
    </row>
    <row r="38" spans="1:21" s="6" customFormat="1" ht="13.5" hidden="1" thickTop="1" x14ac:dyDescent="0.2">
      <c r="A38"/>
      <c r="B38"/>
      <c r="C38"/>
      <c r="D38"/>
      <c r="E38" s="7"/>
      <c r="F38" s="7"/>
      <c r="G38" s="7"/>
      <c r="I38" s="7"/>
      <c r="J38" s="7"/>
      <c r="K38" s="7"/>
      <c r="M38" s="7"/>
      <c r="N38" s="7"/>
      <c r="O38" s="7"/>
      <c r="Q38" s="7"/>
      <c r="R38" s="7"/>
      <c r="S38" s="7"/>
      <c r="U38" s="7"/>
    </row>
    <row r="39" spans="1:21" s="6" customFormat="1" ht="13.5" hidden="1" thickTop="1" x14ac:dyDescent="0.2">
      <c r="A39"/>
      <c r="B39" t="s">
        <v>32</v>
      </c>
      <c r="C39"/>
      <c r="D39"/>
      <c r="E39" s="7">
        <v>-13395</v>
      </c>
      <c r="F39" s="7">
        <v>-13059</v>
      </c>
      <c r="G39" s="7">
        <v>-12352</v>
      </c>
      <c r="I39" s="7"/>
      <c r="J39" s="7"/>
      <c r="K39" s="7"/>
      <c r="M39" s="7"/>
      <c r="N39" s="7"/>
      <c r="O39" s="7"/>
      <c r="Q39" s="7"/>
      <c r="R39" s="7"/>
      <c r="S39" s="7"/>
      <c r="U39" s="7">
        <f>SUM(E39:S39)</f>
        <v>-38806</v>
      </c>
    </row>
    <row r="40" spans="1:21" s="6" customFormat="1" ht="13.5" hidden="1" thickTop="1" x14ac:dyDescent="0.2">
      <c r="A40"/>
      <c r="B40"/>
      <c r="C40"/>
      <c r="D40"/>
      <c r="E40" s="10"/>
      <c r="F40" s="10"/>
      <c r="G40" s="10"/>
      <c r="I40" s="10"/>
      <c r="J40" s="10"/>
      <c r="K40" s="10"/>
      <c r="M40" s="10"/>
      <c r="N40" s="10"/>
      <c r="O40" s="10"/>
      <c r="Q40" s="10"/>
      <c r="R40" s="10"/>
      <c r="S40" s="10"/>
      <c r="U40" s="10"/>
    </row>
    <row r="41" spans="1:21" s="6" customFormat="1" ht="13.5" hidden="1" thickTop="1" x14ac:dyDescent="0.2">
      <c r="A41" s="2" t="s">
        <v>33</v>
      </c>
      <c r="B41"/>
      <c r="C41"/>
      <c r="D41"/>
      <c r="E41" s="7">
        <f>+E37+E39</f>
        <v>-13852</v>
      </c>
      <c r="F41" s="7">
        <f>+F37+F39</f>
        <v>-13683</v>
      </c>
      <c r="G41" s="7">
        <f>+G37+G39</f>
        <v>-8686</v>
      </c>
      <c r="I41" s="7">
        <f>+I37+I39</f>
        <v>1762</v>
      </c>
      <c r="J41" s="7">
        <f>+J37+J39</f>
        <v>628</v>
      </c>
      <c r="K41" s="7">
        <f>+K37+K39</f>
        <v>409</v>
      </c>
      <c r="M41" s="7">
        <f>+M37+M39</f>
        <v>307</v>
      </c>
      <c r="N41" s="7">
        <f>+N37+N39</f>
        <v>242</v>
      </c>
      <c r="O41" s="7">
        <f>+O37+O39</f>
        <v>264</v>
      </c>
      <c r="Q41" s="7">
        <f>+Q37+Q39</f>
        <v>246</v>
      </c>
      <c r="R41" s="7">
        <f>+R37+R39</f>
        <v>0</v>
      </c>
      <c r="S41" s="7">
        <f>+S37+S39</f>
        <v>0</v>
      </c>
      <c r="U41" s="7">
        <f>SUM(E41:S41)</f>
        <v>-32363</v>
      </c>
    </row>
    <row r="42" spans="1:21" s="6" customFormat="1" ht="13.5" hidden="1" thickTop="1" x14ac:dyDescent="0.2">
      <c r="A42"/>
      <c r="B42"/>
      <c r="C42"/>
      <c r="D42"/>
      <c r="E42" s="7"/>
      <c r="F42" s="7"/>
      <c r="G42" s="7"/>
      <c r="I42" s="7"/>
      <c r="J42" s="7"/>
      <c r="K42" s="7"/>
      <c r="M42" s="7"/>
      <c r="N42" s="7"/>
      <c r="O42" s="7"/>
      <c r="Q42" s="7"/>
      <c r="R42" s="7"/>
      <c r="S42" s="7"/>
      <c r="U42" s="7"/>
    </row>
    <row r="43" spans="1:21" s="6" customFormat="1" ht="13.5" hidden="1" thickTop="1" x14ac:dyDescent="0.2">
      <c r="A43"/>
      <c r="B43" t="s">
        <v>34</v>
      </c>
      <c r="C43"/>
      <c r="D43"/>
      <c r="E43" s="7">
        <v>-1245</v>
      </c>
      <c r="F43" s="7">
        <v>-1247</v>
      </c>
      <c r="G43" s="7">
        <v>-1246</v>
      </c>
      <c r="I43" s="7">
        <v>-1246</v>
      </c>
      <c r="J43" s="7">
        <v>-1246</v>
      </c>
      <c r="K43" s="7"/>
      <c r="M43" s="7"/>
      <c r="N43" s="7"/>
      <c r="O43" s="7"/>
      <c r="Q43" s="7"/>
      <c r="R43" s="7"/>
      <c r="S43" s="7"/>
      <c r="U43" s="7">
        <f>SUM(E43:S43)</f>
        <v>-6230</v>
      </c>
    </row>
    <row r="44" spans="1:21" s="6" customFormat="1" ht="13.5" hidden="1" thickTop="1" x14ac:dyDescent="0.2">
      <c r="A44"/>
      <c r="B44"/>
      <c r="C44"/>
      <c r="D44"/>
      <c r="E44" s="10"/>
      <c r="F44" s="10"/>
      <c r="G44" s="10"/>
      <c r="I44" s="10"/>
      <c r="J44" s="10"/>
      <c r="K44" s="10"/>
      <c r="M44" s="10"/>
      <c r="N44" s="10"/>
      <c r="O44" s="10"/>
      <c r="Q44" s="10"/>
      <c r="R44" s="10"/>
      <c r="S44" s="10"/>
      <c r="U44" s="10"/>
    </row>
    <row r="45" spans="1:21" s="6" customFormat="1" ht="14.25" hidden="1" thickTop="1" thickBot="1" x14ac:dyDescent="0.25">
      <c r="A45" s="2" t="s">
        <v>35</v>
      </c>
      <c r="B45"/>
      <c r="C45"/>
      <c r="D45"/>
      <c r="E45" s="11">
        <f>+E41+E43</f>
        <v>-15097</v>
      </c>
      <c r="F45" s="11">
        <f>+F41+F43</f>
        <v>-14930</v>
      </c>
      <c r="G45" s="11">
        <f>+G41+G43</f>
        <v>-9932</v>
      </c>
      <c r="I45" s="11">
        <f>+I41+I43</f>
        <v>516</v>
      </c>
      <c r="J45" s="11">
        <f>+J41+J43</f>
        <v>-618</v>
      </c>
      <c r="K45" s="11">
        <f>+K41+K43</f>
        <v>409</v>
      </c>
      <c r="M45" s="11">
        <f>+M41+M43</f>
        <v>307</v>
      </c>
      <c r="N45" s="11">
        <f>+N41+N43</f>
        <v>242</v>
      </c>
      <c r="O45" s="11">
        <f>+O41+O43</f>
        <v>264</v>
      </c>
      <c r="Q45" s="11">
        <f>+Q41+Q43</f>
        <v>246</v>
      </c>
      <c r="R45" s="11">
        <f>+R41+R43</f>
        <v>0</v>
      </c>
      <c r="S45" s="11">
        <f>+S41+S43</f>
        <v>0</v>
      </c>
      <c r="U45" s="11">
        <f>SUM(E45:S45)</f>
        <v>-38593</v>
      </c>
    </row>
    <row r="46" spans="1:21" s="4" customFormat="1" ht="13.5" thickTop="1" x14ac:dyDescent="0.2">
      <c r="A46"/>
      <c r="B46"/>
      <c r="C46"/>
      <c r="D46"/>
      <c r="E46" s="7"/>
      <c r="F46" s="7"/>
      <c r="G46" s="7"/>
      <c r="I46" s="7"/>
      <c r="J46" s="7"/>
      <c r="K46" s="7"/>
      <c r="M46" s="7"/>
      <c r="N46" s="7"/>
      <c r="O46" s="7"/>
      <c r="Q46" s="7"/>
      <c r="R46" s="7"/>
      <c r="S46" s="7"/>
      <c r="U46" s="7"/>
    </row>
    <row r="47" spans="1:21" s="4" customFormat="1" x14ac:dyDescent="0.2">
      <c r="A47"/>
      <c r="B47"/>
      <c r="C47"/>
      <c r="D47"/>
      <c r="E47" s="7"/>
      <c r="F47" s="7"/>
      <c r="G47" s="7"/>
      <c r="I47" s="7"/>
      <c r="J47" s="7"/>
      <c r="K47" s="7"/>
      <c r="M47" s="7"/>
      <c r="N47" s="7"/>
      <c r="O47" s="7"/>
      <c r="Q47" s="7"/>
      <c r="R47" s="7"/>
      <c r="S47" s="7"/>
      <c r="U47" s="7"/>
    </row>
    <row r="48" spans="1:21" s="4" customFormat="1" x14ac:dyDescent="0.2">
      <c r="A48"/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4" customFormat="1" x14ac:dyDescent="0.2">
      <c r="A49"/>
      <c r="B49"/>
      <c r="C49"/>
      <c r="D49"/>
      <c r="E49" s="7"/>
      <c r="F49" s="7"/>
      <c r="G49" s="7"/>
      <c r="I49" s="7"/>
      <c r="J49" s="7"/>
      <c r="K49" s="7"/>
      <c r="M49" s="7"/>
      <c r="N49" s="7"/>
      <c r="O49" s="7"/>
      <c r="Q49" s="7"/>
      <c r="R49" s="7"/>
      <c r="S49" s="7"/>
      <c r="U49" s="7"/>
    </row>
  </sheetData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NNG</vt:lpstr>
      <vt:lpstr>TBPL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Jan Havlíček</cp:lastModifiedBy>
  <cp:lastPrinted>2001-09-12T13:18:24Z</cp:lastPrinted>
  <dcterms:created xsi:type="dcterms:W3CDTF">2001-06-20T21:12:22Z</dcterms:created>
  <dcterms:modified xsi:type="dcterms:W3CDTF">2023-09-15T19:21:03Z</dcterms:modified>
</cp:coreProperties>
</file>