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E335E2-805F-4B1A-90A1-FB4EB49CCF11}" xr6:coauthVersionLast="47" xr6:coauthVersionMax="47" xr10:uidLastSave="{00000000-0000-0000-0000-000000000000}"/>
  <bookViews>
    <workbookView xWindow="-120" yWindow="-120" windowWidth="38640" windowHeight="15720" tabRatio="747" firstSheet="3" activeTab="3"/>
  </bookViews>
  <sheets>
    <sheet name="cap ex estimate" sheetId="2" state="hidden" r:id="rId1"/>
    <sheet name="COVER" sheetId="50" state="hidden" r:id="rId2"/>
    <sheet name="INCOME STATEMENT" sheetId="25" state="hidden" r:id="rId3"/>
    <sheet name="EGS IS" sheetId="53" r:id="rId4"/>
    <sheet name="EGS Burn" sheetId="88" r:id="rId5"/>
    <sheet name="Sheet9" sheetId="12" state="hidden" r:id="rId6"/>
    <sheet name="Sheet8" sheetId="11" state="hidden" r:id="rId7"/>
    <sheet name="Sheet11" sheetId="14" state="hidden" r:id="rId8"/>
    <sheet name="Sheet7" sheetId="10" state="hidden" r:id="rId9"/>
    <sheet name="Sheet6" sheetId="9" state="hidden" r:id="rId10"/>
    <sheet name="Sheet3" sheetId="6" state="hidden" r:id="rId11"/>
    <sheet name="EREC EXP" sheetId="79" r:id="rId12"/>
  </sheets>
  <definedNames>
    <definedName name="_xlnm.Print_Area" localSheetId="1">COVER!$A$1:$I$4</definedName>
    <definedName name="_xlnm.Print_Area" localSheetId="4">'EGS Burn'!$A$1:$S$23</definedName>
    <definedName name="_xlnm.Print_Area" localSheetId="3">'EGS IS'!$A$2:$C$25</definedName>
    <definedName name="_xlnm.Print_Area" localSheetId="11">'EREC EXP'!$A$1:$O$30</definedName>
    <definedName name="_xlnm.Print_Area" localSheetId="2">'INCOME STATEMENT'!$A$2:$C$40</definedName>
  </definedNames>
  <calcPr calcId="0"/>
</workbook>
</file>

<file path=xl/calcChain.xml><?xml version="1.0" encoding="utf-8"?>
<calcChain xmlns="http://schemas.openxmlformats.org/spreadsheetml/2006/main">
  <c r="J11" i="2" l="1"/>
  <c r="J12" i="2"/>
  <c r="C7" i="88"/>
  <c r="C12" i="88"/>
  <c r="E12" i="88"/>
  <c r="G12" i="88"/>
  <c r="I12" i="88"/>
  <c r="K12" i="88"/>
  <c r="M12" i="88"/>
  <c r="O12" i="88"/>
  <c r="Q12" i="88"/>
  <c r="E15" i="88"/>
  <c r="G15" i="88"/>
  <c r="I15" i="88"/>
  <c r="K15" i="88"/>
  <c r="M15" i="88"/>
  <c r="O15" i="88"/>
  <c r="Q15" i="88"/>
  <c r="E19" i="88"/>
  <c r="G19" i="88"/>
  <c r="I19" i="88"/>
  <c r="K19" i="88"/>
  <c r="M19" i="88"/>
  <c r="O19" i="88"/>
  <c r="Q19" i="88"/>
  <c r="E22" i="88"/>
  <c r="G22" i="88"/>
  <c r="I22" i="88"/>
  <c r="K22" i="88"/>
  <c r="M22" i="88"/>
  <c r="O22" i="88"/>
  <c r="Q22" i="88"/>
  <c r="C17" i="53"/>
  <c r="C25" i="53"/>
  <c r="A1" i="79"/>
  <c r="N2" i="79"/>
  <c r="N5" i="79"/>
  <c r="N6" i="79"/>
  <c r="N7" i="79"/>
  <c r="N8" i="79"/>
  <c r="N9" i="79"/>
  <c r="N11" i="79"/>
  <c r="C12" i="79"/>
  <c r="D12" i="79"/>
  <c r="E12" i="79"/>
  <c r="G12" i="79"/>
  <c r="I12" i="79"/>
  <c r="K12" i="79"/>
  <c r="M12" i="79"/>
  <c r="N12" i="79"/>
  <c r="A15" i="79"/>
  <c r="N16" i="79"/>
  <c r="C19" i="79"/>
  <c r="E19" i="79"/>
  <c r="G19" i="79"/>
  <c r="I19" i="79"/>
  <c r="K19" i="79"/>
  <c r="M19" i="79"/>
  <c r="N19" i="79"/>
  <c r="C20" i="79"/>
  <c r="E20" i="79"/>
  <c r="G20" i="79"/>
  <c r="N20" i="79"/>
  <c r="N21" i="79"/>
  <c r="C22" i="79"/>
  <c r="D22" i="79"/>
  <c r="E22" i="79"/>
  <c r="G22" i="79"/>
  <c r="I22" i="79"/>
  <c r="K22" i="79"/>
  <c r="M22" i="79"/>
  <c r="N22" i="79"/>
  <c r="N23" i="79"/>
  <c r="C24" i="79"/>
  <c r="D24" i="79"/>
  <c r="E24" i="79"/>
  <c r="G24" i="79"/>
  <c r="I24" i="79"/>
  <c r="K24" i="79"/>
  <c r="M24" i="79"/>
  <c r="N24" i="79"/>
  <c r="C28" i="25"/>
  <c r="C29" i="25"/>
</calcChain>
</file>

<file path=xl/sharedStrings.xml><?xml version="1.0" encoding="utf-8"?>
<sst xmlns="http://schemas.openxmlformats.org/spreadsheetml/2006/main" count="85" uniqueCount="68">
  <si>
    <t>Gross Margin by Business Unit</t>
  </si>
  <si>
    <t>Europe</t>
  </si>
  <si>
    <t>Other</t>
  </si>
  <si>
    <t>Total Gross Margin</t>
  </si>
  <si>
    <t>Operating Expenses</t>
  </si>
  <si>
    <t>Depreciation and Amortization</t>
  </si>
  <si>
    <t>Other Income (Loss)</t>
  </si>
  <si>
    <t>Income / (Loss) Before Interest &amp; Taxes</t>
  </si>
  <si>
    <t>Year-to-Date</t>
  </si>
  <si>
    <t>(3)</t>
  </si>
  <si>
    <t>Estimate of Capitalization Amount</t>
  </si>
  <si>
    <t>First quarter capitalization</t>
  </si>
  <si>
    <t>Year-to-date May 2001</t>
  </si>
  <si>
    <t>Estimate for April/May based on Second quarter forecast</t>
  </si>
  <si>
    <t>Comments</t>
  </si>
  <si>
    <t>YTD</t>
  </si>
  <si>
    <t>Total</t>
  </si>
  <si>
    <t>Subtotal</t>
  </si>
  <si>
    <t>2001 Forecast Expense</t>
  </si>
  <si>
    <t>Analysts/Associates</t>
  </si>
  <si>
    <t>Depreciation &amp; Amortization</t>
  </si>
  <si>
    <t>Total Expenses net of Capitalized Expense</t>
  </si>
  <si>
    <t>Financial Summary</t>
  </si>
  <si>
    <t>Highly Confidential - DO NOT DISTRIBUTE</t>
  </si>
  <si>
    <t>Monthly Cash Burn By Business Unit</t>
  </si>
  <si>
    <t>Beginning Cash Balance - 9/30/02</t>
  </si>
  <si>
    <t>ENA</t>
  </si>
  <si>
    <t>EGM</t>
  </si>
  <si>
    <t>EGS</t>
  </si>
  <si>
    <t>EIM</t>
  </si>
  <si>
    <t>EBS</t>
  </si>
  <si>
    <t>ENW</t>
  </si>
  <si>
    <t>EES</t>
  </si>
  <si>
    <t>EPI</t>
  </si>
  <si>
    <t>Accelerator</t>
  </si>
  <si>
    <t>Corp</t>
  </si>
  <si>
    <t>Total Monthly Cash Burn</t>
  </si>
  <si>
    <t>ETS</t>
  </si>
  <si>
    <t>EGAS</t>
  </si>
  <si>
    <t>PGE</t>
  </si>
  <si>
    <t>EOTT</t>
  </si>
  <si>
    <t>EREC</t>
  </si>
  <si>
    <t>Azurix/Wessex</t>
  </si>
  <si>
    <t>EEOS</t>
  </si>
  <si>
    <t>October</t>
  </si>
  <si>
    <t>November</t>
  </si>
  <si>
    <t>December</t>
  </si>
  <si>
    <t>January</t>
  </si>
  <si>
    <t>February</t>
  </si>
  <si>
    <t>March</t>
  </si>
  <si>
    <t>Plus:  Capital Expenditures</t>
  </si>
  <si>
    <t>Total Cash Burn Rate</t>
  </si>
  <si>
    <t>Headcount Actual (9/30)</t>
  </si>
  <si>
    <t xml:space="preserve">October </t>
  </si>
  <si>
    <t xml:space="preserve">December </t>
  </si>
  <si>
    <t xml:space="preserve">February </t>
  </si>
  <si>
    <t xml:space="preserve">   Other</t>
  </si>
  <si>
    <t xml:space="preserve">          Other Cash Payments</t>
  </si>
  <si>
    <t>September</t>
  </si>
  <si>
    <t>Taxes Other Than Income</t>
  </si>
  <si>
    <t>Less: DD&amp;A</t>
  </si>
  <si>
    <r>
      <t xml:space="preserve">Forecast </t>
    </r>
    <r>
      <rPr>
        <b/>
        <sz val="12"/>
        <color indexed="10"/>
        <rFont val="Times New Roman"/>
        <family val="1"/>
      </rPr>
      <t>NET</t>
    </r>
    <r>
      <rPr>
        <b/>
        <sz val="12"/>
        <rFont val="Times New Roman"/>
        <family val="1"/>
      </rPr>
      <t xml:space="preserve"> Cash Expenditures</t>
    </r>
  </si>
  <si>
    <r>
      <t xml:space="preserve">NET </t>
    </r>
    <r>
      <rPr>
        <b/>
        <sz val="12"/>
        <rFont val="Times New Roman"/>
        <family val="1"/>
      </rPr>
      <t>Cash Expenditures</t>
    </r>
  </si>
  <si>
    <t>DD&amp;A</t>
  </si>
  <si>
    <t>Cost of Sales</t>
  </si>
  <si>
    <t>Operating Costs</t>
  </si>
  <si>
    <t>Interest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</si>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</sst>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_);_(@_)"/>
    <numFmt numFmtId="167" formatCode="&quot;$&quot;#,##0.0"/>
    <numFmt numFmtId="168" formatCode="#,##0.0"/>
    <numFmt numFmtId="170" formatCode="_(&quot;$&quot;* #,##0.0_);_(&quot;$&quot;* \(#,##0.0\);_(&quot;$&quot;* &quot;-&quot;?_);_(@_)"/>
    <numFmt numFmtId="173" formatCode="_(* #,##0.0_);_(* \(#,##0.0\);_(* &quot;-&quot;??_);_(@_)"/>
    <numFmt numFmtId="176" formatCode="_(* #,##0_);_(* \(#,##0\);_(* &quot;-&quot;??_);_(@_)"/>
    <numFmt numFmtId="179" formatCode="[$$]#,##0.0_);\([$$]#,##0.0\);[$$]#,##0.0_);@_)"/>
    <numFmt numFmtId="187" formatCode="#,##0_);\(#,##0\);#,##0_);@_)"/>
  </numFmts>
  <fonts count="20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18"/>
      <name val="Arial"/>
      <family val="2"/>
    </font>
    <font>
      <b/>
      <sz val="12"/>
      <color indexed="1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9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49" fontId="4" fillId="0" borderId="0" xfId="2" applyNumberFormat="1" applyFont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0" xfId="0" applyFont="1" applyBorder="1"/>
    <xf numFmtId="41" fontId="4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indent="2"/>
    </xf>
    <xf numFmtId="167" fontId="6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6" fontId="4" fillId="0" borderId="0" xfId="0" applyNumberFormat="1" applyFont="1" applyAlignment="1">
      <alignment vertical="top" wrapText="1"/>
    </xf>
    <xf numFmtId="167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67" fontId="6" fillId="0" borderId="2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176" fontId="4" fillId="0" borderId="0" xfId="1" applyNumberFormat="1" applyFont="1"/>
    <xf numFmtId="176" fontId="6" fillId="0" borderId="0" xfId="0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41" fontId="4" fillId="0" borderId="0" xfId="0" applyNumberFormat="1" applyFont="1"/>
    <xf numFmtId="49" fontId="9" fillId="0" borderId="0" xfId="2" applyNumberFormat="1" applyFont="1"/>
    <xf numFmtId="0" fontId="6" fillId="0" borderId="0" xfId="2" applyFont="1" applyFill="1"/>
    <xf numFmtId="179" fontId="4" fillId="0" borderId="0" xfId="2" applyNumberFormat="1" applyFont="1" applyFill="1" applyAlignment="1">
      <alignment vertical="top"/>
    </xf>
    <xf numFmtId="179" fontId="5" fillId="0" borderId="0" xfId="0" applyNumberFormat="1" applyFont="1" applyAlignment="1">
      <alignment vertical="top"/>
    </xf>
    <xf numFmtId="170" fontId="4" fillId="0" borderId="0" xfId="2" applyNumberFormat="1" applyFont="1" applyFill="1" applyAlignment="1">
      <alignment vertical="top"/>
    </xf>
    <xf numFmtId="164" fontId="4" fillId="0" borderId="0" xfId="2" applyNumberFormat="1" applyFont="1" applyFill="1" applyAlignment="1">
      <alignment vertical="top"/>
    </xf>
    <xf numFmtId="164" fontId="5" fillId="0" borderId="0" xfId="0" applyNumberFormat="1" applyFont="1" applyAlignment="1">
      <alignment vertical="top"/>
    </xf>
    <xf numFmtId="164" fontId="4" fillId="0" borderId="0" xfId="2" applyNumberFormat="1" applyFont="1" applyFill="1" applyBorder="1" applyAlignment="1">
      <alignment vertical="top"/>
    </xf>
    <xf numFmtId="49" fontId="6" fillId="0" borderId="0" xfId="2" applyNumberFormat="1" applyFont="1" applyAlignment="1">
      <alignment horizontal="left" vertical="top" indent="3"/>
    </xf>
    <xf numFmtId="49" fontId="4" fillId="0" borderId="0" xfId="2" applyNumberFormat="1" applyFont="1" applyAlignment="1">
      <alignment vertical="top"/>
    </xf>
    <xf numFmtId="49" fontId="6" fillId="0" borderId="0" xfId="2" applyNumberFormat="1" applyFont="1" applyAlignment="1">
      <alignment vertical="top"/>
    </xf>
    <xf numFmtId="164" fontId="5" fillId="0" borderId="0" xfId="0" applyNumberFormat="1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42" fontId="4" fillId="0" borderId="0" xfId="2" applyNumberFormat="1" applyFont="1" applyFill="1" applyBorder="1"/>
    <xf numFmtId="0" fontId="8" fillId="0" borderId="0" xfId="0" quotePrefix="1" applyFont="1"/>
    <xf numFmtId="0" fontId="8" fillId="2" borderId="0" xfId="0" quotePrefix="1" applyFont="1" applyFill="1"/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  <xf numFmtId="164" fontId="6" fillId="0" borderId="3" xfId="2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41" fontId="4" fillId="0" borderId="0" xfId="0" applyNumberFormat="1" applyFont="1" applyBorder="1"/>
    <xf numFmtId="179" fontId="4" fillId="0" borderId="0" xfId="0" applyNumberFormat="1" applyFont="1" applyBorder="1" applyAlignment="1">
      <alignment vertical="top"/>
    </xf>
    <xf numFmtId="179" fontId="5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wrapText="1"/>
    </xf>
    <xf numFmtId="170" fontId="4" fillId="0" borderId="0" xfId="0" applyNumberFormat="1" applyFont="1" applyBorder="1" applyAlignment="1">
      <alignment vertical="top"/>
    </xf>
    <xf numFmtId="164" fontId="6" fillId="0" borderId="0" xfId="2" applyNumberFormat="1" applyFont="1" applyFill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164" fontId="8" fillId="0" borderId="0" xfId="0" quotePrefix="1" applyNumberFormat="1" applyFont="1" applyBorder="1" applyAlignment="1">
      <alignment vertical="top"/>
    </xf>
    <xf numFmtId="179" fontId="6" fillId="0" borderId="0" xfId="2" applyNumberFormat="1" applyFont="1" applyFill="1" applyBorder="1" applyAlignment="1">
      <alignment vertical="top"/>
    </xf>
    <xf numFmtId="179" fontId="7" fillId="0" borderId="0" xfId="0" applyNumberFormat="1" applyFont="1" applyBorder="1" applyAlignment="1">
      <alignment vertical="top"/>
    </xf>
    <xf numFmtId="179" fontId="10" fillId="0" borderId="0" xfId="2" applyNumberFormat="1" applyFont="1" applyFill="1" applyAlignment="1">
      <alignment vertical="top"/>
    </xf>
    <xf numFmtId="179" fontId="13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0" fillId="0" borderId="0" xfId="2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164" fontId="10" fillId="0" borderId="0" xfId="2" applyNumberFormat="1" applyFont="1" applyFill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5" fontId="10" fillId="0" borderId="0" xfId="2" applyNumberFormat="1" applyFont="1" applyFill="1" applyBorder="1" applyAlignment="1">
      <alignment vertical="top"/>
    </xf>
    <xf numFmtId="179" fontId="14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 indent="4"/>
    </xf>
    <xf numFmtId="167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68" fontId="10" fillId="0" borderId="1" xfId="0" applyNumberFormat="1" applyFont="1" applyBorder="1" applyAlignment="1">
      <alignment vertical="top"/>
    </xf>
    <xf numFmtId="179" fontId="12" fillId="0" borderId="2" xfId="2" applyNumberFormat="1" applyFont="1" applyFill="1" applyBorder="1" applyAlignment="1">
      <alignment vertical="top"/>
    </xf>
    <xf numFmtId="164" fontId="12" fillId="0" borderId="3" xfId="2" applyNumberFormat="1" applyFont="1" applyFill="1" applyBorder="1" applyAlignment="1">
      <alignment vertical="top"/>
    </xf>
    <xf numFmtId="164" fontId="15" fillId="0" borderId="0" xfId="0" applyNumberFormat="1" applyFont="1" applyAlignment="1">
      <alignment vertical="top"/>
    </xf>
    <xf numFmtId="187" fontId="4" fillId="0" borderId="0" xfId="0" applyNumberFormat="1" applyFont="1" applyAlignment="1">
      <alignment horizontal="center"/>
    </xf>
    <xf numFmtId="168" fontId="11" fillId="0" borderId="0" xfId="0" applyNumberFormat="1" applyFont="1" applyBorder="1" applyAlignment="1">
      <alignment vertical="top"/>
    </xf>
    <xf numFmtId="168" fontId="11" fillId="0" borderId="0" xfId="0" applyNumberFormat="1" applyFont="1" applyAlignment="1">
      <alignment vertical="top"/>
    </xf>
    <xf numFmtId="168" fontId="4" fillId="0" borderId="0" xfId="0" applyNumberFormat="1" applyFont="1"/>
    <xf numFmtId="164" fontId="10" fillId="0" borderId="1" xfId="2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67" fontId="4" fillId="0" borderId="0" xfId="0" applyNumberFormat="1" applyFont="1" applyAlignment="1">
      <alignment vertical="top"/>
    </xf>
    <xf numFmtId="0" fontId="17" fillId="0" borderId="0" xfId="0" applyFont="1" applyAlignment="1">
      <alignment horizontal="left" vertical="top" indent="1"/>
    </xf>
    <xf numFmtId="49" fontId="17" fillId="0" borderId="0" xfId="2" applyNumberFormat="1" applyFont="1" applyAlignment="1">
      <alignment horizontal="left" vertical="top" indent="1"/>
    </xf>
    <xf numFmtId="0" fontId="18" fillId="0" borderId="0" xfId="0" applyFont="1" applyAlignment="1">
      <alignment vertical="top"/>
    </xf>
    <xf numFmtId="164" fontId="17" fillId="0" borderId="0" xfId="2" applyNumberFormat="1" applyFont="1" applyFill="1" applyAlignment="1">
      <alignment vertical="top"/>
    </xf>
    <xf numFmtId="0" fontId="17" fillId="0" borderId="0" xfId="0" applyFont="1"/>
    <xf numFmtId="0" fontId="19" fillId="0" borderId="0" xfId="0" applyFont="1"/>
    <xf numFmtId="0" fontId="17" fillId="0" borderId="0" xfId="0" applyFont="1" applyAlignment="1">
      <alignment wrapText="1"/>
    </xf>
    <xf numFmtId="0" fontId="18" fillId="0" borderId="0" xfId="0" applyFont="1" applyAlignment="1">
      <alignment horizontal="center"/>
    </xf>
    <xf numFmtId="49" fontId="4" fillId="0" borderId="0" xfId="0" applyNumberFormat="1" applyFont="1"/>
    <xf numFmtId="49" fontId="6" fillId="0" borderId="0" xfId="0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right"/>
    </xf>
    <xf numFmtId="49" fontId="4" fillId="0" borderId="0" xfId="0" applyNumberFormat="1" applyFont="1" applyAlignment="1">
      <alignment wrapText="1"/>
    </xf>
    <xf numFmtId="49" fontId="6" fillId="0" borderId="1" xfId="0" applyNumberFormat="1" applyFont="1" applyBorder="1" applyAlignment="1">
      <alignment horizontal="center" wrapText="1"/>
    </xf>
    <xf numFmtId="49" fontId="17" fillId="0" borderId="1" xfId="1" applyNumberFormat="1" applyFont="1" applyBorder="1" applyAlignment="1">
      <alignment horizontal="center" wrapText="1"/>
    </xf>
    <xf numFmtId="49" fontId="6" fillId="0" borderId="1" xfId="1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/>
    </xf>
    <xf numFmtId="49" fontId="6" fillId="0" borderId="1" xfId="1" applyNumberFormat="1" applyFont="1" applyBorder="1" applyAlignment="1">
      <alignment horizontal="center" wrapText="1"/>
    </xf>
    <xf numFmtId="168" fontId="10" fillId="0" borderId="0" xfId="0" applyNumberFormat="1" applyFont="1" applyBorder="1" applyAlignment="1">
      <alignment vertical="top"/>
    </xf>
    <xf numFmtId="173" fontId="0" fillId="0" borderId="0" xfId="1" applyNumberFormat="1" applyFont="1"/>
    <xf numFmtId="173" fontId="19" fillId="0" borderId="0" xfId="1" applyNumberFormat="1" applyFont="1"/>
    <xf numFmtId="173" fontId="0" fillId="0" borderId="0" xfId="1" applyNumberFormat="1" applyFont="1" applyBorder="1"/>
    <xf numFmtId="173" fontId="6" fillId="0" borderId="4" xfId="1" applyNumberFormat="1" applyFont="1" applyBorder="1" applyAlignment="1">
      <alignment horizontal="center"/>
    </xf>
    <xf numFmtId="173" fontId="6" fillId="0" borderId="0" xfId="1" applyNumberFormat="1" applyFont="1" applyBorder="1"/>
    <xf numFmtId="173" fontId="4" fillId="0" borderId="0" xfId="1" applyNumberFormat="1" applyFont="1" applyBorder="1"/>
    <xf numFmtId="173" fontId="4" fillId="0" borderId="0" xfId="1" applyNumberFormat="1" applyFont="1"/>
    <xf numFmtId="173" fontId="10" fillId="0" borderId="0" xfId="1" applyNumberFormat="1" applyFont="1"/>
    <xf numFmtId="173" fontId="10" fillId="0" borderId="1" xfId="1" applyNumberFormat="1" applyFont="1" applyBorder="1"/>
    <xf numFmtId="173" fontId="4" fillId="0" borderId="1" xfId="1" applyNumberFormat="1" applyFont="1" applyBorder="1"/>
    <xf numFmtId="173" fontId="0" fillId="0" borderId="1" xfId="1" applyNumberFormat="1" applyFont="1" applyBorder="1"/>
    <xf numFmtId="173" fontId="6" fillId="0" borderId="2" xfId="1" applyNumberFormat="1" applyFont="1" applyBorder="1"/>
    <xf numFmtId="176" fontId="0" fillId="0" borderId="0" xfId="1" applyNumberFormat="1" applyFont="1" applyAlignment="1">
      <alignment horizontal="right"/>
    </xf>
    <xf numFmtId="176" fontId="19" fillId="0" borderId="0" xfId="1" applyNumberFormat="1" applyFont="1" applyAlignment="1">
      <alignment horizontal="right"/>
    </xf>
    <xf numFmtId="176" fontId="6" fillId="0" borderId="4" xfId="1" applyNumberFormat="1" applyFont="1" applyBorder="1" applyAlignment="1">
      <alignment horizontal="right"/>
    </xf>
    <xf numFmtId="167" fontId="4" fillId="0" borderId="0" xfId="0" applyNumberFormat="1" applyFont="1"/>
    <xf numFmtId="0" fontId="3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gross margi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workbookViewId="0">
      <selection activeCell="A2" sqref="A2"/>
    </sheetView>
  </sheetViews>
  <sheetFormatPr defaultRowHeight="12.75" x14ac:dyDescent="0.2"/>
  <cols>
    <col min="8" max="8" width="1.5703125" customWidth="1"/>
    <col min="9" max="9" width="2.42578125" customWidth="1"/>
    <col min="10" max="10" width="9.140625" style="1"/>
  </cols>
  <sheetData>
    <row r="1" spans="1:10" ht="15" x14ac:dyDescent="0.2">
      <c r="A1" s="127" t="s">
        <v>10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15" x14ac:dyDescent="0.2">
      <c r="A2" s="127" t="s">
        <v>12</v>
      </c>
      <c r="B2" s="127"/>
      <c r="C2" s="127"/>
      <c r="D2" s="127"/>
      <c r="E2" s="127"/>
      <c r="F2" s="127"/>
      <c r="G2" s="127"/>
      <c r="H2" s="127"/>
      <c r="I2" s="127"/>
      <c r="J2" s="127"/>
    </row>
    <row r="10" spans="1:10" x14ac:dyDescent="0.2">
      <c r="A10" t="s">
        <v>11</v>
      </c>
      <c r="J10" s="1">
        <v>9183</v>
      </c>
    </row>
    <row r="11" spans="1:10" x14ac:dyDescent="0.2">
      <c r="A11" t="s">
        <v>13</v>
      </c>
      <c r="J11" s="2">
        <f>(4920/3)*2</f>
        <v>3280</v>
      </c>
    </row>
    <row r="12" spans="1:10" x14ac:dyDescent="0.2">
      <c r="J12" s="1">
        <f>SUM(J10:J11)</f>
        <v>12463</v>
      </c>
    </row>
  </sheetData>
  <mergeCells count="2">
    <mergeCell ref="A1:J1"/>
    <mergeCell ref="A2:J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E1:E3"/>
  <sheetViews>
    <sheetView showGridLines="0" zoomScaleNormal="100" workbookViewId="0">
      <selection activeCell="C26" sqref="C26"/>
    </sheetView>
  </sheetViews>
  <sheetFormatPr defaultRowHeight="12.75" x14ac:dyDescent="0.2"/>
  <sheetData>
    <row r="1" spans="5:5" ht="23.25" x14ac:dyDescent="0.35">
      <c r="E1" s="88" t="s">
        <v>22</v>
      </c>
    </row>
    <row r="3" spans="5:5" x14ac:dyDescent="0.2">
      <c r="E3" s="87" t="s">
        <v>23</v>
      </c>
    </row>
  </sheetData>
  <printOptions horizontalCentered="1" verticalCentered="1"/>
  <pageMargins left="0.75" right="0.75" top="1" bottom="1" header="0.5" footer="0.5"/>
  <pageSetup orientation="landscape" r:id="rId1"/>
  <headerFooter alignWithMargins="0">
    <oddHeader>&amp;R&amp;T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5"/>
  <sheetViews>
    <sheetView showGridLines="0" topLeftCell="A2" zoomScale="85" workbookViewId="0">
      <selection activeCell="G10" sqref="F10:G10"/>
    </sheetView>
  </sheetViews>
  <sheetFormatPr defaultRowHeight="15.75" x14ac:dyDescent="0.25"/>
  <cols>
    <col min="1" max="1" width="45.85546875" style="5" customWidth="1"/>
    <col min="2" max="2" width="2" style="5" customWidth="1"/>
    <col min="3" max="3" width="12.5703125" style="5" customWidth="1"/>
    <col min="4" max="4" width="1.5703125" style="5" customWidth="1"/>
    <col min="5" max="5" width="13.42578125" style="34" customWidth="1"/>
    <col min="6" max="6" width="1.5703125" style="5" customWidth="1"/>
    <col min="7" max="7" width="12.5703125" style="4" customWidth="1"/>
    <col min="8" max="8" width="2.7109375" style="5" customWidth="1"/>
    <col min="9" max="9" width="56.140625" style="5" customWidth="1"/>
    <col min="10" max="16384" width="9.140625" style="5"/>
  </cols>
  <sheetData>
    <row r="1" spans="1:9" hidden="1" x14ac:dyDescent="0.25">
      <c r="A1" s="35"/>
      <c r="C1" s="36"/>
      <c r="E1" s="55"/>
      <c r="F1" s="17"/>
      <c r="G1" s="8"/>
      <c r="H1" s="17"/>
      <c r="I1" s="17"/>
    </row>
    <row r="2" spans="1:9" ht="18.75" customHeight="1" x14ac:dyDescent="0.25">
      <c r="A2" s="35" t="s">
        <v>24</v>
      </c>
      <c r="C2" s="36"/>
      <c r="E2" s="55"/>
      <c r="F2" s="17"/>
      <c r="G2" s="8"/>
      <c r="H2" s="17"/>
      <c r="I2" s="17"/>
    </row>
    <row r="3" spans="1:9" hidden="1" x14ac:dyDescent="0.25">
      <c r="A3" s="35"/>
      <c r="C3" s="36"/>
      <c r="E3" s="55"/>
      <c r="F3" s="17"/>
      <c r="G3" s="8"/>
      <c r="H3" s="17"/>
      <c r="I3" s="17"/>
    </row>
    <row r="4" spans="1:9" ht="9" customHeight="1" x14ac:dyDescent="0.25">
      <c r="A4" s="35"/>
      <c r="C4" s="36"/>
      <c r="E4" s="55"/>
      <c r="F4" s="17"/>
      <c r="G4" s="8"/>
      <c r="H4" s="17"/>
      <c r="I4" s="17"/>
    </row>
    <row r="5" spans="1:9" ht="19.5" customHeight="1" x14ac:dyDescent="0.25">
      <c r="A5" s="35" t="s">
        <v>25</v>
      </c>
      <c r="C5" s="36"/>
      <c r="E5" s="55"/>
      <c r="F5" s="17"/>
      <c r="G5" s="8"/>
      <c r="H5" s="17"/>
      <c r="I5" s="17"/>
    </row>
    <row r="6" spans="1:9" ht="9" customHeight="1" x14ac:dyDescent="0.25">
      <c r="A6" s="35"/>
      <c r="C6" s="36"/>
      <c r="E6" s="55"/>
      <c r="F6" s="17"/>
      <c r="G6" s="8"/>
      <c r="H6" s="17"/>
      <c r="I6" s="17"/>
    </row>
    <row r="7" spans="1:9" x14ac:dyDescent="0.25">
      <c r="A7" s="3" t="s">
        <v>26</v>
      </c>
      <c r="B7" s="12"/>
      <c r="C7" s="37"/>
      <c r="D7" s="38"/>
      <c r="E7" s="56"/>
      <c r="F7" s="57"/>
      <c r="G7" s="56"/>
      <c r="H7" s="17"/>
      <c r="I7" s="58"/>
    </row>
    <row r="8" spans="1:9" ht="9" customHeight="1" x14ac:dyDescent="0.25">
      <c r="A8" s="3"/>
      <c r="B8" s="12"/>
      <c r="C8" s="39"/>
      <c r="D8" s="12"/>
      <c r="E8" s="59"/>
      <c r="F8" s="33"/>
      <c r="G8" s="59"/>
      <c r="H8" s="17"/>
      <c r="I8" s="58"/>
    </row>
    <row r="9" spans="1:9" x14ac:dyDescent="0.25">
      <c r="A9" s="3" t="s">
        <v>27</v>
      </c>
      <c r="B9" s="12"/>
      <c r="C9" s="40"/>
      <c r="D9" s="41"/>
      <c r="E9" s="47"/>
      <c r="F9" s="46"/>
      <c r="G9" s="47"/>
      <c r="H9" s="17"/>
      <c r="I9" s="58"/>
    </row>
    <row r="10" spans="1:9" ht="9.75" customHeight="1" x14ac:dyDescent="0.25">
      <c r="A10" s="3"/>
      <c r="B10" s="12"/>
      <c r="C10" s="40"/>
      <c r="D10" s="41"/>
      <c r="E10" s="47"/>
      <c r="F10" s="46"/>
      <c r="G10" s="47"/>
      <c r="H10" s="17"/>
      <c r="I10" s="58"/>
    </row>
    <row r="11" spans="1:9" x14ac:dyDescent="0.25">
      <c r="A11" s="3" t="s">
        <v>28</v>
      </c>
      <c r="B11" s="12"/>
      <c r="C11" s="40"/>
      <c r="D11" s="41"/>
      <c r="E11" s="47"/>
      <c r="F11" s="46"/>
      <c r="G11" s="47"/>
      <c r="H11" s="17"/>
      <c r="I11" s="58"/>
    </row>
    <row r="12" spans="1:9" ht="9" customHeight="1" x14ac:dyDescent="0.25">
      <c r="A12" s="3"/>
      <c r="B12" s="12"/>
      <c r="C12" s="40"/>
      <c r="D12" s="41"/>
      <c r="E12" s="47"/>
      <c r="F12" s="46"/>
      <c r="G12" s="47"/>
      <c r="H12" s="17"/>
      <c r="I12" s="58"/>
    </row>
    <row r="13" spans="1:9" x14ac:dyDescent="0.25">
      <c r="A13" s="3" t="s">
        <v>29</v>
      </c>
      <c r="B13" s="12"/>
      <c r="C13" s="40"/>
      <c r="D13" s="41"/>
      <c r="E13" s="47"/>
      <c r="F13" s="46"/>
      <c r="G13" s="47"/>
      <c r="H13" s="17"/>
      <c r="I13" s="58"/>
    </row>
    <row r="14" spans="1:9" ht="9" customHeight="1" x14ac:dyDescent="0.25">
      <c r="A14" s="3"/>
      <c r="B14" s="12"/>
      <c r="C14" s="40"/>
      <c r="D14" s="41"/>
      <c r="E14" s="47"/>
      <c r="F14" s="46"/>
      <c r="G14" s="47"/>
      <c r="H14" s="17"/>
      <c r="I14" s="58"/>
    </row>
    <row r="15" spans="1:9" x14ac:dyDescent="0.25">
      <c r="A15" s="3" t="s">
        <v>1</v>
      </c>
      <c r="B15" s="12"/>
      <c r="C15" s="40"/>
      <c r="D15" s="41"/>
      <c r="E15" s="47"/>
      <c r="F15" s="46"/>
      <c r="G15" s="47"/>
      <c r="H15" s="17"/>
      <c r="I15" s="58"/>
    </row>
    <row r="16" spans="1:9" ht="9" customHeight="1" x14ac:dyDescent="0.25">
      <c r="A16" s="3"/>
      <c r="B16" s="12"/>
      <c r="C16" s="40"/>
      <c r="D16" s="41"/>
      <c r="E16" s="47"/>
      <c r="F16" s="46"/>
      <c r="G16" s="47"/>
      <c r="H16" s="17"/>
      <c r="I16" s="58"/>
    </row>
    <row r="17" spans="1:9" x14ac:dyDescent="0.25">
      <c r="A17" s="3" t="s">
        <v>30</v>
      </c>
      <c r="B17" s="12"/>
      <c r="C17" s="40"/>
      <c r="D17" s="41"/>
      <c r="E17" s="47"/>
      <c r="F17" s="46"/>
      <c r="G17" s="47"/>
      <c r="H17" s="17"/>
      <c r="I17" s="58"/>
    </row>
    <row r="18" spans="1:9" ht="9" customHeight="1" x14ac:dyDescent="0.25">
      <c r="A18" s="3"/>
      <c r="B18" s="12"/>
      <c r="C18" s="40"/>
      <c r="D18" s="41"/>
      <c r="E18" s="47"/>
      <c r="F18" s="46"/>
      <c r="G18" s="47"/>
      <c r="H18" s="17"/>
      <c r="I18" s="58"/>
    </row>
    <row r="19" spans="1:9" x14ac:dyDescent="0.25">
      <c r="A19" s="3" t="s">
        <v>31</v>
      </c>
      <c r="B19" s="12"/>
      <c r="C19" s="42"/>
      <c r="D19" s="41"/>
      <c r="E19" s="47"/>
      <c r="F19" s="46"/>
      <c r="G19" s="47"/>
      <c r="H19" s="17"/>
      <c r="I19" s="58"/>
    </row>
    <row r="20" spans="1:9" ht="9" customHeight="1" x14ac:dyDescent="0.25">
      <c r="A20" s="3"/>
      <c r="B20" s="12"/>
      <c r="C20" s="42"/>
      <c r="D20" s="41"/>
      <c r="E20" s="47"/>
      <c r="F20" s="46"/>
      <c r="G20" s="47"/>
      <c r="H20" s="17"/>
      <c r="I20" s="58"/>
    </row>
    <row r="21" spans="1:9" x14ac:dyDescent="0.25">
      <c r="A21" s="3" t="s">
        <v>32</v>
      </c>
      <c r="B21" s="12"/>
      <c r="C21" s="42"/>
      <c r="D21" s="41"/>
      <c r="E21" s="47"/>
      <c r="F21" s="46"/>
      <c r="G21" s="47"/>
      <c r="H21" s="17"/>
      <c r="I21" s="58"/>
    </row>
    <row r="22" spans="1:9" ht="9" customHeight="1" x14ac:dyDescent="0.25">
      <c r="A22" s="3"/>
      <c r="B22" s="12"/>
      <c r="C22" s="42"/>
      <c r="D22" s="41"/>
      <c r="E22" s="47"/>
      <c r="F22" s="46"/>
      <c r="G22" s="47"/>
      <c r="H22" s="17"/>
      <c r="I22" s="58"/>
    </row>
    <row r="23" spans="1:9" x14ac:dyDescent="0.25">
      <c r="A23" s="3" t="s">
        <v>33</v>
      </c>
      <c r="B23" s="12"/>
      <c r="C23" s="42"/>
      <c r="D23" s="41"/>
      <c r="E23" s="47"/>
      <c r="F23" s="46"/>
      <c r="G23" s="47"/>
      <c r="H23" s="17"/>
      <c r="I23" s="58"/>
    </row>
    <row r="24" spans="1:9" ht="9" customHeight="1" x14ac:dyDescent="0.25">
      <c r="A24" s="3"/>
      <c r="B24" s="12"/>
      <c r="C24" s="42"/>
      <c r="D24" s="41"/>
      <c r="E24" s="47"/>
      <c r="F24" s="46"/>
      <c r="G24" s="47"/>
      <c r="H24" s="17"/>
      <c r="I24" s="58"/>
    </row>
    <row r="25" spans="1:9" x14ac:dyDescent="0.25">
      <c r="A25" s="3" t="s">
        <v>34</v>
      </c>
      <c r="B25" s="12"/>
      <c r="C25" s="42"/>
      <c r="D25" s="41"/>
      <c r="E25" s="47"/>
      <c r="F25" s="46"/>
      <c r="G25" s="47"/>
      <c r="H25" s="17"/>
      <c r="I25" s="58"/>
    </row>
    <row r="26" spans="1:9" ht="9" customHeight="1" x14ac:dyDescent="0.25">
      <c r="A26" s="3"/>
      <c r="B26" s="12"/>
      <c r="C26" s="42"/>
      <c r="D26" s="41"/>
      <c r="E26" s="47"/>
      <c r="F26" s="46"/>
      <c r="G26" s="47"/>
      <c r="H26" s="17"/>
      <c r="I26" s="58"/>
    </row>
    <row r="27" spans="1:9" ht="15.75" customHeight="1" x14ac:dyDescent="0.25">
      <c r="A27" s="3" t="s">
        <v>35</v>
      </c>
      <c r="B27" s="12"/>
      <c r="C27" s="42"/>
      <c r="D27" s="41"/>
      <c r="E27" s="47"/>
      <c r="F27" s="46"/>
      <c r="G27" s="47"/>
      <c r="H27" s="17"/>
      <c r="I27" s="58"/>
    </row>
    <row r="28" spans="1:9" ht="9" customHeight="1" x14ac:dyDescent="0.25">
      <c r="A28" s="3"/>
      <c r="B28" s="12"/>
      <c r="C28" s="42" t="e">
        <f>#REF!</f>
        <v>#REF!</v>
      </c>
      <c r="D28" s="41"/>
      <c r="E28" s="47"/>
      <c r="F28" s="46"/>
      <c r="G28" s="47"/>
      <c r="H28" s="17"/>
      <c r="I28" s="58"/>
    </row>
    <row r="29" spans="1:9" x14ac:dyDescent="0.2">
      <c r="A29" s="43" t="s">
        <v>36</v>
      </c>
      <c r="B29" s="12"/>
      <c r="C29" s="53">
        <f>SUM(C7:C27)</f>
        <v>0</v>
      </c>
      <c r="D29" s="54"/>
      <c r="E29" s="60"/>
      <c r="F29" s="61"/>
      <c r="G29" s="60"/>
      <c r="H29" s="17"/>
      <c r="I29" s="62"/>
    </row>
    <row r="30" spans="1:9" ht="9" customHeight="1" x14ac:dyDescent="0.2">
      <c r="A30" s="44"/>
      <c r="B30" s="12"/>
      <c r="C30" s="41"/>
      <c r="D30" s="41"/>
      <c r="E30" s="47"/>
      <c r="F30" s="46"/>
      <c r="G30" s="47"/>
      <c r="H30" s="17"/>
      <c r="I30" s="62"/>
    </row>
    <row r="31" spans="1:9" x14ac:dyDescent="0.25">
      <c r="A31"/>
      <c r="B31"/>
      <c r="C31"/>
      <c r="D31"/>
      <c r="E31" s="47"/>
      <c r="F31" s="63"/>
      <c r="G31" s="47"/>
      <c r="H31" s="17"/>
      <c r="I31" s="58"/>
    </row>
    <row r="32" spans="1:9" x14ac:dyDescent="0.25">
      <c r="A32"/>
      <c r="B32"/>
      <c r="C32"/>
      <c r="D32"/>
      <c r="E32" s="47"/>
      <c r="F32" s="46"/>
      <c r="G32" s="47"/>
      <c r="H32" s="17"/>
      <c r="I32" s="58"/>
    </row>
    <row r="33" spans="1:9" x14ac:dyDescent="0.25">
      <c r="A33"/>
      <c r="B33"/>
      <c r="C33"/>
      <c r="D33"/>
      <c r="E33" s="47"/>
      <c r="F33" s="63"/>
      <c r="G33" s="47"/>
      <c r="H33" s="17"/>
      <c r="I33" s="58"/>
    </row>
    <row r="34" spans="1:9" x14ac:dyDescent="0.2">
      <c r="A34"/>
      <c r="B34"/>
      <c r="C34"/>
      <c r="D34"/>
      <c r="E34" s="47"/>
      <c r="F34" s="46"/>
      <c r="G34" s="47"/>
      <c r="H34" s="17"/>
      <c r="I34" s="17"/>
    </row>
    <row r="35" spans="1:9" ht="9" customHeight="1" x14ac:dyDescent="0.2">
      <c r="A35"/>
      <c r="B35"/>
      <c r="C35"/>
      <c r="D35"/>
      <c r="E35" s="47"/>
      <c r="F35" s="46"/>
      <c r="G35" s="47"/>
      <c r="H35" s="17"/>
      <c r="I35" s="17"/>
    </row>
    <row r="36" spans="1:9" x14ac:dyDescent="0.2">
      <c r="A36"/>
      <c r="B36"/>
      <c r="C36"/>
      <c r="D36"/>
      <c r="E36" s="47"/>
      <c r="F36" s="46"/>
      <c r="G36" s="47"/>
      <c r="H36" s="17"/>
      <c r="I36" s="17"/>
    </row>
    <row r="37" spans="1:9" ht="9" customHeight="1" x14ac:dyDescent="0.2">
      <c r="A37"/>
      <c r="B37"/>
      <c r="C37"/>
      <c r="D37"/>
      <c r="E37" s="47"/>
      <c r="F37" s="46"/>
      <c r="G37" s="47"/>
      <c r="H37" s="17"/>
      <c r="I37" s="17"/>
    </row>
    <row r="38" spans="1:9" x14ac:dyDescent="0.25">
      <c r="A38"/>
      <c r="B38"/>
      <c r="C38"/>
      <c r="D38"/>
      <c r="E38" s="47"/>
      <c r="F38" s="46"/>
      <c r="G38" s="47"/>
      <c r="H38" s="17"/>
      <c r="I38" s="58"/>
    </row>
    <row r="39" spans="1:9" ht="9" customHeight="1" x14ac:dyDescent="0.2">
      <c r="A39"/>
      <c r="B39"/>
      <c r="C39"/>
      <c r="D39"/>
      <c r="E39" s="18"/>
      <c r="F39" s="33"/>
      <c r="G39" s="18"/>
      <c r="H39" s="17"/>
      <c r="I39" s="17"/>
    </row>
    <row r="40" spans="1:9" x14ac:dyDescent="0.2">
      <c r="A40"/>
      <c r="B40"/>
      <c r="C40"/>
      <c r="D40"/>
      <c r="E40" s="64"/>
      <c r="F40" s="65"/>
      <c r="G40" s="64"/>
      <c r="H40" s="17"/>
      <c r="I40" s="17"/>
    </row>
    <row r="41" spans="1:9" x14ac:dyDescent="0.25">
      <c r="A41"/>
      <c r="B41"/>
      <c r="C41"/>
      <c r="D41"/>
      <c r="E41" s="55"/>
      <c r="F41" s="17"/>
      <c r="G41" s="55"/>
      <c r="H41" s="17"/>
      <c r="I41" s="17"/>
    </row>
    <row r="42" spans="1:9" x14ac:dyDescent="0.25">
      <c r="A42"/>
      <c r="B42"/>
      <c r="C42"/>
      <c r="D42"/>
      <c r="E42" s="55"/>
      <c r="F42" s="17"/>
      <c r="G42" s="55"/>
      <c r="H42" s="17"/>
      <c r="I42" s="17"/>
    </row>
    <row r="43" spans="1:9" x14ac:dyDescent="0.25">
      <c r="A43"/>
      <c r="B43"/>
      <c r="C43"/>
      <c r="D43"/>
      <c r="E43" s="55"/>
      <c r="F43" s="17"/>
      <c r="G43" s="55"/>
      <c r="H43" s="17"/>
      <c r="I43" s="17"/>
    </row>
    <row r="44" spans="1:9" x14ac:dyDescent="0.25">
      <c r="A44"/>
      <c r="B44"/>
      <c r="C44"/>
      <c r="D44"/>
      <c r="E44" s="55"/>
      <c r="F44" s="17"/>
      <c r="G44" s="55"/>
      <c r="H44" s="17"/>
      <c r="I44" s="17"/>
    </row>
    <row r="45" spans="1:9" x14ac:dyDescent="0.25">
      <c r="A45" s="49"/>
      <c r="E45" s="55"/>
      <c r="F45" s="17"/>
      <c r="G45" s="55"/>
      <c r="H45" s="17"/>
      <c r="I45" s="17"/>
    </row>
    <row r="46" spans="1:9" x14ac:dyDescent="0.25">
      <c r="E46" s="55"/>
      <c r="F46" s="17"/>
      <c r="G46" s="8"/>
      <c r="H46" s="17"/>
      <c r="I46" s="17"/>
    </row>
    <row r="47" spans="1:9" hidden="1" x14ac:dyDescent="0.25">
      <c r="A47" s="50" t="s">
        <v>9</v>
      </c>
      <c r="E47" s="55"/>
      <c r="F47" s="17"/>
      <c r="G47" s="55"/>
      <c r="H47" s="17"/>
      <c r="I47" s="17"/>
    </row>
    <row r="48" spans="1:9" x14ac:dyDescent="0.25">
      <c r="E48" s="55"/>
      <c r="F48" s="17"/>
      <c r="G48" s="55"/>
      <c r="H48" s="17"/>
      <c r="I48" s="17"/>
    </row>
    <row r="49" spans="1:9" x14ac:dyDescent="0.25">
      <c r="A49" s="13"/>
      <c r="E49" s="55"/>
      <c r="F49" s="17"/>
      <c r="G49" s="55"/>
      <c r="H49" s="17"/>
      <c r="I49" s="17"/>
    </row>
    <row r="50" spans="1:9" x14ac:dyDescent="0.25">
      <c r="A50" s="13"/>
      <c r="E50" s="55"/>
      <c r="F50" s="17"/>
      <c r="G50" s="55"/>
      <c r="H50" s="17"/>
      <c r="I50" s="17"/>
    </row>
    <row r="51" spans="1:9" x14ac:dyDescent="0.25">
      <c r="A51" s="13"/>
      <c r="E51" s="55"/>
      <c r="F51" s="17"/>
      <c r="G51" s="55"/>
      <c r="H51" s="17"/>
      <c r="I51" s="17"/>
    </row>
    <row r="52" spans="1:9" x14ac:dyDescent="0.25">
      <c r="A52" s="13"/>
      <c r="E52" s="55"/>
      <c r="F52" s="17"/>
      <c r="G52" s="55"/>
      <c r="H52" s="17"/>
      <c r="I52" s="17"/>
    </row>
    <row r="53" spans="1:9" x14ac:dyDescent="0.25">
      <c r="E53" s="55"/>
      <c r="F53" s="17"/>
      <c r="G53" s="55"/>
      <c r="H53" s="17"/>
      <c r="I53" s="17"/>
    </row>
    <row r="54" spans="1:9" x14ac:dyDescent="0.25">
      <c r="E54" s="55"/>
      <c r="F54" s="17"/>
      <c r="G54" s="55"/>
      <c r="H54" s="17"/>
      <c r="I54" s="17"/>
    </row>
    <row r="55" spans="1:9" x14ac:dyDescent="0.25">
      <c r="E55" s="55"/>
      <c r="F55" s="17"/>
      <c r="G55" s="55"/>
      <c r="H55" s="17"/>
      <c r="I55" s="17"/>
    </row>
    <row r="56" spans="1:9" x14ac:dyDescent="0.25">
      <c r="E56" s="55"/>
      <c r="F56" s="17"/>
      <c r="G56" s="55"/>
      <c r="H56" s="17"/>
      <c r="I56" s="17"/>
    </row>
    <row r="57" spans="1:9" x14ac:dyDescent="0.25">
      <c r="E57" s="55"/>
      <c r="F57" s="17"/>
      <c r="G57" s="55"/>
      <c r="H57" s="17"/>
      <c r="I57" s="17"/>
    </row>
    <row r="58" spans="1:9" x14ac:dyDescent="0.25">
      <c r="E58" s="55"/>
      <c r="F58" s="17"/>
      <c r="G58" s="55"/>
      <c r="H58" s="17"/>
      <c r="I58" s="17"/>
    </row>
    <row r="59" spans="1:9" x14ac:dyDescent="0.25">
      <c r="E59" s="55"/>
      <c r="F59" s="17"/>
      <c r="G59" s="55"/>
      <c r="H59" s="17"/>
      <c r="I59" s="17"/>
    </row>
    <row r="60" spans="1:9" x14ac:dyDescent="0.25">
      <c r="E60" s="55"/>
      <c r="F60" s="17"/>
      <c r="G60" s="55"/>
      <c r="H60" s="17"/>
      <c r="I60" s="17"/>
    </row>
    <row r="61" spans="1:9" x14ac:dyDescent="0.25">
      <c r="E61" s="55"/>
      <c r="F61" s="17"/>
      <c r="G61" s="55"/>
      <c r="H61" s="17"/>
      <c r="I61" s="17"/>
    </row>
    <row r="62" spans="1:9" x14ac:dyDescent="0.25">
      <c r="E62" s="55"/>
      <c r="F62" s="17"/>
      <c r="G62" s="55"/>
      <c r="H62" s="17"/>
      <c r="I62" s="17"/>
    </row>
    <row r="63" spans="1:9" x14ac:dyDescent="0.25">
      <c r="E63" s="55"/>
      <c r="F63" s="17"/>
      <c r="G63" s="55"/>
      <c r="H63" s="17"/>
      <c r="I63" s="17"/>
    </row>
    <row r="64" spans="1:9" x14ac:dyDescent="0.25">
      <c r="E64" s="55"/>
      <c r="F64" s="17"/>
      <c r="G64" s="55"/>
      <c r="H64" s="17"/>
      <c r="I64" s="17"/>
    </row>
    <row r="65" spans="5:9" x14ac:dyDescent="0.25">
      <c r="E65" s="55"/>
      <c r="F65" s="17"/>
      <c r="G65" s="55"/>
      <c r="H65" s="17"/>
      <c r="I65" s="17"/>
    </row>
    <row r="66" spans="5:9" x14ac:dyDescent="0.25">
      <c r="E66" s="55"/>
      <c r="F66" s="17"/>
      <c r="G66" s="55"/>
      <c r="H66" s="17"/>
      <c r="I66" s="17"/>
    </row>
    <row r="67" spans="5:9" x14ac:dyDescent="0.25">
      <c r="E67" s="55"/>
      <c r="F67" s="17"/>
      <c r="G67" s="55"/>
      <c r="H67" s="17"/>
      <c r="I67" s="17"/>
    </row>
    <row r="68" spans="5:9" x14ac:dyDescent="0.25">
      <c r="E68" s="55"/>
      <c r="F68" s="17"/>
      <c r="G68" s="55"/>
      <c r="H68" s="17"/>
      <c r="I68" s="17"/>
    </row>
    <row r="69" spans="5:9" x14ac:dyDescent="0.25">
      <c r="E69" s="55"/>
      <c r="F69" s="17"/>
      <c r="G69" s="55"/>
      <c r="H69" s="17"/>
      <c r="I69" s="17"/>
    </row>
    <row r="70" spans="5:9" x14ac:dyDescent="0.25">
      <c r="E70" s="55"/>
      <c r="F70" s="17"/>
      <c r="G70" s="55"/>
      <c r="H70" s="17"/>
      <c r="I70" s="17"/>
    </row>
    <row r="71" spans="5:9" x14ac:dyDescent="0.25">
      <c r="E71" s="55"/>
      <c r="F71" s="17"/>
      <c r="G71" s="55"/>
      <c r="H71" s="17"/>
      <c r="I71" s="17"/>
    </row>
    <row r="72" spans="5:9" x14ac:dyDescent="0.25">
      <c r="E72" s="55"/>
      <c r="F72" s="17"/>
      <c r="G72" s="55"/>
      <c r="H72" s="17"/>
      <c r="I72" s="17"/>
    </row>
    <row r="73" spans="5:9" x14ac:dyDescent="0.25">
      <c r="E73" s="55"/>
      <c r="F73" s="17"/>
      <c r="G73" s="55"/>
      <c r="H73" s="17"/>
      <c r="I73" s="17"/>
    </row>
    <row r="74" spans="5:9" x14ac:dyDescent="0.25">
      <c r="E74" s="55"/>
      <c r="F74" s="17"/>
      <c r="G74" s="55"/>
      <c r="H74" s="17"/>
      <c r="I74" s="17"/>
    </row>
    <row r="75" spans="5:9" x14ac:dyDescent="0.25">
      <c r="E75" s="55"/>
      <c r="F75" s="17"/>
      <c r="G75" s="55"/>
      <c r="H75" s="17"/>
      <c r="I75" s="17"/>
    </row>
    <row r="76" spans="5:9" x14ac:dyDescent="0.25">
      <c r="E76" s="55"/>
      <c r="F76" s="17"/>
      <c r="G76" s="55"/>
      <c r="H76" s="17"/>
      <c r="I76" s="17"/>
    </row>
    <row r="77" spans="5:9" x14ac:dyDescent="0.25">
      <c r="E77" s="55"/>
      <c r="F77" s="17"/>
      <c r="G77" s="55"/>
      <c r="H77" s="17"/>
      <c r="I77" s="17"/>
    </row>
    <row r="78" spans="5:9" x14ac:dyDescent="0.25">
      <c r="E78" s="55"/>
      <c r="F78" s="17"/>
      <c r="G78" s="55"/>
      <c r="H78" s="17"/>
      <c r="I78" s="17"/>
    </row>
    <row r="79" spans="5:9" x14ac:dyDescent="0.25">
      <c r="E79" s="55"/>
      <c r="F79" s="17"/>
      <c r="G79" s="55"/>
      <c r="H79" s="17"/>
      <c r="I79" s="17"/>
    </row>
    <row r="80" spans="5:9" x14ac:dyDescent="0.25">
      <c r="E80" s="55"/>
      <c r="F80" s="17"/>
      <c r="G80" s="55"/>
      <c r="H80" s="17"/>
      <c r="I80" s="17"/>
    </row>
    <row r="81" spans="5:9" x14ac:dyDescent="0.25">
      <c r="E81" s="55"/>
      <c r="F81" s="17"/>
      <c r="G81" s="55"/>
      <c r="H81" s="17"/>
      <c r="I81" s="17"/>
    </row>
    <row r="82" spans="5:9" x14ac:dyDescent="0.25">
      <c r="E82" s="55"/>
      <c r="F82" s="17"/>
      <c r="G82" s="55"/>
      <c r="H82" s="17"/>
      <c r="I82" s="17"/>
    </row>
    <row r="83" spans="5:9" x14ac:dyDescent="0.25">
      <c r="E83" s="55"/>
      <c r="F83" s="17"/>
      <c r="G83" s="55"/>
      <c r="H83" s="17"/>
      <c r="I83" s="17"/>
    </row>
    <row r="84" spans="5:9" x14ac:dyDescent="0.25">
      <c r="E84" s="55"/>
      <c r="F84" s="17"/>
      <c r="G84" s="55"/>
      <c r="H84" s="17"/>
      <c r="I84" s="17"/>
    </row>
    <row r="85" spans="5:9" x14ac:dyDescent="0.25">
      <c r="E85" s="55"/>
      <c r="F85" s="17"/>
      <c r="G85" s="55"/>
      <c r="H85" s="17"/>
      <c r="I85" s="17"/>
    </row>
    <row r="86" spans="5:9" x14ac:dyDescent="0.25">
      <c r="E86" s="55"/>
      <c r="F86" s="17"/>
      <c r="G86" s="55"/>
      <c r="H86" s="17"/>
      <c r="I86" s="17"/>
    </row>
    <row r="87" spans="5:9" x14ac:dyDescent="0.25">
      <c r="E87" s="55"/>
      <c r="F87" s="17"/>
      <c r="G87" s="55"/>
      <c r="H87" s="17"/>
      <c r="I87" s="17"/>
    </row>
    <row r="88" spans="5:9" x14ac:dyDescent="0.25">
      <c r="E88" s="55"/>
      <c r="F88" s="17"/>
      <c r="G88" s="55"/>
      <c r="H88" s="17"/>
      <c r="I88" s="17"/>
    </row>
    <row r="89" spans="5:9" x14ac:dyDescent="0.25">
      <c r="E89" s="55"/>
      <c r="F89" s="17"/>
      <c r="G89" s="55"/>
      <c r="H89" s="17"/>
      <c r="I89" s="17"/>
    </row>
    <row r="90" spans="5:9" x14ac:dyDescent="0.25">
      <c r="E90" s="55"/>
      <c r="F90" s="17"/>
      <c r="G90" s="55"/>
      <c r="H90" s="17"/>
      <c r="I90" s="17"/>
    </row>
    <row r="91" spans="5:9" x14ac:dyDescent="0.25">
      <c r="E91" s="55"/>
      <c r="F91" s="17"/>
      <c r="G91" s="55"/>
      <c r="H91" s="17"/>
      <c r="I91" s="17"/>
    </row>
    <row r="92" spans="5:9" x14ac:dyDescent="0.25">
      <c r="E92" s="55"/>
      <c r="F92" s="17"/>
      <c r="G92" s="55"/>
      <c r="H92" s="17"/>
      <c r="I92" s="17"/>
    </row>
    <row r="93" spans="5:9" x14ac:dyDescent="0.25">
      <c r="E93" s="55"/>
      <c r="F93" s="17"/>
      <c r="G93" s="55"/>
      <c r="H93" s="17"/>
      <c r="I93" s="17"/>
    </row>
    <row r="94" spans="5:9" x14ac:dyDescent="0.25">
      <c r="E94" s="55"/>
      <c r="F94" s="17"/>
      <c r="G94" s="55"/>
      <c r="H94" s="17"/>
      <c r="I94" s="17"/>
    </row>
    <row r="95" spans="5:9" x14ac:dyDescent="0.25">
      <c r="E95" s="55"/>
      <c r="F95" s="17"/>
      <c r="G95" s="55"/>
      <c r="H95" s="17"/>
      <c r="I95" s="17"/>
    </row>
    <row r="96" spans="5:9" x14ac:dyDescent="0.25">
      <c r="E96" s="55"/>
      <c r="F96" s="17"/>
      <c r="G96" s="55"/>
      <c r="H96" s="17"/>
      <c r="I96" s="17"/>
    </row>
    <row r="97" spans="5:9" x14ac:dyDescent="0.25">
      <c r="E97" s="55"/>
      <c r="F97" s="17"/>
      <c r="G97" s="55"/>
      <c r="H97" s="17"/>
      <c r="I97" s="17"/>
    </row>
    <row r="98" spans="5:9" x14ac:dyDescent="0.25">
      <c r="E98" s="55"/>
      <c r="F98" s="17"/>
      <c r="G98" s="55"/>
      <c r="H98" s="17"/>
      <c r="I98" s="17"/>
    </row>
    <row r="99" spans="5:9" x14ac:dyDescent="0.25">
      <c r="E99" s="55"/>
      <c r="F99" s="17"/>
      <c r="G99" s="55"/>
      <c r="H99" s="17"/>
      <c r="I99" s="17"/>
    </row>
    <row r="100" spans="5:9" x14ac:dyDescent="0.25">
      <c r="E100" s="55"/>
      <c r="F100" s="17"/>
      <c r="G100" s="55"/>
      <c r="H100" s="17"/>
      <c r="I100" s="17"/>
    </row>
    <row r="101" spans="5:9" x14ac:dyDescent="0.25">
      <c r="E101" s="55"/>
      <c r="F101" s="17"/>
      <c r="G101" s="55"/>
      <c r="H101" s="17"/>
      <c r="I101" s="17"/>
    </row>
    <row r="102" spans="5:9" x14ac:dyDescent="0.25">
      <c r="E102" s="55"/>
      <c r="F102" s="17"/>
      <c r="G102" s="55"/>
      <c r="H102" s="17"/>
      <c r="I102" s="17"/>
    </row>
    <row r="103" spans="5:9" x14ac:dyDescent="0.25">
      <c r="E103" s="55"/>
      <c r="F103" s="17"/>
      <c r="G103" s="55"/>
      <c r="H103" s="17"/>
      <c r="I103" s="17"/>
    </row>
    <row r="104" spans="5:9" x14ac:dyDescent="0.25">
      <c r="E104" s="55"/>
      <c r="F104" s="17"/>
      <c r="G104" s="55"/>
      <c r="H104" s="17"/>
      <c r="I104" s="17"/>
    </row>
    <row r="105" spans="5:9" x14ac:dyDescent="0.25">
      <c r="E105" s="55"/>
      <c r="F105" s="17"/>
      <c r="G105" s="55"/>
      <c r="H105" s="17"/>
      <c r="I105" s="17"/>
    </row>
    <row r="106" spans="5:9" x14ac:dyDescent="0.25">
      <c r="E106" s="55"/>
      <c r="F106" s="17"/>
      <c r="G106" s="55"/>
      <c r="H106" s="17"/>
      <c r="I106" s="17"/>
    </row>
    <row r="107" spans="5:9" x14ac:dyDescent="0.25">
      <c r="E107" s="55"/>
      <c r="F107" s="17"/>
      <c r="G107" s="55"/>
      <c r="H107" s="17"/>
      <c r="I107" s="17"/>
    </row>
    <row r="108" spans="5:9" x14ac:dyDescent="0.25">
      <c r="E108" s="55"/>
      <c r="F108" s="17"/>
      <c r="G108" s="55"/>
      <c r="H108" s="17"/>
      <c r="I108" s="17"/>
    </row>
    <row r="109" spans="5:9" x14ac:dyDescent="0.25">
      <c r="E109" s="55"/>
      <c r="F109" s="17"/>
      <c r="G109" s="55"/>
      <c r="H109" s="17"/>
      <c r="I109" s="17"/>
    </row>
    <row r="110" spans="5:9" x14ac:dyDescent="0.25">
      <c r="E110" s="55"/>
      <c r="F110" s="17"/>
      <c r="G110" s="55"/>
      <c r="H110" s="17"/>
      <c r="I110" s="17"/>
    </row>
    <row r="111" spans="5:9" x14ac:dyDescent="0.25">
      <c r="E111" s="55"/>
      <c r="F111" s="17"/>
      <c r="G111" s="55"/>
      <c r="H111" s="17"/>
      <c r="I111" s="17"/>
    </row>
    <row r="112" spans="5:9" x14ac:dyDescent="0.25">
      <c r="E112" s="55"/>
      <c r="F112" s="17"/>
      <c r="G112" s="55"/>
      <c r="H112" s="17"/>
      <c r="I112" s="17"/>
    </row>
    <row r="113" spans="5:9" x14ac:dyDescent="0.25">
      <c r="E113" s="55"/>
      <c r="F113" s="17"/>
      <c r="G113" s="55"/>
      <c r="H113" s="17"/>
      <c r="I113" s="17"/>
    </row>
    <row r="114" spans="5:9" x14ac:dyDescent="0.25">
      <c r="E114" s="55"/>
      <c r="F114" s="17"/>
      <c r="G114" s="55"/>
      <c r="H114" s="17"/>
      <c r="I114" s="17"/>
    </row>
    <row r="115" spans="5:9" x14ac:dyDescent="0.25">
      <c r="E115" s="55"/>
      <c r="F115" s="17"/>
      <c r="G115" s="55"/>
      <c r="H115" s="17"/>
      <c r="I115" s="17"/>
    </row>
    <row r="116" spans="5:9" x14ac:dyDescent="0.25">
      <c r="E116" s="55"/>
      <c r="F116" s="17"/>
      <c r="G116" s="55"/>
      <c r="H116" s="17"/>
      <c r="I116" s="17"/>
    </row>
    <row r="117" spans="5:9" x14ac:dyDescent="0.25">
      <c r="E117" s="55"/>
      <c r="F117" s="17"/>
      <c r="G117" s="55"/>
      <c r="H117" s="17"/>
      <c r="I117" s="17"/>
    </row>
    <row r="118" spans="5:9" x14ac:dyDescent="0.25">
      <c r="E118" s="55"/>
      <c r="F118" s="17"/>
      <c r="G118" s="55"/>
      <c r="H118" s="17"/>
      <c r="I118" s="17"/>
    </row>
    <row r="119" spans="5:9" x14ac:dyDescent="0.25">
      <c r="E119" s="55"/>
      <c r="F119" s="17"/>
      <c r="G119" s="55"/>
      <c r="H119" s="17"/>
      <c r="I119" s="17"/>
    </row>
    <row r="120" spans="5:9" x14ac:dyDescent="0.25">
      <c r="E120" s="55"/>
      <c r="F120" s="17"/>
      <c r="G120" s="8"/>
      <c r="H120" s="17"/>
      <c r="I120" s="17"/>
    </row>
    <row r="121" spans="5:9" x14ac:dyDescent="0.25">
      <c r="E121" s="55"/>
      <c r="F121" s="17"/>
      <c r="G121" s="8"/>
      <c r="H121" s="17"/>
      <c r="I121" s="17"/>
    </row>
    <row r="122" spans="5:9" x14ac:dyDescent="0.25">
      <c r="E122" s="55"/>
      <c r="F122" s="17"/>
      <c r="G122" s="8"/>
      <c r="H122" s="17"/>
      <c r="I122" s="17"/>
    </row>
    <row r="123" spans="5:9" x14ac:dyDescent="0.25">
      <c r="E123" s="55"/>
      <c r="F123" s="17"/>
      <c r="G123" s="8"/>
      <c r="H123" s="17"/>
      <c r="I123" s="17"/>
    </row>
    <row r="124" spans="5:9" x14ac:dyDescent="0.25">
      <c r="E124" s="55"/>
      <c r="F124" s="17"/>
      <c r="G124" s="8"/>
      <c r="H124" s="17"/>
      <c r="I124" s="17"/>
    </row>
    <row r="125" spans="5:9" x14ac:dyDescent="0.25">
      <c r="E125" s="55"/>
      <c r="F125" s="17"/>
      <c r="G125" s="8"/>
      <c r="H125" s="17"/>
      <c r="I125" s="17"/>
    </row>
    <row r="126" spans="5:9" x14ac:dyDescent="0.25">
      <c r="E126" s="55"/>
      <c r="F126" s="17"/>
      <c r="G126" s="8"/>
      <c r="H126" s="17"/>
      <c r="I126" s="17"/>
    </row>
    <row r="127" spans="5:9" x14ac:dyDescent="0.25">
      <c r="E127" s="55"/>
      <c r="F127" s="17"/>
      <c r="G127" s="8"/>
      <c r="H127" s="17"/>
      <c r="I127" s="17"/>
    </row>
    <row r="128" spans="5:9" x14ac:dyDescent="0.25">
      <c r="E128" s="55"/>
      <c r="F128" s="17"/>
      <c r="G128" s="8"/>
      <c r="H128" s="17"/>
      <c r="I128" s="17"/>
    </row>
    <row r="129" spans="5:9" x14ac:dyDescent="0.25">
      <c r="E129" s="55"/>
      <c r="F129" s="17"/>
      <c r="G129" s="8"/>
      <c r="H129" s="17"/>
      <c r="I129" s="17"/>
    </row>
    <row r="130" spans="5:9" x14ac:dyDescent="0.25">
      <c r="E130" s="55"/>
      <c r="F130" s="17"/>
      <c r="G130" s="8"/>
      <c r="H130" s="17"/>
      <c r="I130" s="17"/>
    </row>
    <row r="131" spans="5:9" x14ac:dyDescent="0.25">
      <c r="E131" s="55"/>
      <c r="F131" s="17"/>
      <c r="G131" s="8"/>
      <c r="H131" s="17"/>
      <c r="I131" s="17"/>
    </row>
    <row r="132" spans="5:9" x14ac:dyDescent="0.25">
      <c r="E132" s="55"/>
      <c r="F132" s="17"/>
      <c r="G132" s="8"/>
      <c r="H132" s="17"/>
      <c r="I132" s="17"/>
    </row>
    <row r="133" spans="5:9" x14ac:dyDescent="0.25">
      <c r="E133" s="55"/>
      <c r="F133" s="17"/>
      <c r="G133" s="8"/>
      <c r="H133" s="17"/>
      <c r="I133" s="17"/>
    </row>
    <row r="134" spans="5:9" x14ac:dyDescent="0.25">
      <c r="E134" s="55"/>
      <c r="F134" s="17"/>
      <c r="G134" s="8"/>
      <c r="H134" s="17"/>
      <c r="I134" s="17"/>
    </row>
    <row r="135" spans="5:9" x14ac:dyDescent="0.25">
      <c r="E135" s="55"/>
      <c r="F135" s="17"/>
      <c r="G135" s="8"/>
      <c r="H135" s="17"/>
      <c r="I135" s="17"/>
    </row>
  </sheetData>
  <printOptions horizontalCentered="1" verticalCentered="1"/>
  <pageMargins left="0" right="0" top="0.5" bottom="0.5" header="0.5" footer="0.5"/>
  <pageSetup scale="85" orientation="landscape" r:id="rId1"/>
  <headerFooter alignWithMargins="0">
    <oddHeader>&amp;CENRON BROADBAND SERVICES
Income Statement
Five Months Ended May 31, 2001
(millions)</oddHeader>
    <oddFooter>&amp;CHIGHLY CONFIDENTIAL - DO NOT COPY OR DISTRIBUTE&amp;R&amp;P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D37"/>
  <sheetViews>
    <sheetView showGridLines="0" tabSelected="1" zoomScale="85" zoomScaleNormal="85" workbookViewId="0"/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2" spans="1:4" x14ac:dyDescent="0.2">
      <c r="C2" s="99" t="s">
        <v>41</v>
      </c>
    </row>
    <row r="3" spans="1:4" ht="18.75" customHeight="1" x14ac:dyDescent="0.25">
      <c r="C3" s="15" t="s">
        <v>58</v>
      </c>
      <c r="D3" s="31"/>
    </row>
    <row r="4" spans="1:4" ht="15.75" hidden="1" x14ac:dyDescent="0.25">
      <c r="A4" s="35"/>
      <c r="C4" s="36"/>
    </row>
    <row r="5" spans="1:4" ht="18.75" customHeight="1" x14ac:dyDescent="0.25">
      <c r="A5" s="35" t="s">
        <v>0</v>
      </c>
      <c r="C5" s="32" t="s">
        <v>8</v>
      </c>
    </row>
    <row r="6" spans="1:4" ht="15.75" hidden="1" x14ac:dyDescent="0.25">
      <c r="A6" s="35"/>
      <c r="C6" s="36"/>
    </row>
    <row r="7" spans="1:4" ht="9" customHeight="1" x14ac:dyDescent="0.25">
      <c r="A7" s="35"/>
      <c r="C7" s="36"/>
    </row>
    <row r="8" spans="1:4" ht="15.75" x14ac:dyDescent="0.2">
      <c r="A8" s="3" t="s">
        <v>37</v>
      </c>
      <c r="B8" s="12"/>
      <c r="C8" s="66"/>
      <c r="D8" s="67"/>
    </row>
    <row r="9" spans="1:4" ht="15.75" x14ac:dyDescent="0.2">
      <c r="A9" s="3" t="s">
        <v>38</v>
      </c>
      <c r="B9" s="12"/>
      <c r="C9" s="69"/>
      <c r="D9" s="70"/>
    </row>
    <row r="10" spans="1:4" ht="15.75" x14ac:dyDescent="0.2">
      <c r="A10" s="3" t="s">
        <v>39</v>
      </c>
      <c r="B10" s="12"/>
      <c r="C10" s="69"/>
      <c r="D10" s="70"/>
    </row>
    <row r="11" spans="1:4" ht="15.75" x14ac:dyDescent="0.2">
      <c r="A11" s="3" t="s">
        <v>40</v>
      </c>
      <c r="B11" s="12"/>
      <c r="C11" s="69"/>
      <c r="D11" s="70"/>
    </row>
    <row r="12" spans="1:4" ht="15.75" x14ac:dyDescent="0.2">
      <c r="A12" s="93" t="s">
        <v>41</v>
      </c>
      <c r="B12" s="94"/>
      <c r="C12" s="95">
        <v>72.8</v>
      </c>
      <c r="D12" s="70"/>
    </row>
    <row r="13" spans="1:4" ht="15.75" x14ac:dyDescent="0.2">
      <c r="A13" s="3" t="s">
        <v>42</v>
      </c>
      <c r="B13" s="12"/>
      <c r="C13" s="69"/>
      <c r="D13" s="70"/>
    </row>
    <row r="14" spans="1:4" ht="15.75" x14ac:dyDescent="0.2">
      <c r="A14" s="3" t="s">
        <v>43</v>
      </c>
      <c r="B14" s="12"/>
      <c r="C14" s="71"/>
      <c r="D14" s="70"/>
    </row>
    <row r="15" spans="1:4" ht="15.75" x14ac:dyDescent="0.2">
      <c r="A15" s="3" t="s">
        <v>2</v>
      </c>
      <c r="B15" s="12"/>
      <c r="C15" s="71"/>
      <c r="D15" s="70"/>
    </row>
    <row r="16" spans="1:4" ht="9" customHeight="1" x14ac:dyDescent="0.2">
      <c r="A16" s="3"/>
      <c r="B16" s="12"/>
      <c r="C16" s="71"/>
      <c r="D16" s="70"/>
    </row>
    <row r="17" spans="1:4" ht="15.75" x14ac:dyDescent="0.2">
      <c r="A17" s="43" t="s">
        <v>3</v>
      </c>
      <c r="B17" s="12"/>
      <c r="C17" s="80">
        <f>SUM(C7:C15)</f>
        <v>72.8</v>
      </c>
      <c r="D17" s="81"/>
    </row>
    <row r="18" spans="1:4" ht="9" customHeight="1" x14ac:dyDescent="0.2">
      <c r="A18" s="44"/>
      <c r="B18" s="12"/>
      <c r="C18" s="70"/>
      <c r="D18" s="70"/>
    </row>
    <row r="19" spans="1:4" ht="15.75" x14ac:dyDescent="0.2">
      <c r="A19" s="45" t="s">
        <v>4</v>
      </c>
      <c r="B19" s="12"/>
      <c r="C19" s="71">
        <v>-62.1</v>
      </c>
      <c r="D19" s="70"/>
    </row>
    <row r="20" spans="1:4" ht="15.75" x14ac:dyDescent="0.2">
      <c r="A20" s="44"/>
      <c r="B20" s="12"/>
      <c r="C20" s="71"/>
      <c r="D20" s="70"/>
    </row>
    <row r="21" spans="1:4" ht="15.75" x14ac:dyDescent="0.2">
      <c r="A21" s="45" t="s">
        <v>5</v>
      </c>
      <c r="B21" s="12"/>
      <c r="C21" s="71">
        <v>-15</v>
      </c>
      <c r="D21" s="70"/>
    </row>
    <row r="22" spans="1:4" ht="15.75" x14ac:dyDescent="0.2">
      <c r="A22" s="45" t="s">
        <v>59</v>
      </c>
      <c r="B22" s="12"/>
      <c r="C22" s="71">
        <v>-2.1</v>
      </c>
      <c r="D22" s="72"/>
    </row>
    <row r="23" spans="1:4" ht="15.75" x14ac:dyDescent="0.2">
      <c r="A23" s="45" t="s">
        <v>6</v>
      </c>
      <c r="B23" s="12"/>
      <c r="C23" s="86">
        <v>6.8</v>
      </c>
      <c r="D23" s="72"/>
    </row>
    <row r="24" spans="1:4" ht="9" customHeight="1" x14ac:dyDescent="0.2">
      <c r="A24" s="44"/>
      <c r="B24" s="12"/>
      <c r="C24" s="73"/>
      <c r="D24" s="68"/>
    </row>
    <row r="25" spans="1:4" ht="16.5" thickBot="1" x14ac:dyDescent="0.25">
      <c r="A25" s="45" t="s">
        <v>7</v>
      </c>
      <c r="B25" s="12"/>
      <c r="C25" s="79">
        <f>SUM(C17:C23)</f>
        <v>0.39999999999999591</v>
      </c>
      <c r="D25" s="74"/>
    </row>
    <row r="26" spans="1:4" ht="16.5" thickTop="1" x14ac:dyDescent="0.25">
      <c r="C26" s="48"/>
    </row>
    <row r="27" spans="1:4" x14ac:dyDescent="0.2">
      <c r="A27" s="13"/>
    </row>
    <row r="28" spans="1:4" x14ac:dyDescent="0.2">
      <c r="A28" s="49"/>
    </row>
    <row r="29" spans="1:4" x14ac:dyDescent="0.2">
      <c r="A29" s="49"/>
    </row>
    <row r="30" spans="1:4" x14ac:dyDescent="0.2">
      <c r="A30" s="49"/>
    </row>
    <row r="32" spans="1:4" hidden="1" x14ac:dyDescent="0.2">
      <c r="A32" s="50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S38"/>
  <sheetViews>
    <sheetView showGridLines="0" workbookViewId="0">
      <pane ySplit="2" topLeftCell="A3" activePane="bottomLeft" state="frozenSplit"/>
      <selection activeCell="A14" sqref="A14"/>
      <selection pane="bottomLeft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29" customWidth="1"/>
    <col min="6" max="6" width="5.7109375" style="29" customWidth="1"/>
    <col min="7" max="7" width="10.7109375" style="29" customWidth="1"/>
    <col min="8" max="8" width="2.42578125" style="29" customWidth="1"/>
    <col min="9" max="9" width="10.7109375" style="29" customWidth="1"/>
    <col min="10" max="10" width="1.5703125" style="29" customWidth="1"/>
    <col min="11" max="11" width="10.7109375" style="29" customWidth="1"/>
    <col min="12" max="12" width="1.42578125" style="29" customWidth="1"/>
    <col min="13" max="13" width="10.7109375" style="29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89" customWidth="1"/>
    <col min="20" max="16384" width="9.140625" style="4"/>
  </cols>
  <sheetData>
    <row r="1" spans="1:19" s="100" customFormat="1" x14ac:dyDescent="0.25">
      <c r="C1" s="101"/>
      <c r="D1" s="101"/>
      <c r="E1" s="102" t="s">
        <v>15</v>
      </c>
      <c r="F1" s="103"/>
      <c r="G1" s="128" t="s">
        <v>61</v>
      </c>
      <c r="H1" s="128"/>
      <c r="I1" s="128"/>
      <c r="J1" s="128"/>
      <c r="K1" s="128"/>
      <c r="L1" s="128"/>
      <c r="M1" s="128"/>
      <c r="N1" s="128"/>
      <c r="O1" s="128"/>
      <c r="P1" s="128"/>
      <c r="Q1" s="128"/>
      <c r="S1" s="104"/>
    </row>
    <row r="2" spans="1:19" s="100" customFormat="1" ht="31.5" x14ac:dyDescent="0.25">
      <c r="C2" s="105" t="s">
        <v>52</v>
      </c>
      <c r="D2" s="101"/>
      <c r="E2" s="106" t="s">
        <v>62</v>
      </c>
      <c r="F2" s="103"/>
      <c r="G2" s="107" t="s">
        <v>44</v>
      </c>
      <c r="H2" s="102"/>
      <c r="I2" s="107" t="s">
        <v>45</v>
      </c>
      <c r="J2" s="102"/>
      <c r="K2" s="107" t="s">
        <v>46</v>
      </c>
      <c r="L2" s="102"/>
      <c r="M2" s="107" t="s">
        <v>47</v>
      </c>
      <c r="N2" s="108"/>
      <c r="O2" s="107" t="s">
        <v>48</v>
      </c>
      <c r="Q2" s="107" t="s">
        <v>49</v>
      </c>
      <c r="S2" s="109" t="s">
        <v>14</v>
      </c>
    </row>
    <row r="3" spans="1:19" x14ac:dyDescent="0.25">
      <c r="A3" s="3" t="s">
        <v>37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38</v>
      </c>
      <c r="C4" s="123"/>
      <c r="D4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</row>
    <row r="5" spans="1:19" x14ac:dyDescent="0.25">
      <c r="A5" s="3" t="s">
        <v>39</v>
      </c>
      <c r="C5" s="123"/>
      <c r="D5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</row>
    <row r="6" spans="1:19" x14ac:dyDescent="0.25">
      <c r="A6" s="3" t="s">
        <v>40</v>
      </c>
      <c r="C6" s="123"/>
      <c r="D6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</row>
    <row r="7" spans="1:19" s="96" customFormat="1" x14ac:dyDescent="0.25">
      <c r="A7" s="93" t="s">
        <v>41</v>
      </c>
      <c r="C7" s="124">
        <f>683+875+7</f>
        <v>1565</v>
      </c>
      <c r="D7" s="97"/>
      <c r="E7" s="112">
        <v>-904.8</v>
      </c>
      <c r="F7" s="112"/>
      <c r="G7" s="112">
        <v>182.8</v>
      </c>
      <c r="H7" s="112"/>
      <c r="I7" s="112">
        <v>11.2</v>
      </c>
      <c r="J7" s="112"/>
      <c r="K7" s="112">
        <v>-129.80000000000001</v>
      </c>
      <c r="L7" s="112"/>
      <c r="M7" s="112">
        <v>-1.5</v>
      </c>
      <c r="N7" s="112"/>
      <c r="O7" s="112">
        <v>4.3</v>
      </c>
      <c r="P7" s="112"/>
      <c r="Q7" s="112">
        <v>15.3</v>
      </c>
      <c r="R7" s="112"/>
      <c r="S7" s="98"/>
    </row>
    <row r="8" spans="1:19" x14ac:dyDescent="0.25">
      <c r="A8" s="3" t="s">
        <v>42</v>
      </c>
      <c r="C8" s="123"/>
      <c r="D8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</row>
    <row r="9" spans="1:19" x14ac:dyDescent="0.25">
      <c r="A9" s="3" t="s">
        <v>43</v>
      </c>
      <c r="C9" s="123"/>
      <c r="D9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</row>
    <row r="10" spans="1:19" x14ac:dyDescent="0.25">
      <c r="A10" s="3" t="s">
        <v>2</v>
      </c>
      <c r="C10" s="123"/>
      <c r="D10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1"/>
    </row>
    <row r="11" spans="1:19" x14ac:dyDescent="0.25">
      <c r="A11" s="11" t="s">
        <v>19</v>
      </c>
      <c r="C11" s="123"/>
      <c r="D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</row>
    <row r="12" spans="1:19" ht="16.5" thickBot="1" x14ac:dyDescent="0.3">
      <c r="A12" s="14" t="s">
        <v>16</v>
      </c>
      <c r="B12" s="8"/>
      <c r="C12" s="125">
        <f>SUM(C3:C11)</f>
        <v>1565</v>
      </c>
      <c r="D12" s="30"/>
      <c r="E12" s="114">
        <f>SUM(E3:E11)</f>
        <v>-904.8</v>
      </c>
      <c r="F12" s="115"/>
      <c r="G12" s="114">
        <f>SUM(G3:G11)</f>
        <v>182.8</v>
      </c>
      <c r="H12" s="116"/>
      <c r="I12" s="114">
        <f>SUM(I3:I11)</f>
        <v>11.2</v>
      </c>
      <c r="J12" s="116"/>
      <c r="K12" s="114">
        <f>SUM(K3:K11)</f>
        <v>-129.80000000000001</v>
      </c>
      <c r="L12" s="116"/>
      <c r="M12" s="114">
        <f>SUM(M3:M11)</f>
        <v>-1.5</v>
      </c>
      <c r="N12" s="117"/>
      <c r="O12" s="114">
        <f>SUM(O3:O11)</f>
        <v>4.3</v>
      </c>
      <c r="P12" s="117"/>
      <c r="Q12" s="114">
        <f>SUM(Q3:Q11)</f>
        <v>15.3</v>
      </c>
      <c r="R12" s="117"/>
      <c r="S12" s="90"/>
    </row>
    <row r="13" spans="1:19" ht="16.5" thickTop="1" x14ac:dyDescent="0.25">
      <c r="A13" s="4" t="s">
        <v>20</v>
      </c>
      <c r="B13" s="11"/>
      <c r="C13" s="82"/>
      <c r="E13" s="118">
        <v>-15.1</v>
      </c>
      <c r="F13" s="117"/>
      <c r="G13" s="117">
        <v>-2.1</v>
      </c>
      <c r="H13" s="117"/>
      <c r="I13" s="117">
        <v>-2.2000000000000002</v>
      </c>
      <c r="J13" s="117"/>
      <c r="K13" s="117">
        <v>-2.2000000000000002</v>
      </c>
      <c r="L13" s="117"/>
      <c r="M13" s="117">
        <v>-1.4</v>
      </c>
      <c r="N13" s="117"/>
      <c r="O13" s="117">
        <v>-1.3</v>
      </c>
      <c r="P13" s="117"/>
      <c r="Q13" s="117">
        <v>-1.3</v>
      </c>
      <c r="R13" s="117"/>
    </row>
    <row r="14" spans="1:19" x14ac:dyDescent="0.25">
      <c r="A14" s="44" t="s">
        <v>59</v>
      </c>
      <c r="C14" s="82"/>
      <c r="E14" s="119">
        <v>0</v>
      </c>
      <c r="F14" s="116"/>
      <c r="G14" s="120">
        <v>0</v>
      </c>
      <c r="H14" s="116"/>
      <c r="I14" s="120">
        <v>0</v>
      </c>
      <c r="J14" s="116"/>
      <c r="K14" s="120">
        <v>0</v>
      </c>
      <c r="L14" s="116"/>
      <c r="M14" s="120">
        <v>0</v>
      </c>
      <c r="N14" s="117"/>
      <c r="O14" s="120">
        <v>0</v>
      </c>
      <c r="P14" s="117"/>
      <c r="Q14" s="120">
        <v>0</v>
      </c>
      <c r="R14" s="117"/>
    </row>
    <row r="15" spans="1:19" x14ac:dyDescent="0.25">
      <c r="A15" s="11" t="s">
        <v>21</v>
      </c>
      <c r="C15" s="82"/>
      <c r="E15" s="115">
        <f>SUM(E12:E14)</f>
        <v>-919.9</v>
      </c>
      <c r="F15" s="115"/>
      <c r="G15" s="115">
        <f>SUM(G12:G14)</f>
        <v>180.70000000000002</v>
      </c>
      <c r="H15" s="115"/>
      <c r="I15" s="115">
        <f>SUM(I12:I14)</f>
        <v>9</v>
      </c>
      <c r="J15" s="115"/>
      <c r="K15" s="115">
        <f>SUM(K12:K14)</f>
        <v>-132</v>
      </c>
      <c r="L15" s="115"/>
      <c r="M15" s="115">
        <f>SUM(M12:M14)</f>
        <v>-2.9</v>
      </c>
      <c r="N15" s="117"/>
      <c r="O15" s="115">
        <f>SUM(O12:O14)</f>
        <v>3</v>
      </c>
      <c r="P15" s="117"/>
      <c r="Q15" s="115">
        <f>SUM(Q12:Q14)</f>
        <v>14</v>
      </c>
      <c r="R15" s="117"/>
    </row>
    <row r="16" spans="1:19" ht="6" customHeight="1" x14ac:dyDescent="0.25">
      <c r="A16" s="11"/>
      <c r="C16" s="82"/>
      <c r="E16" s="115"/>
      <c r="F16" s="115"/>
      <c r="G16" s="115"/>
      <c r="H16" s="115"/>
      <c r="I16" s="115"/>
      <c r="J16" s="115"/>
      <c r="K16" s="115"/>
      <c r="L16" s="115"/>
      <c r="M16" s="115"/>
      <c r="N16" s="117"/>
      <c r="O16" s="117"/>
      <c r="P16" s="117"/>
      <c r="Q16" s="117"/>
      <c r="R16" s="117"/>
    </row>
    <row r="17" spans="1:18" x14ac:dyDescent="0.25">
      <c r="A17" s="11" t="s">
        <v>50</v>
      </c>
      <c r="C17" s="82"/>
      <c r="E17" s="111">
        <v>-56.2</v>
      </c>
      <c r="F17" s="111"/>
      <c r="G17" s="111">
        <v>-57.3</v>
      </c>
      <c r="H17" s="111"/>
      <c r="I17" s="111">
        <v>-27.2</v>
      </c>
      <c r="J17" s="111"/>
      <c r="K17" s="111">
        <v>150.5</v>
      </c>
      <c r="L17" s="111"/>
      <c r="M17" s="111">
        <v>-5.3</v>
      </c>
      <c r="N17" s="111"/>
      <c r="O17" s="111">
        <v>-3.7</v>
      </c>
      <c r="P17" s="111"/>
      <c r="Q17" s="111">
        <v>-3.7</v>
      </c>
      <c r="R17" s="111"/>
    </row>
    <row r="18" spans="1:18" x14ac:dyDescent="0.25">
      <c r="A18" s="11" t="s">
        <v>57</v>
      </c>
      <c r="C18" s="82"/>
      <c r="E18" s="111">
        <v>0</v>
      </c>
      <c r="F18" s="111"/>
      <c r="G18" s="111">
        <v>0</v>
      </c>
      <c r="H18" s="111"/>
      <c r="I18" s="111">
        <v>0</v>
      </c>
      <c r="J18" s="111"/>
      <c r="K18" s="111">
        <v>0</v>
      </c>
      <c r="L18" s="111"/>
      <c r="M18" s="111">
        <v>0</v>
      </c>
      <c r="N18" s="111"/>
      <c r="O18" s="111">
        <v>0</v>
      </c>
      <c r="P18" s="111"/>
      <c r="Q18" s="111">
        <v>0</v>
      </c>
      <c r="R18" s="111"/>
    </row>
    <row r="19" spans="1:18" x14ac:dyDescent="0.25">
      <c r="A19" s="11" t="s">
        <v>60</v>
      </c>
      <c r="C19" s="82"/>
      <c r="E19" s="121">
        <f>-E13</f>
        <v>15.1</v>
      </c>
      <c r="F19" s="111"/>
      <c r="G19" s="121">
        <f>-G13</f>
        <v>2.1</v>
      </c>
      <c r="H19" s="111"/>
      <c r="I19" s="121">
        <f>-I13</f>
        <v>2.2000000000000002</v>
      </c>
      <c r="J19" s="111"/>
      <c r="K19" s="121">
        <f>-K13</f>
        <v>2.2000000000000002</v>
      </c>
      <c r="L19" s="111"/>
      <c r="M19" s="121">
        <f>-M13</f>
        <v>1.4</v>
      </c>
      <c r="N19" s="111"/>
      <c r="O19" s="121">
        <f>-O13</f>
        <v>1.3</v>
      </c>
      <c r="P19" s="111"/>
      <c r="Q19" s="121">
        <f>-Q13</f>
        <v>1.3</v>
      </c>
      <c r="R19" s="111"/>
    </row>
    <row r="20" spans="1:18" hidden="1" x14ac:dyDescent="0.25">
      <c r="C20" s="82"/>
      <c r="E20" s="121"/>
      <c r="F20" s="111"/>
      <c r="G20" s="121">
        <v>0</v>
      </c>
      <c r="H20" s="111"/>
      <c r="I20" s="121"/>
      <c r="J20" s="111"/>
      <c r="K20" s="121"/>
      <c r="L20" s="111"/>
      <c r="M20" s="121"/>
      <c r="N20" s="111"/>
      <c r="O20" s="121"/>
      <c r="P20" s="113"/>
      <c r="Q20" s="121"/>
      <c r="R20" s="111"/>
    </row>
    <row r="21" spans="1:18" ht="5.25" customHeight="1" x14ac:dyDescent="0.25">
      <c r="A21" s="11"/>
      <c r="C21" s="82"/>
      <c r="E21" s="115"/>
      <c r="F21" s="115"/>
      <c r="G21" s="115"/>
      <c r="H21" s="115"/>
      <c r="I21" s="115"/>
      <c r="J21" s="115"/>
      <c r="K21" s="115"/>
      <c r="L21" s="115"/>
      <c r="M21" s="115"/>
      <c r="N21" s="117"/>
      <c r="O21" s="115"/>
      <c r="P21" s="117"/>
      <c r="Q21" s="115"/>
      <c r="R21" s="117"/>
    </row>
    <row r="22" spans="1:18" ht="16.5" thickBot="1" x14ac:dyDescent="0.3">
      <c r="A22" s="11" t="s">
        <v>51</v>
      </c>
      <c r="C22" s="82"/>
      <c r="E22" s="122">
        <f>E15+E17+E18+E19</f>
        <v>-961</v>
      </c>
      <c r="F22" s="115"/>
      <c r="G22" s="122">
        <f>+G15+G17+G20</f>
        <v>123.40000000000002</v>
      </c>
      <c r="H22" s="115"/>
      <c r="I22" s="122">
        <f>+I15+I17+I20</f>
        <v>-18.2</v>
      </c>
      <c r="J22" s="115"/>
      <c r="K22" s="122">
        <f>+K15+K17+K20</f>
        <v>18.5</v>
      </c>
      <c r="L22" s="115"/>
      <c r="M22" s="122">
        <f>+M15+M17+M20</f>
        <v>-8.1999999999999993</v>
      </c>
      <c r="N22" s="117"/>
      <c r="O22" s="122">
        <f>+O15+O17+O20</f>
        <v>-0.70000000000000018</v>
      </c>
      <c r="P22" s="117"/>
      <c r="Q22" s="122">
        <f>+Q15+Q17+Q20</f>
        <v>10.3</v>
      </c>
      <c r="R22" s="117"/>
    </row>
    <row r="23" spans="1:18" ht="5.25" customHeight="1" thickTop="1" x14ac:dyDescent="0.25">
      <c r="A23" s="11"/>
      <c r="C23" s="82"/>
      <c r="E23" s="115"/>
      <c r="F23" s="115"/>
      <c r="G23" s="115"/>
      <c r="H23" s="115"/>
      <c r="I23" s="115"/>
      <c r="J23" s="115"/>
      <c r="K23" s="115"/>
      <c r="L23" s="115"/>
      <c r="M23" s="115"/>
      <c r="N23" s="117"/>
      <c r="O23" s="117"/>
      <c r="P23" s="117"/>
      <c r="Q23" s="117"/>
      <c r="R23" s="117"/>
    </row>
    <row r="24" spans="1:18" x14ac:dyDescent="0.25">
      <c r="A24" s="11"/>
      <c r="C24" s="82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</row>
    <row r="25" spans="1:18" x14ac:dyDescent="0.25">
      <c r="A25" s="11"/>
      <c r="C25" s="82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</row>
    <row r="26" spans="1:18" x14ac:dyDescent="0.25">
      <c r="A26" s="11"/>
      <c r="C26" s="82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</row>
    <row r="27" spans="1:18" x14ac:dyDescent="0.25">
      <c r="A27" s="11"/>
      <c r="C27" s="82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</sheetData>
  <mergeCells count="1">
    <mergeCell ref="G1:Q1"/>
  </mergeCells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P15" sqref="P15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>
      <selection activeCell="P15" sqref="P15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P15" sqref="P15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>
      <selection activeCell="P15" sqref="P15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T42"/>
  <sheetViews>
    <sheetView showGridLines="0" workbookViewId="0"/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3" width="12" style="5" customWidth="1"/>
    <col min="14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19" t="str">
        <f>"Employee Sensitive "&amp;ROUND((N12/N24)*100,0)&amp;"%"</f>
        <v>Employee Sensitive 0%</v>
      </c>
      <c r="C1" s="32" t="s">
        <v>53</v>
      </c>
      <c r="D1" s="32"/>
      <c r="E1" s="32" t="s">
        <v>45</v>
      </c>
      <c r="F1" s="32"/>
      <c r="G1" s="32" t="s">
        <v>54</v>
      </c>
      <c r="H1" s="32"/>
      <c r="I1" s="32" t="s">
        <v>47</v>
      </c>
      <c r="J1" s="32"/>
      <c r="K1" s="32" t="s">
        <v>55</v>
      </c>
      <c r="L1" s="32"/>
      <c r="M1" s="20" t="s">
        <v>49</v>
      </c>
      <c r="N1" s="20" t="s">
        <v>16</v>
      </c>
      <c r="O1" s="16" t="s">
        <v>14</v>
      </c>
      <c r="P1" s="15"/>
      <c r="Q1" s="15"/>
      <c r="R1" s="15"/>
      <c r="S1" s="15"/>
      <c r="T1" s="8"/>
    </row>
    <row r="2" spans="1:20" s="4" customFormat="1" ht="22.5" customHeight="1" x14ac:dyDescent="0.25">
      <c r="A2" s="9"/>
      <c r="B2" s="7"/>
      <c r="C2" s="76"/>
      <c r="D2" s="76"/>
      <c r="E2" s="76"/>
      <c r="F2" s="76"/>
      <c r="G2" s="76"/>
      <c r="H2" s="76"/>
      <c r="I2" s="76"/>
      <c r="J2" s="76"/>
      <c r="K2" s="7"/>
      <c r="L2" s="7"/>
      <c r="M2" s="7"/>
      <c r="N2" s="91">
        <f t="shared" ref="N2:N9" si="0">SUM(C2:M2)</f>
        <v>0</v>
      </c>
      <c r="O2" s="7"/>
    </row>
    <row r="3" spans="1:20" s="4" customFormat="1" ht="22.5" customHeight="1" x14ac:dyDescent="0.25">
      <c r="A3" s="9"/>
      <c r="B3" s="7"/>
      <c r="C3" s="76"/>
      <c r="D3" s="76"/>
      <c r="E3" s="76"/>
      <c r="F3" s="76"/>
      <c r="G3" s="76"/>
      <c r="H3" s="76"/>
      <c r="I3" s="76"/>
      <c r="J3" s="76"/>
      <c r="K3" s="7"/>
      <c r="L3" s="7"/>
      <c r="M3" s="7"/>
      <c r="N3" s="91"/>
      <c r="O3" s="7"/>
    </row>
    <row r="4" spans="1:20" s="4" customFormat="1" ht="22.5" customHeight="1" x14ac:dyDescent="0.25">
      <c r="A4" s="9"/>
      <c r="B4" s="7"/>
      <c r="C4" s="76"/>
      <c r="D4" s="76"/>
      <c r="E4" s="76"/>
      <c r="F4" s="76"/>
      <c r="G4" s="76"/>
      <c r="H4" s="76"/>
      <c r="I4" s="76"/>
      <c r="J4" s="76"/>
      <c r="K4" s="7"/>
      <c r="L4" s="7"/>
      <c r="M4" s="7"/>
      <c r="N4" s="91"/>
      <c r="O4" s="7"/>
    </row>
    <row r="5" spans="1:20" s="4" customFormat="1" ht="29.25" customHeight="1" x14ac:dyDescent="0.25">
      <c r="A5" s="51"/>
      <c r="B5" s="7"/>
      <c r="C5" s="83"/>
      <c r="D5" s="83"/>
      <c r="E5" s="83"/>
      <c r="F5" s="83"/>
      <c r="G5" s="83"/>
      <c r="H5" s="83"/>
      <c r="I5" s="83"/>
      <c r="J5" s="83"/>
      <c r="K5" s="7"/>
      <c r="L5" s="7"/>
      <c r="M5" s="7"/>
      <c r="N5" s="91">
        <f t="shared" si="0"/>
        <v>0</v>
      </c>
      <c r="O5" s="6"/>
      <c r="Q5" s="85"/>
    </row>
    <row r="6" spans="1:20" s="4" customFormat="1" ht="25.5" customHeight="1" x14ac:dyDescent="0.25">
      <c r="A6" s="51"/>
      <c r="B6" s="7"/>
      <c r="C6" s="84"/>
      <c r="D6" s="84"/>
      <c r="E6" s="84"/>
      <c r="F6" s="84"/>
      <c r="G6" s="84"/>
      <c r="H6" s="84"/>
      <c r="I6" s="84"/>
      <c r="J6" s="84"/>
      <c r="K6" s="7"/>
      <c r="L6" s="7"/>
      <c r="M6" s="7"/>
      <c r="N6" s="91">
        <f t="shared" si="0"/>
        <v>0</v>
      </c>
      <c r="O6" s="6"/>
    </row>
    <row r="7" spans="1:20" s="4" customFormat="1" ht="27" customHeight="1" x14ac:dyDescent="0.25">
      <c r="A7" s="51"/>
      <c r="B7" s="7"/>
      <c r="C7" s="77"/>
      <c r="D7" s="77"/>
      <c r="E7" s="77"/>
      <c r="F7" s="77"/>
      <c r="G7" s="77"/>
      <c r="H7" s="77"/>
      <c r="I7" s="77"/>
      <c r="J7" s="77"/>
      <c r="K7" s="7"/>
      <c r="L7" s="7"/>
      <c r="M7" s="7"/>
      <c r="N7" s="91">
        <f t="shared" si="0"/>
        <v>0</v>
      </c>
      <c r="O7" s="6"/>
    </row>
    <row r="8" spans="1:20" s="4" customFormat="1" ht="22.5" customHeight="1" x14ac:dyDescent="0.25">
      <c r="A8" s="9"/>
      <c r="B8" s="7"/>
      <c r="C8" s="77"/>
      <c r="D8" s="77"/>
      <c r="E8" s="77"/>
      <c r="F8" s="77"/>
      <c r="G8" s="77"/>
      <c r="H8" s="77"/>
      <c r="I8" s="77"/>
      <c r="J8" s="77"/>
      <c r="K8" s="7"/>
      <c r="L8" s="7"/>
      <c r="M8" s="7"/>
      <c r="N8" s="91">
        <f t="shared" si="0"/>
        <v>0</v>
      </c>
      <c r="O8" s="6"/>
    </row>
    <row r="9" spans="1:20" s="4" customFormat="1" ht="22.5" customHeight="1" x14ac:dyDescent="0.25">
      <c r="A9" s="9"/>
      <c r="B9" s="7"/>
      <c r="C9" s="77"/>
      <c r="D9" s="77"/>
      <c r="E9" s="77"/>
      <c r="F9" s="77"/>
      <c r="G9" s="77"/>
      <c r="H9" s="77"/>
      <c r="I9" s="77"/>
      <c r="J9" s="77"/>
      <c r="K9" s="7"/>
      <c r="L9" s="7"/>
      <c r="M9" s="7"/>
      <c r="N9" s="91">
        <f t="shared" si="0"/>
        <v>0</v>
      </c>
      <c r="O9" s="6"/>
    </row>
    <row r="10" spans="1:20" s="4" customFormat="1" ht="22.5" customHeight="1" x14ac:dyDescent="0.25">
      <c r="A10" s="9"/>
      <c r="B10" s="7"/>
      <c r="C10" s="77"/>
      <c r="D10" s="77"/>
      <c r="E10" s="77"/>
      <c r="F10" s="77"/>
      <c r="G10" s="77"/>
      <c r="H10" s="77"/>
      <c r="I10" s="77"/>
      <c r="J10" s="77"/>
      <c r="K10" s="7"/>
      <c r="L10" s="7"/>
      <c r="M10" s="7"/>
      <c r="N10" s="91"/>
      <c r="O10" s="6"/>
    </row>
    <row r="11" spans="1:20" s="4" customFormat="1" ht="15.75" x14ac:dyDescent="0.25">
      <c r="A11" s="92"/>
      <c r="B11" s="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>
        <f>SUM(C11:M11)</f>
        <v>0</v>
      </c>
      <c r="O11" s="78"/>
    </row>
    <row r="12" spans="1:20" s="4" customFormat="1" ht="15.75" x14ac:dyDescent="0.25">
      <c r="A12" s="21" t="s">
        <v>17</v>
      </c>
      <c r="B12" s="7"/>
      <c r="C12" s="22">
        <f>SUM(C2:C11)</f>
        <v>0</v>
      </c>
      <c r="D12" s="22">
        <f>SUM(D2:D11)</f>
        <v>0</v>
      </c>
      <c r="E12" s="22">
        <f>SUM(E2:E11)</f>
        <v>0</v>
      </c>
      <c r="F12" s="22"/>
      <c r="G12" s="22">
        <f>SUM(G2:G11)</f>
        <v>0</v>
      </c>
      <c r="H12" s="22"/>
      <c r="I12" s="22">
        <f>SUM(I2:I11)</f>
        <v>0</v>
      </c>
      <c r="J12" s="22"/>
      <c r="K12" s="22">
        <f>SUM(K2:K11)</f>
        <v>0</v>
      </c>
      <c r="L12" s="22"/>
      <c r="M12" s="22">
        <f>SUM(M2:M11)</f>
        <v>0</v>
      </c>
      <c r="N12" s="22">
        <f>SUM(C12:M12)</f>
        <v>0</v>
      </c>
      <c r="O12" s="22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3" t="str">
        <f>"Non-Employee Sensitive "&amp;ROUND((N22/N24)*100,0)&amp;"%"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64</v>
      </c>
      <c r="B16" s="7"/>
      <c r="C16" s="76">
        <v>51.6</v>
      </c>
      <c r="D16" s="76"/>
      <c r="E16" s="76">
        <v>82</v>
      </c>
      <c r="F16" s="76"/>
      <c r="G16" s="76">
        <v>275.7</v>
      </c>
      <c r="H16" s="76"/>
      <c r="I16" s="76">
        <v>26.2</v>
      </c>
      <c r="J16" s="76"/>
      <c r="K16" s="76">
        <v>32.5</v>
      </c>
      <c r="L16" s="76"/>
      <c r="M16" s="76">
        <v>31.4</v>
      </c>
      <c r="N16" s="91">
        <f>SUM(C16:M16)</f>
        <v>499.39999999999992</v>
      </c>
      <c r="O16" s="6"/>
    </row>
    <row r="17" spans="1:15" s="4" customFormat="1" ht="23.25" customHeight="1" x14ac:dyDescent="0.25">
      <c r="A17" s="9" t="s">
        <v>65</v>
      </c>
      <c r="B17" s="7"/>
      <c r="C17" s="110">
        <v>7.7</v>
      </c>
      <c r="D17" s="110"/>
      <c r="E17" s="110">
        <v>6.4</v>
      </c>
      <c r="F17" s="110"/>
      <c r="G17" s="110">
        <v>7</v>
      </c>
      <c r="H17" s="110"/>
      <c r="I17" s="110">
        <v>7.3</v>
      </c>
      <c r="J17" s="110"/>
      <c r="K17" s="110">
        <v>7.1</v>
      </c>
      <c r="L17" s="110"/>
      <c r="M17" s="110">
        <v>7.5</v>
      </c>
      <c r="N17" s="91"/>
      <c r="O17" s="6"/>
    </row>
    <row r="18" spans="1:15" s="4" customFormat="1" ht="23.25" customHeight="1" x14ac:dyDescent="0.25">
      <c r="A18" s="9" t="s">
        <v>63</v>
      </c>
      <c r="B18" s="7"/>
      <c r="C18" s="76">
        <v>2.1</v>
      </c>
      <c r="D18" s="76"/>
      <c r="E18" s="76">
        <v>2.2000000000000002</v>
      </c>
      <c r="F18" s="76"/>
      <c r="G18" s="76">
        <v>2.2000000000000002</v>
      </c>
      <c r="H18" s="76"/>
      <c r="I18" s="76">
        <v>1.3</v>
      </c>
      <c r="J18" s="76"/>
      <c r="K18" s="76">
        <v>1.3</v>
      </c>
      <c r="L18" s="76"/>
      <c r="M18" s="76">
        <v>1.3</v>
      </c>
      <c r="N18" s="91"/>
      <c r="O18" s="6"/>
    </row>
    <row r="19" spans="1:15" s="4" customFormat="1" ht="24.75" customHeight="1" x14ac:dyDescent="0.25">
      <c r="A19" s="9" t="s">
        <v>66</v>
      </c>
      <c r="B19" s="7"/>
      <c r="C19" s="77">
        <f>1+0.5</f>
        <v>1.5</v>
      </c>
      <c r="D19" s="77"/>
      <c r="E19" s="77">
        <f>2+1.2</f>
        <v>3.2</v>
      </c>
      <c r="F19" s="77"/>
      <c r="G19" s="77">
        <f>1.4+1.1-2.2</f>
        <v>0.29999999999999982</v>
      </c>
      <c r="H19" s="77"/>
      <c r="I19" s="77">
        <f>1.9+0.3</f>
        <v>2.1999999999999997</v>
      </c>
      <c r="J19" s="77"/>
      <c r="K19" s="77">
        <f>1.8+0.3</f>
        <v>2.1</v>
      </c>
      <c r="L19" s="77"/>
      <c r="M19" s="77">
        <f>0.8+0.3</f>
        <v>1.1000000000000001</v>
      </c>
      <c r="N19" s="91">
        <f t="shared" ref="N19:N24" si="1">SUM(C19:M19)</f>
        <v>10.399999999999999</v>
      </c>
      <c r="O19" s="24"/>
    </row>
    <row r="20" spans="1:15" s="4" customFormat="1" ht="21" customHeight="1" x14ac:dyDescent="0.25">
      <c r="A20" s="52" t="s">
        <v>67</v>
      </c>
      <c r="B20" s="7"/>
      <c r="C20" s="77">
        <f>1.3+0.1</f>
        <v>1.4000000000000001</v>
      </c>
      <c r="D20" s="77"/>
      <c r="E20" s="77">
        <f>3.7+0.2</f>
        <v>3.9000000000000004</v>
      </c>
      <c r="F20" s="77"/>
      <c r="G20" s="77">
        <f>13.3-0.5</f>
        <v>12.8</v>
      </c>
      <c r="H20" s="77"/>
      <c r="I20" s="77">
        <v>-3.6</v>
      </c>
      <c r="J20" s="77"/>
      <c r="K20" s="77">
        <v>-3</v>
      </c>
      <c r="L20" s="77"/>
      <c r="M20" s="77">
        <v>-1.2</v>
      </c>
      <c r="N20" s="91">
        <f t="shared" si="1"/>
        <v>10.300000000000002</v>
      </c>
      <c r="O20" s="6"/>
    </row>
    <row r="21" spans="1:15" s="4" customFormat="1" ht="19.5" customHeight="1" x14ac:dyDescent="0.25">
      <c r="A21" s="4" t="s">
        <v>56</v>
      </c>
      <c r="B21" s="7"/>
      <c r="C21" s="78">
        <v>1.0000000000000001E-9</v>
      </c>
      <c r="D21" s="78">
        <v>1.0000000000000001E-9</v>
      </c>
      <c r="E21" s="78">
        <v>1.0000000000000001E-9</v>
      </c>
      <c r="F21" s="78"/>
      <c r="G21" s="78">
        <v>1.0000000000000001E-9</v>
      </c>
      <c r="H21" s="78"/>
      <c r="I21" s="78">
        <v>1.0000000000000001E-9</v>
      </c>
      <c r="J21" s="78"/>
      <c r="K21" s="78">
        <v>1.0000000000000001E-9</v>
      </c>
      <c r="L21" s="78"/>
      <c r="M21" s="78">
        <v>1.0000000000000001E-9</v>
      </c>
      <c r="N21" s="78">
        <f t="shared" si="1"/>
        <v>6.9999999999999998E-9</v>
      </c>
      <c r="O21" s="78"/>
    </row>
    <row r="22" spans="1:15" s="4" customFormat="1" ht="15.75" x14ac:dyDescent="0.25">
      <c r="A22" s="21" t="s">
        <v>17</v>
      </c>
      <c r="B22" s="7"/>
      <c r="C22" s="25">
        <f>SUM(C16:C21)</f>
        <v>64.300000001000015</v>
      </c>
      <c r="D22" s="25">
        <f>SUM(D16:D21)</f>
        <v>1.0000000000000001E-9</v>
      </c>
      <c r="E22" s="25">
        <f>SUM(E16:E21)</f>
        <v>97.700000001000021</v>
      </c>
      <c r="F22" s="25"/>
      <c r="G22" s="25">
        <f>SUM(G16:G21)</f>
        <v>298.00000000099999</v>
      </c>
      <c r="H22" s="25"/>
      <c r="I22" s="25">
        <f>SUM(I16:I21)</f>
        <v>33.400000000999995</v>
      </c>
      <c r="J22" s="25"/>
      <c r="K22" s="25">
        <f>SUM(K16:K21)</f>
        <v>40.000000000999997</v>
      </c>
      <c r="L22" s="25"/>
      <c r="M22" s="25">
        <f>SUM(M16:M21)</f>
        <v>40.100000000999991</v>
      </c>
      <c r="N22" s="25">
        <f t="shared" si="1"/>
        <v>573.50000000700004</v>
      </c>
      <c r="O22" s="6"/>
    </row>
    <row r="23" spans="1:15" s="4" customFormat="1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f t="shared" si="1"/>
        <v>0</v>
      </c>
      <c r="O23" s="6"/>
    </row>
    <row r="24" spans="1:15" s="4" customFormat="1" ht="16.5" thickBot="1" x14ac:dyDescent="0.3">
      <c r="A24" s="26" t="s">
        <v>18</v>
      </c>
      <c r="B24" s="26"/>
      <c r="C24" s="27">
        <f>C12+C22</f>
        <v>64.300000001000015</v>
      </c>
      <c r="D24" s="27">
        <f>D12+D22</f>
        <v>1.0000000000000001E-9</v>
      </c>
      <c r="E24" s="27">
        <f>E12+E22</f>
        <v>97.700000001000021</v>
      </c>
      <c r="F24" s="27"/>
      <c r="G24" s="27">
        <f>G12+G22</f>
        <v>298.00000000099999</v>
      </c>
      <c r="H24" s="27"/>
      <c r="I24" s="27">
        <f>I12+I22</f>
        <v>33.400000000999995</v>
      </c>
      <c r="J24" s="27"/>
      <c r="K24" s="27">
        <f>K12+K22</f>
        <v>40.000000000999997</v>
      </c>
      <c r="L24" s="27"/>
      <c r="M24" s="27">
        <f>M12+M22</f>
        <v>40.100000000999991</v>
      </c>
      <c r="N24" s="27">
        <f t="shared" si="1"/>
        <v>573.50000000700004</v>
      </c>
      <c r="O24" s="6"/>
    </row>
    <row r="25" spans="1:15" s="4" customFormat="1" ht="16.5" thickTop="1" x14ac:dyDescent="0.25"/>
    <row r="26" spans="1:15" s="4" customFormat="1" ht="15.75" x14ac:dyDescent="0.25"/>
    <row r="27" spans="1:15" s="4" customFormat="1" ht="15.75" x14ac:dyDescent="0.25">
      <c r="G27" s="126"/>
    </row>
    <row r="28" spans="1:15" s="4" customFormat="1" ht="15.75" x14ac:dyDescent="0.25">
      <c r="A28" s="12"/>
      <c r="B28" s="26"/>
      <c r="C28" s="22"/>
      <c r="D28" s="22"/>
      <c r="E28" s="22"/>
      <c r="F28" s="22"/>
      <c r="G28" s="22"/>
      <c r="H28" s="22"/>
      <c r="I28" s="22"/>
      <c r="J28" s="22"/>
      <c r="K28" s="26"/>
      <c r="L28" s="26"/>
      <c r="M28" s="26"/>
      <c r="N28" s="26"/>
      <c r="O28" s="6"/>
    </row>
    <row r="29" spans="1:15" s="4" customFormat="1" ht="15.75" x14ac:dyDescent="0.25">
      <c r="A29" s="75"/>
      <c r="B29" s="26"/>
      <c r="C29" s="22"/>
      <c r="D29" s="22"/>
      <c r="E29" s="22"/>
      <c r="F29" s="22"/>
      <c r="G29" s="22"/>
      <c r="H29" s="22"/>
      <c r="I29" s="22"/>
      <c r="J29" s="22"/>
      <c r="K29" s="26"/>
      <c r="L29" s="26"/>
      <c r="M29" s="26"/>
      <c r="N29" s="26"/>
      <c r="O29" s="7"/>
    </row>
    <row r="30" spans="1:15" s="4" customFormat="1" ht="15.75" x14ac:dyDescent="0.25">
      <c r="A30" s="7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s="4" customFormat="1" ht="15.75" x14ac:dyDescent="0.25">
      <c r="A31" s="28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7"/>
    </row>
    <row r="32" spans="1:15" s="4" customFormat="1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/>
    <row r="42" spans="1:19" ht="15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</sheetData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cap ex estimate</vt:lpstr>
      <vt:lpstr>COVER</vt:lpstr>
      <vt:lpstr>INCOME STATEMENT</vt:lpstr>
      <vt:lpstr>EGS IS</vt:lpstr>
      <vt:lpstr>EGS Burn</vt:lpstr>
      <vt:lpstr>Sheet9</vt:lpstr>
      <vt:lpstr>Sheet8</vt:lpstr>
      <vt:lpstr>Sheet11</vt:lpstr>
      <vt:lpstr>Sheet7</vt:lpstr>
      <vt:lpstr>Sheet6</vt:lpstr>
      <vt:lpstr>Sheet3</vt:lpstr>
      <vt:lpstr>EREC EXP</vt:lpstr>
      <vt:lpstr>COVER!Print_Area</vt:lpstr>
      <vt:lpstr>'EGS Burn'!Print_Area</vt:lpstr>
      <vt:lpstr>'EGS IS'!Print_Area</vt:lpstr>
      <vt:lpstr>'EREC EXP'!Print_Area</vt:lpstr>
      <vt:lpstr>'INCOME STATEMENT'!Print_Area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carolyn_barrett</dc:creator>
  <cp:lastModifiedBy>Jan Havlíček</cp:lastModifiedBy>
  <cp:lastPrinted>2001-11-16T20:33:03Z</cp:lastPrinted>
  <dcterms:created xsi:type="dcterms:W3CDTF">2001-06-23T22:21:53Z</dcterms:created>
  <dcterms:modified xsi:type="dcterms:W3CDTF">2023-09-15T19:23:37Z</dcterms:modified>
</cp:coreProperties>
</file>