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8C67E7-77E1-4FBF-B09E-2B71F84EBD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U7" i="1"/>
  <c r="V7" i="1"/>
  <c r="G8" i="1"/>
  <c r="H8" i="1"/>
  <c r="U8" i="1"/>
  <c r="V8" i="1"/>
  <c r="W8" i="1"/>
  <c r="G9" i="1"/>
  <c r="H9" i="1"/>
  <c r="U9" i="1"/>
  <c r="V9" i="1"/>
  <c r="H10" i="1"/>
  <c r="U10" i="1"/>
  <c r="V10" i="1"/>
  <c r="H11" i="1"/>
  <c r="U11" i="1"/>
  <c r="V11" i="1"/>
  <c r="G12" i="1"/>
  <c r="H12" i="1"/>
  <c r="U12" i="1"/>
  <c r="V12" i="1"/>
  <c r="G13" i="1"/>
  <c r="H13" i="1"/>
  <c r="U13" i="1"/>
  <c r="V13" i="1"/>
  <c r="E14" i="1"/>
  <c r="G14" i="1"/>
  <c r="H14" i="1"/>
  <c r="I14" i="1"/>
  <c r="J14" i="1"/>
  <c r="K14" i="1"/>
  <c r="L14" i="1"/>
  <c r="M14" i="1"/>
  <c r="N14" i="1"/>
  <c r="O14" i="1"/>
  <c r="P14" i="1"/>
  <c r="R14" i="1"/>
  <c r="S14" i="1"/>
  <c r="T14" i="1"/>
  <c r="U14" i="1"/>
  <c r="V14" i="1"/>
  <c r="W14" i="1"/>
  <c r="H15" i="1"/>
  <c r="V15" i="1"/>
  <c r="G16" i="1"/>
  <c r="H16" i="1"/>
  <c r="U16" i="1"/>
  <c r="W16" i="1"/>
  <c r="G17" i="1"/>
  <c r="H17" i="1"/>
  <c r="U17" i="1"/>
  <c r="V17" i="1"/>
  <c r="W17" i="1"/>
  <c r="G18" i="1"/>
  <c r="H18" i="1"/>
  <c r="U18" i="1"/>
  <c r="V18" i="1"/>
  <c r="W18" i="1"/>
  <c r="H19" i="1"/>
  <c r="G20" i="1"/>
  <c r="H20" i="1"/>
  <c r="U20" i="1"/>
  <c r="V20" i="1"/>
  <c r="W20" i="1"/>
  <c r="G21" i="1"/>
  <c r="H21" i="1"/>
  <c r="U21" i="1"/>
  <c r="V21" i="1"/>
  <c r="W21" i="1"/>
  <c r="G22" i="1"/>
  <c r="H22" i="1"/>
  <c r="U22" i="1"/>
  <c r="V22" i="1"/>
  <c r="W22" i="1"/>
  <c r="H23" i="1"/>
  <c r="H24" i="1"/>
  <c r="U24" i="1"/>
  <c r="V24" i="1"/>
  <c r="H25" i="1"/>
  <c r="U25" i="1"/>
  <c r="V25" i="1"/>
  <c r="G26" i="1"/>
  <c r="H26" i="1"/>
  <c r="U26" i="1"/>
  <c r="V26" i="1"/>
  <c r="W26" i="1"/>
  <c r="H27" i="1"/>
  <c r="U27" i="1"/>
  <c r="V27" i="1"/>
  <c r="H28" i="1"/>
  <c r="U28" i="1"/>
  <c r="V28" i="1"/>
  <c r="G29" i="1"/>
  <c r="H29" i="1"/>
  <c r="U29" i="1"/>
  <c r="W29" i="1"/>
  <c r="G33" i="1"/>
  <c r="H33" i="1"/>
  <c r="U33" i="1"/>
  <c r="V33" i="1"/>
  <c r="W33" i="1"/>
  <c r="G34" i="1"/>
  <c r="H34" i="1"/>
  <c r="U34" i="1"/>
  <c r="V34" i="1"/>
  <c r="W34" i="1"/>
  <c r="G35" i="1"/>
  <c r="H35" i="1"/>
  <c r="U35" i="1"/>
  <c r="V35" i="1"/>
  <c r="W35" i="1"/>
  <c r="G36" i="1"/>
  <c r="H36" i="1"/>
  <c r="U36" i="1"/>
  <c r="V36" i="1"/>
  <c r="W36" i="1"/>
  <c r="C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1" i="1"/>
  <c r="E41" i="1"/>
  <c r="E47" i="1"/>
</calcChain>
</file>

<file path=xl/sharedStrings.xml><?xml version="1.0" encoding="utf-8"?>
<sst xmlns="http://schemas.openxmlformats.org/spreadsheetml/2006/main" count="80" uniqueCount="69">
  <si>
    <t>Updated:</t>
  </si>
  <si>
    <t>TW</t>
  </si>
  <si>
    <t>Capital Budget 2001</t>
  </si>
  <si>
    <t>Through Month of</t>
  </si>
  <si>
    <t>OCTOBER</t>
  </si>
  <si>
    <t>Project in Budget</t>
  </si>
  <si>
    <t>Status</t>
  </si>
  <si>
    <t>Budget $</t>
  </si>
  <si>
    <t>Work Order $'s</t>
  </si>
  <si>
    <t>Comm</t>
  </si>
  <si>
    <t>Actuals</t>
  </si>
  <si>
    <t>$'s Est Needed to Complete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</si>
  <si>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</si>
  <si>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</si>
  <si>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</si>
  <si>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</si>
  <si>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</si>
  <si>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</si>
  <si>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</si>
  <si>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</si>
  <si>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</si>
  <si>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</si>
  <si>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</si>
  <si>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</si>
  <si>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TOTAL</t>
  </si>
  <si>
    <t>Over/(Under) WO</t>
  </si>
  <si>
    <t>Over/(Under) Budget</t>
  </si>
  <si>
    <t>Business Development</t>
  </si>
  <si>
    <t>New Rates &amp; Revenue</t>
  </si>
  <si>
    <t>FERC 637</t>
  </si>
  <si>
    <t>Available</t>
  </si>
  <si>
    <t>2/3</t>
  </si>
  <si>
    <t>GISB Ver 1.5</t>
  </si>
  <si>
    <t>GISB Imbalance Trading</t>
  </si>
  <si>
    <r>
      <t xml:space="preserve">New Contract Cap/Rel System  </t>
    </r>
    <r>
      <rPr>
        <b/>
        <sz val="10"/>
        <rFont val="Arial"/>
        <family val="2"/>
      </rPr>
      <t xml:space="preserve"> </t>
    </r>
  </si>
  <si>
    <t xml:space="preserve">    C.006360</t>
  </si>
  <si>
    <t>A</t>
  </si>
  <si>
    <t xml:space="preserve">    C.006361</t>
  </si>
  <si>
    <t>Total</t>
  </si>
  <si>
    <t>Cross Contract Ranking</t>
  </si>
  <si>
    <t>TW Flow Direction</t>
  </si>
  <si>
    <r>
      <t xml:space="preserve">Cap Anaylsis Carryover  </t>
    </r>
    <r>
      <rPr>
        <b/>
        <sz val="10"/>
        <rFont val="Arial"/>
        <family val="2"/>
      </rPr>
      <t>C.000691        Liccardo</t>
    </r>
  </si>
  <si>
    <t>F</t>
  </si>
  <si>
    <r>
      <t xml:space="preserve">EDI Upload Carryover </t>
    </r>
    <r>
      <rPr>
        <b/>
        <sz val="10"/>
        <rFont val="Arial"/>
        <family val="2"/>
      </rPr>
      <t>C.006244      Liccardo</t>
    </r>
  </si>
  <si>
    <r>
      <t xml:space="preserve">Market Intelligence  </t>
    </r>
    <r>
      <rPr>
        <b/>
        <sz val="10"/>
        <rFont val="Arial"/>
        <family val="2"/>
      </rPr>
      <t>C.005451                Zhou</t>
    </r>
  </si>
  <si>
    <t>Marketing DataMart for Reporting</t>
  </si>
  <si>
    <t>MFE Enhancements</t>
  </si>
  <si>
    <r>
      <t>Environmnetal Auditing &amp; Permitting</t>
    </r>
    <r>
      <rPr>
        <b/>
        <sz val="10"/>
        <rFont val="Arial"/>
        <family val="2"/>
      </rPr>
      <t>(cancelled)</t>
    </r>
  </si>
  <si>
    <r>
      <t>Enterprise Data Logger</t>
    </r>
    <r>
      <rPr>
        <b/>
        <sz val="10"/>
        <rFont val="Arial"/>
        <family val="2"/>
      </rPr>
      <t>(CANCELLED)</t>
    </r>
  </si>
  <si>
    <r>
      <t>PILARS - O&amp;E</t>
    </r>
    <r>
      <rPr>
        <b/>
        <sz val="10"/>
        <rFont val="Arial"/>
        <family val="2"/>
      </rPr>
      <t xml:space="preserve"> C.006929</t>
    </r>
  </si>
  <si>
    <r>
      <t>Web Interface Project O&amp;E</t>
    </r>
    <r>
      <rPr>
        <b/>
        <sz val="10"/>
        <rFont val="Arial"/>
        <family val="2"/>
      </rPr>
      <t>(cancelled)</t>
    </r>
  </si>
  <si>
    <r>
      <t>Engine/Compressor Health</t>
    </r>
    <r>
      <rPr>
        <b/>
        <sz val="10"/>
        <rFont val="Arial"/>
        <family val="2"/>
      </rPr>
      <t>(cancelled)</t>
    </r>
  </si>
  <si>
    <t>PDMS</t>
  </si>
  <si>
    <t>COMMITTED</t>
  </si>
  <si>
    <t>Blankets</t>
  </si>
  <si>
    <r>
      <t xml:space="preserve">Infra Desktop </t>
    </r>
    <r>
      <rPr>
        <b/>
        <sz val="10"/>
        <rFont val="Arial"/>
        <family val="2"/>
      </rPr>
      <t>B.060002.GS.MKSV Steward</t>
    </r>
  </si>
  <si>
    <r>
      <t xml:space="preserve">Blanket Gas Control </t>
    </r>
    <r>
      <rPr>
        <b/>
        <sz val="10"/>
        <rFont val="Arial"/>
        <family val="2"/>
      </rPr>
      <t>B.060002.GS.GC  Kenagy</t>
    </r>
  </si>
  <si>
    <r>
      <t xml:space="preserve">O&amp;E Desktop  </t>
    </r>
    <r>
      <rPr>
        <b/>
        <sz val="10"/>
        <rFont val="Arial"/>
        <family val="2"/>
      </rPr>
      <t>B.06002.GB.HOPS</t>
    </r>
  </si>
  <si>
    <r>
      <t xml:space="preserve">Field Desktop </t>
    </r>
    <r>
      <rPr>
        <b/>
        <sz val="10"/>
        <rFont val="Arial"/>
        <family val="2"/>
      </rPr>
      <t>B.060001.BC       Rich</t>
    </r>
  </si>
  <si>
    <t>TOTAL CAPITAL</t>
  </si>
  <si>
    <t>Available funds</t>
  </si>
  <si>
    <r>
      <t>EDI Upload Cap Rel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C6244 is being funded by GISB Ver 1.5 Dollars</t>
    </r>
  </si>
  <si>
    <t>Cap Analysis C.000691 is being funded by Replace Contract System</t>
  </si>
  <si>
    <t>$100.000 Dollars to fund New Rates and Revenue system moved to NNG</t>
  </si>
  <si>
    <t>Dollars to fund new O&amp;E project</t>
  </si>
  <si>
    <t xml:space="preserve">  A - Active</t>
  </si>
  <si>
    <t xml:space="preserve">  F - Finished</t>
  </si>
  <si>
    <t xml:space="preserve">  H - Hold</t>
  </si>
  <si>
    <t xml:space="preserve">  C -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</si>
</sst>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2" fillId="0" borderId="0" xfId="0" applyNumberFormat="1" applyFont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wrapText="1"/>
    </xf>
    <xf numFmtId="3" fontId="1" fillId="0" borderId="1" xfId="0" applyNumberFormat="1" applyFont="1" applyBorder="1" applyAlignment="1">
      <alignment textRotation="86" wrapText="1"/>
    </xf>
    <xf numFmtId="3" fontId="1" fillId="0" borderId="1" xfId="0" applyNumberFormat="1" applyFont="1" applyFill="1" applyBorder="1" applyAlignment="1">
      <alignment textRotation="86" wrapText="1"/>
    </xf>
    <xf numFmtId="1" fontId="1" fillId="0" borderId="1" xfId="0" applyNumberFormat="1" applyFont="1" applyFill="1" applyBorder="1" applyAlignment="1">
      <alignment textRotation="86" wrapText="1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textRotation="88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wrapText="1"/>
    </xf>
    <xf numFmtId="3" fontId="1" fillId="0" borderId="3" xfId="0" applyNumberFormat="1" applyFont="1" applyFill="1" applyBorder="1" applyAlignment="1">
      <alignment wrapText="1"/>
    </xf>
    <xf numFmtId="0" fontId="0" fillId="0" borderId="3" xfId="0" applyFill="1" applyBorder="1"/>
    <xf numFmtId="1" fontId="0" fillId="0" borderId="3" xfId="0" applyNumberFormat="1" applyFill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4" xfId="0" applyNumberFormat="1" applyBorder="1"/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3" fontId="0" fillId="0" borderId="4" xfId="0" applyNumberFormat="1" applyBorder="1" applyAlignment="1">
      <alignment wrapText="1"/>
    </xf>
    <xf numFmtId="3" fontId="0" fillId="0" borderId="4" xfId="0" applyNumberFormat="1" applyFill="1" applyBorder="1" applyAlignment="1">
      <alignment wrapText="1"/>
    </xf>
    <xf numFmtId="0" fontId="0" fillId="0" borderId="4" xfId="0" applyFill="1" applyBorder="1"/>
    <xf numFmtId="1" fontId="0" fillId="0" borderId="4" xfId="0" applyNumberFormat="1" applyFill="1" applyBorder="1"/>
    <xf numFmtId="3" fontId="5" fillId="0" borderId="4" xfId="0" applyNumberFormat="1" applyFont="1" applyBorder="1"/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3" fontId="0" fillId="0" borderId="8" xfId="0" applyNumberFormat="1" applyBorder="1" applyAlignment="1">
      <alignment wrapText="1"/>
    </xf>
    <xf numFmtId="3" fontId="0" fillId="0" borderId="8" xfId="0" applyNumberFormat="1" applyFill="1" applyBorder="1" applyAlignment="1">
      <alignment wrapText="1"/>
    </xf>
    <xf numFmtId="0" fontId="0" fillId="0" borderId="8" xfId="0" applyFill="1" applyBorder="1"/>
    <xf numFmtId="1" fontId="0" fillId="0" borderId="8" xfId="0" applyNumberFormat="1" applyFill="1" applyBorder="1"/>
    <xf numFmtId="0" fontId="0" fillId="0" borderId="8" xfId="0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10" xfId="0" applyBorder="1"/>
    <xf numFmtId="0" fontId="0" fillId="0" borderId="7" xfId="0" applyBorder="1" applyAlignment="1">
      <alignment wrapText="1"/>
    </xf>
    <xf numFmtId="3" fontId="1" fillId="0" borderId="8" xfId="0" applyNumberFormat="1" applyFont="1" applyBorder="1" applyAlignment="1">
      <alignment wrapText="1"/>
    </xf>
    <xf numFmtId="3" fontId="0" fillId="0" borderId="8" xfId="0" quotePrefix="1" applyNumberFormat="1" applyBorder="1" applyAlignment="1">
      <alignment wrapText="1"/>
    </xf>
    <xf numFmtId="0" fontId="0" fillId="0" borderId="11" xfId="0" applyBorder="1"/>
    <xf numFmtId="0" fontId="3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3" fontId="0" fillId="0" borderId="11" xfId="0" applyNumberFormat="1" applyBorder="1"/>
    <xf numFmtId="0" fontId="0" fillId="0" borderId="13" xfId="0" applyBorder="1" applyAlignment="1">
      <alignment wrapText="1"/>
    </xf>
    <xf numFmtId="0" fontId="0" fillId="0" borderId="11" xfId="0" applyBorder="1" applyAlignment="1">
      <alignment horizontal="center" wrapText="1"/>
    </xf>
    <xf numFmtId="3" fontId="0" fillId="0" borderId="11" xfId="0" applyNumberFormat="1" applyBorder="1" applyAlignment="1">
      <alignment wrapText="1"/>
    </xf>
    <xf numFmtId="0" fontId="0" fillId="0" borderId="11" xfId="0" applyFill="1" applyBorder="1"/>
    <xf numFmtId="1" fontId="0" fillId="0" borderId="11" xfId="0" applyNumberFormat="1" applyFill="1" applyBorder="1"/>
    <xf numFmtId="0" fontId="0" fillId="0" borderId="8" xfId="0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4" fillId="0" borderId="9" xfId="0" applyFont="1" applyFill="1" applyBorder="1"/>
    <xf numFmtId="3" fontId="3" fillId="0" borderId="4" xfId="0" applyNumberFormat="1" applyFont="1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wrapText="1"/>
    </xf>
    <xf numFmtId="3" fontId="6" fillId="2" borderId="8" xfId="0" applyNumberFormat="1" applyFont="1" applyFill="1" applyBorder="1" applyAlignment="1">
      <alignment wrapText="1"/>
    </xf>
    <xf numFmtId="3" fontId="6" fillId="2" borderId="9" xfId="0" applyNumberFormat="1" applyFont="1" applyFill="1" applyBorder="1" applyAlignment="1">
      <alignment wrapText="1"/>
    </xf>
    <xf numFmtId="3" fontId="3" fillId="2" borderId="8" xfId="0" applyNumberFormat="1" applyFont="1" applyFill="1" applyBorder="1"/>
    <xf numFmtId="3" fontId="0" fillId="2" borderId="8" xfId="0" applyNumberFormat="1" applyFill="1" applyBorder="1"/>
    <xf numFmtId="0" fontId="1" fillId="2" borderId="0" xfId="0" applyFont="1" applyFill="1"/>
    <xf numFmtId="0" fontId="1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3" fontId="3" fillId="0" borderId="11" xfId="0" applyNumberFormat="1" applyFont="1" applyBorder="1" applyAlignment="1">
      <alignment wrapText="1"/>
    </xf>
    <xf numFmtId="3" fontId="3" fillId="0" borderId="8" xfId="0" applyNumberFormat="1" applyFont="1" applyBorder="1" applyAlignment="1">
      <alignment wrapText="1"/>
    </xf>
    <xf numFmtId="0" fontId="3" fillId="0" borderId="8" xfId="0" applyFont="1" applyFill="1" applyBorder="1"/>
    <xf numFmtId="0" fontId="4" fillId="0" borderId="8" xfId="0" applyFont="1" applyFill="1" applyBorder="1"/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3" fontId="0" fillId="0" borderId="7" xfId="0" applyNumberForma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14" xfId="0" applyBorder="1"/>
    <xf numFmtId="3" fontId="0" fillId="0" borderId="9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3" fontId="0" fillId="0" borderId="15" xfId="0" applyNumberFormat="1" applyBorder="1" applyAlignment="1">
      <alignment wrapText="1"/>
    </xf>
    <xf numFmtId="3" fontId="0" fillId="0" borderId="15" xfId="0" applyNumberFormat="1" applyFill="1" applyBorder="1" applyAlignment="1">
      <alignment wrapText="1"/>
    </xf>
    <xf numFmtId="0" fontId="0" fillId="0" borderId="15" xfId="0" applyFill="1" applyBorder="1"/>
    <xf numFmtId="1" fontId="0" fillId="0" borderId="15" xfId="0" applyNumberFormat="1" applyFill="1" applyBorder="1"/>
    <xf numFmtId="0" fontId="0" fillId="0" borderId="15" xfId="0" applyBorder="1"/>
    <xf numFmtId="0" fontId="3" fillId="0" borderId="15" xfId="0" applyFont="1" applyBorder="1"/>
    <xf numFmtId="0" fontId="4" fillId="0" borderId="15" xfId="0" applyFon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3" fontId="0" fillId="0" borderId="17" xfId="0" applyNumberFormat="1" applyBorder="1" applyAlignment="1">
      <alignment wrapText="1"/>
    </xf>
    <xf numFmtId="3" fontId="0" fillId="0" borderId="17" xfId="0" applyNumberFormat="1" applyFill="1" applyBorder="1" applyAlignment="1">
      <alignment wrapText="1"/>
    </xf>
    <xf numFmtId="0" fontId="0" fillId="0" borderId="17" xfId="0" applyFill="1" applyBorder="1"/>
    <xf numFmtId="1" fontId="0" fillId="0" borderId="17" xfId="0" applyNumberFormat="1" applyFill="1" applyBorder="1"/>
    <xf numFmtId="0" fontId="0" fillId="0" borderId="17" xfId="0" applyBorder="1"/>
    <xf numFmtId="0" fontId="3" fillId="0" borderId="17" xfId="0" applyFont="1" applyBorder="1"/>
    <xf numFmtId="0" fontId="4" fillId="0" borderId="17" xfId="0" applyFont="1" applyBorder="1"/>
    <xf numFmtId="0" fontId="4" fillId="0" borderId="18" xfId="0" applyFont="1" applyBorder="1"/>
    <xf numFmtId="3" fontId="3" fillId="0" borderId="17" xfId="0" applyNumberFormat="1" applyFont="1" applyBorder="1"/>
    <xf numFmtId="0" fontId="0" fillId="0" borderId="0" xfId="0" applyAlignment="1">
      <alignment horizontal="center" wrapText="1"/>
    </xf>
    <xf numFmtId="3" fontId="1" fillId="0" borderId="0" xfId="0" applyNumberFormat="1" applyFont="1" applyFill="1" applyAlignment="1">
      <alignment wrapText="1"/>
    </xf>
    <xf numFmtId="3" fontId="6" fillId="0" borderId="0" xfId="0" applyNumberFormat="1" applyFont="1" applyAlignment="1">
      <alignment wrapText="1"/>
    </xf>
    <xf numFmtId="3" fontId="1" fillId="0" borderId="0" xfId="0" applyNumberFormat="1" applyFont="1"/>
    <xf numFmtId="3" fontId="1" fillId="0" borderId="0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/>
    <xf numFmtId="3" fontId="0" fillId="0" borderId="0" xfId="0" applyNumberFormat="1" applyAlignment="1"/>
    <xf numFmtId="3" fontId="0" fillId="0" borderId="0" xfId="0" applyNumberFormat="1" applyBorder="1" applyAlignment="1">
      <alignment wrapText="1"/>
    </xf>
    <xf numFmtId="3" fontId="0" fillId="0" borderId="0" xfId="0" applyNumberFormat="1" applyBorder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tabSelected="1" topLeftCell="N1" zoomScale="75" workbookViewId="0">
      <selection activeCell="B4" sqref="B4"/>
    </sheetView>
  </sheetViews>
  <sheetFormatPr defaultRowHeight="12.75" x14ac:dyDescent="0.2"/>
  <cols>
    <col min="1" max="1" width="20.85546875" style="123" customWidth="1"/>
    <col min="2" max="2" width="14" style="118" customWidth="1"/>
    <col min="3" max="3" width="14.5703125" style="4" customWidth="1"/>
    <col min="4" max="4" width="2.5703125" style="4" customWidth="1"/>
    <col min="5" max="6" width="12.85546875" style="4" customWidth="1"/>
    <col min="7" max="7" width="10.85546875" style="4" customWidth="1"/>
    <col min="8" max="8" width="10" style="6" customWidth="1"/>
    <col min="9" max="9" width="10.5703125" style="4" customWidth="1"/>
    <col min="10" max="10" width="9.85546875" style="4" customWidth="1"/>
    <col min="11" max="11" width="9.140625" style="7"/>
    <col min="12" max="12" width="10.140625" style="8" bestFit="1" customWidth="1"/>
    <col min="13" max="13" width="8.42578125" customWidth="1"/>
    <col min="14" max="14" width="8.5703125" customWidth="1"/>
    <col min="18" max="18" width="9.140625" style="9"/>
    <col min="19" max="19" width="10" style="10" bestFit="1" customWidth="1"/>
    <col min="20" max="20" width="9.140625" style="10"/>
    <col min="21" max="21" width="10.42578125" bestFit="1" customWidth="1"/>
    <col min="22" max="22" width="13.5703125" customWidth="1"/>
    <col min="23" max="23" width="13.7109375" customWidth="1"/>
  </cols>
  <sheetData>
    <row r="1" spans="1:23" ht="18" x14ac:dyDescent="0.25">
      <c r="A1" s="1" t="s">
        <v>0</v>
      </c>
      <c r="B1" s="2">
        <v>37222</v>
      </c>
      <c r="C1" s="3"/>
      <c r="G1" s="5" t="s">
        <v>1</v>
      </c>
    </row>
    <row r="2" spans="1:23" x14ac:dyDescent="0.2">
      <c r="A2" s="1" t="s">
        <v>2</v>
      </c>
      <c r="B2" s="11"/>
    </row>
    <row r="3" spans="1:23" x14ac:dyDescent="0.2">
      <c r="A3" s="1" t="s">
        <v>3</v>
      </c>
      <c r="B3" s="11"/>
      <c r="C3" s="12" t="s">
        <v>4</v>
      </c>
      <c r="K3" s="13"/>
    </row>
    <row r="4" spans="1:23" ht="51.75" thickBot="1" x14ac:dyDescent="0.25">
      <c r="A4" s="14" t="s">
        <v>5</v>
      </c>
      <c r="B4" s="15" t="s">
        <v>6</v>
      </c>
      <c r="C4" s="16" t="s">
        <v>7</v>
      </c>
      <c r="D4" s="16"/>
      <c r="E4" s="16" t="s">
        <v>8</v>
      </c>
      <c r="F4" s="16" t="s">
        <v>9</v>
      </c>
      <c r="G4" s="16" t="s">
        <v>10</v>
      </c>
      <c r="H4" s="17" t="s">
        <v>11</v>
      </c>
      <c r="I4" s="18" t="s">
        <v>12</v>
      </c>
      <c r="J4" s="18" t="s">
        <v>13</v>
      </c>
      <c r="K4" s="19" t="s">
        <v>14</v>
      </c>
      <c r="L4" s="20" t="s">
        <v>15</v>
      </c>
      <c r="M4" s="21" t="s">
        <v>16</v>
      </c>
      <c r="N4" s="21" t="s">
        <v>17</v>
      </c>
      <c r="O4" s="21" t="s">
        <v>18</v>
      </c>
      <c r="P4" s="21" t="s">
        <v>19</v>
      </c>
      <c r="Q4" s="22" t="s">
        <v>20</v>
      </c>
      <c r="R4" s="21" t="s">
        <v>21</v>
      </c>
      <c r="S4" s="23" t="s">
        <v>22</v>
      </c>
      <c r="T4" s="23" t="s">
        <v>23</v>
      </c>
      <c r="U4" s="24" t="s">
        <v>24</v>
      </c>
      <c r="V4" s="15" t="s">
        <v>25</v>
      </c>
      <c r="W4" s="15" t="s">
        <v>26</v>
      </c>
    </row>
    <row r="5" spans="1:23" x14ac:dyDescent="0.2">
      <c r="A5" s="25"/>
      <c r="B5" s="26"/>
      <c r="C5" s="27"/>
      <c r="D5" s="27"/>
      <c r="E5" s="27"/>
      <c r="F5" s="27"/>
      <c r="G5" s="27"/>
      <c r="H5" s="28"/>
      <c r="I5" s="27"/>
      <c r="J5" s="27"/>
      <c r="K5" s="29"/>
      <c r="L5" s="30"/>
      <c r="M5" s="31"/>
      <c r="N5" s="31"/>
      <c r="O5" s="31"/>
      <c r="P5" s="31"/>
      <c r="Q5" s="32"/>
      <c r="R5" s="33"/>
      <c r="S5" s="34"/>
      <c r="T5" s="35"/>
      <c r="U5" s="36"/>
      <c r="V5" s="31"/>
      <c r="W5" s="31"/>
    </row>
    <row r="6" spans="1:23" ht="25.5" x14ac:dyDescent="0.2">
      <c r="A6" s="37" t="s">
        <v>27</v>
      </c>
      <c r="B6" s="38"/>
      <c r="C6" s="39"/>
      <c r="D6" s="39"/>
      <c r="E6" s="39"/>
      <c r="F6" s="39"/>
      <c r="G6" s="39"/>
      <c r="H6" s="40"/>
      <c r="I6" s="39"/>
      <c r="J6" s="39"/>
      <c r="K6" s="41"/>
      <c r="L6" s="42"/>
      <c r="M6" s="32"/>
      <c r="N6" s="32"/>
      <c r="O6" s="32"/>
      <c r="P6" s="32"/>
      <c r="Q6" s="32"/>
      <c r="R6" s="33"/>
      <c r="S6" s="34"/>
      <c r="T6" s="35"/>
      <c r="U6" s="36"/>
      <c r="V6" s="43"/>
      <c r="W6" s="32"/>
    </row>
    <row r="7" spans="1:23" s="56" customFormat="1" x14ac:dyDescent="0.2">
      <c r="A7" s="44" t="s">
        <v>28</v>
      </c>
      <c r="B7" s="45"/>
      <c r="C7" s="46">
        <v>0</v>
      </c>
      <c r="D7" s="46">
        <v>3</v>
      </c>
      <c r="E7" s="46"/>
      <c r="F7" s="46"/>
      <c r="G7" s="46">
        <f>SUM(I7:R7)</f>
        <v>0</v>
      </c>
      <c r="H7" s="47">
        <f>+E7-(F7+G7)</f>
        <v>0</v>
      </c>
      <c r="I7" s="46"/>
      <c r="J7" s="46"/>
      <c r="K7" s="48"/>
      <c r="L7" s="49"/>
      <c r="M7" s="50"/>
      <c r="N7" s="50"/>
      <c r="O7" s="50"/>
      <c r="P7" s="50"/>
      <c r="Q7" s="50"/>
      <c r="R7" s="51"/>
      <c r="S7" s="52"/>
      <c r="T7" s="53"/>
      <c r="U7" s="54">
        <f t="shared" ref="U7:U36" si="0">SUM(I7:T7)</f>
        <v>0</v>
      </c>
      <c r="V7" s="55">
        <f t="shared" ref="V7:V36" si="1">U7-E7</f>
        <v>0</v>
      </c>
      <c r="W7" s="50"/>
    </row>
    <row r="8" spans="1:23" ht="25.5" x14ac:dyDescent="0.2">
      <c r="A8" s="57" t="s">
        <v>29</v>
      </c>
      <c r="B8" s="45" t="s">
        <v>30</v>
      </c>
      <c r="C8" s="58">
        <v>127000</v>
      </c>
      <c r="D8" s="59" t="s">
        <v>31</v>
      </c>
      <c r="E8" s="46"/>
      <c r="F8" s="46"/>
      <c r="G8" s="46">
        <f>SUM(I8:R8)</f>
        <v>0</v>
      </c>
      <c r="H8" s="47">
        <f>+E8-(F8+G8)</f>
        <v>0</v>
      </c>
      <c r="I8" s="46"/>
      <c r="J8" s="46"/>
      <c r="K8" s="48"/>
      <c r="L8" s="49"/>
      <c r="M8" s="50"/>
      <c r="N8" s="50"/>
      <c r="O8" s="60"/>
      <c r="P8" s="60"/>
      <c r="Q8" s="60"/>
      <c r="R8" s="61"/>
      <c r="S8" s="62"/>
      <c r="T8" s="63"/>
      <c r="U8" s="64">
        <f t="shared" si="0"/>
        <v>0</v>
      </c>
      <c r="V8" s="55">
        <f t="shared" si="1"/>
        <v>0</v>
      </c>
      <c r="W8" s="64">
        <f>U8-C8</f>
        <v>-127000</v>
      </c>
    </row>
    <row r="9" spans="1:23" x14ac:dyDescent="0.2">
      <c r="A9" s="65" t="s">
        <v>32</v>
      </c>
      <c r="B9" s="66"/>
      <c r="C9" s="67">
        <v>0</v>
      </c>
      <c r="D9" s="67">
        <v>1</v>
      </c>
      <c r="E9" s="67">
        <v>0</v>
      </c>
      <c r="F9" s="67"/>
      <c r="G9" s="46">
        <f>SUM(I9:R9)</f>
        <v>0</v>
      </c>
      <c r="H9" s="47">
        <f>+E9-(F9+G9)</f>
        <v>0</v>
      </c>
      <c r="I9" s="46"/>
      <c r="J9" s="46"/>
      <c r="K9" s="68"/>
      <c r="L9" s="69"/>
      <c r="M9" s="60"/>
      <c r="N9" s="60"/>
      <c r="O9" s="50"/>
      <c r="P9" s="50"/>
      <c r="Q9" s="50"/>
      <c r="R9" s="51"/>
      <c r="S9" s="52"/>
      <c r="T9" s="53"/>
      <c r="U9" s="54">
        <f t="shared" si="0"/>
        <v>0</v>
      </c>
      <c r="V9" s="55">
        <f t="shared" si="1"/>
        <v>0</v>
      </c>
      <c r="W9" s="50"/>
    </row>
    <row r="10" spans="1:23" ht="25.5" x14ac:dyDescent="0.2">
      <c r="A10" s="65" t="s">
        <v>33</v>
      </c>
      <c r="B10" s="66"/>
      <c r="C10" s="67">
        <v>0</v>
      </c>
      <c r="D10" s="67">
        <v>3</v>
      </c>
      <c r="E10" s="67">
        <v>0</v>
      </c>
      <c r="F10" s="67"/>
      <c r="G10" s="67"/>
      <c r="H10" s="47">
        <f>+E10-(F10+G10)</f>
        <v>0</v>
      </c>
      <c r="I10" s="46"/>
      <c r="J10" s="46"/>
      <c r="K10" s="68"/>
      <c r="L10" s="69"/>
      <c r="M10" s="60"/>
      <c r="N10" s="60"/>
      <c r="O10" s="50"/>
      <c r="P10" s="50"/>
      <c r="Q10" s="50"/>
      <c r="R10" s="51"/>
      <c r="S10" s="52"/>
      <c r="T10" s="53"/>
      <c r="U10" s="54">
        <f t="shared" si="0"/>
        <v>0</v>
      </c>
      <c r="V10" s="55">
        <f t="shared" si="1"/>
        <v>0</v>
      </c>
      <c r="W10" s="50"/>
    </row>
    <row r="11" spans="1:23" ht="25.5" x14ac:dyDescent="0.2">
      <c r="A11" s="57" t="s">
        <v>34</v>
      </c>
      <c r="B11" s="70"/>
      <c r="D11" s="46"/>
      <c r="E11" s="46"/>
      <c r="F11" s="46"/>
      <c r="G11" s="46"/>
      <c r="H11" s="47">
        <f>+E11-G11</f>
        <v>0</v>
      </c>
      <c r="I11" s="46"/>
      <c r="J11" s="46"/>
      <c r="K11" s="48"/>
      <c r="L11" s="49"/>
      <c r="M11" s="50"/>
      <c r="N11" s="50"/>
      <c r="O11" s="50"/>
      <c r="P11" s="50"/>
      <c r="Q11" s="50"/>
      <c r="R11" s="51"/>
      <c r="S11" s="52"/>
      <c r="T11" s="53"/>
      <c r="U11" s="54">
        <f t="shared" si="0"/>
        <v>0</v>
      </c>
      <c r="V11" s="55">
        <f t="shared" si="1"/>
        <v>0</v>
      </c>
      <c r="W11" s="50"/>
    </row>
    <row r="12" spans="1:23" x14ac:dyDescent="0.2">
      <c r="A12" s="71" t="s">
        <v>35</v>
      </c>
      <c r="B12" s="70" t="s">
        <v>36</v>
      </c>
      <c r="C12" s="46"/>
      <c r="D12" s="46"/>
      <c r="E12" s="46">
        <v>327880</v>
      </c>
      <c r="F12" s="46"/>
      <c r="G12" s="46">
        <f>SUM(I12:R12)</f>
        <v>102904</v>
      </c>
      <c r="H12" s="47">
        <f t="shared" ref="H12:H18" si="2">+E12-(F12+G12)</f>
        <v>224976</v>
      </c>
      <c r="I12" s="46"/>
      <c r="J12" s="46"/>
      <c r="K12" s="48"/>
      <c r="L12" s="49"/>
      <c r="M12" s="50"/>
      <c r="N12" s="50"/>
      <c r="O12" s="50"/>
      <c r="P12" s="50"/>
      <c r="Q12" s="50"/>
      <c r="R12" s="51">
        <v>102904</v>
      </c>
      <c r="S12" s="52">
        <v>224976</v>
      </c>
      <c r="T12" s="72"/>
      <c r="U12" s="54">
        <f t="shared" si="0"/>
        <v>327880</v>
      </c>
      <c r="V12" s="73">
        <f t="shared" si="1"/>
        <v>0</v>
      </c>
      <c r="W12" s="36"/>
    </row>
    <row r="13" spans="1:23" x14ac:dyDescent="0.2">
      <c r="A13" s="71" t="s">
        <v>37</v>
      </c>
      <c r="B13" s="70" t="s">
        <v>36</v>
      </c>
      <c r="C13" s="46"/>
      <c r="D13" s="46"/>
      <c r="E13" s="46">
        <v>42120</v>
      </c>
      <c r="F13" s="46"/>
      <c r="G13" s="46">
        <f>SUM(I13:R13)</f>
        <v>0</v>
      </c>
      <c r="H13" s="47">
        <f t="shared" si="2"/>
        <v>42120</v>
      </c>
      <c r="I13" s="46"/>
      <c r="J13" s="46"/>
      <c r="K13" s="48"/>
      <c r="L13" s="49"/>
      <c r="M13" s="50"/>
      <c r="N13" s="50"/>
      <c r="O13" s="50"/>
      <c r="P13" s="50"/>
      <c r="Q13" s="50"/>
      <c r="R13" s="51">
        <v>0</v>
      </c>
      <c r="S13" s="52">
        <v>14040</v>
      </c>
      <c r="T13" s="53">
        <v>28080</v>
      </c>
      <c r="U13" s="54">
        <f t="shared" si="0"/>
        <v>42120</v>
      </c>
      <c r="V13" s="73">
        <f t="shared" si="1"/>
        <v>0</v>
      </c>
      <c r="W13" s="36"/>
    </row>
    <row r="14" spans="1:23" s="81" customFormat="1" x14ac:dyDescent="0.2">
      <c r="A14" s="74" t="s">
        <v>38</v>
      </c>
      <c r="B14" s="75"/>
      <c r="C14" s="76">
        <v>370000</v>
      </c>
      <c r="D14" s="76"/>
      <c r="E14" s="76">
        <f>SUM(E12:E13)</f>
        <v>370000</v>
      </c>
      <c r="F14" s="76"/>
      <c r="G14" s="76">
        <f>SUM(G12:G13)</f>
        <v>102904</v>
      </c>
      <c r="H14" s="76">
        <f t="shared" si="2"/>
        <v>267096</v>
      </c>
      <c r="I14" s="76">
        <f t="shared" ref="I14:P14" si="3">SUM(I12:I13)</f>
        <v>0</v>
      </c>
      <c r="J14" s="76">
        <f t="shared" si="3"/>
        <v>0</v>
      </c>
      <c r="K14" s="76">
        <f t="shared" si="3"/>
        <v>0</v>
      </c>
      <c r="L14" s="76">
        <f t="shared" si="3"/>
        <v>0</v>
      </c>
      <c r="M14" s="76">
        <f t="shared" si="3"/>
        <v>0</v>
      </c>
      <c r="N14" s="76">
        <f t="shared" si="3"/>
        <v>0</v>
      </c>
      <c r="O14" s="76">
        <f t="shared" si="3"/>
        <v>0</v>
      </c>
      <c r="P14" s="76">
        <f t="shared" si="3"/>
        <v>0</v>
      </c>
      <c r="Q14" s="76"/>
      <c r="R14" s="76">
        <f>SUM(R12:R13)</f>
        <v>102904</v>
      </c>
      <c r="S14" s="77">
        <f>SUM(S12:S13)</f>
        <v>239016</v>
      </c>
      <c r="T14" s="78">
        <f>SUM(T12:T13)</f>
        <v>28080</v>
      </c>
      <c r="U14" s="76">
        <f>SUM(U12:U13)</f>
        <v>370000</v>
      </c>
      <c r="V14" s="79">
        <f t="shared" si="1"/>
        <v>0</v>
      </c>
      <c r="W14" s="80">
        <f>U14-C14</f>
        <v>0</v>
      </c>
    </row>
    <row r="15" spans="1:23" ht="25.5" x14ac:dyDescent="0.2">
      <c r="A15" s="65" t="s">
        <v>39</v>
      </c>
      <c r="B15" s="82"/>
      <c r="C15" s="67">
        <v>0</v>
      </c>
      <c r="D15" s="67">
        <v>3</v>
      </c>
      <c r="E15" s="67">
        <v>0</v>
      </c>
      <c r="F15" s="67"/>
      <c r="G15" s="67"/>
      <c r="H15" s="47">
        <f t="shared" si="2"/>
        <v>0</v>
      </c>
      <c r="I15" s="46"/>
      <c r="J15" s="46"/>
      <c r="K15" s="68"/>
      <c r="L15" s="69"/>
      <c r="M15" s="60"/>
      <c r="N15" s="60"/>
      <c r="O15" s="60"/>
      <c r="P15" s="60"/>
      <c r="Q15" s="60"/>
      <c r="R15" s="61"/>
      <c r="S15" s="62"/>
      <c r="T15" s="63"/>
      <c r="U15" s="64"/>
      <c r="V15" s="55">
        <f t="shared" si="1"/>
        <v>0</v>
      </c>
      <c r="W15" s="50"/>
    </row>
    <row r="16" spans="1:23" x14ac:dyDescent="0.2">
      <c r="A16" s="44" t="s">
        <v>40</v>
      </c>
      <c r="B16" s="45" t="s">
        <v>30</v>
      </c>
      <c r="C16" s="58">
        <v>50000</v>
      </c>
      <c r="D16" s="46"/>
      <c r="E16" s="46"/>
      <c r="F16" s="46"/>
      <c r="G16" s="46">
        <f>SUM(I16:R16)</f>
        <v>0</v>
      </c>
      <c r="H16" s="47">
        <f t="shared" si="2"/>
        <v>0</v>
      </c>
      <c r="I16" s="46"/>
      <c r="J16" s="46"/>
      <c r="K16" s="48"/>
      <c r="L16" s="49"/>
      <c r="M16" s="50"/>
      <c r="N16" s="50"/>
      <c r="O16" s="50"/>
      <c r="P16" s="50"/>
      <c r="Q16" s="50"/>
      <c r="R16" s="51"/>
      <c r="S16" s="52"/>
      <c r="T16" s="53"/>
      <c r="U16" s="54">
        <f t="shared" si="0"/>
        <v>0</v>
      </c>
      <c r="V16" s="55"/>
      <c r="W16" s="64">
        <f>U16-C16</f>
        <v>-50000</v>
      </c>
    </row>
    <row r="17" spans="1:23" ht="38.25" x14ac:dyDescent="0.2">
      <c r="A17" s="83" t="s">
        <v>41</v>
      </c>
      <c r="B17" s="84" t="s">
        <v>42</v>
      </c>
      <c r="C17" s="67">
        <v>73000</v>
      </c>
      <c r="D17" s="67">
        <v>2</v>
      </c>
      <c r="E17" s="85">
        <v>73000</v>
      </c>
      <c r="F17" s="85">
        <v>5222</v>
      </c>
      <c r="G17" s="46">
        <f>SUM(I17:R17)</f>
        <v>64143</v>
      </c>
      <c r="H17" s="47">
        <f t="shared" si="2"/>
        <v>3635</v>
      </c>
      <c r="I17" s="46">
        <v>18932</v>
      </c>
      <c r="J17" s="86">
        <v>21698</v>
      </c>
      <c r="K17" s="68">
        <v>17250</v>
      </c>
      <c r="L17" s="69">
        <v>991</v>
      </c>
      <c r="M17" s="60">
        <v>82</v>
      </c>
      <c r="N17" s="60">
        <v>742</v>
      </c>
      <c r="O17" s="48">
        <v>141</v>
      </c>
      <c r="P17" s="48">
        <v>213</v>
      </c>
      <c r="Q17" s="48">
        <v>4094</v>
      </c>
      <c r="R17" s="87">
        <v>0</v>
      </c>
      <c r="S17" s="88"/>
      <c r="T17" s="72">
        <v>8857</v>
      </c>
      <c r="U17" s="54">
        <f t="shared" si="0"/>
        <v>73000</v>
      </c>
      <c r="V17" s="55">
        <f t="shared" si="1"/>
        <v>0</v>
      </c>
      <c r="W17" s="54">
        <f>U17-C17</f>
        <v>0</v>
      </c>
    </row>
    <row r="18" spans="1:23" ht="40.5" customHeight="1" x14ac:dyDescent="0.2">
      <c r="A18" s="83" t="s">
        <v>43</v>
      </c>
      <c r="B18" s="84" t="s">
        <v>36</v>
      </c>
      <c r="C18" s="67">
        <v>90000</v>
      </c>
      <c r="D18" s="67">
        <v>1</v>
      </c>
      <c r="E18" s="67">
        <v>90000</v>
      </c>
      <c r="F18" s="67"/>
      <c r="G18" s="46">
        <f>SUM(I18:R18)</f>
        <v>17688</v>
      </c>
      <c r="H18" s="47">
        <f t="shared" si="2"/>
        <v>72312</v>
      </c>
      <c r="I18" s="46">
        <v>542</v>
      </c>
      <c r="J18" s="46">
        <v>320</v>
      </c>
      <c r="K18" s="68">
        <v>5959</v>
      </c>
      <c r="L18" s="69">
        <v>734</v>
      </c>
      <c r="M18" s="60">
        <v>2582</v>
      </c>
      <c r="N18" s="60">
        <v>415</v>
      </c>
      <c r="O18" s="68">
        <v>1054</v>
      </c>
      <c r="P18" s="48">
        <v>435</v>
      </c>
      <c r="Q18" s="48">
        <v>421</v>
      </c>
      <c r="R18" s="87">
        <v>5226</v>
      </c>
      <c r="S18" s="88"/>
      <c r="T18" s="72">
        <v>72312</v>
      </c>
      <c r="U18" s="54">
        <f t="shared" si="0"/>
        <v>90000</v>
      </c>
      <c r="V18" s="55">
        <f t="shared" si="1"/>
        <v>0</v>
      </c>
      <c r="W18" s="54">
        <f>U18-C18</f>
        <v>0</v>
      </c>
    </row>
    <row r="19" spans="1:23" x14ac:dyDescent="0.2">
      <c r="A19" s="89"/>
      <c r="B19" s="90"/>
      <c r="C19" s="39"/>
      <c r="D19" s="39"/>
      <c r="E19" s="39"/>
      <c r="F19" s="39"/>
      <c r="G19" s="39"/>
      <c r="H19" s="47">
        <f t="shared" ref="H19:H28" si="4">+E19-G19</f>
        <v>0</v>
      </c>
      <c r="I19" s="39"/>
      <c r="J19" s="39"/>
      <c r="K19" s="41"/>
      <c r="L19" s="42"/>
      <c r="M19" s="32"/>
      <c r="N19" s="32"/>
      <c r="O19" s="32"/>
      <c r="P19" s="32"/>
      <c r="Q19" s="32"/>
      <c r="R19" s="33"/>
      <c r="S19" s="34"/>
      <c r="T19" s="35"/>
      <c r="U19" s="36"/>
      <c r="V19" s="73"/>
      <c r="W19" s="32"/>
    </row>
    <row r="20" spans="1:23" ht="38.25" x14ac:dyDescent="0.2">
      <c r="A20" s="57" t="s">
        <v>44</v>
      </c>
      <c r="B20" s="70" t="s">
        <v>36</v>
      </c>
      <c r="C20" s="46">
        <v>40000</v>
      </c>
      <c r="D20" s="46"/>
      <c r="E20" s="91">
        <v>38594</v>
      </c>
      <c r="F20" s="91"/>
      <c r="G20" s="46">
        <f>SUM(I20:R20)</f>
        <v>36949</v>
      </c>
      <c r="H20" s="47">
        <f>+E20-(F20+G20)</f>
        <v>1645</v>
      </c>
      <c r="I20" s="46"/>
      <c r="J20" s="46">
        <v>787</v>
      </c>
      <c r="K20" s="48">
        <v>5106</v>
      </c>
      <c r="L20" s="49">
        <v>1548</v>
      </c>
      <c r="M20" s="50">
        <v>10272</v>
      </c>
      <c r="N20" s="50">
        <v>8509</v>
      </c>
      <c r="O20" s="48">
        <v>2543</v>
      </c>
      <c r="P20" s="48">
        <v>3945</v>
      </c>
      <c r="Q20" s="48">
        <v>3909</v>
      </c>
      <c r="R20" s="87">
        <v>330</v>
      </c>
      <c r="S20" s="88">
        <v>1645</v>
      </c>
      <c r="T20" s="72"/>
      <c r="U20" s="54">
        <f t="shared" si="0"/>
        <v>38594</v>
      </c>
      <c r="V20" s="55">
        <f t="shared" si="1"/>
        <v>0</v>
      </c>
      <c r="W20" s="54">
        <f>U20-C20</f>
        <v>-1406</v>
      </c>
    </row>
    <row r="21" spans="1:23" ht="25.5" x14ac:dyDescent="0.2">
      <c r="A21" s="83" t="s">
        <v>45</v>
      </c>
      <c r="B21" s="82" t="s">
        <v>30</v>
      </c>
      <c r="C21" s="92">
        <v>20000</v>
      </c>
      <c r="D21" s="67"/>
      <c r="E21" s="67"/>
      <c r="F21" s="46"/>
      <c r="G21" s="46">
        <f>SUM(I21:R21)</f>
        <v>0</v>
      </c>
      <c r="H21" s="47">
        <f>+E21-(F21+G21)</f>
        <v>0</v>
      </c>
      <c r="I21" s="46"/>
      <c r="J21" s="46"/>
      <c r="K21" s="68"/>
      <c r="L21" s="69"/>
      <c r="M21" s="60"/>
      <c r="N21" s="60"/>
      <c r="O21" s="50"/>
      <c r="P21" s="50"/>
      <c r="Q21" s="48"/>
      <c r="R21" s="87"/>
      <c r="S21" s="88"/>
      <c r="T21" s="72"/>
      <c r="U21" s="54">
        <f t="shared" si="0"/>
        <v>0</v>
      </c>
      <c r="V21" s="55">
        <f t="shared" si="1"/>
        <v>0</v>
      </c>
      <c r="W21" s="54">
        <f>U21-C21</f>
        <v>-20000</v>
      </c>
    </row>
    <row r="22" spans="1:23" x14ac:dyDescent="0.2">
      <c r="A22" s="44" t="s">
        <v>46</v>
      </c>
      <c r="B22" s="82" t="s">
        <v>30</v>
      </c>
      <c r="C22" s="58">
        <v>20000</v>
      </c>
      <c r="D22" s="46"/>
      <c r="E22" s="46"/>
      <c r="F22" s="46"/>
      <c r="G22" s="46">
        <f>SUM(I22:R22)</f>
        <v>0</v>
      </c>
      <c r="H22" s="47">
        <f>+E22-(F22+G22)</f>
        <v>0</v>
      </c>
      <c r="I22" s="46"/>
      <c r="J22" s="46"/>
      <c r="K22" s="48"/>
      <c r="L22" s="49"/>
      <c r="M22" s="50"/>
      <c r="N22" s="50"/>
      <c r="O22" s="50"/>
      <c r="P22" s="50"/>
      <c r="Q22" s="48"/>
      <c r="R22" s="87"/>
      <c r="S22" s="88"/>
      <c r="T22" s="72"/>
      <c r="U22" s="54">
        <f t="shared" si="0"/>
        <v>0</v>
      </c>
      <c r="V22" s="55">
        <f t="shared" si="1"/>
        <v>0</v>
      </c>
      <c r="W22" s="54">
        <f>U22-C22</f>
        <v>-20000</v>
      </c>
    </row>
    <row r="23" spans="1:23" x14ac:dyDescent="0.2">
      <c r="A23" s="89"/>
      <c r="B23" s="90"/>
      <c r="C23" s="39"/>
      <c r="D23" s="39"/>
      <c r="E23" s="39"/>
      <c r="F23" s="39"/>
      <c r="G23" s="39"/>
      <c r="H23" s="47">
        <f t="shared" si="4"/>
        <v>0</v>
      </c>
      <c r="I23" s="39"/>
      <c r="J23" s="39"/>
      <c r="K23" s="41"/>
      <c r="L23" s="42"/>
      <c r="M23" s="32"/>
      <c r="N23" s="32"/>
      <c r="O23" s="32"/>
      <c r="P23" s="32"/>
      <c r="Q23" s="32"/>
      <c r="R23" s="33"/>
      <c r="S23" s="34"/>
      <c r="T23" s="35"/>
      <c r="U23" s="36"/>
      <c r="V23" s="73"/>
      <c r="W23" s="32"/>
    </row>
    <row r="24" spans="1:23" ht="38.25" x14ac:dyDescent="0.2">
      <c r="A24" s="57" t="s">
        <v>47</v>
      </c>
      <c r="B24" s="93"/>
      <c r="C24" s="46">
        <v>0</v>
      </c>
      <c r="D24" s="46">
        <v>4</v>
      </c>
      <c r="E24" s="46"/>
      <c r="F24" s="46"/>
      <c r="G24" s="46"/>
      <c r="H24" s="47">
        <f t="shared" si="4"/>
        <v>0</v>
      </c>
      <c r="I24" s="46"/>
      <c r="J24" s="46"/>
      <c r="K24" s="48"/>
      <c r="L24" s="49"/>
      <c r="M24" s="50"/>
      <c r="N24" s="50"/>
      <c r="O24" s="50"/>
      <c r="P24" s="50"/>
      <c r="Q24" s="50"/>
      <c r="R24" s="51"/>
      <c r="S24" s="52"/>
      <c r="T24" s="53"/>
      <c r="U24" s="54">
        <f t="shared" si="0"/>
        <v>0</v>
      </c>
      <c r="V24" s="55">
        <f t="shared" si="1"/>
        <v>0</v>
      </c>
      <c r="W24" s="50"/>
    </row>
    <row r="25" spans="1:23" ht="25.5" x14ac:dyDescent="0.2">
      <c r="A25" s="57" t="s">
        <v>48</v>
      </c>
      <c r="B25" s="70"/>
      <c r="C25" s="46">
        <v>0</v>
      </c>
      <c r="D25" s="46">
        <v>4</v>
      </c>
      <c r="E25" s="46"/>
      <c r="F25" s="46"/>
      <c r="G25" s="46"/>
      <c r="H25" s="47">
        <f t="shared" si="4"/>
        <v>0</v>
      </c>
      <c r="I25" s="46"/>
      <c r="J25" s="46"/>
      <c r="K25" s="48"/>
      <c r="L25" s="49"/>
      <c r="M25" s="50"/>
      <c r="N25" s="50"/>
      <c r="O25" s="50"/>
      <c r="P25" s="50"/>
      <c r="Q25" s="50"/>
      <c r="R25" s="51"/>
      <c r="S25" s="52"/>
      <c r="T25" s="53"/>
      <c r="U25" s="54">
        <f t="shared" si="0"/>
        <v>0</v>
      </c>
      <c r="V25" s="55">
        <f t="shared" si="1"/>
        <v>0</v>
      </c>
      <c r="W25" s="50"/>
    </row>
    <row r="26" spans="1:23" ht="25.5" x14ac:dyDescent="0.2">
      <c r="A26" s="57" t="s">
        <v>49</v>
      </c>
      <c r="B26" s="93"/>
      <c r="C26" s="46">
        <v>72600</v>
      </c>
      <c r="D26" s="46">
        <v>4</v>
      </c>
      <c r="E26" s="46">
        <v>72600</v>
      </c>
      <c r="F26" s="46"/>
      <c r="G26" s="46">
        <f>SUM(I26:R26)</f>
        <v>11322</v>
      </c>
      <c r="H26" s="47">
        <f t="shared" si="4"/>
        <v>61278</v>
      </c>
      <c r="I26" s="46"/>
      <c r="J26" s="46"/>
      <c r="K26" s="48"/>
      <c r="L26" s="49"/>
      <c r="M26" s="50"/>
      <c r="N26" s="50"/>
      <c r="O26" s="50"/>
      <c r="P26" s="50"/>
      <c r="Q26" s="50"/>
      <c r="R26" s="51">
        <v>11322</v>
      </c>
      <c r="S26" s="52">
        <v>30641</v>
      </c>
      <c r="T26" s="53">
        <v>30637</v>
      </c>
      <c r="U26" s="54">
        <f t="shared" si="0"/>
        <v>72600</v>
      </c>
      <c r="V26" s="55">
        <f t="shared" si="1"/>
        <v>0</v>
      </c>
      <c r="W26" s="54">
        <f>U26-C26</f>
        <v>0</v>
      </c>
    </row>
    <row r="27" spans="1:23" ht="25.5" x14ac:dyDescent="0.2">
      <c r="A27" s="57" t="s">
        <v>50</v>
      </c>
      <c r="B27" s="70"/>
      <c r="C27" s="46">
        <v>0</v>
      </c>
      <c r="D27" s="46">
        <v>4</v>
      </c>
      <c r="E27" s="46"/>
      <c r="F27" s="46"/>
      <c r="G27" s="46"/>
      <c r="H27" s="47">
        <f t="shared" si="4"/>
        <v>0</v>
      </c>
      <c r="I27" s="46"/>
      <c r="J27" s="46"/>
      <c r="K27" s="48"/>
      <c r="L27" s="49"/>
      <c r="M27" s="50"/>
      <c r="N27" s="50"/>
      <c r="O27" s="50"/>
      <c r="P27" s="50"/>
      <c r="Q27" s="50"/>
      <c r="R27" s="51"/>
      <c r="S27" s="52"/>
      <c r="T27" s="53"/>
      <c r="U27" s="54">
        <f t="shared" si="0"/>
        <v>0</v>
      </c>
      <c r="V27" s="55">
        <f t="shared" si="1"/>
        <v>0</v>
      </c>
      <c r="W27" s="50"/>
    </row>
    <row r="28" spans="1:23" ht="25.5" x14ac:dyDescent="0.2">
      <c r="A28" s="44" t="s">
        <v>51</v>
      </c>
      <c r="B28" s="93"/>
      <c r="C28" s="46">
        <v>0</v>
      </c>
      <c r="D28" s="46">
        <v>4</v>
      </c>
      <c r="E28" s="46"/>
      <c r="F28" s="46"/>
      <c r="G28" s="46"/>
      <c r="H28" s="47">
        <f t="shared" si="4"/>
        <v>0</v>
      </c>
      <c r="I28" s="46"/>
      <c r="J28" s="46"/>
      <c r="K28" s="48"/>
      <c r="L28" s="49"/>
      <c r="M28" s="50"/>
      <c r="N28" s="50"/>
      <c r="O28" s="50"/>
      <c r="P28" s="50"/>
      <c r="Q28" s="50"/>
      <c r="R28" s="51"/>
      <c r="S28" s="52"/>
      <c r="T28" s="53"/>
      <c r="U28" s="54">
        <f t="shared" si="0"/>
        <v>0</v>
      </c>
      <c r="V28" s="55">
        <f t="shared" si="1"/>
        <v>0</v>
      </c>
      <c r="W28" s="50"/>
    </row>
    <row r="29" spans="1:23" s="56" customFormat="1" x14ac:dyDescent="0.2">
      <c r="A29" s="71" t="s">
        <v>52</v>
      </c>
      <c r="B29" s="45" t="s">
        <v>53</v>
      </c>
      <c r="C29" s="58">
        <v>67400</v>
      </c>
      <c r="D29" s="46">
        <v>4</v>
      </c>
      <c r="E29" s="46"/>
      <c r="F29" s="46"/>
      <c r="G29" s="46">
        <f>SUM(I29:R29)</f>
        <v>0</v>
      </c>
      <c r="H29" s="47">
        <f>+E29-(F29+G29)</f>
        <v>0</v>
      </c>
      <c r="I29" s="46"/>
      <c r="J29" s="46"/>
      <c r="K29" s="48"/>
      <c r="L29" s="49"/>
      <c r="M29" s="50"/>
      <c r="N29" s="50"/>
      <c r="O29" s="50"/>
      <c r="P29" s="50"/>
      <c r="Q29" s="50"/>
      <c r="R29" s="51"/>
      <c r="S29" s="52"/>
      <c r="T29" s="72">
        <v>67400</v>
      </c>
      <c r="U29" s="54">
        <f t="shared" si="0"/>
        <v>67400</v>
      </c>
      <c r="V29" s="55"/>
      <c r="W29" s="54">
        <f>U29-C29</f>
        <v>0</v>
      </c>
    </row>
    <row r="30" spans="1:23" x14ac:dyDescent="0.2">
      <c r="A30" s="94"/>
      <c r="B30" s="95"/>
      <c r="C30" s="39"/>
      <c r="D30" s="39"/>
      <c r="E30" s="39"/>
      <c r="F30" s="39"/>
      <c r="G30" s="39"/>
      <c r="H30" s="40"/>
      <c r="I30" s="39"/>
      <c r="J30" s="39"/>
      <c r="K30" s="41"/>
      <c r="L30" s="42"/>
      <c r="M30" s="32"/>
      <c r="N30" s="32"/>
      <c r="O30" s="32"/>
      <c r="P30" s="32"/>
      <c r="Q30" s="32"/>
      <c r="R30" s="33"/>
      <c r="S30" s="34"/>
      <c r="T30" s="35"/>
      <c r="U30" s="36"/>
      <c r="V30" s="73"/>
      <c r="W30" s="96"/>
    </row>
    <row r="31" spans="1:23" x14ac:dyDescent="0.2">
      <c r="A31" s="71" t="s">
        <v>54</v>
      </c>
      <c r="B31" s="70"/>
      <c r="C31" s="46"/>
      <c r="D31" s="46"/>
      <c r="E31" s="46"/>
      <c r="F31" s="46"/>
      <c r="G31" s="91"/>
      <c r="H31" s="47"/>
      <c r="I31" s="97"/>
      <c r="J31" s="46"/>
      <c r="K31" s="48"/>
      <c r="L31" s="49"/>
      <c r="M31" s="50"/>
      <c r="N31" s="50"/>
      <c r="O31" s="50"/>
      <c r="P31" s="50"/>
      <c r="Q31" s="50"/>
      <c r="R31" s="51"/>
      <c r="S31" s="52"/>
      <c r="T31" s="53"/>
      <c r="U31" s="54"/>
      <c r="V31" s="55"/>
      <c r="W31" s="50"/>
    </row>
    <row r="32" spans="1:23" x14ac:dyDescent="0.2">
      <c r="A32" s="37"/>
      <c r="B32" s="38"/>
      <c r="C32" s="39"/>
      <c r="D32" s="39"/>
      <c r="E32" s="39"/>
      <c r="F32" s="39"/>
      <c r="G32" s="39"/>
      <c r="H32" s="40"/>
      <c r="I32" s="39"/>
      <c r="J32" s="39"/>
      <c r="K32" s="41"/>
      <c r="L32" s="42"/>
      <c r="M32" s="32"/>
      <c r="N32" s="32"/>
      <c r="O32" s="32"/>
      <c r="P32" s="32"/>
      <c r="Q32" s="32"/>
      <c r="R32" s="33"/>
      <c r="S32" s="34"/>
      <c r="T32" s="35"/>
      <c r="U32" s="36"/>
      <c r="V32" s="73"/>
      <c r="W32" s="32"/>
    </row>
    <row r="33" spans="1:23" ht="38.25" x14ac:dyDescent="0.2">
      <c r="A33" s="57" t="s">
        <v>55</v>
      </c>
      <c r="B33" s="70" t="s">
        <v>36</v>
      </c>
      <c r="C33" s="46">
        <v>20000</v>
      </c>
      <c r="D33" s="46"/>
      <c r="E33" s="46">
        <v>20000</v>
      </c>
      <c r="F33" s="97">
        <v>1820</v>
      </c>
      <c r="G33" s="91">
        <f>SUM(I33:R33)</f>
        <v>5540</v>
      </c>
      <c r="H33" s="47">
        <f>+E33-(F33+G33)</f>
        <v>12640</v>
      </c>
      <c r="I33" s="97"/>
      <c r="J33" s="46"/>
      <c r="K33" s="48"/>
      <c r="L33" s="49"/>
      <c r="M33" s="50"/>
      <c r="N33" s="50"/>
      <c r="O33" s="50">
        <v>5540</v>
      </c>
      <c r="P33" s="50">
        <v>0</v>
      </c>
      <c r="Q33" s="50">
        <v>0</v>
      </c>
      <c r="R33" s="51">
        <v>0</v>
      </c>
      <c r="S33" s="52">
        <v>14460</v>
      </c>
      <c r="T33" s="53"/>
      <c r="U33" s="54">
        <f t="shared" si="0"/>
        <v>20000</v>
      </c>
      <c r="V33" s="55">
        <f t="shared" si="1"/>
        <v>0</v>
      </c>
      <c r="W33" s="54">
        <f>U33-C33</f>
        <v>0</v>
      </c>
    </row>
    <row r="34" spans="1:23" ht="38.25" x14ac:dyDescent="0.2">
      <c r="A34" s="44" t="s">
        <v>56</v>
      </c>
      <c r="B34" s="93" t="s">
        <v>36</v>
      </c>
      <c r="C34" s="86">
        <v>10000</v>
      </c>
      <c r="D34" s="46"/>
      <c r="E34" s="46">
        <v>10000</v>
      </c>
      <c r="F34" s="46"/>
      <c r="G34" s="46">
        <f>SUM(I34:R34)</f>
        <v>0</v>
      </c>
      <c r="H34" s="47">
        <f>+E34-(F34+G34)</f>
        <v>10000</v>
      </c>
      <c r="I34" s="46"/>
      <c r="J34" s="46"/>
      <c r="K34" s="48"/>
      <c r="L34" s="49"/>
      <c r="M34" s="50"/>
      <c r="N34" s="50"/>
      <c r="O34" s="50"/>
      <c r="P34" s="50">
        <v>0</v>
      </c>
      <c r="Q34" s="50">
        <v>0</v>
      </c>
      <c r="R34" s="51">
        <v>0</v>
      </c>
      <c r="S34" s="52"/>
      <c r="T34" s="53">
        <v>10000</v>
      </c>
      <c r="U34" s="54">
        <f>SUM(I34:T34)</f>
        <v>10000</v>
      </c>
      <c r="V34" s="55">
        <f>U34-E34</f>
        <v>0</v>
      </c>
      <c r="W34" s="54">
        <f>U34-C34</f>
        <v>0</v>
      </c>
    </row>
    <row r="35" spans="1:23" ht="25.5" x14ac:dyDescent="0.2">
      <c r="A35" s="44" t="s">
        <v>57</v>
      </c>
      <c r="B35" s="93" t="s">
        <v>36</v>
      </c>
      <c r="C35" s="86">
        <v>17000</v>
      </c>
      <c r="D35" s="46"/>
      <c r="E35" s="46">
        <v>17000</v>
      </c>
      <c r="F35" s="46"/>
      <c r="G35" s="46">
        <f>SUM(I35:R35)</f>
        <v>0</v>
      </c>
      <c r="H35" s="47">
        <f>+E35-(F35+G35)</f>
        <v>17000</v>
      </c>
      <c r="I35" s="46"/>
      <c r="J35" s="46"/>
      <c r="K35" s="48"/>
      <c r="L35" s="49"/>
      <c r="M35" s="50"/>
      <c r="N35" s="50"/>
      <c r="O35" s="50"/>
      <c r="P35" s="50"/>
      <c r="Q35" s="50"/>
      <c r="R35" s="51">
        <v>0</v>
      </c>
      <c r="S35" s="52">
        <v>8500</v>
      </c>
      <c r="T35" s="53">
        <v>8500</v>
      </c>
      <c r="U35" s="54">
        <f>SUM(I35:T35)</f>
        <v>17000</v>
      </c>
      <c r="V35" s="55">
        <f>U35-E35</f>
        <v>0</v>
      </c>
      <c r="W35" s="54">
        <f>U35-C35</f>
        <v>0</v>
      </c>
    </row>
    <row r="36" spans="1:23" ht="38.25" customHeight="1" x14ac:dyDescent="0.2">
      <c r="A36" s="44" t="s">
        <v>58</v>
      </c>
      <c r="B36" s="93" t="s">
        <v>36</v>
      </c>
      <c r="C36" s="46">
        <v>200000</v>
      </c>
      <c r="D36" s="46"/>
      <c r="E36" s="46">
        <v>200000</v>
      </c>
      <c r="F36" s="46"/>
      <c r="G36" s="46">
        <f>SUM(I36:R36)</f>
        <v>1575</v>
      </c>
      <c r="H36" s="47">
        <f>+E36-(F36+G36)</f>
        <v>198425</v>
      </c>
      <c r="I36" s="46"/>
      <c r="J36" s="46">
        <v>-2365</v>
      </c>
      <c r="K36" s="48"/>
      <c r="L36" s="49"/>
      <c r="M36" s="50">
        <v>3940</v>
      </c>
      <c r="N36" s="50"/>
      <c r="O36" s="50"/>
      <c r="P36" s="50">
        <v>0</v>
      </c>
      <c r="Q36" s="50"/>
      <c r="R36" s="87"/>
      <c r="S36" s="88">
        <v>45000</v>
      </c>
      <c r="T36" s="72">
        <v>153423</v>
      </c>
      <c r="U36" s="54">
        <f t="shared" si="0"/>
        <v>199998</v>
      </c>
      <c r="V36" s="55">
        <f t="shared" si="1"/>
        <v>-2</v>
      </c>
      <c r="W36" s="54">
        <f>U36-C36</f>
        <v>-2</v>
      </c>
    </row>
    <row r="37" spans="1:23" x14ac:dyDescent="0.2">
      <c r="A37" s="98"/>
      <c r="B37" s="99"/>
      <c r="C37" s="100"/>
      <c r="D37" s="100"/>
      <c r="E37" s="100"/>
      <c r="F37" s="100"/>
      <c r="G37" s="100"/>
      <c r="H37" s="101"/>
      <c r="I37" s="100"/>
      <c r="J37" s="100"/>
      <c r="K37" s="102"/>
      <c r="L37" s="103"/>
      <c r="M37" s="104"/>
      <c r="N37" s="104"/>
      <c r="O37" s="104"/>
      <c r="P37" s="104"/>
      <c r="Q37" s="104"/>
      <c r="R37" s="105"/>
      <c r="S37" s="106"/>
      <c r="T37" s="106"/>
      <c r="U37" s="104"/>
      <c r="V37" s="104"/>
      <c r="W37" s="32"/>
    </row>
    <row r="38" spans="1:23" ht="13.5" thickBot="1" x14ac:dyDescent="0.25">
      <c r="A38" s="107"/>
      <c r="B38" s="108"/>
      <c r="C38" s="109"/>
      <c r="D38" s="109"/>
      <c r="E38" s="109"/>
      <c r="F38" s="109"/>
      <c r="G38" s="109"/>
      <c r="H38" s="110"/>
      <c r="I38" s="109"/>
      <c r="J38" s="109"/>
      <c r="K38" s="111"/>
      <c r="L38" s="112"/>
      <c r="M38" s="113"/>
      <c r="N38" s="113"/>
      <c r="O38" s="113"/>
      <c r="P38" s="113"/>
      <c r="Q38" s="113"/>
      <c r="R38" s="114"/>
      <c r="S38" s="115"/>
      <c r="T38" s="116"/>
      <c r="U38" s="113"/>
      <c r="V38" s="117"/>
      <c r="W38" s="113"/>
    </row>
    <row r="39" spans="1:23" x14ac:dyDescent="0.2">
      <c r="A39" s="1" t="s">
        <v>59</v>
      </c>
      <c r="C39" s="12">
        <f>SUM(C6:C38)</f>
        <v>1177000</v>
      </c>
      <c r="E39" s="12">
        <f t="shared" ref="E39:U39" si="5">SUM(E14:E38,E5:E11)</f>
        <v>891194</v>
      </c>
      <c r="F39" s="12">
        <f t="shared" si="5"/>
        <v>7042</v>
      </c>
      <c r="G39" s="12">
        <f t="shared" si="5"/>
        <v>240121</v>
      </c>
      <c r="H39" s="119">
        <f t="shared" si="5"/>
        <v>644031</v>
      </c>
      <c r="I39" s="12">
        <f t="shared" si="5"/>
        <v>19474</v>
      </c>
      <c r="J39" s="12">
        <f t="shared" si="5"/>
        <v>20440</v>
      </c>
      <c r="K39" s="12">
        <f t="shared" si="5"/>
        <v>28315</v>
      </c>
      <c r="L39" s="12">
        <f t="shared" si="5"/>
        <v>3273</v>
      </c>
      <c r="M39" s="12">
        <f t="shared" si="5"/>
        <v>16876</v>
      </c>
      <c r="N39" s="12">
        <f t="shared" si="5"/>
        <v>9666</v>
      </c>
      <c r="O39" s="12">
        <f t="shared" si="5"/>
        <v>9278</v>
      </c>
      <c r="P39" s="12">
        <f t="shared" si="5"/>
        <v>4593</v>
      </c>
      <c r="Q39" s="12">
        <f t="shared" si="5"/>
        <v>8424</v>
      </c>
      <c r="R39" s="12">
        <f t="shared" si="5"/>
        <v>119782</v>
      </c>
      <c r="S39" s="120">
        <f t="shared" si="5"/>
        <v>339262</v>
      </c>
      <c r="T39" s="120">
        <f t="shared" si="5"/>
        <v>379209</v>
      </c>
      <c r="U39" s="12">
        <f t="shared" si="5"/>
        <v>958592</v>
      </c>
      <c r="V39" s="121">
        <f>SUM(V5:V36)</f>
        <v>-2</v>
      </c>
      <c r="W39" s="122">
        <f>U39-C39</f>
        <v>-218408</v>
      </c>
    </row>
    <row r="41" spans="1:23" x14ac:dyDescent="0.2">
      <c r="A41" s="1" t="s">
        <v>60</v>
      </c>
      <c r="B41" s="11"/>
      <c r="C41" s="12">
        <f>W39</f>
        <v>-218408</v>
      </c>
      <c r="E41" s="12">
        <f>C39-E39</f>
        <v>285806</v>
      </c>
    </row>
    <row r="42" spans="1:23" x14ac:dyDescent="0.2">
      <c r="D42" s="4">
        <v>1</v>
      </c>
      <c r="E42" s="124" t="s">
        <v>61</v>
      </c>
      <c r="F42" s="124"/>
    </row>
    <row r="43" spans="1:23" x14ac:dyDescent="0.2">
      <c r="D43" s="4">
        <v>2</v>
      </c>
      <c r="E43" s="125" t="s">
        <v>62</v>
      </c>
      <c r="F43" s="125"/>
    </row>
    <row r="44" spans="1:23" x14ac:dyDescent="0.2">
      <c r="D44" s="126">
        <v>3</v>
      </c>
      <c r="E44" s="127" t="s">
        <v>63</v>
      </c>
      <c r="F44" s="127"/>
    </row>
    <row r="45" spans="1:23" x14ac:dyDescent="0.2">
      <c r="D45" s="126">
        <v>4</v>
      </c>
      <c r="E45" s="127" t="s">
        <v>64</v>
      </c>
      <c r="F45" s="127"/>
    </row>
    <row r="46" spans="1:23" x14ac:dyDescent="0.2">
      <c r="A46" s="128" t="s">
        <v>6</v>
      </c>
    </row>
    <row r="47" spans="1:23" x14ac:dyDescent="0.2">
      <c r="A47" s="128" t="s">
        <v>65</v>
      </c>
      <c r="E47" t="str">
        <f ca="1">CELL("Filename")</f>
        <v/>
      </c>
    </row>
    <row r="48" spans="1:23" x14ac:dyDescent="0.2">
      <c r="A48" s="128" t="s">
        <v>66</v>
      </c>
    </row>
    <row r="49" spans="1:1" x14ac:dyDescent="0.2">
      <c r="A49" s="128" t="s">
        <v>67</v>
      </c>
    </row>
    <row r="50" spans="1:1" x14ac:dyDescent="0.2">
      <c r="A50" s="128" t="s">
        <v>68</v>
      </c>
    </row>
  </sheetData>
  <phoneticPr fontId="0" type="noConversion"/>
  <pageMargins left="0.75" right="0.75" top="1" bottom="1" header="0.5" footer="0.5"/>
  <pageSetup scale="4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cp:lastPrinted>2001-11-27T18:31:35Z</cp:lastPrinted>
  <dcterms:created xsi:type="dcterms:W3CDTF">2001-11-27T18:30:59Z</dcterms:created>
  <dcterms:modified xsi:type="dcterms:W3CDTF">2023-09-15T19:24:39Z</dcterms:modified>
</cp:coreProperties>
</file>