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2119D1-05AE-454E-8BFA-2ADFEC39AD5A}" xr6:coauthVersionLast="47" xr6:coauthVersionMax="47" xr10:uidLastSave="{00000000-0000-0000-0000-000000000000}"/>
  <bookViews>
    <workbookView xWindow="-120" yWindow="-120" windowWidth="38640" windowHeight="15720" tabRatio="605" firstSheet="3" activeTab="3"/>
  </bookViews>
  <sheets>
    <sheet name="July" sheetId="4" state="hidden" r:id="rId1"/>
    <sheet name="Aug" sheetId="6" state="hidden" r:id="rId2"/>
    <sheet name="Sept" sheetId="7" state="hidden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Date'!$A$1:$Q$41</definedName>
    <definedName name="_xlnm.Print_Area" localSheetId="2">Sept!$B$1:$AJ$31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F10" i="6"/>
  <c r="F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F13" i="6"/>
  <c r="F14" i="6"/>
  <c r="F15" i="6"/>
  <c r="F16" i="6"/>
  <c r="F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F19" i="6"/>
  <c r="F20" i="6"/>
  <c r="F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F23" i="6"/>
  <c r="F24" i="6"/>
  <c r="F25" i="6"/>
  <c r="AC25" i="6"/>
  <c r="AD25" i="6"/>
  <c r="AE25" i="6"/>
  <c r="AF25" i="6"/>
  <c r="AJ25" i="6"/>
  <c r="AK25" i="6"/>
  <c r="F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F13" i="4"/>
  <c r="F14" i="4"/>
  <c r="S14" i="4"/>
  <c r="F15" i="4"/>
  <c r="F16" i="4"/>
  <c r="F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F19" i="4"/>
  <c r="F20" i="4"/>
  <c r="F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F23" i="4"/>
  <c r="F24" i="4"/>
  <c r="F25" i="4"/>
  <c r="S25" i="4"/>
  <c r="AI25" i="4"/>
  <c r="F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U28" i="8"/>
  <c r="V28" i="8"/>
  <c r="AB28" i="8"/>
  <c r="AC28" i="8"/>
  <c r="AH28" i="8"/>
  <c r="AI28" i="8"/>
  <c r="AJ28" i="8"/>
  <c r="AK28" i="8"/>
  <c r="AL28" i="8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F7" i="7"/>
  <c r="F9" i="7"/>
  <c r="L9" i="7"/>
  <c r="M9" i="7"/>
  <c r="N9" i="7"/>
  <c r="O9" i="7"/>
  <c r="P9" i="7"/>
  <c r="Q9" i="7"/>
  <c r="R9" i="7"/>
  <c r="S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F10" i="7"/>
  <c r="F12" i="7"/>
  <c r="L12" i="7"/>
  <c r="M12" i="7"/>
  <c r="N12" i="7"/>
  <c r="O12" i="7"/>
  <c r="P12" i="7"/>
  <c r="Q12" i="7"/>
  <c r="R12" i="7"/>
  <c r="S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F13" i="7"/>
  <c r="F14" i="7"/>
  <c r="F15" i="7"/>
  <c r="F16" i="7"/>
  <c r="F17" i="7"/>
  <c r="F18" i="7"/>
  <c r="L18" i="7"/>
  <c r="M18" i="7"/>
  <c r="N18" i="7"/>
  <c r="O18" i="7"/>
  <c r="P18" i="7"/>
  <c r="Q18" i="7"/>
  <c r="R18" i="7"/>
  <c r="S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F19" i="7"/>
  <c r="F20" i="7"/>
  <c r="F21" i="7"/>
  <c r="F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F23" i="7"/>
  <c r="F24" i="7"/>
  <c r="F25" i="7"/>
  <c r="F26" i="7"/>
  <c r="F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</calcChain>
</file>

<file path=xl/sharedStrings.xml><?xml version="1.0" encoding="utf-8"?>
<sst xmlns="http://schemas.openxmlformats.org/spreadsheetml/2006/main" count="124" uniqueCount="45">
  <si>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</si>
  <si>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</si>
  <si>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</si>
  <si>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</si>
  <si>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</si>
  <si>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</si>
  <si>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</si>
  <si>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</si>
  <si>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</si>
  <si>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</si>
  <si>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</si>
  <si>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</si>
  <si>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Global Assets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</si>
  <si>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</si>
  <si>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</si>
  <si>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</si>
  <si>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</si>
  <si>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</si>
  <si>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</si>
  <si>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</si>
  <si>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</si>
  <si>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</si>
  <si>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</si>
  <si>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</si>
  <si>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</si>
  <si>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</si>
  <si>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</si>
  <si>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</si>
  <si>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</si>
  <si>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</si>
  <si>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</si>
  <si>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</si>
  <si>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</si>
  <si>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</si>
  <si>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</si>
  <si>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</si>
  <si>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</si>
  <si>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</si>
  <si>
    <t>Total Enron*</t>
  </si>
  <si>
    <t>Enron Corp.</t>
  </si>
  <si>
    <t>Enron Global Assets</t>
  </si>
  <si>
    <t>*Includes an inflow in the month of July of $915 MM and an outflow in the month of August of $915 MM, all related to the</t>
  </si>
  <si>
    <t>Marlin refinancing.</t>
  </si>
  <si>
    <t>Does NOT include Canada, London or any other Enron banking center.</t>
  </si>
  <si>
    <t>Certain items (e.g. payroll) that are paid by Corp on behalf of a business unit have NOT been allocated to the business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</si>
</sst>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5" fillId="0" borderId="0" xfId="1" applyNumberFormat="1" applyFont="1" applyBorder="1"/>
    <xf numFmtId="165" fontId="2" fillId="0" borderId="4" xfId="1" applyNumberFormat="1" applyFont="1" applyBorder="1"/>
    <xf numFmtId="165" fontId="0" fillId="0" borderId="4" xfId="1" applyNumberFormat="1" applyFont="1" applyBorder="1"/>
    <xf numFmtId="165" fontId="5" fillId="0" borderId="4" xfId="1" applyNumberFormat="1" applyFont="1" applyBorder="1"/>
    <xf numFmtId="165" fontId="2" fillId="0" borderId="5" xfId="1" applyNumberFormat="1" applyFont="1" applyBorder="1"/>
    <xf numFmtId="165" fontId="5" fillId="0" borderId="0" xfId="1" applyNumberFormat="1" applyFont="1"/>
    <xf numFmtId="0" fontId="5" fillId="0" borderId="0" xfId="0" applyFont="1"/>
    <xf numFmtId="165" fontId="2" fillId="0" borderId="0" xfId="1" quotePrefix="1" applyNumberFormat="1" applyFont="1" applyAlignment="1">
      <alignment horizontal="left"/>
    </xf>
    <xf numFmtId="16" fontId="2" fillId="0" borderId="4" xfId="0" applyNumberFormat="1" applyFont="1" applyBorder="1" applyAlignment="1">
      <alignment horizontal="center"/>
    </xf>
    <xf numFmtId="165" fontId="2" fillId="0" borderId="4" xfId="1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5" sqref="S25"/>
    </sheetView>
  </sheetViews>
  <sheetFormatPr defaultRowHeight="12.75" x14ac:dyDescent="0.2"/>
  <cols>
    <col min="6" max="6" width="13.7109375" style="1" bestFit="1" customWidth="1"/>
    <col min="22" max="22" width="9.28515625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9" t="s">
        <v>34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">
      <c r="B10" t="s">
        <v>5</v>
      </c>
      <c r="F10" s="12">
        <f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-135.70000000000007</v>
      </c>
      <c r="G12" s="5">
        <f t="shared" ref="G12:AK12" si="2">SUM(G10:G11)</f>
        <v>-172</v>
      </c>
      <c r="H12" s="5">
        <f t="shared" si="2"/>
        <v>25.3</v>
      </c>
      <c r="I12" s="5">
        <f t="shared" si="2"/>
        <v>0</v>
      </c>
      <c r="J12" s="5">
        <f t="shared" si="2"/>
        <v>0</v>
      </c>
      <c r="K12" s="5">
        <f t="shared" si="2"/>
        <v>-272.2</v>
      </c>
      <c r="L12" s="5">
        <f t="shared" si="2"/>
        <v>-83.6</v>
      </c>
      <c r="M12" s="5">
        <f t="shared" si="2"/>
        <v>-102.6</v>
      </c>
      <c r="N12" s="5">
        <f t="shared" si="2"/>
        <v>51.8</v>
      </c>
      <c r="O12" s="5">
        <f t="shared" si="2"/>
        <v>58.1</v>
      </c>
      <c r="P12" s="5">
        <f t="shared" si="2"/>
        <v>0</v>
      </c>
      <c r="Q12" s="5">
        <f t="shared" si="2"/>
        <v>0</v>
      </c>
      <c r="R12" s="5">
        <f t="shared" si="2"/>
        <v>7.3</v>
      </c>
      <c r="S12" s="5">
        <f t="shared" si="2"/>
        <v>122.5</v>
      </c>
      <c r="T12" s="5">
        <f t="shared" si="2"/>
        <v>-61.9</v>
      </c>
      <c r="U12" s="5">
        <f t="shared" si="2"/>
        <v>-2.2999999999999998</v>
      </c>
      <c r="V12" s="5">
        <f t="shared" si="2"/>
        <v>-31.3</v>
      </c>
      <c r="W12" s="5">
        <f t="shared" si="2"/>
        <v>0</v>
      </c>
      <c r="X12" s="5">
        <f t="shared" si="2"/>
        <v>0</v>
      </c>
      <c r="Y12" s="5">
        <f t="shared" si="2"/>
        <v>-98.4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">
      <c r="B13" t="s">
        <v>8</v>
      </c>
      <c r="F13" s="12">
        <f>SUM(G13:AL13)</f>
        <v>63.699999999999989</v>
      </c>
      <c r="G13" s="4">
        <v>-9.5</v>
      </c>
      <c r="H13" s="4">
        <v>3.1</v>
      </c>
      <c r="I13" s="4">
        <v>0</v>
      </c>
      <c r="J13" s="4">
        <v>0</v>
      </c>
      <c r="K13" s="4">
        <v>-5.4</v>
      </c>
      <c r="L13" s="4">
        <v>12.5</v>
      </c>
      <c r="M13" s="4">
        <v>1.5</v>
      </c>
      <c r="N13" s="4">
        <v>2.5</v>
      </c>
      <c r="O13" s="4">
        <v>6.6</v>
      </c>
      <c r="P13" s="4">
        <v>0</v>
      </c>
      <c r="Q13" s="4">
        <v>0</v>
      </c>
      <c r="R13" s="4">
        <v>-1.8</v>
      </c>
      <c r="S13" s="4">
        <v>-0.3</v>
      </c>
      <c r="T13" s="4">
        <v>-7.1</v>
      </c>
      <c r="U13" s="4">
        <v>-11.3</v>
      </c>
      <c r="V13" s="4">
        <v>-9.8000000000000007</v>
      </c>
      <c r="W13" s="4">
        <v>0</v>
      </c>
      <c r="X13" s="4">
        <v>0</v>
      </c>
      <c r="Y13" s="4">
        <v>-17.899999999999999</v>
      </c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">
      <c r="B14" t="s">
        <v>9</v>
      </c>
      <c r="F14" s="12">
        <f>SUM(G14:AL14)</f>
        <v>-38.400000000000006</v>
      </c>
      <c r="G14" s="4">
        <v>42.5</v>
      </c>
      <c r="H14" s="4">
        <v>-4.5999999999999996</v>
      </c>
      <c r="I14" s="4">
        <v>0</v>
      </c>
      <c r="J14" s="4">
        <v>0</v>
      </c>
      <c r="K14" s="4">
        <v>2.1</v>
      </c>
      <c r="L14" s="4">
        <v>-81.7</v>
      </c>
      <c r="M14" s="4">
        <v>33.6</v>
      </c>
      <c r="N14" s="4">
        <v>-1.1000000000000001</v>
      </c>
      <c r="O14" s="4">
        <v>-3.1</v>
      </c>
      <c r="P14" s="4">
        <v>0</v>
      </c>
      <c r="Q14" s="4">
        <v>0</v>
      </c>
      <c r="R14" s="4">
        <v>58.4</v>
      </c>
      <c r="S14" s="4">
        <f>8.7</f>
        <v>8.6999999999999993</v>
      </c>
      <c r="T14" s="4">
        <v>-5.7</v>
      </c>
      <c r="U14" s="4">
        <v>-3.2</v>
      </c>
      <c r="V14" s="4">
        <v>1.4</v>
      </c>
      <c r="W14" s="4">
        <v>0</v>
      </c>
      <c r="X14" s="4">
        <v>0</v>
      </c>
      <c r="Y14" s="4">
        <v>-38.799999999999997</v>
      </c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">
      <c r="B15" t="s">
        <v>10</v>
      </c>
      <c r="F15" s="12">
        <f>SUM(G15:AL15)</f>
        <v>-10.400000000000004</v>
      </c>
      <c r="G15" s="4">
        <v>-1.2</v>
      </c>
      <c r="H15" s="4">
        <v>1.8</v>
      </c>
      <c r="I15" s="4">
        <v>0</v>
      </c>
      <c r="J15" s="4">
        <v>0</v>
      </c>
      <c r="K15" s="4">
        <v>1.4</v>
      </c>
      <c r="L15" s="4">
        <v>-3.2</v>
      </c>
      <c r="M15" s="4">
        <v>-0.2</v>
      </c>
      <c r="N15" s="4">
        <v>0.1</v>
      </c>
      <c r="O15" s="4">
        <v>-0.1</v>
      </c>
      <c r="P15" s="4">
        <v>0</v>
      </c>
      <c r="Q15" s="4">
        <v>0</v>
      </c>
      <c r="R15" s="4">
        <v>-0.4</v>
      </c>
      <c r="S15" s="4">
        <v>-1.8</v>
      </c>
      <c r="T15" s="4">
        <v>0.2</v>
      </c>
      <c r="U15" s="4">
        <v>-1.8</v>
      </c>
      <c r="V15" s="4">
        <v>-0.1</v>
      </c>
      <c r="W15" s="4">
        <v>0</v>
      </c>
      <c r="X15" s="4">
        <v>0</v>
      </c>
      <c r="Y15" s="4">
        <v>-3</v>
      </c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">
      <c r="B16" t="s">
        <v>11</v>
      </c>
      <c r="F16" s="12">
        <f>SUM(G16:AL16)</f>
        <v>-31.300000000000004</v>
      </c>
      <c r="G16" s="4">
        <v>-2.4</v>
      </c>
      <c r="H16" s="4">
        <v>2.2000000000000002</v>
      </c>
      <c r="I16" s="4">
        <v>0</v>
      </c>
      <c r="J16" s="4">
        <v>0</v>
      </c>
      <c r="K16" s="4">
        <v>-0.7</v>
      </c>
      <c r="L16" s="4">
        <v>-0.3</v>
      </c>
      <c r="M16" s="4">
        <v>-2.8</v>
      </c>
      <c r="N16" s="4">
        <v>0</v>
      </c>
      <c r="O16" s="4">
        <v>-2</v>
      </c>
      <c r="P16" s="4">
        <v>0</v>
      </c>
      <c r="Q16" s="4">
        <v>0</v>
      </c>
      <c r="R16" s="4">
        <v>-2.1</v>
      </c>
      <c r="S16" s="4">
        <v>-0.4</v>
      </c>
      <c r="T16" s="4">
        <v>-0.6</v>
      </c>
      <c r="U16" s="4">
        <v>-0.8</v>
      </c>
      <c r="V16" s="4">
        <v>-0.9</v>
      </c>
      <c r="W16" s="4">
        <v>0</v>
      </c>
      <c r="X16" s="4">
        <v>0</v>
      </c>
      <c r="Y16" s="4">
        <v>-1.6</v>
      </c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">
      <c r="B17" t="s">
        <v>13</v>
      </c>
      <c r="F17" s="12">
        <f>SUM(G17:AL17)</f>
        <v>-0.2</v>
      </c>
      <c r="G17" s="4">
        <v>0</v>
      </c>
      <c r="H17" s="4">
        <v>-0.1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-0.1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-152.3000000000001</v>
      </c>
      <c r="G18" s="5">
        <f t="shared" si="3"/>
        <v>-142.6</v>
      </c>
      <c r="H18" s="5">
        <f t="shared" si="3"/>
        <v>27.700000000000003</v>
      </c>
      <c r="I18" s="5">
        <f t="shared" si="3"/>
        <v>0</v>
      </c>
      <c r="J18" s="5">
        <f t="shared" si="3"/>
        <v>0</v>
      </c>
      <c r="K18" s="5">
        <f t="shared" si="3"/>
        <v>-274.79999999999995</v>
      </c>
      <c r="L18" s="5">
        <f t="shared" si="3"/>
        <v>-156.30000000000001</v>
      </c>
      <c r="M18" s="5">
        <f t="shared" si="3"/>
        <v>-70.5</v>
      </c>
      <c r="N18" s="5">
        <f t="shared" si="3"/>
        <v>53.199999999999996</v>
      </c>
      <c r="O18" s="5">
        <f t="shared" si="3"/>
        <v>59.5</v>
      </c>
      <c r="P18" s="5">
        <f t="shared" si="3"/>
        <v>0</v>
      </c>
      <c r="Q18" s="5">
        <f t="shared" si="3"/>
        <v>0</v>
      </c>
      <c r="R18" s="5">
        <f t="shared" si="3"/>
        <v>61.4</v>
      </c>
      <c r="S18" s="5">
        <f t="shared" si="3"/>
        <v>128.69999999999999</v>
      </c>
      <c r="T18" s="5">
        <f t="shared" si="3"/>
        <v>-75.099999999999994</v>
      </c>
      <c r="U18" s="5">
        <f t="shared" si="3"/>
        <v>-19.400000000000002</v>
      </c>
      <c r="V18" s="5">
        <f t="shared" si="3"/>
        <v>-40.700000000000003</v>
      </c>
      <c r="W18" s="5">
        <f t="shared" si="3"/>
        <v>0</v>
      </c>
      <c r="X18" s="5">
        <f t="shared" si="3"/>
        <v>0</v>
      </c>
      <c r="Y18" s="5">
        <f t="shared" si="3"/>
        <v>-159.70000000000002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">
      <c r="B19" t="s">
        <v>12</v>
      </c>
      <c r="F19" s="12">
        <f>SUM(G19:AL19)</f>
        <v>63.329999999999991</v>
      </c>
      <c r="G19" s="4">
        <v>0.3</v>
      </c>
      <c r="H19" s="4">
        <v>-0.3</v>
      </c>
      <c r="I19" s="4">
        <v>0</v>
      </c>
      <c r="J19" s="4">
        <v>0</v>
      </c>
      <c r="K19" s="4">
        <v>-0.3</v>
      </c>
      <c r="L19" s="4">
        <v>0.6</v>
      </c>
      <c r="M19" s="4">
        <v>-4.8</v>
      </c>
      <c r="N19" s="4">
        <v>-0.3</v>
      </c>
      <c r="O19" s="4">
        <v>-0.6</v>
      </c>
      <c r="P19" s="4">
        <v>0</v>
      </c>
      <c r="Q19" s="4">
        <v>0</v>
      </c>
      <c r="R19" s="4">
        <v>28.8</v>
      </c>
      <c r="S19" s="4">
        <v>3.5</v>
      </c>
      <c r="T19" s="4">
        <v>3.2</v>
      </c>
      <c r="U19" s="4">
        <v>0</v>
      </c>
      <c r="V19" s="4">
        <v>-1.5</v>
      </c>
      <c r="W19" s="4">
        <v>0</v>
      </c>
      <c r="X19" s="4">
        <v>0</v>
      </c>
      <c r="Y19" s="4">
        <v>0.2</v>
      </c>
      <c r="Z19" s="4">
        <v>9.5</v>
      </c>
      <c r="AA19" s="4">
        <v>16.5</v>
      </c>
      <c r="AB19" s="4">
        <v>-0.6</v>
      </c>
      <c r="AC19" s="4">
        <v>-1</v>
      </c>
      <c r="AD19" s="4">
        <v>0</v>
      </c>
      <c r="AE19" s="4">
        <v>0</v>
      </c>
      <c r="AF19" s="4">
        <v>6.2</v>
      </c>
      <c r="AG19" s="4">
        <v>4.7</v>
      </c>
      <c r="AH19" s="4">
        <v>0</v>
      </c>
      <c r="AI19" s="4">
        <v>-1.5</v>
      </c>
      <c r="AJ19" s="4">
        <v>0.73</v>
      </c>
      <c r="AK19" s="4">
        <v>0</v>
      </c>
    </row>
    <row r="20" spans="2:38" x14ac:dyDescent="0.2">
      <c r="B20" t="s">
        <v>29</v>
      </c>
      <c r="F20" s="12">
        <f>SUM(G20:AL20)</f>
        <v>0.40000000000000013</v>
      </c>
      <c r="G20" s="4">
        <v>-0.2</v>
      </c>
      <c r="H20" s="4">
        <v>0</v>
      </c>
      <c r="I20" s="4">
        <v>0</v>
      </c>
      <c r="J20" s="4">
        <v>0</v>
      </c>
      <c r="K20" s="4">
        <v>0.8</v>
      </c>
      <c r="L20" s="4">
        <v>0</v>
      </c>
      <c r="M20" s="4">
        <v>0</v>
      </c>
      <c r="N20" s="4">
        <v>-0.1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-0.1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86.899999999999991</v>
      </c>
      <c r="G21" s="4">
        <v>17.899999999999999</v>
      </c>
      <c r="H21" s="4">
        <v>9.6999999999999993</v>
      </c>
      <c r="I21" s="4">
        <v>0</v>
      </c>
      <c r="J21" s="4">
        <v>0</v>
      </c>
      <c r="K21" s="4">
        <v>8.5</v>
      </c>
      <c r="L21" s="4">
        <v>12.3</v>
      </c>
      <c r="M21" s="4">
        <v>-4.2</v>
      </c>
      <c r="N21" s="4">
        <v>12.7</v>
      </c>
      <c r="O21" s="4">
        <v>-2.9</v>
      </c>
      <c r="P21" s="4">
        <v>0</v>
      </c>
      <c r="Q21" s="4">
        <v>0</v>
      </c>
      <c r="R21" s="4">
        <v>-18.399999999999999</v>
      </c>
      <c r="S21" s="4">
        <v>-4.9000000000000004</v>
      </c>
      <c r="T21" s="4">
        <v>5.4</v>
      </c>
      <c r="U21" s="4">
        <v>-16</v>
      </c>
      <c r="V21" s="4">
        <v>-3.3</v>
      </c>
      <c r="W21" s="4">
        <v>0</v>
      </c>
      <c r="X21" s="4">
        <v>0</v>
      </c>
      <c r="Y21" s="4">
        <v>1</v>
      </c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">
      <c r="B22" s="1" t="s">
        <v>14</v>
      </c>
      <c r="F22" s="12">
        <f>F18+F19+F21+F20</f>
        <v>-1.6700000000001209</v>
      </c>
      <c r="G22" s="5">
        <f>G18+G21</f>
        <v>-124.69999999999999</v>
      </c>
      <c r="H22" s="5">
        <f>H18+H19+H20+H21</f>
        <v>37.1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-265.79999999999995</v>
      </c>
      <c r="L22" s="5">
        <f t="shared" si="4"/>
        <v>-143.4</v>
      </c>
      <c r="M22" s="5">
        <f t="shared" si="4"/>
        <v>-79.5</v>
      </c>
      <c r="N22" s="5">
        <f t="shared" si="4"/>
        <v>65.5</v>
      </c>
      <c r="O22" s="5">
        <f t="shared" si="4"/>
        <v>56</v>
      </c>
      <c r="P22" s="5">
        <f t="shared" si="4"/>
        <v>0</v>
      </c>
      <c r="Q22" s="5">
        <f t="shared" si="4"/>
        <v>0</v>
      </c>
      <c r="R22" s="5">
        <f t="shared" si="4"/>
        <v>71.800000000000011</v>
      </c>
      <c r="S22" s="5">
        <f t="shared" si="4"/>
        <v>127.29999999999998</v>
      </c>
      <c r="T22" s="5">
        <f t="shared" si="4"/>
        <v>-66.499999999999986</v>
      </c>
      <c r="U22" s="5">
        <f t="shared" si="4"/>
        <v>-35.400000000000006</v>
      </c>
      <c r="V22" s="5">
        <f t="shared" si="4"/>
        <v>-45.5</v>
      </c>
      <c r="W22" s="5">
        <f t="shared" si="4"/>
        <v>0</v>
      </c>
      <c r="X22" s="5">
        <f t="shared" si="4"/>
        <v>0</v>
      </c>
      <c r="Y22" s="5">
        <f t="shared" si="4"/>
        <v>-158.60000000000002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">
      <c r="B23" t="s">
        <v>15</v>
      </c>
      <c r="F23" s="12">
        <f>SUM(G23:AL23)</f>
        <v>-92</v>
      </c>
      <c r="G23" s="4">
        <v>-6.2</v>
      </c>
      <c r="H23" s="4">
        <v>16</v>
      </c>
      <c r="I23" s="4">
        <v>0</v>
      </c>
      <c r="J23" s="4">
        <v>0</v>
      </c>
      <c r="K23" s="4">
        <v>9.1999999999999993</v>
      </c>
      <c r="L23" s="4">
        <v>13.6</v>
      </c>
      <c r="M23" s="4">
        <v>-54.7</v>
      </c>
      <c r="N23" s="4">
        <v>-4.0999999999999996</v>
      </c>
      <c r="O23" s="4">
        <v>6</v>
      </c>
      <c r="P23" s="4">
        <v>0</v>
      </c>
      <c r="Q23" s="4">
        <v>0</v>
      </c>
      <c r="R23" s="4">
        <v>-12.9</v>
      </c>
      <c r="S23" s="4">
        <v>-10.5</v>
      </c>
      <c r="T23" s="4">
        <v>-12</v>
      </c>
      <c r="U23" s="4">
        <v>8.8000000000000007</v>
      </c>
      <c r="V23" s="4">
        <v>0</v>
      </c>
      <c r="W23" s="4">
        <v>0</v>
      </c>
      <c r="X23" s="4">
        <v>0</v>
      </c>
      <c r="Y23" s="4">
        <v>-6</v>
      </c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">
      <c r="B24" t="s">
        <v>16</v>
      </c>
      <c r="F24" s="12">
        <f>SUM(G24:AL24)</f>
        <v>-14.399999999999999</v>
      </c>
      <c r="G24" s="4">
        <v>3.2</v>
      </c>
      <c r="H24" s="4">
        <v>-0.4</v>
      </c>
      <c r="I24" s="4">
        <v>0</v>
      </c>
      <c r="J24" s="4">
        <v>0</v>
      </c>
      <c r="K24" s="4">
        <v>-1.3</v>
      </c>
      <c r="L24" s="4">
        <v>-0.5</v>
      </c>
      <c r="M24" s="4">
        <v>0.2</v>
      </c>
      <c r="N24" s="4">
        <v>-0.2</v>
      </c>
      <c r="O24" s="4">
        <v>-1.9</v>
      </c>
      <c r="P24" s="4">
        <v>0</v>
      </c>
      <c r="Q24" s="4">
        <v>0</v>
      </c>
      <c r="R24" s="4">
        <v>-0.9</v>
      </c>
      <c r="S24" s="4">
        <v>-0.8</v>
      </c>
      <c r="T24" s="4">
        <v>-1.7</v>
      </c>
      <c r="U24" s="4">
        <v>-0.4</v>
      </c>
      <c r="V24" s="4">
        <v>-2.2999999999999998</v>
      </c>
      <c r="W24" s="4">
        <v>0</v>
      </c>
      <c r="X24" s="4">
        <v>0</v>
      </c>
      <c r="Y24" s="4">
        <v>-1.4</v>
      </c>
      <c r="Z24" s="4">
        <v>-0.3</v>
      </c>
      <c r="AA24" s="4">
        <v>-0.4</v>
      </c>
      <c r="AB24" s="4">
        <v>-0.7</v>
      </c>
      <c r="AC24" s="4">
        <v>-0.7</v>
      </c>
      <c r="AD24" s="4">
        <v>0</v>
      </c>
      <c r="AE24" s="4">
        <v>0</v>
      </c>
      <c r="AF24" s="4">
        <v>-0.7</v>
      </c>
      <c r="AG24" s="4">
        <v>-1</v>
      </c>
      <c r="AH24" s="4">
        <v>0</v>
      </c>
      <c r="AI24" s="4">
        <v>-0.7</v>
      </c>
      <c r="AJ24" s="4">
        <v>-1.5</v>
      </c>
      <c r="AK24" s="4">
        <v>0</v>
      </c>
    </row>
    <row r="25" spans="2:38" x14ac:dyDescent="0.2">
      <c r="B25" t="s">
        <v>17</v>
      </c>
      <c r="F25" s="12">
        <f>SUM(G25:AL25)</f>
        <v>753.4000000000002</v>
      </c>
      <c r="G25" s="4">
        <v>66.7</v>
      </c>
      <c r="H25" s="4">
        <v>-1.4</v>
      </c>
      <c r="I25" s="4">
        <v>0</v>
      </c>
      <c r="J25" s="4">
        <v>0</v>
      </c>
      <c r="K25" s="4">
        <v>-48.8</v>
      </c>
      <c r="L25" s="4">
        <v>-8.6</v>
      </c>
      <c r="M25" s="4">
        <v>-56.9</v>
      </c>
      <c r="N25" s="4">
        <v>55.9</v>
      </c>
      <c r="O25" s="4">
        <v>56.9</v>
      </c>
      <c r="P25" s="4">
        <v>0</v>
      </c>
      <c r="Q25" s="4">
        <v>0</v>
      </c>
      <c r="R25" s="4">
        <v>-24.8</v>
      </c>
      <c r="S25" s="4">
        <f>1017.5</f>
        <v>1017.5</v>
      </c>
      <c r="T25" s="4">
        <v>61</v>
      </c>
      <c r="U25" s="4">
        <v>-70.5</v>
      </c>
      <c r="V25" s="4">
        <v>-49.4</v>
      </c>
      <c r="W25" s="4">
        <v>0</v>
      </c>
      <c r="X25" s="4">
        <v>0</v>
      </c>
      <c r="Y25" s="4">
        <v>-25.5</v>
      </c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">
      <c r="B26" t="s">
        <v>13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>F9+F22+F23+F24+F25+F26</f>
        <v>716.63000000000011</v>
      </c>
      <c r="G27" s="5">
        <f>G9+G22+G23+G24+G25+G26+0.1</f>
        <v>-63.29999999999999</v>
      </c>
      <c r="H27" s="5">
        <f t="shared" ref="H27:AK27" si="5">H9+H22+H23+H24+H25+H26</f>
        <v>50.400000000000006</v>
      </c>
      <c r="I27" s="5">
        <f t="shared" si="5"/>
        <v>0</v>
      </c>
      <c r="J27" s="5">
        <f t="shared" si="5"/>
        <v>0</v>
      </c>
      <c r="K27" s="5">
        <f t="shared" si="5"/>
        <v>-310.7</v>
      </c>
      <c r="L27" s="5">
        <f t="shared" si="5"/>
        <v>-72.400000000000006</v>
      </c>
      <c r="M27" s="5">
        <f t="shared" si="5"/>
        <v>-192.4</v>
      </c>
      <c r="N27" s="5">
        <f t="shared" si="5"/>
        <v>115.89999999999999</v>
      </c>
      <c r="O27" s="5">
        <f t="shared" si="5"/>
        <v>117.8</v>
      </c>
      <c r="P27" s="5">
        <f t="shared" si="5"/>
        <v>0</v>
      </c>
      <c r="Q27" s="5">
        <f t="shared" si="5"/>
        <v>0</v>
      </c>
      <c r="R27" s="5">
        <f t="shared" si="5"/>
        <v>32.600000000000023</v>
      </c>
      <c r="S27" s="5">
        <f t="shared" si="5"/>
        <v>1125.5</v>
      </c>
      <c r="T27" s="5">
        <f t="shared" si="5"/>
        <v>-18.699999999999989</v>
      </c>
      <c r="U27" s="5">
        <f t="shared" si="5"/>
        <v>-97.4</v>
      </c>
      <c r="V27" s="5">
        <f t="shared" si="5"/>
        <v>-98.1</v>
      </c>
      <c r="W27" s="5">
        <f t="shared" si="5"/>
        <v>0</v>
      </c>
      <c r="X27" s="5">
        <f t="shared" si="5"/>
        <v>0</v>
      </c>
      <c r="Y27" s="5">
        <f t="shared" si="5"/>
        <v>-169.50000000000003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>AJ9+AJ22+AJ23+AJ24+AJ25+AJ26</f>
        <v>-47.17</v>
      </c>
      <c r="AK27" s="5">
        <f t="shared" si="5"/>
        <v>0</v>
      </c>
      <c r="AL27" s="5"/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Q26" sqref="Q26"/>
    </sheetView>
  </sheetViews>
  <sheetFormatPr defaultRowHeight="12.75" x14ac:dyDescent="0.2"/>
  <cols>
    <col min="6" max="6" width="13.7109375" style="1" bestFit="1" customWidth="1"/>
    <col min="7" max="7" width="9.85546875" customWidth="1"/>
    <col min="22" max="22" width="9.28515625" customWidth="1"/>
    <col min="26" max="27" width="0" hidden="1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1" t="s">
        <v>36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">
      <c r="B7" t="s">
        <v>2</v>
      </c>
      <c r="F7" s="12">
        <f>SUM(G7:AK7)</f>
        <v>31.800000000000004</v>
      </c>
      <c r="G7" s="4"/>
      <c r="H7" s="4"/>
      <c r="I7" s="4"/>
      <c r="J7" s="4"/>
      <c r="K7" s="4"/>
      <c r="L7" s="4"/>
      <c r="M7" s="4"/>
      <c r="N7" s="4"/>
      <c r="O7" s="4"/>
      <c r="P7" s="4"/>
      <c r="Q7" s="4">
        <v>-0.7</v>
      </c>
      <c r="R7" s="4">
        <v>13.8</v>
      </c>
      <c r="S7" s="4">
        <v>0</v>
      </c>
      <c r="T7" s="4">
        <v>0</v>
      </c>
      <c r="U7" s="4">
        <v>-0.1</v>
      </c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31.800000000000004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-0.7</v>
      </c>
      <c r="R9" s="17">
        <f t="shared" si="1"/>
        <v>13.8</v>
      </c>
      <c r="S9" s="17">
        <f t="shared" si="1"/>
        <v>0</v>
      </c>
      <c r="T9" s="17">
        <f t="shared" si="1"/>
        <v>0</v>
      </c>
      <c r="U9" s="17">
        <f t="shared" si="1"/>
        <v>-0.1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">
      <c r="B10" t="s">
        <v>5</v>
      </c>
      <c r="F10" s="12">
        <f>SUM(G10:AK10)</f>
        <v>80.500000000000028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44.9</v>
      </c>
      <c r="R10" s="4">
        <v>165.3</v>
      </c>
      <c r="S10" s="4">
        <v>0</v>
      </c>
      <c r="T10" s="4">
        <v>0</v>
      </c>
      <c r="U10" s="4">
        <v>-83.1</v>
      </c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80.500000000000028</v>
      </c>
      <c r="G12" s="17">
        <f t="shared" ref="G12:AK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  <c r="Q12" s="17">
        <f t="shared" si="2"/>
        <v>44.9</v>
      </c>
      <c r="R12" s="17">
        <f t="shared" si="2"/>
        <v>165.3</v>
      </c>
      <c r="S12" s="17">
        <f t="shared" si="2"/>
        <v>0</v>
      </c>
      <c r="T12" s="17">
        <f t="shared" si="2"/>
        <v>0</v>
      </c>
      <c r="U12" s="17">
        <f t="shared" si="2"/>
        <v>-83.1</v>
      </c>
      <c r="V12" s="17">
        <f t="shared" si="2"/>
        <v>82.1</v>
      </c>
      <c r="W12" s="17">
        <f t="shared" si="2"/>
        <v>-88.8</v>
      </c>
      <c r="X12" s="17">
        <f t="shared" si="2"/>
        <v>-91.8</v>
      </c>
      <c r="Y12" s="17">
        <f t="shared" si="2"/>
        <v>3.1</v>
      </c>
      <c r="Z12" s="17">
        <f t="shared" si="2"/>
        <v>0</v>
      </c>
      <c r="AA12" s="17">
        <f t="shared" si="2"/>
        <v>0</v>
      </c>
      <c r="AB12" s="17">
        <f t="shared" si="2"/>
        <v>-62.1</v>
      </c>
      <c r="AC12" s="17">
        <f t="shared" si="2"/>
        <v>-34</v>
      </c>
      <c r="AD12" s="17">
        <f t="shared" si="2"/>
        <v>-14</v>
      </c>
      <c r="AE12" s="17">
        <f t="shared" si="2"/>
        <v>-54.7</v>
      </c>
      <c r="AF12" s="17">
        <f t="shared" si="2"/>
        <v>45</v>
      </c>
      <c r="AG12" s="17">
        <f t="shared" si="2"/>
        <v>0</v>
      </c>
      <c r="AH12" s="17">
        <f t="shared" si="2"/>
        <v>0</v>
      </c>
      <c r="AI12" s="17">
        <f t="shared" si="2"/>
        <v>252.2</v>
      </c>
      <c r="AJ12" s="17">
        <f t="shared" si="2"/>
        <v>-30</v>
      </c>
      <c r="AK12" s="17">
        <f t="shared" si="2"/>
        <v>-53.6</v>
      </c>
    </row>
    <row r="13" spans="2:37" x14ac:dyDescent="0.2">
      <c r="B13" t="s">
        <v>8</v>
      </c>
      <c r="F13" s="12">
        <f>SUM(G13:AL13)</f>
        <v>-106.60000000000002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-0.1</v>
      </c>
      <c r="R13" s="4">
        <v>2.6</v>
      </c>
      <c r="S13" s="4">
        <v>0</v>
      </c>
      <c r="T13" s="4">
        <v>0</v>
      </c>
      <c r="U13" s="4">
        <v>8.3000000000000007</v>
      </c>
      <c r="V13" s="4">
        <v>-0.1</v>
      </c>
      <c r="W13" s="4">
        <v>-24.1</v>
      </c>
      <c r="X13" s="4">
        <v>-13.8</v>
      </c>
      <c r="Y13" s="4">
        <v>14.8</v>
      </c>
      <c r="Z13" s="4"/>
      <c r="AA13" s="4"/>
      <c r="AB13" s="4">
        <v>21.1</v>
      </c>
      <c r="AC13" s="4">
        <v>-4.4000000000000004</v>
      </c>
      <c r="AD13" s="4">
        <v>-34.6</v>
      </c>
      <c r="AE13" s="4">
        <v>-70.099999999999994</v>
      </c>
      <c r="AF13" s="4">
        <v>7</v>
      </c>
      <c r="AG13" s="4">
        <v>0</v>
      </c>
      <c r="AH13" s="4">
        <v>0</v>
      </c>
      <c r="AI13" s="4">
        <v>-24.4</v>
      </c>
      <c r="AJ13" s="4">
        <v>17.600000000000001</v>
      </c>
      <c r="AK13" s="4">
        <v>-6.4</v>
      </c>
    </row>
    <row r="14" spans="2:37" x14ac:dyDescent="0.2">
      <c r="B14" t="s">
        <v>9</v>
      </c>
      <c r="F14" s="12">
        <f>SUM(G14:AL14)</f>
        <v>89.000000000000014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-0.3</v>
      </c>
      <c r="R14" s="4">
        <v>20.100000000000001</v>
      </c>
      <c r="S14" s="4">
        <v>0</v>
      </c>
      <c r="T14" s="4">
        <v>0</v>
      </c>
      <c r="U14" s="4">
        <v>9.1999999999999993</v>
      </c>
      <c r="V14" s="4">
        <v>4</v>
      </c>
      <c r="W14" s="4">
        <v>-1.5</v>
      </c>
      <c r="X14" s="4">
        <v>2.8</v>
      </c>
      <c r="Y14" s="4">
        <v>2.9</v>
      </c>
      <c r="Z14" s="4"/>
      <c r="AA14" s="4"/>
      <c r="AB14" s="4">
        <v>-12.8</v>
      </c>
      <c r="AC14" s="4">
        <v>2.2999999999999998</v>
      </c>
      <c r="AD14" s="4">
        <v>9.3000000000000007</v>
      </c>
      <c r="AE14" s="4">
        <v>33.4</v>
      </c>
      <c r="AF14" s="4">
        <v>-5.0999999999999996</v>
      </c>
      <c r="AG14" s="4">
        <v>0</v>
      </c>
      <c r="AH14" s="4">
        <v>0</v>
      </c>
      <c r="AI14" s="4">
        <v>-9.6</v>
      </c>
      <c r="AJ14" s="4">
        <v>14.6</v>
      </c>
      <c r="AK14" s="4">
        <v>19.7</v>
      </c>
    </row>
    <row r="15" spans="2:37" x14ac:dyDescent="0.2">
      <c r="B15" t="s">
        <v>10</v>
      </c>
      <c r="F15" s="12">
        <f>SUM(G15:AL15)</f>
        <v>-4.1999999999999993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1.3</v>
      </c>
      <c r="R15" s="4">
        <v>0.7</v>
      </c>
      <c r="S15" s="4">
        <v>0</v>
      </c>
      <c r="T15" s="4">
        <v>0</v>
      </c>
      <c r="U15" s="4">
        <v>0.1</v>
      </c>
      <c r="V15" s="4">
        <v>-1.2</v>
      </c>
      <c r="W15" s="4">
        <v>-1</v>
      </c>
      <c r="X15" s="4">
        <v>0.5</v>
      </c>
      <c r="Y15" s="4">
        <v>-1.5</v>
      </c>
      <c r="Z15" s="4"/>
      <c r="AA15" s="4"/>
      <c r="AB15" s="4">
        <v>-1.2</v>
      </c>
      <c r="AC15" s="4">
        <v>0.7</v>
      </c>
      <c r="AD15" s="4">
        <v>-0.8</v>
      </c>
      <c r="AE15" s="4">
        <v>-0.5</v>
      </c>
      <c r="AF15" s="4">
        <v>-0.3</v>
      </c>
      <c r="AG15" s="4">
        <v>0</v>
      </c>
      <c r="AH15" s="4">
        <v>0</v>
      </c>
      <c r="AI15" s="4">
        <v>-0.9</v>
      </c>
      <c r="AJ15" s="4">
        <v>-1.1000000000000001</v>
      </c>
      <c r="AK15" s="4">
        <v>1</v>
      </c>
    </row>
    <row r="16" spans="2:37" x14ac:dyDescent="0.2">
      <c r="B16" t="s">
        <v>11</v>
      </c>
      <c r="F16" s="12">
        <f>SUM(G16:AL16)</f>
        <v>-24.599999999999998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v>-2</v>
      </c>
      <c r="R16" s="4">
        <v>-1.1000000000000001</v>
      </c>
      <c r="S16" s="4">
        <v>0</v>
      </c>
      <c r="T16" s="4">
        <v>0</v>
      </c>
      <c r="U16" s="4">
        <v>-0.8</v>
      </c>
      <c r="V16" s="4">
        <v>-1.2</v>
      </c>
      <c r="W16" s="4">
        <v>-2.1</v>
      </c>
      <c r="X16" s="4">
        <v>-1.1000000000000001</v>
      </c>
      <c r="Y16" s="4">
        <v>-1.1000000000000001</v>
      </c>
      <c r="Z16" s="4"/>
      <c r="AA16" s="4"/>
      <c r="AB16" s="4">
        <v>-1.6</v>
      </c>
      <c r="AC16" s="4">
        <v>-2.6</v>
      </c>
      <c r="AD16" s="4">
        <v>-5.7</v>
      </c>
      <c r="AE16" s="4">
        <v>-0.8</v>
      </c>
      <c r="AF16" s="4">
        <v>-1.2</v>
      </c>
      <c r="AG16" s="4">
        <v>0</v>
      </c>
      <c r="AH16" s="4">
        <v>0</v>
      </c>
      <c r="AI16" s="4">
        <v>-0.7</v>
      </c>
      <c r="AJ16" s="4">
        <v>-1.7</v>
      </c>
      <c r="AK16" s="4">
        <v>-0.9</v>
      </c>
    </row>
    <row r="17" spans="2:38" x14ac:dyDescent="0.2">
      <c r="B17" t="s">
        <v>13</v>
      </c>
      <c r="F17" s="12">
        <f>SUM(G17:AL17)</f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34.100000000000023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43.8</v>
      </c>
      <c r="R18" s="17">
        <f t="shared" si="3"/>
        <v>187.6</v>
      </c>
      <c r="S18" s="17">
        <f t="shared" si="3"/>
        <v>0</v>
      </c>
      <c r="T18" s="17">
        <f t="shared" si="3"/>
        <v>0</v>
      </c>
      <c r="U18" s="17">
        <f t="shared" si="3"/>
        <v>-66.3</v>
      </c>
      <c r="V18" s="17">
        <f t="shared" si="3"/>
        <v>83.6</v>
      </c>
      <c r="W18" s="17">
        <f t="shared" si="3"/>
        <v>-117.5</v>
      </c>
      <c r="X18" s="17">
        <f t="shared" si="3"/>
        <v>-103.39999999999999</v>
      </c>
      <c r="Y18" s="17">
        <f t="shared" si="3"/>
        <v>18.2</v>
      </c>
      <c r="Z18" s="17">
        <f t="shared" si="3"/>
        <v>0</v>
      </c>
      <c r="AA18" s="17">
        <f t="shared" si="3"/>
        <v>0</v>
      </c>
      <c r="AB18" s="17">
        <f t="shared" si="3"/>
        <v>-56.6</v>
      </c>
      <c r="AC18" s="17">
        <f t="shared" si="3"/>
        <v>-38</v>
      </c>
      <c r="AD18" s="17">
        <f t="shared" si="3"/>
        <v>-45.8</v>
      </c>
      <c r="AE18" s="17">
        <f t="shared" si="3"/>
        <v>-92.7</v>
      </c>
      <c r="AF18" s="17">
        <f t="shared" si="3"/>
        <v>45.4</v>
      </c>
      <c r="AG18" s="17">
        <f t="shared" si="3"/>
        <v>0</v>
      </c>
      <c r="AH18" s="17">
        <f t="shared" si="3"/>
        <v>0</v>
      </c>
      <c r="AI18" s="17">
        <f t="shared" si="3"/>
        <v>216.6</v>
      </c>
      <c r="AJ18" s="17">
        <f t="shared" si="3"/>
        <v>-0.59999999999999898</v>
      </c>
      <c r="AK18" s="17">
        <f t="shared" si="3"/>
        <v>-40.199999999999996</v>
      </c>
    </row>
    <row r="19" spans="2:38" x14ac:dyDescent="0.2">
      <c r="B19" t="s">
        <v>12</v>
      </c>
      <c r="F19" s="12">
        <f>SUM(G19:AL19)</f>
        <v>93.6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-2.1</v>
      </c>
      <c r="S19" s="4">
        <v>0</v>
      </c>
      <c r="T19" s="4">
        <v>0</v>
      </c>
      <c r="U19" s="4">
        <v>0.3</v>
      </c>
      <c r="V19" s="4">
        <v>0</v>
      </c>
      <c r="W19" s="4">
        <v>11.8</v>
      </c>
      <c r="X19" s="4">
        <v>0.4</v>
      </c>
      <c r="Y19" s="4">
        <v>-0.4</v>
      </c>
      <c r="Z19" s="4">
        <v>0</v>
      </c>
      <c r="AA19" s="4">
        <v>0</v>
      </c>
      <c r="AB19" s="4">
        <v>-1.7</v>
      </c>
      <c r="AC19" s="4">
        <v>-0.9</v>
      </c>
      <c r="AD19" s="4">
        <v>3.6</v>
      </c>
      <c r="AE19" s="4">
        <v>69.3</v>
      </c>
      <c r="AF19" s="4">
        <v>-0.2</v>
      </c>
      <c r="AG19" s="4">
        <v>0</v>
      </c>
      <c r="AH19" s="4">
        <v>0</v>
      </c>
      <c r="AI19" s="4">
        <v>14.8</v>
      </c>
      <c r="AJ19" s="4">
        <v>-0.5</v>
      </c>
      <c r="AK19" s="4">
        <v>-0.8</v>
      </c>
    </row>
    <row r="20" spans="2:38" x14ac:dyDescent="0.2">
      <c r="B20" t="s">
        <v>29</v>
      </c>
      <c r="F20" s="12">
        <f>SUM(G20:AL20)</f>
        <v>3.8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0</v>
      </c>
      <c r="R20" s="4">
        <v>-0.3</v>
      </c>
      <c r="S20" s="4">
        <v>0</v>
      </c>
      <c r="T20" s="4">
        <v>0</v>
      </c>
      <c r="U20" s="4">
        <v>0</v>
      </c>
      <c r="V20" s="4">
        <v>0</v>
      </c>
      <c r="W20" s="4">
        <v>-0.1</v>
      </c>
      <c r="X20" s="4">
        <v>0</v>
      </c>
      <c r="Y20" s="4">
        <v>5</v>
      </c>
      <c r="Z20" s="4"/>
      <c r="AA20" s="4"/>
      <c r="AB20" s="4">
        <v>-0.1</v>
      </c>
      <c r="AC20" s="4">
        <v>-0.6</v>
      </c>
      <c r="AD20" s="4">
        <v>-0.1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-59.6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8.8000000000000007</v>
      </c>
      <c r="R21" s="4">
        <v>10.4</v>
      </c>
      <c r="S21" s="4">
        <v>0</v>
      </c>
      <c r="T21" s="4">
        <v>0</v>
      </c>
      <c r="U21" s="4">
        <v>-23.4</v>
      </c>
      <c r="V21" s="4">
        <v>-6.6</v>
      </c>
      <c r="W21" s="4">
        <v>-1.8</v>
      </c>
      <c r="X21" s="4">
        <v>1.5</v>
      </c>
      <c r="Y21" s="4">
        <v>-4.7</v>
      </c>
      <c r="Z21" s="4"/>
      <c r="AA21" s="4"/>
      <c r="AB21" s="4">
        <v>-3.7</v>
      </c>
      <c r="AC21" s="4">
        <v>-5.4</v>
      </c>
      <c r="AD21" s="4">
        <v>-4.7</v>
      </c>
      <c r="AE21" s="4">
        <v>-63.7</v>
      </c>
      <c r="AF21" s="4">
        <v>-5.0999999999999996</v>
      </c>
      <c r="AG21" s="4">
        <v>0</v>
      </c>
      <c r="AH21" s="4">
        <v>0</v>
      </c>
      <c r="AI21" s="4">
        <v>9.1</v>
      </c>
      <c r="AJ21" s="4">
        <v>7.1</v>
      </c>
      <c r="AK21" s="4">
        <v>22.6</v>
      </c>
    </row>
    <row r="22" spans="2:38" s="1" customFormat="1" x14ac:dyDescent="0.2">
      <c r="B22" s="1" t="s">
        <v>14</v>
      </c>
      <c r="F22" s="12">
        <f>F18+F19+F21+F20</f>
        <v>71.90000000000002</v>
      </c>
      <c r="G22" s="17">
        <f>G18+G19+G20+G21</f>
        <v>0</v>
      </c>
      <c r="H22" s="17">
        <f>H18+H19+H20+H21</f>
        <v>0</v>
      </c>
      <c r="I22" s="17">
        <f t="shared" ref="I22:AK22" si="4">I18+I19+I20+I21</f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52.599999999999994</v>
      </c>
      <c r="R22" s="17">
        <f t="shared" si="4"/>
        <v>195.6</v>
      </c>
      <c r="S22" s="17">
        <f t="shared" si="4"/>
        <v>0</v>
      </c>
      <c r="T22" s="17">
        <f t="shared" si="4"/>
        <v>0</v>
      </c>
      <c r="U22" s="17">
        <f t="shared" si="4"/>
        <v>-89.4</v>
      </c>
      <c r="V22" s="17">
        <f t="shared" si="4"/>
        <v>77</v>
      </c>
      <c r="W22" s="17">
        <f t="shared" si="4"/>
        <v>-107.6</v>
      </c>
      <c r="X22" s="17">
        <f t="shared" si="4"/>
        <v>-101.49999999999999</v>
      </c>
      <c r="Y22" s="17">
        <f t="shared" si="4"/>
        <v>18.100000000000001</v>
      </c>
      <c r="Z22" s="17">
        <f t="shared" si="4"/>
        <v>0</v>
      </c>
      <c r="AA22" s="17">
        <f t="shared" si="4"/>
        <v>0</v>
      </c>
      <c r="AB22" s="17">
        <f t="shared" si="4"/>
        <v>-62.100000000000009</v>
      </c>
      <c r="AC22" s="17">
        <f t="shared" si="4"/>
        <v>-44.9</v>
      </c>
      <c r="AD22" s="17">
        <f t="shared" si="4"/>
        <v>-47</v>
      </c>
      <c r="AE22" s="17">
        <f t="shared" si="4"/>
        <v>-87.100000000000009</v>
      </c>
      <c r="AF22" s="17">
        <f t="shared" si="4"/>
        <v>40.099999999999994</v>
      </c>
      <c r="AG22" s="17">
        <f t="shared" si="4"/>
        <v>0</v>
      </c>
      <c r="AH22" s="17">
        <f t="shared" si="4"/>
        <v>0</v>
      </c>
      <c r="AI22" s="17">
        <f t="shared" si="4"/>
        <v>240.5</v>
      </c>
      <c r="AJ22" s="17">
        <f t="shared" si="4"/>
        <v>6.0000000000000009</v>
      </c>
      <c r="AK22" s="17">
        <f t="shared" si="4"/>
        <v>-18.399999999999991</v>
      </c>
      <c r="AL22" s="17"/>
    </row>
    <row r="23" spans="2:38" x14ac:dyDescent="0.2">
      <c r="B23" t="s">
        <v>15</v>
      </c>
      <c r="F23" s="12">
        <f>SUM(G23:AL23)</f>
        <v>-57.099999999999994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-14.8</v>
      </c>
      <c r="R23" s="4">
        <v>-2.2000000000000002</v>
      </c>
      <c r="S23" s="4">
        <v>0</v>
      </c>
      <c r="T23" s="4">
        <v>0</v>
      </c>
      <c r="U23" s="4">
        <v>-5.4</v>
      </c>
      <c r="V23" s="4">
        <v>-11.5</v>
      </c>
      <c r="W23" s="4">
        <v>-20.6</v>
      </c>
      <c r="X23" s="4">
        <v>6.2</v>
      </c>
      <c r="Y23" s="4">
        <v>7.2</v>
      </c>
      <c r="Z23" s="4"/>
      <c r="AA23" s="4"/>
      <c r="AB23" s="4">
        <v>-6.9</v>
      </c>
      <c r="AC23" s="4">
        <v>-0.1</v>
      </c>
      <c r="AD23" s="4">
        <v>2.2999999999999998</v>
      </c>
      <c r="AE23" s="4">
        <v>-2.2000000000000002</v>
      </c>
      <c r="AF23" s="4">
        <v>9.5</v>
      </c>
      <c r="AG23" s="4">
        <v>0</v>
      </c>
      <c r="AH23" s="4">
        <v>0</v>
      </c>
      <c r="AI23" s="4">
        <v>1.7</v>
      </c>
      <c r="AJ23" s="4">
        <v>-21.4</v>
      </c>
      <c r="AK23" s="4">
        <v>1.1000000000000001</v>
      </c>
    </row>
    <row r="24" spans="2:38" x14ac:dyDescent="0.2">
      <c r="B24" t="s">
        <v>16</v>
      </c>
      <c r="F24" s="12">
        <f>SUM(G24:AL24)</f>
        <v>-26.900000000000006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v>-3.6</v>
      </c>
      <c r="R24" s="4">
        <v>-0.4</v>
      </c>
      <c r="S24" s="4">
        <v>0</v>
      </c>
      <c r="T24" s="4">
        <v>0</v>
      </c>
      <c r="U24" s="4">
        <v>-5.8</v>
      </c>
      <c r="V24" s="4">
        <v>0.7</v>
      </c>
      <c r="W24" s="4">
        <v>-4.9000000000000004</v>
      </c>
      <c r="X24" s="4">
        <v>-0.4</v>
      </c>
      <c r="Y24" s="4">
        <v>-0.8</v>
      </c>
      <c r="Z24" s="4"/>
      <c r="AA24" s="4"/>
      <c r="AB24" s="4">
        <v>0</v>
      </c>
      <c r="AC24" s="4">
        <v>-2.8</v>
      </c>
      <c r="AD24" s="4">
        <v>-0.4</v>
      </c>
      <c r="AE24" s="4">
        <v>-3.3</v>
      </c>
      <c r="AF24" s="4">
        <v>-1.3</v>
      </c>
      <c r="AG24" s="4">
        <v>0</v>
      </c>
      <c r="AH24" s="4">
        <v>0</v>
      </c>
      <c r="AI24" s="4">
        <v>-3.1</v>
      </c>
      <c r="AJ24" s="4">
        <v>-0.2</v>
      </c>
      <c r="AK24" s="4">
        <v>-0.6</v>
      </c>
    </row>
    <row r="25" spans="2:38" x14ac:dyDescent="0.2">
      <c r="B25" t="s">
        <v>17</v>
      </c>
      <c r="F25" s="12">
        <f>SUM(G25:AL25)</f>
        <v>-732.1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72.400000000000006</v>
      </c>
      <c r="R25" s="4">
        <v>-2.4</v>
      </c>
      <c r="S25" s="4">
        <v>0</v>
      </c>
      <c r="T25" s="4">
        <v>0</v>
      </c>
      <c r="U25" s="4">
        <v>-59.4</v>
      </c>
      <c r="V25" s="4">
        <v>14.9</v>
      </c>
      <c r="W25" s="4">
        <v>-55.5</v>
      </c>
      <c r="X25" s="4">
        <v>223.9</v>
      </c>
      <c r="Y25" s="4">
        <v>-982.8</v>
      </c>
      <c r="Z25" s="4"/>
      <c r="AA25" s="4"/>
      <c r="AB25" s="4">
        <v>-36</v>
      </c>
      <c r="AC25" s="4">
        <f>-3.4+0.2</f>
        <v>-3.1999999999999997</v>
      </c>
      <c r="AD25" s="4">
        <f>11.6+0.1</f>
        <v>11.7</v>
      </c>
      <c r="AE25" s="4">
        <f>71.5-0.1</f>
        <v>71.400000000000006</v>
      </c>
      <c r="AF25" s="4">
        <f>45.3+0.1</f>
        <v>45.4</v>
      </c>
      <c r="AG25" s="4">
        <v>0</v>
      </c>
      <c r="AH25" s="4">
        <v>0</v>
      </c>
      <c r="AI25" s="4">
        <v>17.600000000000001</v>
      </c>
      <c r="AJ25" s="4">
        <f>-57-0.1</f>
        <v>-57.1</v>
      </c>
      <c r="AK25" s="4">
        <f>6.8+0.2</f>
        <v>7</v>
      </c>
    </row>
    <row r="26" spans="2:38" x14ac:dyDescent="0.2">
      <c r="B26" t="s">
        <v>13</v>
      </c>
      <c r="F26" s="12">
        <f>SUM(G26:AL26)</f>
        <v>-1.5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-1.5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 t="shared" ref="F27:AK27" si="5">F9+F22+F23+F24+F25+F26</f>
        <v>-713.9</v>
      </c>
      <c r="G27" s="17">
        <f t="shared" si="5"/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105.9</v>
      </c>
      <c r="R27" s="17">
        <f t="shared" si="5"/>
        <v>204.4</v>
      </c>
      <c r="S27" s="17">
        <f t="shared" si="5"/>
        <v>0</v>
      </c>
      <c r="T27" s="17">
        <f t="shared" si="5"/>
        <v>0</v>
      </c>
      <c r="U27" s="17">
        <f t="shared" si="5"/>
        <v>-160.1</v>
      </c>
      <c r="V27" s="17">
        <f t="shared" si="5"/>
        <v>73.800000000000011</v>
      </c>
      <c r="W27" s="17">
        <f t="shared" si="5"/>
        <v>-181.2</v>
      </c>
      <c r="X27" s="17">
        <f t="shared" si="5"/>
        <v>130.40000000000003</v>
      </c>
      <c r="Y27" s="17">
        <f t="shared" si="5"/>
        <v>-934.3</v>
      </c>
      <c r="Z27" s="17">
        <f t="shared" si="5"/>
        <v>0</v>
      </c>
      <c r="AA27" s="17">
        <f t="shared" si="5"/>
        <v>0</v>
      </c>
      <c r="AB27" s="17">
        <f t="shared" si="5"/>
        <v>-107.00000000000001</v>
      </c>
      <c r="AC27" s="17">
        <f t="shared" si="5"/>
        <v>-50.3</v>
      </c>
      <c r="AD27" s="17">
        <f t="shared" si="5"/>
        <v>-38.200000000000003</v>
      </c>
      <c r="AE27" s="17">
        <f t="shared" si="5"/>
        <v>-22</v>
      </c>
      <c r="AF27" s="17">
        <f t="shared" si="5"/>
        <v>94.9</v>
      </c>
      <c r="AG27" s="17">
        <f t="shared" si="5"/>
        <v>0</v>
      </c>
      <c r="AH27" s="17">
        <f t="shared" si="5"/>
        <v>0</v>
      </c>
      <c r="AI27" s="17">
        <f t="shared" si="5"/>
        <v>256</v>
      </c>
      <c r="AJ27" s="17">
        <f t="shared" si="5"/>
        <v>-72.2</v>
      </c>
      <c r="AK27" s="17">
        <f t="shared" si="5"/>
        <v>-13.999999999999993</v>
      </c>
    </row>
    <row r="28" spans="2:38" x14ac:dyDescent="0.2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">
      <c r="B29" s="14" t="s">
        <v>20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" right="0.2" top="1" bottom="1" header="0.5" footer="0.5"/>
  <pageSetup scale="4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F23" sqref="F23"/>
    </sheetView>
  </sheetViews>
  <sheetFormatPr defaultRowHeight="12.75" x14ac:dyDescent="0.2"/>
  <cols>
    <col min="6" max="6" width="13.7109375" style="1" bestFit="1" customWidth="1"/>
    <col min="21" max="21" width="9.28515625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9" t="s">
        <v>35</v>
      </c>
    </row>
    <row r="5" spans="2:36" x14ac:dyDescent="0.2">
      <c r="F5" s="15" t="s">
        <v>1</v>
      </c>
    </row>
    <row r="6" spans="2:36" s="1" customFormat="1" x14ac:dyDescent="0.2">
      <c r="F6" s="16" t="s">
        <v>19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">
      <c r="B7" s="4" t="s">
        <v>2</v>
      </c>
      <c r="F7" s="17">
        <f>SUM(G7:AL7)</f>
        <v>0</v>
      </c>
    </row>
    <row r="8" spans="2:36" s="4" customFormat="1" x14ac:dyDescent="0.2">
      <c r="B8" s="4" t="s">
        <v>3</v>
      </c>
      <c r="F8" s="17"/>
    </row>
    <row r="9" spans="2:36" s="5" customFormat="1" x14ac:dyDescent="0.2">
      <c r="B9" s="5" t="s">
        <v>4</v>
      </c>
      <c r="F9" s="17">
        <f>SUM(F7:F8)</f>
        <v>0</v>
      </c>
      <c r="L9" s="17">
        <f t="shared" ref="L9:S9" si="1">SUM(L7:L8)</f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U9" s="17"/>
      <c r="V9" s="17">
        <f>SUM(V7:V8)</f>
        <v>0</v>
      </c>
      <c r="W9" s="17">
        <f>SUM(W7:W8)</f>
        <v>0</v>
      </c>
      <c r="X9" s="17">
        <f>SUM(X7:X8)</f>
        <v>0</v>
      </c>
      <c r="Y9" s="17">
        <f>SUM(Y7:Y8)</f>
        <v>0</v>
      </c>
      <c r="Z9" s="17">
        <f>SUM(Z7:Z8)</f>
        <v>0</v>
      </c>
      <c r="AA9" s="17">
        <f t="shared" ref="AA9:AJ9" si="2">SUM(AA7:AA8)</f>
        <v>0</v>
      </c>
      <c r="AB9" s="17">
        <f t="shared" si="2"/>
        <v>0</v>
      </c>
      <c r="AC9" s="17">
        <f t="shared" si="2"/>
        <v>0</v>
      </c>
      <c r="AD9" s="17">
        <f t="shared" si="2"/>
        <v>0</v>
      </c>
      <c r="AE9" s="17">
        <f t="shared" si="2"/>
        <v>0</v>
      </c>
      <c r="AF9" s="17">
        <f t="shared" si="2"/>
        <v>0</v>
      </c>
      <c r="AG9" s="17">
        <f t="shared" si="2"/>
        <v>0</v>
      </c>
      <c r="AH9" s="17">
        <f t="shared" si="2"/>
        <v>0</v>
      </c>
      <c r="AI9" s="17">
        <f t="shared" si="2"/>
        <v>0</v>
      </c>
      <c r="AJ9" s="17">
        <f t="shared" si="2"/>
        <v>0</v>
      </c>
    </row>
    <row r="10" spans="2:36" s="4" customFormat="1" x14ac:dyDescent="0.2">
      <c r="B10" s="4" t="s">
        <v>5</v>
      </c>
      <c r="F10" s="17">
        <f>SUM(G10:AL10)</f>
        <v>0</v>
      </c>
    </row>
    <row r="11" spans="2:36" s="4" customFormat="1" x14ac:dyDescent="0.2">
      <c r="B11" s="4" t="s">
        <v>6</v>
      </c>
      <c r="F11" s="17"/>
    </row>
    <row r="12" spans="2:36" s="5" customFormat="1" x14ac:dyDescent="0.2">
      <c r="B12" s="5" t="s">
        <v>7</v>
      </c>
      <c r="F12" s="17">
        <f>SUM(F10:F11)</f>
        <v>0</v>
      </c>
      <c r="L12" s="5">
        <f t="shared" ref="L12:S12" si="3">SUM(L10:L11)</f>
        <v>0</v>
      </c>
      <c r="M12" s="5">
        <f t="shared" si="3"/>
        <v>0</v>
      </c>
      <c r="N12" s="5">
        <f t="shared" si="3"/>
        <v>0</v>
      </c>
      <c r="O12" s="5">
        <f t="shared" si="3"/>
        <v>0</v>
      </c>
      <c r="P12" s="5">
        <f t="shared" si="3"/>
        <v>0</v>
      </c>
      <c r="Q12" s="5">
        <f t="shared" si="3"/>
        <v>0</v>
      </c>
      <c r="R12" s="5">
        <f t="shared" si="3"/>
        <v>0</v>
      </c>
      <c r="S12" s="5">
        <f t="shared" si="3"/>
        <v>0</v>
      </c>
      <c r="V12" s="5">
        <f>SUM(V10:V11)</f>
        <v>0</v>
      </c>
      <c r="W12" s="5">
        <f t="shared" ref="W12:AI12" si="4">SUM(W10:W11)</f>
        <v>0</v>
      </c>
      <c r="X12" s="5">
        <f t="shared" si="4"/>
        <v>0</v>
      </c>
      <c r="Y12" s="5">
        <f t="shared" si="4"/>
        <v>0</v>
      </c>
      <c r="Z12" s="5">
        <f t="shared" si="4"/>
        <v>0</v>
      </c>
      <c r="AA12" s="5">
        <f t="shared" si="4"/>
        <v>0</v>
      </c>
      <c r="AB12" s="5">
        <f t="shared" si="4"/>
        <v>0</v>
      </c>
      <c r="AC12" s="5">
        <f t="shared" si="4"/>
        <v>0</v>
      </c>
      <c r="AD12" s="5">
        <f t="shared" si="4"/>
        <v>0</v>
      </c>
      <c r="AE12" s="5">
        <f t="shared" si="4"/>
        <v>0</v>
      </c>
      <c r="AF12" s="5">
        <f t="shared" si="4"/>
        <v>0</v>
      </c>
      <c r="AG12" s="5">
        <f t="shared" si="4"/>
        <v>0</v>
      </c>
      <c r="AH12" s="5">
        <f t="shared" si="4"/>
        <v>0</v>
      </c>
      <c r="AI12" s="5">
        <f t="shared" si="4"/>
        <v>0</v>
      </c>
      <c r="AJ12" s="5">
        <f>SUM(AJ10:AJ11)</f>
        <v>0</v>
      </c>
    </row>
    <row r="13" spans="2:36" s="4" customFormat="1" x14ac:dyDescent="0.2">
      <c r="B13" s="4" t="s">
        <v>8</v>
      </c>
      <c r="F13" s="17">
        <f>SUM(G13:AL13)</f>
        <v>0</v>
      </c>
    </row>
    <row r="14" spans="2:36" s="4" customFormat="1" x14ac:dyDescent="0.2">
      <c r="B14" s="4" t="s">
        <v>9</v>
      </c>
      <c r="F14" s="17">
        <f>SUM(G14:AL14)</f>
        <v>0</v>
      </c>
    </row>
    <row r="15" spans="2:36" s="4" customFormat="1" x14ac:dyDescent="0.2">
      <c r="B15" s="4" t="s">
        <v>10</v>
      </c>
      <c r="F15" s="17">
        <f>SUM(G15:AL15)</f>
        <v>0</v>
      </c>
    </row>
    <row r="16" spans="2:36" s="4" customFormat="1" x14ac:dyDescent="0.2">
      <c r="B16" s="4" t="s">
        <v>11</v>
      </c>
      <c r="F16" s="17">
        <f>SUM(G16:AL16)</f>
        <v>0</v>
      </c>
    </row>
    <row r="17" spans="2:37" s="4" customFormat="1" x14ac:dyDescent="0.2">
      <c r="B17" s="4" t="s">
        <v>13</v>
      </c>
      <c r="F17" s="17">
        <f>SUM(G17:AL17)</f>
        <v>0</v>
      </c>
    </row>
    <row r="18" spans="2:37" s="5" customFormat="1" x14ac:dyDescent="0.2">
      <c r="B18" s="5" t="s">
        <v>25</v>
      </c>
      <c r="F18" s="17">
        <f>SUM(F12:F17)</f>
        <v>0</v>
      </c>
      <c r="L18" s="17">
        <f t="shared" ref="L18:S18" si="5">SUM(L12:L17)</f>
        <v>0</v>
      </c>
      <c r="M18" s="17">
        <f t="shared" si="5"/>
        <v>0</v>
      </c>
      <c r="N18" s="17">
        <f t="shared" si="5"/>
        <v>0</v>
      </c>
      <c r="O18" s="17">
        <f t="shared" si="5"/>
        <v>0</v>
      </c>
      <c r="P18" s="17">
        <f t="shared" si="5"/>
        <v>0</v>
      </c>
      <c r="Q18" s="17">
        <f t="shared" si="5"/>
        <v>0</v>
      </c>
      <c r="R18" s="17">
        <f t="shared" si="5"/>
        <v>0</v>
      </c>
      <c r="S18" s="17">
        <f t="shared" si="5"/>
        <v>0</v>
      </c>
      <c r="U18" s="17"/>
      <c r="V18" s="17">
        <f>SUM(V12:V17)</f>
        <v>0</v>
      </c>
      <c r="W18" s="17">
        <f>SUM(W12:W17)</f>
        <v>0</v>
      </c>
      <c r="X18" s="17">
        <f>SUM(X12:X17)</f>
        <v>0</v>
      </c>
      <c r="Y18" s="17">
        <f>SUM(Y12:Y17)</f>
        <v>0</v>
      </c>
      <c r="Z18" s="17">
        <f>SUM(Z12:Z17)</f>
        <v>0</v>
      </c>
      <c r="AA18" s="17">
        <f t="shared" ref="AA18:AJ18" si="6">SUM(AA12:AA17)</f>
        <v>0</v>
      </c>
      <c r="AB18" s="17">
        <f t="shared" si="6"/>
        <v>0</v>
      </c>
      <c r="AC18" s="17">
        <f t="shared" si="6"/>
        <v>0</v>
      </c>
      <c r="AD18" s="17">
        <f t="shared" si="6"/>
        <v>0</v>
      </c>
      <c r="AE18" s="17">
        <f t="shared" si="6"/>
        <v>0</v>
      </c>
      <c r="AF18" s="17">
        <f t="shared" si="6"/>
        <v>0</v>
      </c>
      <c r="AG18" s="17">
        <f t="shared" si="6"/>
        <v>0</v>
      </c>
      <c r="AH18" s="17">
        <f t="shared" si="6"/>
        <v>0</v>
      </c>
      <c r="AI18" s="17">
        <f t="shared" si="6"/>
        <v>0</v>
      </c>
      <c r="AJ18" s="17">
        <f t="shared" si="6"/>
        <v>0</v>
      </c>
    </row>
    <row r="19" spans="2:37" s="4" customFormat="1" x14ac:dyDescent="0.2">
      <c r="B19" s="4" t="s">
        <v>12</v>
      </c>
      <c r="F19" s="17">
        <f>SUM(G19:AL19)</f>
        <v>0</v>
      </c>
    </row>
    <row r="20" spans="2:37" s="4" customFormat="1" x14ac:dyDescent="0.2">
      <c r="B20" s="4" t="s">
        <v>29</v>
      </c>
      <c r="F20" s="17">
        <f>SUM(G20:AL20)</f>
        <v>0</v>
      </c>
    </row>
    <row r="21" spans="2:37" s="4" customFormat="1" x14ac:dyDescent="0.2">
      <c r="B21" s="4" t="s">
        <v>22</v>
      </c>
      <c r="F21" s="17">
        <f>SUM(G21:AL21)</f>
        <v>0</v>
      </c>
    </row>
    <row r="22" spans="2:37" s="5" customFormat="1" x14ac:dyDescent="0.2">
      <c r="B22" s="5" t="s">
        <v>14</v>
      </c>
      <c r="F22" s="17">
        <f>F18+F19+F21+F20</f>
        <v>0</v>
      </c>
      <c r="H22" s="5">
        <f>H18+H19+H20+H21</f>
        <v>0</v>
      </c>
      <c r="I22" s="5">
        <f t="shared" ref="I22:AK22" si="7">I18+I19+I20+I21</f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  <c r="N22" s="5">
        <f t="shared" si="7"/>
        <v>0</v>
      </c>
      <c r="O22" s="5">
        <f t="shared" si="7"/>
        <v>0</v>
      </c>
      <c r="P22" s="5">
        <f t="shared" si="7"/>
        <v>0</v>
      </c>
      <c r="Q22" s="5">
        <f t="shared" si="7"/>
        <v>0</v>
      </c>
      <c r="R22" s="5">
        <f t="shared" si="7"/>
        <v>0</v>
      </c>
      <c r="S22" s="5">
        <f t="shared" si="7"/>
        <v>0</v>
      </c>
      <c r="T22" s="5">
        <f t="shared" si="7"/>
        <v>0</v>
      </c>
      <c r="V22" s="5">
        <f t="shared" si="7"/>
        <v>0</v>
      </c>
      <c r="W22" s="5">
        <f t="shared" si="7"/>
        <v>0</v>
      </c>
      <c r="X22" s="5">
        <f t="shared" si="7"/>
        <v>0</v>
      </c>
      <c r="Y22" s="5">
        <f t="shared" si="7"/>
        <v>0</v>
      </c>
      <c r="Z22" s="5">
        <f t="shared" si="7"/>
        <v>0</v>
      </c>
      <c r="AA22" s="5">
        <f t="shared" si="7"/>
        <v>0</v>
      </c>
      <c r="AB22" s="5">
        <f t="shared" si="7"/>
        <v>0</v>
      </c>
      <c r="AC22" s="5">
        <f t="shared" si="7"/>
        <v>0</v>
      </c>
      <c r="AD22" s="5">
        <f t="shared" si="7"/>
        <v>0</v>
      </c>
      <c r="AE22" s="5">
        <f t="shared" si="7"/>
        <v>0</v>
      </c>
      <c r="AF22" s="5">
        <f t="shared" si="7"/>
        <v>0</v>
      </c>
      <c r="AG22" s="5">
        <f t="shared" si="7"/>
        <v>0</v>
      </c>
      <c r="AH22" s="5">
        <f t="shared" si="7"/>
        <v>0</v>
      </c>
      <c r="AI22" s="5">
        <f t="shared" si="7"/>
        <v>0</v>
      </c>
      <c r="AJ22" s="5">
        <f t="shared" si="7"/>
        <v>0</v>
      </c>
      <c r="AK22" s="5">
        <f t="shared" si="7"/>
        <v>0</v>
      </c>
    </row>
    <row r="23" spans="2:37" s="4" customFormat="1" x14ac:dyDescent="0.2">
      <c r="B23" s="4" t="s">
        <v>15</v>
      </c>
      <c r="F23" s="17">
        <f>SUM(G23:AL23)</f>
        <v>0</v>
      </c>
    </row>
    <row r="24" spans="2:37" s="4" customFormat="1" x14ac:dyDescent="0.2">
      <c r="B24" s="4" t="s">
        <v>16</v>
      </c>
      <c r="F24" s="17">
        <f>SUM(G24:AL24)</f>
        <v>0</v>
      </c>
    </row>
    <row r="25" spans="2:37" s="4" customFormat="1" x14ac:dyDescent="0.2">
      <c r="B25" s="4" t="s">
        <v>17</v>
      </c>
      <c r="F25" s="17">
        <f>SUM(G25:AL25)</f>
        <v>0</v>
      </c>
    </row>
    <row r="26" spans="2:37" s="4" customFormat="1" x14ac:dyDescent="0.2">
      <c r="B26" s="4" t="s">
        <v>13</v>
      </c>
      <c r="F26" s="17">
        <f>SUM(G26:AL26)</f>
        <v>0</v>
      </c>
    </row>
    <row r="27" spans="2:37" s="5" customFormat="1" x14ac:dyDescent="0.2">
      <c r="B27" s="5" t="s">
        <v>18</v>
      </c>
      <c r="F27" s="17">
        <f>F9+F22+F23+F24+F25+F26</f>
        <v>0</v>
      </c>
      <c r="L27" s="17">
        <f t="shared" ref="L27:Q27" si="8">L9+L22+L23+L24+L25+L26</f>
        <v>0</v>
      </c>
      <c r="M27" s="17">
        <f t="shared" si="8"/>
        <v>0</v>
      </c>
      <c r="N27" s="17">
        <f t="shared" si="8"/>
        <v>0</v>
      </c>
      <c r="O27" s="17">
        <f t="shared" si="8"/>
        <v>0</v>
      </c>
      <c r="P27" s="17">
        <f t="shared" si="8"/>
        <v>0</v>
      </c>
      <c r="Q27" s="17">
        <f t="shared" si="8"/>
        <v>0</v>
      </c>
      <c r="R27" s="17">
        <f t="shared" ref="R27:Y27" si="9">R9+R22+R23+R24+R25+R26</f>
        <v>0</v>
      </c>
      <c r="S27" s="17">
        <f t="shared" si="9"/>
        <v>0</v>
      </c>
      <c r="T27" s="17">
        <f t="shared" si="9"/>
        <v>0</v>
      </c>
      <c r="U27" s="17">
        <f t="shared" si="9"/>
        <v>0</v>
      </c>
      <c r="V27" s="17">
        <f t="shared" si="9"/>
        <v>0</v>
      </c>
      <c r="W27" s="17">
        <f t="shared" si="9"/>
        <v>0</v>
      </c>
      <c r="X27" s="17">
        <f t="shared" si="9"/>
        <v>0</v>
      </c>
      <c r="Y27" s="17">
        <f t="shared" si="9"/>
        <v>0</v>
      </c>
      <c r="Z27" s="17">
        <f t="shared" ref="Z27:AI27" si="10">Z9+Z22+Z23+Z24+Z25+Z26</f>
        <v>0</v>
      </c>
      <c r="AA27" s="17">
        <f t="shared" si="10"/>
        <v>0</v>
      </c>
      <c r="AB27" s="17">
        <f t="shared" si="10"/>
        <v>0</v>
      </c>
      <c r="AC27" s="17">
        <f t="shared" si="10"/>
        <v>0</v>
      </c>
      <c r="AD27" s="17">
        <f t="shared" si="10"/>
        <v>0</v>
      </c>
      <c r="AE27" s="17">
        <f t="shared" si="10"/>
        <v>0</v>
      </c>
      <c r="AF27" s="17">
        <f t="shared" si="10"/>
        <v>0</v>
      </c>
      <c r="AG27" s="17">
        <f t="shared" si="10"/>
        <v>0</v>
      </c>
      <c r="AH27" s="17">
        <f t="shared" si="10"/>
        <v>0</v>
      </c>
      <c r="AI27" s="17">
        <f t="shared" si="10"/>
        <v>0</v>
      </c>
      <c r="AJ27" s="17">
        <f>AJ9+AJ22+AJ23+AJ24+AJ25+AJ26</f>
        <v>0</v>
      </c>
    </row>
    <row r="29" spans="2:37" x14ac:dyDescent="0.2">
      <c r="B29" s="14" t="s">
        <v>20</v>
      </c>
    </row>
    <row r="30" spans="2:37" x14ac:dyDescent="0.2">
      <c r="B30" s="14" t="s">
        <v>21</v>
      </c>
    </row>
    <row r="31" spans="2:37" x14ac:dyDescent="0.2">
      <c r="B31" s="14" t="s">
        <v>26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41"/>
  <sheetViews>
    <sheetView tabSelected="1" workbookViewId="0">
      <selection activeCell="L18" sqref="L18"/>
    </sheetView>
  </sheetViews>
  <sheetFormatPr defaultRowHeight="12.75" x14ac:dyDescent="0.2"/>
  <cols>
    <col min="6" max="6" width="13.7109375" style="1" bestFit="1" customWidth="1"/>
    <col min="7" max="7" width="0" hidden="1" customWidth="1"/>
    <col min="8" max="8" width="3" customWidth="1"/>
    <col min="9" max="9" width="0" hidden="1" customWidth="1"/>
    <col min="10" max="10" width="9.42578125" bestFit="1" customWidth="1"/>
    <col min="11" max="11" width="3" customWidth="1"/>
    <col min="12" max="12" width="10" bestFit="1" customWidth="1"/>
    <col min="13" max="13" width="2.85546875" customWidth="1"/>
    <col min="14" max="15" width="0" hidden="1" customWidth="1"/>
    <col min="16" max="16" width="13.5703125" style="4" bestFit="1" customWidth="1"/>
    <col min="21" max="21" width="0" hidden="1" customWidth="1"/>
    <col min="22" max="22" width="9.28515625" hidden="1" customWidth="1"/>
    <col min="28" max="29" width="0" hidden="1" customWidth="1"/>
    <col min="35" max="36" width="0" hidden="1" customWidth="1"/>
  </cols>
  <sheetData>
    <row r="1" spans="2:37" ht="15.75" x14ac:dyDescent="0.25">
      <c r="B1" s="31" t="s">
        <v>39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2:37" ht="15.75" x14ac:dyDescent="0.25">
      <c r="B2" s="31" t="s">
        <v>24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2:37" ht="15.75" x14ac:dyDescent="0.25">
      <c r="B3" s="31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2:37" x14ac:dyDescent="0.2">
      <c r="B4" s="32" t="s">
        <v>33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2:37" x14ac:dyDescent="0.2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2:37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2:37" x14ac:dyDescent="0.2">
      <c r="P7" s="19">
        <v>37124</v>
      </c>
    </row>
    <row r="8" spans="2:37" x14ac:dyDescent="0.2">
      <c r="F8" s="15" t="s">
        <v>1</v>
      </c>
      <c r="I8" s="6"/>
      <c r="J8" s="6" t="s">
        <v>23</v>
      </c>
      <c r="K8" s="1"/>
      <c r="L8" s="6"/>
      <c r="P8" s="18" t="s">
        <v>27</v>
      </c>
    </row>
    <row r="9" spans="2:37" x14ac:dyDescent="0.2">
      <c r="F9" s="28" t="s">
        <v>37</v>
      </c>
      <c r="G9" s="3" t="e">
        <v>#VALUE!</v>
      </c>
      <c r="H9" s="3"/>
      <c r="I9" s="7" t="s">
        <v>32</v>
      </c>
      <c r="J9" s="28" t="s">
        <v>31</v>
      </c>
      <c r="K9" s="7"/>
      <c r="L9" s="28" t="s">
        <v>30</v>
      </c>
      <c r="M9" s="3"/>
      <c r="N9" s="3"/>
      <c r="O9" s="3"/>
      <c r="P9" s="29" t="s">
        <v>28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2:37" x14ac:dyDescent="0.2">
      <c r="B10" t="s">
        <v>2</v>
      </c>
      <c r="F10" s="20">
        <v>103.1</v>
      </c>
      <c r="I10" s="4">
        <v>0</v>
      </c>
      <c r="J10" s="4">
        <v>31.8</v>
      </c>
      <c r="K10" s="4"/>
      <c r="L10" s="4">
        <v>71.3</v>
      </c>
      <c r="P10" s="4">
        <v>-0.7</v>
      </c>
    </row>
    <row r="11" spans="2:37" x14ac:dyDescent="0.2">
      <c r="B11" t="s">
        <v>3</v>
      </c>
      <c r="F11" s="21">
        <v>0</v>
      </c>
      <c r="I11" s="22">
        <v>0</v>
      </c>
      <c r="J11" s="22">
        <v>0</v>
      </c>
      <c r="K11" s="4"/>
      <c r="L11" s="22">
        <v>0</v>
      </c>
      <c r="P11" s="22">
        <v>0</v>
      </c>
    </row>
    <row r="12" spans="2:37" s="1" customFormat="1" x14ac:dyDescent="0.2">
      <c r="B12" s="1" t="s">
        <v>4</v>
      </c>
      <c r="F12" s="17">
        <v>103.1</v>
      </c>
      <c r="I12" s="5">
        <v>0</v>
      </c>
      <c r="J12" s="17">
        <v>31.8</v>
      </c>
      <c r="K12" s="5"/>
      <c r="L12" s="17">
        <v>71.3</v>
      </c>
      <c r="P12" s="17">
        <v>-0.7</v>
      </c>
    </row>
    <row r="13" spans="2:37" s="1" customFormat="1" ht="5.0999999999999996" customHeight="1" x14ac:dyDescent="0.2">
      <c r="F13" s="17"/>
      <c r="I13" s="5"/>
      <c r="J13" s="17"/>
      <c r="K13" s="5"/>
      <c r="L13" s="17"/>
      <c r="P13" s="17"/>
    </row>
    <row r="14" spans="2:37" x14ac:dyDescent="0.2">
      <c r="B14" t="s">
        <v>5</v>
      </c>
      <c r="F14" s="20">
        <v>-55.2</v>
      </c>
      <c r="I14" s="4">
        <v>0</v>
      </c>
      <c r="J14" s="4">
        <v>80.5</v>
      </c>
      <c r="K14" s="4"/>
      <c r="L14" s="4">
        <v>-135.69999999999999</v>
      </c>
      <c r="P14" s="4">
        <v>44.9</v>
      </c>
    </row>
    <row r="15" spans="2:37" x14ac:dyDescent="0.2">
      <c r="B15" t="s">
        <v>6</v>
      </c>
      <c r="F15" s="23">
        <v>0</v>
      </c>
      <c r="I15" s="22">
        <v>0</v>
      </c>
      <c r="J15" s="22">
        <v>0</v>
      </c>
      <c r="K15" s="4"/>
      <c r="L15" s="22">
        <v>0</v>
      </c>
      <c r="P15" s="22">
        <v>0</v>
      </c>
    </row>
    <row r="16" spans="2:37" s="1" customFormat="1" x14ac:dyDescent="0.2">
      <c r="B16" s="1" t="s">
        <v>7</v>
      </c>
      <c r="F16" s="17">
        <v>-55.2</v>
      </c>
      <c r="I16" s="5">
        <v>0</v>
      </c>
      <c r="J16" s="17">
        <v>80.5</v>
      </c>
      <c r="K16" s="5"/>
      <c r="L16" s="17">
        <v>-135.69999999999999</v>
      </c>
      <c r="P16" s="17">
        <v>44.9</v>
      </c>
    </row>
    <row r="17" spans="2:39" s="1" customFormat="1" ht="5.0999999999999996" customHeight="1" x14ac:dyDescent="0.2">
      <c r="F17" s="17"/>
      <c r="I17" s="5"/>
      <c r="J17" s="17"/>
      <c r="K17" s="5"/>
      <c r="L17" s="17"/>
      <c r="P17" s="17"/>
    </row>
    <row r="18" spans="2:39" x14ac:dyDescent="0.2">
      <c r="B18" t="s">
        <v>8</v>
      </c>
      <c r="F18" s="20">
        <v>-42.9</v>
      </c>
      <c r="I18" s="4">
        <v>0</v>
      </c>
      <c r="J18" s="4">
        <v>-106.6</v>
      </c>
      <c r="K18" s="4"/>
      <c r="L18" s="4">
        <v>63.7</v>
      </c>
      <c r="P18" s="4">
        <v>-0.1</v>
      </c>
    </row>
    <row r="19" spans="2:39" x14ac:dyDescent="0.2">
      <c r="B19" t="s">
        <v>9</v>
      </c>
      <c r="F19" s="20">
        <v>50.6</v>
      </c>
      <c r="I19" s="4">
        <v>0</v>
      </c>
      <c r="J19" s="4">
        <v>89</v>
      </c>
      <c r="K19" s="4"/>
      <c r="L19" s="4">
        <v>-38.4</v>
      </c>
      <c r="P19" s="4">
        <v>-0.3</v>
      </c>
    </row>
    <row r="20" spans="2:39" x14ac:dyDescent="0.2">
      <c r="B20" t="s">
        <v>10</v>
      </c>
      <c r="F20" s="20">
        <v>-14.6</v>
      </c>
      <c r="I20" s="4">
        <v>0</v>
      </c>
      <c r="J20" s="4">
        <v>-4.2</v>
      </c>
      <c r="K20" s="4"/>
      <c r="L20" s="4">
        <v>-10.4</v>
      </c>
      <c r="P20" s="4">
        <v>1.3</v>
      </c>
    </row>
    <row r="21" spans="2:39" x14ac:dyDescent="0.2">
      <c r="B21" t="s">
        <v>11</v>
      </c>
      <c r="F21" s="20">
        <v>-55.9</v>
      </c>
      <c r="I21" s="4">
        <v>0</v>
      </c>
      <c r="J21" s="4">
        <v>-24.6</v>
      </c>
      <c r="K21" s="4"/>
      <c r="L21" s="4">
        <v>-31.3</v>
      </c>
      <c r="P21" s="4">
        <v>-2</v>
      </c>
    </row>
    <row r="22" spans="2:39" x14ac:dyDescent="0.2">
      <c r="B22" t="s">
        <v>13</v>
      </c>
      <c r="F22" s="23">
        <v>-0.2</v>
      </c>
      <c r="I22" s="4">
        <v>0</v>
      </c>
      <c r="J22" s="22">
        <v>0</v>
      </c>
      <c r="K22" s="4"/>
      <c r="L22" s="22">
        <v>-0.2</v>
      </c>
      <c r="P22" s="22">
        <v>0</v>
      </c>
    </row>
    <row r="23" spans="2:39" s="1" customFormat="1" x14ac:dyDescent="0.2">
      <c r="B23" s="1" t="s">
        <v>25</v>
      </c>
      <c r="F23" s="17">
        <v>-118.2</v>
      </c>
      <c r="I23" s="5">
        <v>0</v>
      </c>
      <c r="J23" s="17">
        <v>34.1</v>
      </c>
      <c r="K23" s="5"/>
      <c r="L23" s="17">
        <v>-152.30000000000001</v>
      </c>
      <c r="P23" s="17">
        <v>43.8</v>
      </c>
    </row>
    <row r="24" spans="2:39" s="1" customFormat="1" ht="5.0999999999999996" customHeight="1" x14ac:dyDescent="0.2">
      <c r="F24" s="17"/>
      <c r="I24" s="5"/>
      <c r="J24" s="17"/>
      <c r="K24" s="5"/>
      <c r="L24" s="17"/>
      <c r="P24" s="17"/>
    </row>
    <row r="25" spans="2:39" x14ac:dyDescent="0.2">
      <c r="B25" s="26" t="s">
        <v>16</v>
      </c>
      <c r="F25" s="20">
        <v>-41.3</v>
      </c>
      <c r="I25" s="4">
        <v>0</v>
      </c>
      <c r="J25" s="4">
        <v>-26.9</v>
      </c>
      <c r="K25" s="4"/>
      <c r="L25" s="4">
        <v>-14.4</v>
      </c>
      <c r="P25" s="25">
        <v>-3.6</v>
      </c>
    </row>
    <row r="26" spans="2:39" x14ac:dyDescent="0.2">
      <c r="B26" t="s">
        <v>29</v>
      </c>
      <c r="F26" s="20">
        <v>4.2</v>
      </c>
      <c r="I26" s="4">
        <v>0</v>
      </c>
      <c r="J26" s="4">
        <v>3.8</v>
      </c>
      <c r="K26" s="4"/>
      <c r="L26" s="4">
        <v>0.4</v>
      </c>
      <c r="P26" s="4">
        <v>0</v>
      </c>
    </row>
    <row r="27" spans="2:39" x14ac:dyDescent="0.2">
      <c r="B27" t="s">
        <v>22</v>
      </c>
      <c r="F27" s="23">
        <v>27.3</v>
      </c>
      <c r="I27" s="22">
        <v>0</v>
      </c>
      <c r="J27" s="22">
        <v>-59.6</v>
      </c>
      <c r="K27" s="4"/>
      <c r="L27" s="22">
        <v>86.9</v>
      </c>
      <c r="P27" s="22">
        <v>8.8000000000000007</v>
      </c>
    </row>
    <row r="28" spans="2:39" s="1" customFormat="1" x14ac:dyDescent="0.2">
      <c r="B28" s="1" t="s">
        <v>14</v>
      </c>
      <c r="F28" s="17">
        <v>-128</v>
      </c>
      <c r="I28" s="5">
        <v>0</v>
      </c>
      <c r="J28" s="17">
        <v>-48.6</v>
      </c>
      <c r="K28" s="5"/>
      <c r="L28" s="17">
        <v>-79.400000000000105</v>
      </c>
      <c r="M28" s="5"/>
      <c r="N28" s="5">
        <v>0</v>
      </c>
      <c r="O28" s="5">
        <v>0</v>
      </c>
      <c r="P28" s="17">
        <v>49</v>
      </c>
      <c r="Q28" s="5"/>
      <c r="R28" s="5"/>
      <c r="S28" s="5"/>
      <c r="T28" s="5"/>
      <c r="U28" s="5">
        <f>U23+U30+U26+U27</f>
        <v>0</v>
      </c>
      <c r="V28" s="5">
        <f>V23+V30+V26+V27</f>
        <v>0</v>
      </c>
      <c r="W28" s="5"/>
      <c r="X28" s="5"/>
      <c r="Y28" s="5"/>
      <c r="Z28" s="5"/>
      <c r="AA28" s="5"/>
      <c r="AB28" s="5">
        <f>AB23+AB30+AB26+AB27</f>
        <v>0</v>
      </c>
      <c r="AC28" s="5">
        <f>AC23+AC30+AC26+AC27</f>
        <v>0</v>
      </c>
      <c r="AD28" s="5"/>
      <c r="AE28" s="5"/>
      <c r="AF28" s="5"/>
      <c r="AG28" s="5"/>
      <c r="AH28" s="5">
        <f>AH23+AH30+AH26+AH27</f>
        <v>0</v>
      </c>
      <c r="AI28" s="5">
        <f>AI23+AI30+AI26+AI27</f>
        <v>0</v>
      </c>
      <c r="AJ28" s="5">
        <f>AJ23+AJ30+AJ26+AJ27</f>
        <v>0</v>
      </c>
      <c r="AK28" s="5">
        <f>AK23+AK30+AK26+AK27</f>
        <v>0</v>
      </c>
      <c r="AL28" s="5">
        <f>AL23+AL30+AL26+AL27</f>
        <v>0</v>
      </c>
      <c r="AM28" s="5"/>
    </row>
    <row r="29" spans="2:39" s="1" customFormat="1" ht="5.0999999999999996" customHeight="1" x14ac:dyDescent="0.2">
      <c r="F29" s="17"/>
      <c r="I29" s="5"/>
      <c r="J29" s="17"/>
      <c r="K29" s="5"/>
      <c r="L29" s="17"/>
      <c r="M29" s="5"/>
      <c r="N29" s="5"/>
      <c r="O29" s="5"/>
      <c r="P29" s="17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x14ac:dyDescent="0.2">
      <c r="B30" s="1" t="s">
        <v>40</v>
      </c>
      <c r="F30" s="17">
        <v>156.93</v>
      </c>
      <c r="I30" s="4">
        <v>0</v>
      </c>
      <c r="J30" s="4">
        <v>93.6</v>
      </c>
      <c r="K30" s="4"/>
      <c r="L30" s="4">
        <v>63.33</v>
      </c>
      <c r="P30" s="4">
        <v>0</v>
      </c>
    </row>
    <row r="31" spans="2:39" x14ac:dyDescent="0.2">
      <c r="B31" s="1" t="s">
        <v>15</v>
      </c>
      <c r="F31" s="17">
        <v>-149.1</v>
      </c>
      <c r="I31" s="4">
        <v>0</v>
      </c>
      <c r="J31" s="4">
        <v>-57.1</v>
      </c>
      <c r="K31" s="4"/>
      <c r="L31" s="4">
        <v>-92</v>
      </c>
      <c r="P31" s="5">
        <v>-14.8</v>
      </c>
    </row>
    <row r="32" spans="2:39" x14ac:dyDescent="0.2">
      <c r="B32" s="1" t="s">
        <v>17</v>
      </c>
      <c r="F32" s="17">
        <v>21.300000000000182</v>
      </c>
      <c r="I32" s="4">
        <v>0</v>
      </c>
      <c r="J32" s="4">
        <v>-732.1</v>
      </c>
      <c r="K32" s="4"/>
      <c r="L32" s="4">
        <v>753.4</v>
      </c>
      <c r="P32" s="5">
        <v>72.400000000000006</v>
      </c>
    </row>
    <row r="33" spans="2:16" x14ac:dyDescent="0.2">
      <c r="B33" s="1" t="s">
        <v>13</v>
      </c>
      <c r="F33" s="17">
        <v>-1.5</v>
      </c>
      <c r="I33" s="4">
        <v>0</v>
      </c>
      <c r="J33" s="4">
        <v>-1.5</v>
      </c>
      <c r="K33" s="4"/>
      <c r="L33" s="4">
        <v>0</v>
      </c>
      <c r="P33" s="5">
        <v>0</v>
      </c>
    </row>
    <row r="34" spans="2:16" ht="5.0999999999999996" customHeight="1" x14ac:dyDescent="0.2">
      <c r="B34" s="1"/>
      <c r="F34" s="17"/>
      <c r="I34" s="4"/>
      <c r="J34" s="4"/>
      <c r="K34" s="4"/>
      <c r="L34" s="4"/>
      <c r="P34" s="5"/>
    </row>
    <row r="35" spans="2:16" s="1" customFormat="1" ht="13.5" thickBot="1" x14ac:dyDescent="0.25">
      <c r="B35" s="1" t="s">
        <v>38</v>
      </c>
      <c r="F35" s="24">
        <v>2.7300000000000182</v>
      </c>
      <c r="I35" s="5">
        <v>0</v>
      </c>
      <c r="J35" s="24">
        <v>-713.9</v>
      </c>
      <c r="K35" s="27"/>
      <c r="L35" s="24">
        <v>716.63</v>
      </c>
      <c r="P35" s="24">
        <v>105.9</v>
      </c>
    </row>
    <row r="36" spans="2:16" ht="13.5" thickTop="1" x14ac:dyDescent="0.2"/>
    <row r="37" spans="2:16" x14ac:dyDescent="0.2">
      <c r="B37" s="30" t="s">
        <v>43</v>
      </c>
    </row>
    <row r="38" spans="2:16" x14ac:dyDescent="0.2">
      <c r="B38" s="30" t="s">
        <v>44</v>
      </c>
    </row>
    <row r="39" spans="2:16" ht="5.0999999999999996" customHeight="1" x14ac:dyDescent="0.2">
      <c r="B39" s="30"/>
    </row>
    <row r="40" spans="2:16" x14ac:dyDescent="0.2">
      <c r="B40" s="30" t="s">
        <v>41</v>
      </c>
    </row>
    <row r="41" spans="2:16" x14ac:dyDescent="0.2">
      <c r="B41" s="30" t="s">
        <v>42</v>
      </c>
    </row>
  </sheetData>
  <mergeCells count="4">
    <mergeCell ref="B2:P2"/>
    <mergeCell ref="B3:P3"/>
    <mergeCell ref="B4:P4"/>
    <mergeCell ref="B1:P1"/>
  </mergeCells>
  <phoneticPr fontId="0" type="noConversion"/>
  <printOptions horizontalCentered="1"/>
  <pageMargins left="0.54" right="0.75" top="0.75" bottom="1" header="0.28000000000000003" footer="0.5"/>
  <pageSetup orientation="landscape" r:id="rId1"/>
  <headerFooter alignWithMargins="0">
    <oddHeader>&amp;C&amp;"Arial,Bold"ONLY Includes Cash Movement Monitored from Houston</oddHeader>
    <oddFooter>&amp;C&amp;"Arial,Bold"Tentative &amp;&amp; Preliminary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Jan Havlíček</cp:lastModifiedBy>
  <cp:lastPrinted>2001-08-23T18:04:20Z</cp:lastPrinted>
  <dcterms:created xsi:type="dcterms:W3CDTF">2001-06-11T15:39:54Z</dcterms:created>
  <dcterms:modified xsi:type="dcterms:W3CDTF">2023-09-15T19:26:43Z</dcterms:modified>
</cp:coreProperties>
</file>