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9FEEBE-BE18-4021-9CAB-60F7B731C49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With EPSC" sheetId="1" state="hidden" r:id="rId1"/>
    <sheet name="Without EPSC" sheetId="2" r:id="rId2"/>
    <sheet name="2001 Normalized for EPSC" sheetId="3" state="hidden" r:id="rId3"/>
  </sheets>
  <definedNames>
    <definedName name="_xlnm.Print_Area" localSheetId="2">'2001 Normalized for EPSC'!$A$1:$AQ$31</definedName>
    <definedName name="_xlnm.Print_Area" localSheetId="0">'With EPSC'!$A$1:$AQ$31</definedName>
    <definedName name="_xlnm.Print_Area" localSheetId="1">'Without EPSC'!$A$1:$AQ$31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3" l="1"/>
  <c r="O13" i="3"/>
  <c r="W13" i="3"/>
  <c r="Y13" i="3"/>
  <c r="AG13" i="3"/>
  <c r="AI13" i="3"/>
  <c r="AQ13" i="3"/>
  <c r="AS13" i="3"/>
  <c r="M14" i="3"/>
  <c r="O14" i="3"/>
  <c r="W14" i="3"/>
  <c r="Y14" i="3"/>
  <c r="AG14" i="3"/>
  <c r="AI14" i="3"/>
  <c r="AQ14" i="3"/>
  <c r="AS14" i="3"/>
  <c r="O15" i="3"/>
  <c r="W15" i="3"/>
  <c r="Y15" i="3"/>
  <c r="AG15" i="3"/>
  <c r="AI15" i="3"/>
  <c r="AQ15" i="3"/>
  <c r="AS15" i="3"/>
  <c r="W16" i="3"/>
  <c r="AG16" i="3"/>
  <c r="AQ16" i="3"/>
  <c r="AS16" i="3"/>
  <c r="AS22" i="3"/>
  <c r="E24" i="3"/>
  <c r="G24" i="3"/>
  <c r="I24" i="3"/>
  <c r="K24" i="3"/>
  <c r="M24" i="3"/>
  <c r="O24" i="3"/>
  <c r="Q24" i="3"/>
  <c r="S24" i="3"/>
  <c r="U24" i="3"/>
  <c r="W24" i="3"/>
  <c r="Y24" i="3"/>
  <c r="AA24" i="3"/>
  <c r="AC24" i="3"/>
  <c r="AE24" i="3"/>
  <c r="AG24" i="3"/>
  <c r="AI24" i="3"/>
  <c r="AK24" i="3"/>
  <c r="AM24" i="3"/>
  <c r="AO24" i="3"/>
  <c r="AQ24" i="3"/>
  <c r="AS24" i="3"/>
  <c r="A31" i="3"/>
  <c r="A47" i="3"/>
  <c r="A48" i="3"/>
  <c r="M13" i="1"/>
  <c r="W13" i="1"/>
  <c r="AG13" i="1"/>
  <c r="AI13" i="1"/>
  <c r="AQ13" i="1"/>
  <c r="AS13" i="1"/>
  <c r="M14" i="1"/>
  <c r="W14" i="1"/>
  <c r="AG14" i="1"/>
  <c r="AI14" i="1"/>
  <c r="AQ14" i="1"/>
  <c r="AS14" i="1"/>
  <c r="W15" i="1"/>
  <c r="AG15" i="1"/>
  <c r="AI15" i="1"/>
  <c r="AQ15" i="1"/>
  <c r="AS15" i="1"/>
  <c r="W16" i="1"/>
  <c r="AG16" i="1"/>
  <c r="AQ16" i="1"/>
  <c r="AS16" i="1"/>
  <c r="AS22" i="1"/>
  <c r="E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31" i="1"/>
  <c r="A47" i="1"/>
  <c r="A48" i="1"/>
  <c r="M13" i="2"/>
  <c r="W13" i="2"/>
  <c r="AG13" i="2"/>
  <c r="AI13" i="2"/>
  <c r="AQ13" i="2"/>
  <c r="AS13" i="2"/>
  <c r="M14" i="2"/>
  <c r="W14" i="2"/>
  <c r="AG14" i="2"/>
  <c r="AI14" i="2"/>
  <c r="AQ14" i="2"/>
  <c r="AS14" i="2"/>
  <c r="W15" i="2"/>
  <c r="AG15" i="2"/>
  <c r="AI15" i="2"/>
  <c r="AO15" i="2"/>
  <c r="AQ15" i="2"/>
  <c r="AS15" i="2"/>
  <c r="W16" i="2"/>
  <c r="AG16" i="2"/>
  <c r="AQ16" i="2"/>
  <c r="AS16" i="2"/>
  <c r="AS22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AM24" i="2"/>
  <c r="AO24" i="2"/>
  <c r="AQ24" i="2"/>
  <c r="AS24" i="2"/>
  <c r="A31" i="2"/>
  <c r="A47" i="2"/>
  <c r="A48" i="2"/>
</calcChain>
</file>

<file path=xl/sharedStrings.xml><?xml version="1.0" encoding="utf-8"?>
<sst xmlns="http://schemas.openxmlformats.org/spreadsheetml/2006/main" count="238" uniqueCount="42">
  <si>
    <t>( $ In Millions)</t>
  </si>
  <si>
    <t>Project</t>
  </si>
  <si>
    <t>Specific</t>
  </si>
  <si>
    <t>Overhead</t>
  </si>
  <si>
    <t>Gross O&amp;M</t>
  </si>
  <si>
    <t>Gross</t>
  </si>
  <si>
    <t>Capital</t>
  </si>
  <si>
    <t>Net</t>
  </si>
  <si>
    <t>% O(U)</t>
  </si>
  <si>
    <t>O &amp; M</t>
  </si>
  <si>
    <t>2000 Plan</t>
  </si>
  <si>
    <t>Total Direct</t>
  </si>
  <si>
    <t>2000 Actuals</t>
  </si>
  <si>
    <t>Restated 2001 Plan</t>
  </si>
  <si>
    <t>2001 2nd Current Estimate</t>
  </si>
  <si>
    <t>2002 Plan</t>
  </si>
  <si>
    <t>2002 - 2004 PLAN</t>
  </si>
  <si>
    <t>ETS</t>
  </si>
  <si>
    <t>EOTT (Co 1195)</t>
  </si>
  <si>
    <t>EMMS</t>
  </si>
  <si>
    <t>Enron Construction Services</t>
  </si>
  <si>
    <t>EAMR</t>
  </si>
  <si>
    <t>Other *</t>
  </si>
  <si>
    <t>* For companies outside of ETS</t>
  </si>
  <si>
    <t>Allocations</t>
  </si>
  <si>
    <t>In/(Out)</t>
  </si>
  <si>
    <t>GAS LOGISTICS</t>
  </si>
  <si>
    <t xml:space="preserve">NNG </t>
  </si>
  <si>
    <t xml:space="preserve">TW </t>
  </si>
  <si>
    <t xml:space="preserve">Citrus </t>
  </si>
  <si>
    <t xml:space="preserve">Northern Border Partners </t>
  </si>
  <si>
    <t>Department (1)</t>
  </si>
  <si>
    <t>(1)  Includes Costs from Communications</t>
  </si>
  <si>
    <t>DIRECT  O &amp; M COSTS WITHOUT EPSC AND INCREASE IN BENEFITS</t>
  </si>
  <si>
    <t>DIRECT  O &amp; M COSTS WITH EPSC AND INCREASE IN BENEFITS</t>
  </si>
  <si>
    <t>(2)</t>
  </si>
  <si>
    <t>(2) Per SAP</t>
  </si>
  <si>
    <t xml:space="preserve">NOTE:   This schedule should include those costs that roll into O &amp; M, according to the hierarchies you established in SAP, and payroll taxes.  </t>
  </si>
  <si>
    <t>DIRECT  O &amp; M COSTS WITH 2001 NORMALIZED FOR EPSC AND INCREASE IN BENEFITS</t>
  </si>
  <si>
    <t xml:space="preserve">Other </t>
  </si>
  <si>
    <t>NOTE:   EPSC charges are NNG $.3, TW $.1,  FGT $.1</t>
  </si>
  <si>
    <t xml:space="preserve">                  Increase in benfits NNG $.1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</si>
</sst>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11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2" applyFont="1" applyAlignment="1">
      <alignment horizontal="centerContinuous"/>
    </xf>
    <xf numFmtId="0" fontId="1" fillId="0" borderId="0" xfId="2"/>
    <xf numFmtId="0" fontId="3" fillId="0" borderId="0" xfId="2" applyFont="1" applyAlignment="1">
      <alignment horizontal="centerContinuous"/>
    </xf>
    <xf numFmtId="0" fontId="4" fillId="0" borderId="0" xfId="2" applyFont="1"/>
    <xf numFmtId="0" fontId="5" fillId="0" borderId="1" xfId="2" applyFont="1" applyBorder="1" applyAlignment="1">
      <alignment horizontal="centerContinuous"/>
    </xf>
    <xf numFmtId="0" fontId="5" fillId="0" borderId="0" xfId="2" applyFont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0" xfId="2" applyFont="1" applyBorder="1" applyAlignment="1">
      <alignment horizontal="centerContinuous"/>
    </xf>
    <xf numFmtId="0" fontId="5" fillId="0" borderId="0" xfId="2" applyFont="1"/>
    <xf numFmtId="0" fontId="5" fillId="0" borderId="0" xfId="2" applyFont="1" applyBorder="1" applyAlignment="1">
      <alignment horizontal="center"/>
    </xf>
    <xf numFmtId="0" fontId="1" fillId="0" borderId="0" xfId="2" applyBorder="1"/>
    <xf numFmtId="164" fontId="1" fillId="0" borderId="0" xfId="1" applyNumberFormat="1"/>
    <xf numFmtId="165" fontId="1" fillId="0" borderId="0" xfId="3" applyNumberFormat="1"/>
    <xf numFmtId="164" fontId="1" fillId="0" borderId="0" xfId="1" applyNumberFormat="1" applyBorder="1"/>
    <xf numFmtId="165" fontId="1" fillId="0" borderId="1" xfId="3" applyNumberFormat="1" applyBorder="1"/>
    <xf numFmtId="164" fontId="6" fillId="0" borderId="0" xfId="1" applyNumberFormat="1" applyFont="1"/>
    <xf numFmtId="164" fontId="1" fillId="0" borderId="2" xfId="1" applyNumberFormat="1" applyBorder="1"/>
    <xf numFmtId="165" fontId="1" fillId="0" borderId="2" xfId="3" applyNumberFormat="1" applyBorder="1"/>
    <xf numFmtId="0" fontId="6" fillId="0" borderId="0" xfId="2" applyFont="1"/>
    <xf numFmtId="22" fontId="6" fillId="0" borderId="0" xfId="2" applyNumberFormat="1" applyFont="1"/>
    <xf numFmtId="0" fontId="1" fillId="0" borderId="0" xfId="2" applyFont="1"/>
    <xf numFmtId="164" fontId="0" fillId="0" borderId="0" xfId="1" applyNumberFormat="1" applyFont="1"/>
    <xf numFmtId="0" fontId="1" fillId="0" borderId="0" xfId="2" applyFont="1" applyAlignment="1">
      <alignment wrapText="1"/>
    </xf>
    <xf numFmtId="0" fontId="9" fillId="0" borderId="0" xfId="2" applyFont="1"/>
    <xf numFmtId="164" fontId="1" fillId="0" borderId="0" xfId="1" applyNumberFormat="1" applyFont="1"/>
    <xf numFmtId="0" fontId="8" fillId="0" borderId="0" xfId="2" applyFont="1" applyFill="1"/>
    <xf numFmtId="0" fontId="1" fillId="0" borderId="0" xfId="2" applyFill="1"/>
    <xf numFmtId="164" fontId="7" fillId="0" borderId="0" xfId="1" applyNumberFormat="1" applyFont="1" applyFill="1"/>
    <xf numFmtId="164" fontId="0" fillId="0" borderId="0" xfId="0" applyNumberFormat="1" applyFill="1"/>
    <xf numFmtId="0" fontId="0" fillId="0" borderId="0" xfId="0" applyFill="1"/>
    <xf numFmtId="0" fontId="1" fillId="0" borderId="0" xfId="2" quotePrefix="1" applyFont="1" applyAlignment="1"/>
    <xf numFmtId="0" fontId="5" fillId="0" borderId="0" xfId="2" quotePrefix="1" applyFont="1" applyAlignment="1">
      <alignment horizontal="center"/>
    </xf>
    <xf numFmtId="0" fontId="1" fillId="0" borderId="0" xfId="2" quotePrefix="1"/>
    <xf numFmtId="0" fontId="10" fillId="0" borderId="0" xfId="0" applyFont="1"/>
    <xf numFmtId="0" fontId="5" fillId="0" borderId="1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NNG_TWO&amp; M(vs.3CE)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109"/>
  <sheetViews>
    <sheetView zoomScale="65" workbookViewId="0">
      <selection activeCell="M16" sqref="M16"/>
    </sheetView>
  </sheetViews>
  <sheetFormatPr defaultRowHeight="12.75" x14ac:dyDescent="0.2"/>
  <cols>
    <col min="1" max="1" width="15.140625" style="2" customWidth="1"/>
    <col min="2" max="2" width="8.7109375" style="2" customWidth="1"/>
    <col min="3" max="3" width="13" style="2" customWidth="1"/>
    <col min="4" max="4" width="2.140625" style="2" customWidth="1"/>
    <col min="5" max="5" width="8" style="2" customWidth="1"/>
    <col min="6" max="6" width="2.140625" style="2" customWidth="1"/>
    <col min="7" max="7" width="8.85546875" style="2" customWidth="1"/>
    <col min="8" max="8" width="2.28515625" style="2" customWidth="1"/>
    <col min="9" max="9" width="9.42578125" style="2" customWidth="1"/>
    <col min="10" max="10" width="1.5703125" style="2" customWidth="1"/>
    <col min="11" max="11" width="9.7109375" style="2" customWidth="1"/>
    <col min="12" max="12" width="2.140625" style="2" customWidth="1"/>
    <col min="13" max="13" width="11.140625" style="2" customWidth="1"/>
    <col min="14" max="14" width="3.140625" style="2" customWidth="1"/>
    <col min="15" max="15" width="8.5703125" style="2" customWidth="1"/>
    <col min="16" max="16" width="2.7109375" style="2" customWidth="1"/>
    <col min="17" max="17" width="9" style="2" customWidth="1"/>
    <col min="18" max="18" width="2.42578125" style="2" customWidth="1"/>
    <col min="19" max="19" width="9.7109375" style="2" customWidth="1"/>
    <col min="20" max="20" width="2.28515625" style="2" customWidth="1"/>
    <col min="21" max="21" width="10.140625" style="2" customWidth="1"/>
    <col min="22" max="22" width="2.5703125" style="2" customWidth="1"/>
    <col min="23" max="23" width="8.7109375" style="2" customWidth="1"/>
    <col min="24" max="24" width="2.85546875" style="2" customWidth="1"/>
    <col min="25" max="25" width="7" style="2" customWidth="1"/>
    <col min="26" max="26" width="2.28515625" style="2" customWidth="1"/>
    <col min="27" max="27" width="8.28515625" style="2" customWidth="1"/>
    <col min="28" max="28" width="2.140625" style="2" customWidth="1"/>
    <col min="29" max="29" width="9.140625" style="2"/>
    <col min="30" max="30" width="1.85546875" style="2" customWidth="1"/>
    <col min="31" max="31" width="10.140625" style="2" customWidth="1"/>
    <col min="32" max="32" width="1.5703125" style="2" customWidth="1"/>
    <col min="33" max="33" width="7.42578125" style="2" customWidth="1"/>
    <col min="34" max="34" width="4.7109375" style="2" customWidth="1"/>
    <col min="35" max="35" width="7.7109375" style="2" customWidth="1"/>
    <col min="36" max="36" width="2" style="2" customWidth="1"/>
    <col min="37" max="37" width="9.140625" style="2"/>
    <col min="38" max="38" width="1.5703125" style="2" customWidth="1"/>
    <col min="39" max="39" width="9.85546875" style="2" bestFit="1" customWidth="1"/>
    <col min="40" max="40" width="2" style="2" customWidth="1"/>
    <col min="41" max="41" width="10.5703125" style="2" customWidth="1"/>
    <col min="42" max="42" width="2.140625" style="2" customWidth="1"/>
    <col min="43" max="43" width="8" style="2" customWidth="1"/>
    <col min="44" max="44" width="4.28515625" style="2" bestFit="1" customWidth="1"/>
    <col min="45" max="45" width="11.7109375" style="2" hidden="1" customWidth="1"/>
    <col min="46" max="46" width="1.85546875" style="2" hidden="1" customWidth="1"/>
    <col min="47" max="16384" width="9.140625" style="2"/>
  </cols>
  <sheetData>
    <row r="1" spans="1:48" ht="15.75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8" ht="15.75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8" ht="15.75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8" ht="15.75" x14ac:dyDescent="0.25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8" ht="15.75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8" x14ac:dyDescent="0.2">
      <c r="A6" s="4"/>
    </row>
    <row r="8" spans="1:48" x14ac:dyDescent="0.2">
      <c r="E8" s="35" t="s">
        <v>12</v>
      </c>
      <c r="F8" s="35"/>
      <c r="G8" s="35"/>
      <c r="H8" s="35"/>
      <c r="I8" s="35"/>
      <c r="J8" s="35"/>
      <c r="K8" s="35"/>
      <c r="L8" s="35"/>
      <c r="M8" s="35"/>
      <c r="O8" s="5" t="s">
        <v>13</v>
      </c>
      <c r="P8" s="5"/>
      <c r="Q8" s="5"/>
      <c r="R8" s="5"/>
      <c r="S8" s="5"/>
      <c r="T8" s="5"/>
      <c r="U8" s="5"/>
      <c r="V8" s="5"/>
      <c r="W8" s="5"/>
      <c r="Y8" s="5" t="s">
        <v>14</v>
      </c>
      <c r="Z8" s="5"/>
      <c r="AA8" s="5"/>
      <c r="AB8" s="5"/>
      <c r="AC8" s="5"/>
      <c r="AD8" s="5"/>
      <c r="AE8" s="5"/>
      <c r="AF8" s="5"/>
      <c r="AG8" s="5"/>
      <c r="AI8" s="5" t="s">
        <v>15</v>
      </c>
      <c r="AJ8" s="5"/>
      <c r="AK8" s="5"/>
      <c r="AL8" s="5"/>
      <c r="AM8" s="5"/>
      <c r="AN8" s="5"/>
      <c r="AO8" s="5"/>
      <c r="AP8" s="5"/>
      <c r="AQ8" s="5"/>
    </row>
    <row r="9" spans="1:48" x14ac:dyDescent="0.2">
      <c r="G9" s="6" t="s">
        <v>1</v>
      </c>
      <c r="Q9" s="6" t="s">
        <v>1</v>
      </c>
      <c r="AA9" s="6" t="s">
        <v>1</v>
      </c>
      <c r="AK9" s="6" t="s">
        <v>1</v>
      </c>
    </row>
    <row r="10" spans="1:48" x14ac:dyDescent="0.2">
      <c r="G10" s="6" t="s">
        <v>2</v>
      </c>
      <c r="I10" s="9" t="s">
        <v>3</v>
      </c>
      <c r="J10" s="9"/>
      <c r="K10" s="9"/>
      <c r="M10" s="32" t="s">
        <v>35</v>
      </c>
      <c r="N10" s="8"/>
      <c r="O10"/>
      <c r="P10"/>
      <c r="Q10" s="6" t="s">
        <v>2</v>
      </c>
      <c r="R10"/>
      <c r="S10" s="9" t="s">
        <v>3</v>
      </c>
      <c r="T10" s="9"/>
      <c r="U10" s="9"/>
      <c r="V10"/>
      <c r="W10"/>
      <c r="AA10" s="6" t="s">
        <v>2</v>
      </c>
      <c r="AB10"/>
      <c r="AC10" s="9" t="s">
        <v>3</v>
      </c>
      <c r="AD10" s="9"/>
      <c r="AE10" s="9"/>
      <c r="AK10" s="6" t="s">
        <v>2</v>
      </c>
      <c r="AM10" s="9" t="s">
        <v>3</v>
      </c>
      <c r="AN10" s="9"/>
      <c r="AO10" s="9"/>
      <c r="AS10" s="6" t="s">
        <v>4</v>
      </c>
    </row>
    <row r="11" spans="1:48" x14ac:dyDescent="0.2">
      <c r="E11" s="6" t="s">
        <v>5</v>
      </c>
      <c r="F11" s="6"/>
      <c r="G11" s="6" t="s">
        <v>6</v>
      </c>
      <c r="H11" s="6"/>
      <c r="I11" s="6" t="s">
        <v>6</v>
      </c>
      <c r="J11" s="6"/>
      <c r="K11" s="6" t="s">
        <v>24</v>
      </c>
      <c r="L11" s="6"/>
      <c r="M11" s="6" t="s">
        <v>7</v>
      </c>
      <c r="N11" s="6"/>
      <c r="O11" s="6" t="s">
        <v>5</v>
      </c>
      <c r="P11" s="6"/>
      <c r="Q11" s="6" t="s">
        <v>6</v>
      </c>
      <c r="R11" s="6"/>
      <c r="S11" s="6" t="s">
        <v>6</v>
      </c>
      <c r="T11" s="6"/>
      <c r="U11" s="6" t="s">
        <v>24</v>
      </c>
      <c r="V11" s="6"/>
      <c r="W11" s="6" t="s">
        <v>7</v>
      </c>
      <c r="Y11" s="6" t="s">
        <v>5</v>
      </c>
      <c r="Z11" s="6"/>
      <c r="AA11" s="6" t="s">
        <v>6</v>
      </c>
      <c r="AB11" s="6"/>
      <c r="AC11" s="6" t="s">
        <v>6</v>
      </c>
      <c r="AD11" s="6"/>
      <c r="AE11" s="6" t="s">
        <v>24</v>
      </c>
      <c r="AF11" s="6"/>
      <c r="AG11" s="6" t="s">
        <v>7</v>
      </c>
      <c r="AI11" s="6" t="s">
        <v>5</v>
      </c>
      <c r="AK11" s="6" t="s">
        <v>6</v>
      </c>
      <c r="AM11" s="6" t="s">
        <v>6</v>
      </c>
      <c r="AN11" s="6"/>
      <c r="AO11" s="6" t="s">
        <v>24</v>
      </c>
      <c r="AP11" s="6"/>
      <c r="AQ11" s="6" t="s">
        <v>7</v>
      </c>
      <c r="AS11" s="10" t="s">
        <v>8</v>
      </c>
    </row>
    <row r="12" spans="1:48" x14ac:dyDescent="0.2">
      <c r="A12" s="5" t="s">
        <v>31</v>
      </c>
      <c r="B12" s="5"/>
      <c r="C12" s="5"/>
      <c r="E12" s="7" t="s">
        <v>9</v>
      </c>
      <c r="F12" s="6"/>
      <c r="G12" s="7" t="s">
        <v>9</v>
      </c>
      <c r="H12" s="10"/>
      <c r="I12" s="7" t="s">
        <v>9</v>
      </c>
      <c r="J12" s="10"/>
      <c r="K12" s="7" t="s">
        <v>25</v>
      </c>
      <c r="L12" s="6"/>
      <c r="M12" s="7" t="s">
        <v>9</v>
      </c>
      <c r="N12" s="10"/>
      <c r="O12" s="7" t="s">
        <v>9</v>
      </c>
      <c r="P12" s="6"/>
      <c r="Q12" s="7" t="s">
        <v>9</v>
      </c>
      <c r="R12" s="10"/>
      <c r="S12" s="7" t="s">
        <v>9</v>
      </c>
      <c r="T12" s="10"/>
      <c r="U12" s="7" t="s">
        <v>25</v>
      </c>
      <c r="V12" s="6"/>
      <c r="W12" s="7" t="s">
        <v>9</v>
      </c>
      <c r="Y12" s="7" t="s">
        <v>9</v>
      </c>
      <c r="Z12" s="6"/>
      <c r="AA12" s="7" t="s">
        <v>9</v>
      </c>
      <c r="AB12" s="10"/>
      <c r="AC12" s="7" t="s">
        <v>9</v>
      </c>
      <c r="AD12" s="10"/>
      <c r="AE12" s="7" t="s">
        <v>25</v>
      </c>
      <c r="AF12" s="6"/>
      <c r="AG12" s="7" t="s">
        <v>9</v>
      </c>
      <c r="AI12" s="7" t="s">
        <v>9</v>
      </c>
      <c r="AK12" s="7" t="s">
        <v>9</v>
      </c>
      <c r="AM12" s="7" t="s">
        <v>9</v>
      </c>
      <c r="AN12" s="10"/>
      <c r="AO12" s="7" t="s">
        <v>25</v>
      </c>
      <c r="AP12" s="6"/>
      <c r="AQ12" s="7" t="s">
        <v>9</v>
      </c>
      <c r="AR12" s="11"/>
      <c r="AS12" s="7" t="s">
        <v>10</v>
      </c>
      <c r="AT12" s="11"/>
      <c r="AU12" s="11"/>
      <c r="AV12" s="11"/>
    </row>
    <row r="13" spans="1:48" x14ac:dyDescent="0.2">
      <c r="A13" s="21" t="s">
        <v>27</v>
      </c>
      <c r="E13" s="12"/>
      <c r="F13" s="12"/>
      <c r="G13" s="12"/>
      <c r="H13" s="12"/>
      <c r="I13" s="12"/>
      <c r="J13" s="12"/>
      <c r="K13" s="12"/>
      <c r="L13" s="12"/>
      <c r="M13" s="25">
        <f>6.995*0.75</f>
        <v>5.2462499999999999</v>
      </c>
      <c r="N13" s="12"/>
      <c r="O13" s="12">
        <v>6.8</v>
      </c>
      <c r="P13" s="12"/>
      <c r="Q13" s="12">
        <v>0.6</v>
      </c>
      <c r="R13" s="12"/>
      <c r="S13" s="12"/>
      <c r="T13" s="12"/>
      <c r="U13" s="12">
        <v>-0.3</v>
      </c>
      <c r="V13" s="12"/>
      <c r="W13" s="12">
        <f>+O13-Q13-S13+U13</f>
        <v>5.9</v>
      </c>
      <c r="Y13" s="12">
        <v>6.8</v>
      </c>
      <c r="Z13" s="12"/>
      <c r="AA13" s="12">
        <v>0.6</v>
      </c>
      <c r="AB13" s="12"/>
      <c r="AC13" s="12"/>
      <c r="AD13" s="12"/>
      <c r="AE13" s="12">
        <v>-0.3</v>
      </c>
      <c r="AF13" s="12"/>
      <c r="AG13" s="12">
        <f>+Y13-AA13-AC13+AE13</f>
        <v>5.9</v>
      </c>
      <c r="AH13" s="12"/>
      <c r="AI13" s="12">
        <f>7.6+0.2</f>
        <v>7.8</v>
      </c>
      <c r="AJ13" s="12"/>
      <c r="AK13" s="12">
        <v>0.2</v>
      </c>
      <c r="AL13" s="12"/>
      <c r="AM13" s="12"/>
      <c r="AN13" s="12"/>
      <c r="AO13" s="12">
        <v>-0.6</v>
      </c>
      <c r="AP13" s="12"/>
      <c r="AQ13" s="12">
        <f>+AI13-AK13-AM13+AO13</f>
        <v>7</v>
      </c>
      <c r="AS13" s="13">
        <f>-448.4/11017</f>
        <v>-4.070073522737587E-2</v>
      </c>
    </row>
    <row r="14" spans="1:48" x14ac:dyDescent="0.2">
      <c r="A14" s="21" t="s">
        <v>28</v>
      </c>
      <c r="E14" s="12"/>
      <c r="F14" s="12"/>
      <c r="G14" s="12"/>
      <c r="H14" s="12"/>
      <c r="I14" s="12"/>
      <c r="J14" s="12"/>
      <c r="K14" s="12"/>
      <c r="L14" s="12"/>
      <c r="M14" s="25">
        <f>6.995*0.25</f>
        <v>1.74875</v>
      </c>
      <c r="N14" s="12"/>
      <c r="O14" s="12">
        <v>1.9</v>
      </c>
      <c r="P14" s="12"/>
      <c r="Q14" s="12">
        <v>0.1</v>
      </c>
      <c r="R14" s="12"/>
      <c r="S14" s="12"/>
      <c r="T14" s="12"/>
      <c r="U14" s="12">
        <v>0.1</v>
      </c>
      <c r="V14" s="12"/>
      <c r="W14" s="12">
        <f>+O14-Q14-S14+U14</f>
        <v>1.9</v>
      </c>
      <c r="Y14" s="12">
        <v>1.9</v>
      </c>
      <c r="Z14" s="12"/>
      <c r="AA14" s="12">
        <v>0.1</v>
      </c>
      <c r="AB14" s="12"/>
      <c r="AC14" s="12"/>
      <c r="AD14" s="12"/>
      <c r="AE14" s="12">
        <v>0.1</v>
      </c>
      <c r="AF14" s="12"/>
      <c r="AG14" s="12">
        <f>+Y14-AA14-AC14+AE14</f>
        <v>1.9</v>
      </c>
      <c r="AH14" s="12"/>
      <c r="AI14" s="12">
        <f>1.8+0.1</f>
        <v>1.9000000000000001</v>
      </c>
      <c r="AJ14" s="12"/>
      <c r="AK14" s="12">
        <v>0.1</v>
      </c>
      <c r="AL14" s="12"/>
      <c r="AM14" s="12"/>
      <c r="AN14" s="12"/>
      <c r="AO14" s="12">
        <v>0.2</v>
      </c>
      <c r="AP14" s="12"/>
      <c r="AQ14" s="12">
        <f>+AI14-AK14-AM14+AO14</f>
        <v>2</v>
      </c>
      <c r="AS14" s="13">
        <f>-102.4/1810</f>
        <v>-5.6574585635359116E-2</v>
      </c>
    </row>
    <row r="15" spans="1:48" x14ac:dyDescent="0.2">
      <c r="A15" s="21" t="s">
        <v>29</v>
      </c>
      <c r="E15"/>
      <c r="F15"/>
      <c r="G15"/>
      <c r="H15"/>
      <c r="I15"/>
      <c r="J15"/>
      <c r="K15"/>
      <c r="L15" s="12"/>
      <c r="M15" s="12">
        <v>3.4</v>
      </c>
      <c r="N15" s="14"/>
      <c r="O15" s="22">
        <v>3.7</v>
      </c>
      <c r="P15" s="22"/>
      <c r="Q15" s="22"/>
      <c r="R15" s="22"/>
      <c r="S15" s="22"/>
      <c r="T15" s="22"/>
      <c r="U15" s="22">
        <v>0.2</v>
      </c>
      <c r="V15" s="12"/>
      <c r="W15" s="12">
        <f>+O15-Q15-S15+U15</f>
        <v>3.9000000000000004</v>
      </c>
      <c r="Y15" s="22">
        <v>3.7</v>
      </c>
      <c r="Z15" s="22"/>
      <c r="AA15" s="22"/>
      <c r="AB15" s="22"/>
      <c r="AC15" s="22"/>
      <c r="AD15" s="22"/>
      <c r="AE15" s="22">
        <v>0.2</v>
      </c>
      <c r="AF15" s="12"/>
      <c r="AG15" s="12">
        <f>+Y15-AA15-AC15+AE15</f>
        <v>3.9000000000000004</v>
      </c>
      <c r="AH15" s="12"/>
      <c r="AI15" s="22">
        <f>2.7+0.1</f>
        <v>2.8000000000000003</v>
      </c>
      <c r="AJ15"/>
      <c r="AK15"/>
      <c r="AL15"/>
      <c r="AM15"/>
      <c r="AN15"/>
      <c r="AO15" s="22">
        <v>0.4</v>
      </c>
      <c r="AP15" s="12"/>
      <c r="AQ15" s="12">
        <f>+AI15-AK15-AM15+AO15</f>
        <v>3.2</v>
      </c>
      <c r="AS15" s="15">
        <f>-155.5/1959</f>
        <v>-7.937723328228688E-2</v>
      </c>
    </row>
    <row r="16" spans="1:48" x14ac:dyDescent="0.2">
      <c r="A16" s="21" t="s">
        <v>30</v>
      </c>
      <c r="E16"/>
      <c r="F16"/>
      <c r="G16"/>
      <c r="H16"/>
      <c r="I16"/>
      <c r="J16"/>
      <c r="K16"/>
      <c r="L16" s="12"/>
      <c r="M16" s="12"/>
      <c r="N16" s="14"/>
      <c r="O16" s="22">
        <v>0.1</v>
      </c>
      <c r="P16" s="22"/>
      <c r="Q16" s="22"/>
      <c r="R16" s="22"/>
      <c r="S16" s="22"/>
      <c r="T16" s="22"/>
      <c r="U16" s="22"/>
      <c r="V16" s="12"/>
      <c r="W16" s="12">
        <f>+O16-Q16-S16+U16</f>
        <v>0.1</v>
      </c>
      <c r="Y16" s="22">
        <v>0.1</v>
      </c>
      <c r="Z16" s="22"/>
      <c r="AA16" s="22"/>
      <c r="AB16" s="22"/>
      <c r="AC16" s="22"/>
      <c r="AD16" s="22"/>
      <c r="AE16" s="22"/>
      <c r="AF16" s="12"/>
      <c r="AG16" s="12">
        <f>+Y16-AA16-AC16+AE16</f>
        <v>0.1</v>
      </c>
      <c r="AH16" s="12"/>
      <c r="AI16" s="22">
        <v>0.1</v>
      </c>
      <c r="AJ16"/>
      <c r="AK16"/>
      <c r="AL16"/>
      <c r="AM16"/>
      <c r="AN16"/>
      <c r="AO16" s="22"/>
      <c r="AP16" s="12"/>
      <c r="AQ16" s="12">
        <f>+AI16-AK16-AM16+AO16</f>
        <v>0.1</v>
      </c>
      <c r="AS16" s="13">
        <f>(AI16-Y16)/Y16</f>
        <v>0</v>
      </c>
      <c r="AU16" s="13"/>
    </row>
    <row r="17" spans="1:157" x14ac:dyDescent="0.2">
      <c r="A17" s="21" t="s">
        <v>18</v>
      </c>
      <c r="E17"/>
      <c r="F17"/>
      <c r="G17"/>
      <c r="H17"/>
      <c r="I17"/>
      <c r="J17"/>
      <c r="K17"/>
      <c r="L17" s="12"/>
      <c r="M17" s="12"/>
      <c r="N17" s="14"/>
      <c r="O17" s="22"/>
      <c r="P17" s="22"/>
      <c r="Q17" s="22"/>
      <c r="R17" s="22"/>
      <c r="S17" s="22"/>
      <c r="T17" s="22"/>
      <c r="U17" s="22"/>
      <c r="V17" s="12"/>
      <c r="W17" s="12"/>
      <c r="Y17" s="22"/>
      <c r="Z17" s="22"/>
      <c r="AA17" s="22"/>
      <c r="AB17" s="22"/>
      <c r="AC17" s="22"/>
      <c r="AD17" s="22"/>
      <c r="AE17" s="22"/>
      <c r="AF17" s="12"/>
      <c r="AG17" s="12"/>
      <c r="AH17" s="12"/>
      <c r="AI17" s="22"/>
      <c r="AJ17"/>
      <c r="AK17"/>
      <c r="AL17"/>
      <c r="AM17"/>
      <c r="AN17"/>
      <c r="AO17" s="22"/>
      <c r="AP17" s="12"/>
      <c r="AQ17" s="12"/>
      <c r="AS17" s="13"/>
      <c r="AU17" s="13"/>
    </row>
    <row r="18" spans="1:157" x14ac:dyDescent="0.2">
      <c r="A18" s="21" t="s">
        <v>19</v>
      </c>
      <c r="E18"/>
      <c r="F18"/>
      <c r="G18"/>
      <c r="H18"/>
      <c r="I18"/>
      <c r="J18"/>
      <c r="K18"/>
      <c r="L18" s="12"/>
      <c r="M18" s="12"/>
      <c r="N18" s="14"/>
      <c r="O18" s="22"/>
      <c r="P18" s="22"/>
      <c r="Q18" s="22"/>
      <c r="R18" s="22"/>
      <c r="S18" s="22"/>
      <c r="T18" s="22"/>
      <c r="U18" s="22"/>
      <c r="V18" s="12"/>
      <c r="W18" s="12"/>
      <c r="Y18" s="22"/>
      <c r="Z18" s="22"/>
      <c r="AA18" s="22"/>
      <c r="AB18" s="22"/>
      <c r="AC18" s="22"/>
      <c r="AD18" s="22"/>
      <c r="AE18" s="22"/>
      <c r="AF18" s="12"/>
      <c r="AG18" s="12"/>
      <c r="AH18" s="12"/>
      <c r="AI18" s="22"/>
      <c r="AJ18"/>
      <c r="AK18"/>
      <c r="AL18"/>
      <c r="AM18"/>
      <c r="AN18"/>
      <c r="AO18"/>
      <c r="AP18" s="12"/>
      <c r="AQ18" s="12"/>
      <c r="AS18" s="13"/>
      <c r="AU18" s="13"/>
    </row>
    <row r="19" spans="1:157" x14ac:dyDescent="0.2">
      <c r="A19" s="21" t="s">
        <v>20</v>
      </c>
      <c r="E19"/>
      <c r="F19"/>
      <c r="G19"/>
      <c r="H19"/>
      <c r="I19"/>
      <c r="J19"/>
      <c r="K19"/>
      <c r="L19" s="12"/>
      <c r="M19" s="12"/>
      <c r="N19" s="14"/>
      <c r="O19" s="22"/>
      <c r="P19" s="22"/>
      <c r="Q19" s="22"/>
      <c r="R19" s="22"/>
      <c r="S19" s="22"/>
      <c r="T19" s="22"/>
      <c r="U19" s="22"/>
      <c r="V19" s="12"/>
      <c r="W19" s="12"/>
      <c r="Y19" s="22"/>
      <c r="Z19" s="22"/>
      <c r="AA19" s="22"/>
      <c r="AB19" s="22"/>
      <c r="AC19" s="22"/>
      <c r="AD19" s="22"/>
      <c r="AE19" s="22"/>
      <c r="AF19" s="12"/>
      <c r="AG19" s="12"/>
      <c r="AH19" s="12"/>
      <c r="AI19"/>
      <c r="AJ19"/>
      <c r="AK19"/>
      <c r="AL19"/>
      <c r="AM19"/>
      <c r="AN19"/>
      <c r="AO19"/>
      <c r="AP19" s="12"/>
      <c r="AQ19" s="12"/>
      <c r="AS19" s="13"/>
      <c r="AU19" s="13"/>
    </row>
    <row r="20" spans="1:157" x14ac:dyDescent="0.2">
      <c r="A20" s="21" t="s">
        <v>21</v>
      </c>
      <c r="E20"/>
      <c r="F20"/>
      <c r="G20"/>
      <c r="H20"/>
      <c r="I20"/>
      <c r="J20"/>
      <c r="K20"/>
      <c r="L20" s="12"/>
      <c r="M20" s="12"/>
      <c r="N20" s="14"/>
      <c r="O20" s="22"/>
      <c r="P20" s="22"/>
      <c r="Q20" s="22"/>
      <c r="R20" s="22"/>
      <c r="S20" s="22"/>
      <c r="T20" s="22"/>
      <c r="U20" s="22"/>
      <c r="V20" s="12"/>
      <c r="W20" s="12"/>
      <c r="Y20" s="22"/>
      <c r="Z20" s="22"/>
      <c r="AA20" s="22"/>
      <c r="AB20" s="22"/>
      <c r="AC20" s="22"/>
      <c r="AD20" s="22"/>
      <c r="AE20" s="22"/>
      <c r="AF20" s="12"/>
      <c r="AG20" s="12"/>
      <c r="AH20" s="12"/>
      <c r="AI20"/>
      <c r="AJ20"/>
      <c r="AK20"/>
      <c r="AL20"/>
      <c r="AM20"/>
      <c r="AN20"/>
      <c r="AO20"/>
      <c r="AP20" s="12"/>
      <c r="AQ20" s="12"/>
      <c r="AS20" s="13"/>
      <c r="AU20" s="13"/>
    </row>
    <row r="21" spans="1:157" x14ac:dyDescent="0.2">
      <c r="A21" s="21" t="s">
        <v>17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157" x14ac:dyDescent="0.2">
      <c r="A22" s="21" t="s">
        <v>22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13" t="e">
        <f>(AI22-Y22)/Y22</f>
        <v>#DIV/0!</v>
      </c>
    </row>
    <row r="23" spans="1:157" x14ac:dyDescent="0.2">
      <c r="A23" s="2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spans="1:157" ht="13.5" thickBot="1" x14ac:dyDescent="0.25">
      <c r="A24" s="2" t="s">
        <v>11</v>
      </c>
      <c r="E24" s="17">
        <f>SUM(E13:E23)</f>
        <v>0</v>
      </c>
      <c r="F24" s="12"/>
      <c r="G24" s="17">
        <f>SUM(G13:G23)</f>
        <v>0</v>
      </c>
      <c r="H24" s="14"/>
      <c r="I24" s="17">
        <f>SUM(I13:I23)</f>
        <v>0</v>
      </c>
      <c r="J24" s="14"/>
      <c r="K24" s="17">
        <f>SUM(K13:K23)</f>
        <v>0</v>
      </c>
      <c r="L24" s="12"/>
      <c r="M24" s="17">
        <f>SUM(M13:M23)</f>
        <v>10.395</v>
      </c>
      <c r="N24" s="14"/>
      <c r="O24" s="17">
        <f>SUM(O13:O23)</f>
        <v>12.499999999999998</v>
      </c>
      <c r="P24" s="12"/>
      <c r="Q24" s="17">
        <f>SUM(Q13:Q23)</f>
        <v>0.7</v>
      </c>
      <c r="R24" s="14"/>
      <c r="S24" s="17">
        <f>SUM(S13:S23)</f>
        <v>0</v>
      </c>
      <c r="T24" s="14"/>
      <c r="U24" s="17">
        <f>SUM(U13:U23)</f>
        <v>0</v>
      </c>
      <c r="V24" s="12"/>
      <c r="W24" s="17">
        <f>SUM(W13:W23)</f>
        <v>11.8</v>
      </c>
      <c r="X24" s="12"/>
      <c r="Y24" s="17">
        <f>SUM(Y13:Y23)</f>
        <v>12.499999999999998</v>
      </c>
      <c r="Z24" s="12"/>
      <c r="AA24" s="17">
        <f>SUM(AA13:AA23)</f>
        <v>0.7</v>
      </c>
      <c r="AB24" s="14"/>
      <c r="AC24" s="17">
        <f>SUM(AC13:AC23)</f>
        <v>0</v>
      </c>
      <c r="AD24" s="14"/>
      <c r="AE24" s="17">
        <f>SUM(AE13:AE23)</f>
        <v>0</v>
      </c>
      <c r="AF24" s="12"/>
      <c r="AG24" s="17">
        <f>SUM(AG13:AG23)</f>
        <v>11.8</v>
      </c>
      <c r="AH24" s="12"/>
      <c r="AI24" s="17">
        <f>SUM(AI13:AI23)</f>
        <v>12.6</v>
      </c>
      <c r="AJ24" s="12"/>
      <c r="AK24" s="17">
        <f>SUM(AK13:AK23)</f>
        <v>0.30000000000000004</v>
      </c>
      <c r="AL24" s="14"/>
      <c r="AM24" s="17">
        <f>SUM(AM13:AM23)</f>
        <v>0</v>
      </c>
      <c r="AN24" s="14"/>
      <c r="AO24" s="17">
        <f>SUM(AO13:AO23)</f>
        <v>0</v>
      </c>
      <c r="AP24" s="12"/>
      <c r="AQ24" s="17">
        <f>SUM(AQ13:AQ23)</f>
        <v>12.299999999999999</v>
      </c>
      <c r="AR24" s="12"/>
      <c r="AS24" s="18">
        <f>(AI24-Y24)/Y24</f>
        <v>8.0000000000001147E-3</v>
      </c>
    </row>
    <row r="25" spans="1:157" ht="15.75" thickTop="1" x14ac:dyDescent="0.35">
      <c r="A25" s="31" t="s">
        <v>32</v>
      </c>
      <c r="B25" s="23"/>
      <c r="O25" s="26"/>
      <c r="P25" s="27"/>
      <c r="Q25" s="27"/>
      <c r="R25" s="27"/>
      <c r="S25" s="27"/>
      <c r="T25" s="27"/>
      <c r="U25" s="27"/>
      <c r="V25" s="27"/>
      <c r="W25" s="28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</row>
    <row r="26" spans="1:157" x14ac:dyDescent="0.2">
      <c r="A26" s="33" t="s">
        <v>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 s="29"/>
      <c r="P26" s="30"/>
      <c r="Q26" s="30"/>
      <c r="R26" s="30"/>
      <c r="S26" s="30"/>
      <c r="T26" s="30"/>
      <c r="U26" s="30"/>
      <c r="V26" s="30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29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</row>
    <row r="27" spans="1:157" x14ac:dyDescent="0.2">
      <c r="A27" s="21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</row>
    <row r="28" spans="1:157" x14ac:dyDescent="0.2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</row>
    <row r="29" spans="1:15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15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157" x14ac:dyDescent="0.2">
      <c r="A31" s="34" t="str">
        <f ca="1">CELL("filename")</f>
        <v>P:\IT MS Financial\njc\2002 Plan\Stan Schedules\[OM Schedule - Gas Logistics.xls]2001 Normalized for EPSC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15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x14ac:dyDescent="0.2">
      <c r="A47" s="19" t="str">
        <f ca="1">CELL("filename")</f>
        <v>P:\IT MS Financial\njc\2002 Plan\Stan Schedules\[OM Schedule - Gas Logistics.xls]2001 Normalized for EPSC</v>
      </c>
      <c r="B47" s="19"/>
      <c r="C47" s="19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7" x14ac:dyDescent="0.2">
      <c r="A48" s="20">
        <f ca="1">NOW()</f>
        <v>37131.441876620367</v>
      </c>
      <c r="B48" s="19"/>
      <c r="C48" s="19"/>
      <c r="D48" s="1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2">
      <c r="A49" s="19"/>
      <c r="B49" s="19"/>
      <c r="C49" s="19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2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2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2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2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2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2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2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1:44" x14ac:dyDescent="0.2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2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x14ac:dyDescent="0.2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2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x14ac:dyDescent="0.2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2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5:44" x14ac:dyDescent="0.2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5:44" x14ac:dyDescent="0.2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5:44" x14ac:dyDescent="0.2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5:44" x14ac:dyDescent="0.2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5:44" x14ac:dyDescent="0.2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5:44" x14ac:dyDescent="0.2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5:44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5:44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5:44" x14ac:dyDescent="0.2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5:44" x14ac:dyDescent="0.2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5:44" x14ac:dyDescent="0.2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5:44" x14ac:dyDescent="0.2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5:44" x14ac:dyDescent="0.2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5:44" x14ac:dyDescent="0.2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5:44" x14ac:dyDescent="0.2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5:44" x14ac:dyDescent="0.2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5:44" x14ac:dyDescent="0.2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5:44" x14ac:dyDescent="0.2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5:44" x14ac:dyDescent="0.2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5:44" x14ac:dyDescent="0.2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5:44" x14ac:dyDescent="0.2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5:44" x14ac:dyDescent="0.2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5:44" x14ac:dyDescent="0.2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5:44" x14ac:dyDescent="0.2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5:44" x14ac:dyDescent="0.2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5:44" x14ac:dyDescent="0.2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5:44" x14ac:dyDescent="0.2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5:44" x14ac:dyDescent="0.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5:44" x14ac:dyDescent="0.2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5:44" x14ac:dyDescent="0.2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5:44" x14ac:dyDescent="0.2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5:44" x14ac:dyDescent="0.2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5:44" x14ac:dyDescent="0.2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5:44" x14ac:dyDescent="0.2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5:44" x14ac:dyDescent="0.2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5:44" x14ac:dyDescent="0.2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5:44" x14ac:dyDescent="0.2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5:44" x14ac:dyDescent="0.2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5:44" x14ac:dyDescent="0.2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5:44" x14ac:dyDescent="0.2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5:44" x14ac:dyDescent="0.2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5:44" x14ac:dyDescent="0.2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5:44" x14ac:dyDescent="0.2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5:44" x14ac:dyDescent="0.2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5:44" x14ac:dyDescent="0.2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</sheetData>
  <mergeCells count="1">
    <mergeCell ref="E8:M8"/>
  </mergeCells>
  <phoneticPr fontId="0" type="noConversion"/>
  <pageMargins left="0.34" right="0.2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109"/>
  <sheetViews>
    <sheetView tabSelected="1" zoomScale="65" workbookViewId="0">
      <selection activeCell="M15" sqref="M15"/>
    </sheetView>
  </sheetViews>
  <sheetFormatPr defaultRowHeight="12.75" x14ac:dyDescent="0.2"/>
  <cols>
    <col min="1" max="1" width="15.140625" style="2" customWidth="1"/>
    <col min="2" max="2" width="8.7109375" style="2" customWidth="1"/>
    <col min="3" max="3" width="13" style="2" customWidth="1"/>
    <col min="4" max="4" width="2.140625" style="2" customWidth="1"/>
    <col min="5" max="5" width="8" style="2" customWidth="1"/>
    <col min="6" max="6" width="2.140625" style="2" customWidth="1"/>
    <col min="7" max="7" width="8.85546875" style="2" customWidth="1"/>
    <col min="8" max="8" width="2.28515625" style="2" customWidth="1"/>
    <col min="9" max="9" width="9.42578125" style="2" customWidth="1"/>
    <col min="10" max="10" width="1.5703125" style="2" customWidth="1"/>
    <col min="11" max="11" width="9.7109375" style="2" customWidth="1"/>
    <col min="12" max="12" width="2.140625" style="2" customWidth="1"/>
    <col min="13" max="13" width="9.140625" style="2"/>
    <col min="14" max="14" width="3.140625" style="2" customWidth="1"/>
    <col min="15" max="15" width="8.5703125" style="2" customWidth="1"/>
    <col min="16" max="16" width="2.7109375" style="2" customWidth="1"/>
    <col min="17" max="17" width="9" style="2" customWidth="1"/>
    <col min="18" max="18" width="2.42578125" style="2" customWidth="1"/>
    <col min="19" max="19" width="9.7109375" style="2" customWidth="1"/>
    <col min="20" max="20" width="2.28515625" style="2" customWidth="1"/>
    <col min="21" max="21" width="10.140625" style="2" customWidth="1"/>
    <col min="22" max="22" width="2.5703125" style="2" customWidth="1"/>
    <col min="23" max="23" width="8.7109375" style="2" customWidth="1"/>
    <col min="24" max="24" width="2.85546875" style="2" customWidth="1"/>
    <col min="25" max="25" width="7" style="2" customWidth="1"/>
    <col min="26" max="26" width="2.28515625" style="2" customWidth="1"/>
    <col min="27" max="27" width="8.28515625" style="2" customWidth="1"/>
    <col min="28" max="28" width="2.140625" style="2" customWidth="1"/>
    <col min="29" max="29" width="9.140625" style="2"/>
    <col min="30" max="30" width="1.85546875" style="2" customWidth="1"/>
    <col min="31" max="31" width="10.140625" style="2" customWidth="1"/>
    <col min="32" max="32" width="1.5703125" style="2" customWidth="1"/>
    <col min="33" max="33" width="7.42578125" style="2" customWidth="1"/>
    <col min="34" max="34" width="4.7109375" style="2" customWidth="1"/>
    <col min="35" max="35" width="7.7109375" style="2" customWidth="1"/>
    <col min="36" max="36" width="2" style="2" customWidth="1"/>
    <col min="37" max="37" width="9.140625" style="2"/>
    <col min="38" max="38" width="1.5703125" style="2" customWidth="1"/>
    <col min="39" max="39" width="9.85546875" style="2" bestFit="1" customWidth="1"/>
    <col min="40" max="40" width="2" style="2" customWidth="1"/>
    <col min="41" max="41" width="10.5703125" style="2" customWidth="1"/>
    <col min="42" max="42" width="2.140625" style="2" customWidth="1"/>
    <col min="43" max="43" width="8" style="2" customWidth="1"/>
    <col min="44" max="44" width="4.28515625" style="2" bestFit="1" customWidth="1"/>
    <col min="45" max="45" width="11.7109375" style="2" hidden="1" customWidth="1"/>
    <col min="46" max="46" width="1.85546875" style="2" hidden="1" customWidth="1"/>
    <col min="47" max="16384" width="9.140625" style="2"/>
  </cols>
  <sheetData>
    <row r="1" spans="1:48" ht="15.75" x14ac:dyDescent="0.2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8" ht="15.75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8" ht="15.75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8" ht="15.75" x14ac:dyDescent="0.25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8" ht="15.75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8" x14ac:dyDescent="0.2">
      <c r="A6" s="4"/>
    </row>
    <row r="8" spans="1:48" x14ac:dyDescent="0.2">
      <c r="E8" s="35" t="s">
        <v>12</v>
      </c>
      <c r="F8" s="35"/>
      <c r="G8" s="35"/>
      <c r="H8" s="35"/>
      <c r="I8" s="35"/>
      <c r="J8" s="35"/>
      <c r="K8" s="35"/>
      <c r="L8" s="35"/>
      <c r="M8" s="35"/>
      <c r="O8" s="5" t="s">
        <v>13</v>
      </c>
      <c r="P8" s="5"/>
      <c r="Q8" s="5"/>
      <c r="R8" s="5"/>
      <c r="S8" s="5"/>
      <c r="T8" s="5"/>
      <c r="U8" s="5"/>
      <c r="V8" s="5"/>
      <c r="W8" s="5"/>
      <c r="Y8" s="5" t="s">
        <v>14</v>
      </c>
      <c r="Z8" s="5"/>
      <c r="AA8" s="5"/>
      <c r="AB8" s="5"/>
      <c r="AC8" s="5"/>
      <c r="AD8" s="5"/>
      <c r="AE8" s="5"/>
      <c r="AF8" s="5"/>
      <c r="AG8" s="5"/>
      <c r="AI8" s="5" t="s">
        <v>15</v>
      </c>
      <c r="AJ8" s="5"/>
      <c r="AK8" s="5"/>
      <c r="AL8" s="5"/>
      <c r="AM8" s="5"/>
      <c r="AN8" s="5"/>
      <c r="AO8" s="5"/>
      <c r="AP8" s="5"/>
      <c r="AQ8" s="5"/>
    </row>
    <row r="9" spans="1:48" x14ac:dyDescent="0.2">
      <c r="G9" s="6" t="s">
        <v>1</v>
      </c>
      <c r="Q9" s="6" t="s">
        <v>1</v>
      </c>
      <c r="AA9" s="6" t="s">
        <v>1</v>
      </c>
      <c r="AK9" s="6" t="s">
        <v>1</v>
      </c>
    </row>
    <row r="10" spans="1:48" x14ac:dyDescent="0.2">
      <c r="G10" s="6" t="s">
        <v>2</v>
      </c>
      <c r="I10" s="9" t="s">
        <v>3</v>
      </c>
      <c r="J10" s="9"/>
      <c r="K10" s="9"/>
      <c r="N10" s="8"/>
      <c r="O10"/>
      <c r="P10"/>
      <c r="Q10" s="6" t="s">
        <v>2</v>
      </c>
      <c r="R10"/>
      <c r="S10" s="9" t="s">
        <v>3</v>
      </c>
      <c r="T10" s="9"/>
      <c r="U10" s="9"/>
      <c r="V10"/>
      <c r="W10"/>
      <c r="AA10" s="6" t="s">
        <v>2</v>
      </c>
      <c r="AB10"/>
      <c r="AC10" s="9" t="s">
        <v>3</v>
      </c>
      <c r="AD10" s="9"/>
      <c r="AE10" s="9"/>
      <c r="AK10" s="6" t="s">
        <v>2</v>
      </c>
      <c r="AM10" s="9" t="s">
        <v>3</v>
      </c>
      <c r="AN10" s="9"/>
      <c r="AO10" s="9"/>
      <c r="AS10" s="6" t="s">
        <v>4</v>
      </c>
    </row>
    <row r="11" spans="1:48" x14ac:dyDescent="0.2">
      <c r="E11" s="6" t="s">
        <v>5</v>
      </c>
      <c r="F11" s="6"/>
      <c r="G11" s="6" t="s">
        <v>6</v>
      </c>
      <c r="H11" s="6"/>
      <c r="I11" s="6" t="s">
        <v>6</v>
      </c>
      <c r="J11" s="6"/>
      <c r="K11" s="6" t="s">
        <v>24</v>
      </c>
      <c r="L11" s="6"/>
      <c r="M11" s="6" t="s">
        <v>7</v>
      </c>
      <c r="N11" s="6"/>
      <c r="O11" s="6" t="s">
        <v>5</v>
      </c>
      <c r="P11" s="6"/>
      <c r="Q11" s="6" t="s">
        <v>6</v>
      </c>
      <c r="R11" s="6"/>
      <c r="S11" s="6" t="s">
        <v>6</v>
      </c>
      <c r="T11" s="6"/>
      <c r="U11" s="6" t="s">
        <v>24</v>
      </c>
      <c r="V11" s="6"/>
      <c r="W11" s="6" t="s">
        <v>7</v>
      </c>
      <c r="Y11" s="6" t="s">
        <v>5</v>
      </c>
      <c r="Z11" s="6"/>
      <c r="AA11" s="6" t="s">
        <v>6</v>
      </c>
      <c r="AB11" s="6"/>
      <c r="AC11" s="6" t="s">
        <v>6</v>
      </c>
      <c r="AD11" s="6"/>
      <c r="AE11" s="6" t="s">
        <v>24</v>
      </c>
      <c r="AF11" s="6"/>
      <c r="AG11" s="6" t="s">
        <v>7</v>
      </c>
      <c r="AI11" s="6" t="s">
        <v>5</v>
      </c>
      <c r="AK11" s="6" t="s">
        <v>6</v>
      </c>
      <c r="AM11" s="6" t="s">
        <v>6</v>
      </c>
      <c r="AN11" s="6"/>
      <c r="AO11" s="6" t="s">
        <v>24</v>
      </c>
      <c r="AP11" s="6"/>
      <c r="AQ11" s="6" t="s">
        <v>7</v>
      </c>
      <c r="AS11" s="10" t="s">
        <v>8</v>
      </c>
    </row>
    <row r="12" spans="1:48" x14ac:dyDescent="0.2">
      <c r="A12" s="5" t="s">
        <v>31</v>
      </c>
      <c r="B12" s="5"/>
      <c r="C12" s="5"/>
      <c r="E12" s="7" t="s">
        <v>9</v>
      </c>
      <c r="F12" s="6"/>
      <c r="G12" s="7" t="s">
        <v>9</v>
      </c>
      <c r="H12" s="10"/>
      <c r="I12" s="7" t="s">
        <v>9</v>
      </c>
      <c r="J12" s="10"/>
      <c r="K12" s="7" t="s">
        <v>25</v>
      </c>
      <c r="L12" s="6"/>
      <c r="M12" s="7" t="s">
        <v>9</v>
      </c>
      <c r="N12" s="10"/>
      <c r="O12" s="7" t="s">
        <v>9</v>
      </c>
      <c r="P12" s="6"/>
      <c r="Q12" s="7" t="s">
        <v>9</v>
      </c>
      <c r="R12" s="10"/>
      <c r="S12" s="7" t="s">
        <v>9</v>
      </c>
      <c r="T12" s="10"/>
      <c r="U12" s="7" t="s">
        <v>25</v>
      </c>
      <c r="V12" s="6"/>
      <c r="W12" s="7" t="s">
        <v>9</v>
      </c>
      <c r="Y12" s="7" t="s">
        <v>9</v>
      </c>
      <c r="Z12" s="6"/>
      <c r="AA12" s="7" t="s">
        <v>9</v>
      </c>
      <c r="AB12" s="10"/>
      <c r="AC12" s="7" t="s">
        <v>9</v>
      </c>
      <c r="AD12" s="10"/>
      <c r="AE12" s="7" t="s">
        <v>25</v>
      </c>
      <c r="AF12" s="6"/>
      <c r="AG12" s="7" t="s">
        <v>9</v>
      </c>
      <c r="AI12" s="7" t="s">
        <v>9</v>
      </c>
      <c r="AK12" s="7" t="s">
        <v>9</v>
      </c>
      <c r="AM12" s="7" t="s">
        <v>9</v>
      </c>
      <c r="AN12" s="10"/>
      <c r="AO12" s="7" t="s">
        <v>25</v>
      </c>
      <c r="AP12" s="6"/>
      <c r="AQ12" s="7" t="s">
        <v>9</v>
      </c>
      <c r="AR12" s="11"/>
      <c r="AS12" s="7" t="s">
        <v>10</v>
      </c>
      <c r="AT12" s="11"/>
      <c r="AU12" s="11"/>
      <c r="AV12" s="11"/>
    </row>
    <row r="13" spans="1:48" x14ac:dyDescent="0.2">
      <c r="A13" s="21" t="s">
        <v>27</v>
      </c>
      <c r="E13" s="12"/>
      <c r="F13" s="12"/>
      <c r="G13" s="12"/>
      <c r="H13" s="12"/>
      <c r="I13" s="12"/>
      <c r="J13" s="12"/>
      <c r="K13" s="12"/>
      <c r="L13" s="12"/>
      <c r="M13" s="25">
        <f>6.995*0.75</f>
        <v>5.2462499999999999</v>
      </c>
      <c r="N13" s="12"/>
      <c r="O13" s="12">
        <v>6.8</v>
      </c>
      <c r="P13" s="12"/>
      <c r="Q13" s="12">
        <v>0.6</v>
      </c>
      <c r="R13" s="12"/>
      <c r="S13" s="12"/>
      <c r="T13" s="12"/>
      <c r="U13" s="12">
        <v>-0.3</v>
      </c>
      <c r="V13" s="12"/>
      <c r="W13" s="12">
        <f>+O13-Q13-S13+U13</f>
        <v>5.9</v>
      </c>
      <c r="Y13" s="12">
        <v>6.8</v>
      </c>
      <c r="Z13" s="12"/>
      <c r="AA13" s="12">
        <v>0.6</v>
      </c>
      <c r="AB13" s="12"/>
      <c r="AC13" s="12"/>
      <c r="AD13" s="12"/>
      <c r="AE13" s="12">
        <v>-0.3</v>
      </c>
      <c r="AF13" s="12"/>
      <c r="AG13" s="12">
        <f>+Y13-AA13-AC13+AE13</f>
        <v>5.9</v>
      </c>
      <c r="AH13" s="12"/>
      <c r="AI13" s="12">
        <f>7.2+0.2</f>
        <v>7.4</v>
      </c>
      <c r="AJ13" s="12"/>
      <c r="AK13" s="12">
        <v>0.2</v>
      </c>
      <c r="AL13" s="12"/>
      <c r="AM13" s="12"/>
      <c r="AN13" s="12"/>
      <c r="AO13" s="12">
        <v>-0.6</v>
      </c>
      <c r="AP13" s="12"/>
      <c r="AQ13" s="12">
        <f>+AI13-AK13-AM13+AO13</f>
        <v>6.6000000000000005</v>
      </c>
      <c r="AS13" s="13">
        <f>-448.4/11017</f>
        <v>-4.070073522737587E-2</v>
      </c>
    </row>
    <row r="14" spans="1:48" x14ac:dyDescent="0.2">
      <c r="A14" s="21" t="s">
        <v>28</v>
      </c>
      <c r="E14" s="12"/>
      <c r="F14" s="12"/>
      <c r="G14" s="12"/>
      <c r="H14" s="12"/>
      <c r="I14" s="12"/>
      <c r="J14" s="12"/>
      <c r="K14" s="12"/>
      <c r="L14" s="12"/>
      <c r="M14" s="25">
        <f>6.995*0.25</f>
        <v>1.74875</v>
      </c>
      <c r="N14" s="12"/>
      <c r="O14" s="12">
        <v>1.9</v>
      </c>
      <c r="P14" s="12"/>
      <c r="Q14" s="12">
        <v>0.1</v>
      </c>
      <c r="R14" s="12"/>
      <c r="S14" s="12"/>
      <c r="T14" s="12"/>
      <c r="U14" s="12">
        <v>0.1</v>
      </c>
      <c r="V14" s="12"/>
      <c r="W14" s="12">
        <f>+O14-Q14-S14+U14</f>
        <v>1.9</v>
      </c>
      <c r="Y14" s="12">
        <v>1.9</v>
      </c>
      <c r="Z14" s="12"/>
      <c r="AA14" s="12">
        <v>0.1</v>
      </c>
      <c r="AB14" s="12"/>
      <c r="AC14" s="12"/>
      <c r="AD14" s="12"/>
      <c r="AE14" s="12">
        <v>0.1</v>
      </c>
      <c r="AF14" s="12"/>
      <c r="AG14" s="12">
        <f>+Y14-AA14-AC14+AE14</f>
        <v>1.9</v>
      </c>
      <c r="AH14" s="12"/>
      <c r="AI14" s="12">
        <f>1.7+0.1</f>
        <v>1.8</v>
      </c>
      <c r="AJ14" s="12"/>
      <c r="AK14" s="12">
        <v>0.1</v>
      </c>
      <c r="AL14" s="12"/>
      <c r="AM14" s="12"/>
      <c r="AN14" s="12"/>
      <c r="AO14" s="12">
        <v>0.2</v>
      </c>
      <c r="AP14" s="12"/>
      <c r="AQ14" s="12">
        <f>+AI14-AK14-AM14+AO14</f>
        <v>1.9</v>
      </c>
      <c r="AS14" s="13">
        <f>-102.4/1810</f>
        <v>-5.6574585635359116E-2</v>
      </c>
    </row>
    <row r="15" spans="1:48" x14ac:dyDescent="0.2">
      <c r="A15" s="21" t="s">
        <v>29</v>
      </c>
      <c r="E15"/>
      <c r="F15"/>
      <c r="G15"/>
      <c r="H15"/>
      <c r="I15"/>
      <c r="J15"/>
      <c r="K15"/>
      <c r="L15" s="12"/>
      <c r="M15" s="12">
        <v>3.4</v>
      </c>
      <c r="N15" s="14"/>
      <c r="O15" s="12">
        <v>3.7</v>
      </c>
      <c r="P15" s="12"/>
      <c r="Q15" s="12"/>
      <c r="R15" s="12"/>
      <c r="S15" s="12"/>
      <c r="T15" s="12"/>
      <c r="U15" s="12">
        <v>0.2</v>
      </c>
      <c r="V15" s="12"/>
      <c r="W15" s="12">
        <f>+O15-Q15-S15+U15</f>
        <v>3.9000000000000004</v>
      </c>
      <c r="Y15" s="12">
        <v>3.7</v>
      </c>
      <c r="Z15" s="12"/>
      <c r="AA15" s="12"/>
      <c r="AB15" s="12"/>
      <c r="AC15" s="12"/>
      <c r="AD15" s="12"/>
      <c r="AE15" s="12">
        <v>0.2</v>
      </c>
      <c r="AF15" s="12"/>
      <c r="AG15" s="12">
        <f>+Y15-AA15-AC15+AE15</f>
        <v>3.9000000000000004</v>
      </c>
      <c r="AH15" s="12"/>
      <c r="AI15">
        <f>2.6+0.1</f>
        <v>2.7</v>
      </c>
      <c r="AJ15"/>
      <c r="AK15"/>
      <c r="AL15"/>
      <c r="AM15"/>
      <c r="AN15"/>
      <c r="AO15" s="22">
        <f>0.3+0.1</f>
        <v>0.4</v>
      </c>
      <c r="AP15" s="12"/>
      <c r="AQ15" s="12">
        <f>+AI15-AK15-AM15+AO15</f>
        <v>3.1</v>
      </c>
      <c r="AS15" s="15">
        <f>-155.5/1959</f>
        <v>-7.937723328228688E-2</v>
      </c>
    </row>
    <row r="16" spans="1:48" x14ac:dyDescent="0.2">
      <c r="A16" s="21" t="s">
        <v>30</v>
      </c>
      <c r="E16"/>
      <c r="F16"/>
      <c r="G16"/>
      <c r="H16"/>
      <c r="I16"/>
      <c r="J16"/>
      <c r="K16"/>
      <c r="L16" s="12"/>
      <c r="M16" s="12"/>
      <c r="N16" s="14"/>
      <c r="O16" s="12">
        <v>0.1</v>
      </c>
      <c r="P16" s="12"/>
      <c r="Q16" s="12"/>
      <c r="R16" s="12"/>
      <c r="S16" s="12"/>
      <c r="T16" s="12"/>
      <c r="U16" s="12"/>
      <c r="V16" s="12"/>
      <c r="W16" s="12">
        <f>+O16-Q16-S16+U16</f>
        <v>0.1</v>
      </c>
      <c r="Y16" s="12">
        <v>0.1</v>
      </c>
      <c r="Z16" s="12"/>
      <c r="AA16" s="12"/>
      <c r="AB16" s="12"/>
      <c r="AC16" s="12"/>
      <c r="AD16" s="12"/>
      <c r="AE16" s="12"/>
      <c r="AF16" s="12"/>
      <c r="AG16" s="12">
        <f>+Y16-AA16-AC16+AE16</f>
        <v>0.1</v>
      </c>
      <c r="AH16" s="12"/>
      <c r="AI16">
        <v>0.1</v>
      </c>
      <c r="AJ16"/>
      <c r="AK16"/>
      <c r="AL16"/>
      <c r="AM16"/>
      <c r="AN16"/>
      <c r="AO16" s="22"/>
      <c r="AP16" s="12"/>
      <c r="AQ16" s="12">
        <f>+AI16-AK16-AM16+AO16</f>
        <v>0.1</v>
      </c>
      <c r="AS16" s="13">
        <f>(AI16-Y16)/Y16</f>
        <v>0</v>
      </c>
      <c r="AU16" s="13"/>
    </row>
    <row r="17" spans="1:157" x14ac:dyDescent="0.2">
      <c r="A17" s="21" t="s">
        <v>18</v>
      </c>
      <c r="E17"/>
      <c r="F17"/>
      <c r="G17"/>
      <c r="H17"/>
      <c r="I17"/>
      <c r="J17"/>
      <c r="K17"/>
      <c r="L17" s="12"/>
      <c r="M17" s="12"/>
      <c r="N17" s="14"/>
      <c r="O17" s="12"/>
      <c r="P17" s="12"/>
      <c r="Q17" s="12"/>
      <c r="R17" s="12"/>
      <c r="S17" s="12"/>
      <c r="T17" s="12"/>
      <c r="U17" s="12"/>
      <c r="V17" s="12"/>
      <c r="W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/>
      <c r="AJ17"/>
      <c r="AK17"/>
      <c r="AL17"/>
      <c r="AM17"/>
      <c r="AN17"/>
      <c r="AO17" s="22"/>
      <c r="AP17" s="12"/>
      <c r="AQ17" s="12"/>
      <c r="AS17" s="13"/>
      <c r="AU17" s="13"/>
    </row>
    <row r="18" spans="1:157" x14ac:dyDescent="0.2">
      <c r="A18" s="21" t="s">
        <v>19</v>
      </c>
      <c r="E18"/>
      <c r="F18"/>
      <c r="G18"/>
      <c r="H18"/>
      <c r="I18"/>
      <c r="J18"/>
      <c r="K18"/>
      <c r="L18" s="12"/>
      <c r="M18" s="12"/>
      <c r="N18" s="14"/>
      <c r="O18" s="12"/>
      <c r="P18" s="12"/>
      <c r="Q18" s="12"/>
      <c r="R18" s="12"/>
      <c r="S18" s="12"/>
      <c r="T18" s="12"/>
      <c r="U18" s="12"/>
      <c r="V18" s="12"/>
      <c r="W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/>
      <c r="AJ18"/>
      <c r="AK18"/>
      <c r="AL18"/>
      <c r="AM18"/>
      <c r="AN18"/>
      <c r="AO18" s="22"/>
      <c r="AP18" s="12"/>
      <c r="AQ18" s="12"/>
      <c r="AS18" s="13"/>
      <c r="AU18" s="13"/>
    </row>
    <row r="19" spans="1:157" x14ac:dyDescent="0.2">
      <c r="A19" s="21" t="s">
        <v>20</v>
      </c>
      <c r="E19"/>
      <c r="F19"/>
      <c r="G19"/>
      <c r="H19"/>
      <c r="I19"/>
      <c r="J19"/>
      <c r="K19"/>
      <c r="L19" s="12"/>
      <c r="M19" s="12"/>
      <c r="N19" s="14"/>
      <c r="O19" s="12"/>
      <c r="P19" s="12"/>
      <c r="Q19" s="12"/>
      <c r="R19" s="12"/>
      <c r="S19" s="12"/>
      <c r="T19" s="12"/>
      <c r="U19" s="12"/>
      <c r="V19" s="12"/>
      <c r="W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/>
      <c r="AJ19"/>
      <c r="AK19"/>
      <c r="AL19"/>
      <c r="AM19"/>
      <c r="AN19"/>
      <c r="AO19" s="22"/>
      <c r="AP19" s="12"/>
      <c r="AQ19" s="12"/>
      <c r="AS19" s="13"/>
      <c r="AU19" s="13"/>
    </row>
    <row r="20" spans="1:157" x14ac:dyDescent="0.2">
      <c r="A20" s="21" t="s">
        <v>21</v>
      </c>
      <c r="E20"/>
      <c r="F20"/>
      <c r="G20"/>
      <c r="H20"/>
      <c r="I20"/>
      <c r="J20"/>
      <c r="K20"/>
      <c r="L20" s="12"/>
      <c r="M20" s="12"/>
      <c r="N20" s="14"/>
      <c r="O20" s="12"/>
      <c r="P20" s="12"/>
      <c r="Q20" s="12"/>
      <c r="R20" s="12"/>
      <c r="S20" s="12"/>
      <c r="T20" s="12"/>
      <c r="U20" s="12"/>
      <c r="V20" s="12"/>
      <c r="W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/>
      <c r="AJ20"/>
      <c r="AK20"/>
      <c r="AL20"/>
      <c r="AM20"/>
      <c r="AN20"/>
      <c r="AO20"/>
      <c r="AP20" s="12"/>
      <c r="AQ20" s="12"/>
      <c r="AS20" s="13"/>
      <c r="AU20" s="13"/>
    </row>
    <row r="21" spans="1:157" x14ac:dyDescent="0.2">
      <c r="A21" s="21" t="s">
        <v>17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157" x14ac:dyDescent="0.2">
      <c r="A22" s="21" t="s">
        <v>22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13" t="e">
        <f>(AI22-Y22)/Y22</f>
        <v>#DIV/0!</v>
      </c>
    </row>
    <row r="23" spans="1:157" x14ac:dyDescent="0.2">
      <c r="A23" s="2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spans="1:157" ht="13.5" thickBot="1" x14ac:dyDescent="0.25">
      <c r="A24" s="2" t="s">
        <v>11</v>
      </c>
      <c r="E24" s="17">
        <f>SUM(E13:E23)</f>
        <v>0</v>
      </c>
      <c r="F24" s="12"/>
      <c r="G24" s="17">
        <f>SUM(G13:G23)</f>
        <v>0</v>
      </c>
      <c r="H24" s="14"/>
      <c r="I24" s="17">
        <f>SUM(I13:I23)</f>
        <v>0</v>
      </c>
      <c r="J24" s="14"/>
      <c r="K24" s="17">
        <f>SUM(K13:K23)</f>
        <v>0</v>
      </c>
      <c r="L24" s="12"/>
      <c r="M24" s="17">
        <f>SUM(M13:M23)</f>
        <v>10.395</v>
      </c>
      <c r="N24" s="14"/>
      <c r="O24" s="17">
        <f>SUM(O13:O23)</f>
        <v>12.499999999999998</v>
      </c>
      <c r="P24" s="12"/>
      <c r="Q24" s="17">
        <f>SUM(Q13:Q23)</f>
        <v>0.7</v>
      </c>
      <c r="R24" s="14"/>
      <c r="S24" s="17">
        <f>SUM(S13:S23)</f>
        <v>0</v>
      </c>
      <c r="T24" s="14"/>
      <c r="U24" s="17">
        <f>SUM(U13:U23)</f>
        <v>0</v>
      </c>
      <c r="V24" s="12"/>
      <c r="W24" s="17">
        <f>SUM(W13:W23)</f>
        <v>11.8</v>
      </c>
      <c r="X24" s="12"/>
      <c r="Y24" s="17">
        <f>SUM(Y13:Y23)</f>
        <v>12.499999999999998</v>
      </c>
      <c r="Z24" s="12"/>
      <c r="AA24" s="17">
        <f>SUM(AA13:AA23)</f>
        <v>0.7</v>
      </c>
      <c r="AB24" s="14"/>
      <c r="AC24" s="17">
        <f>SUM(AC13:AC23)</f>
        <v>0</v>
      </c>
      <c r="AD24" s="14"/>
      <c r="AE24" s="17">
        <f>SUM(AE13:AE23)</f>
        <v>0</v>
      </c>
      <c r="AF24" s="12"/>
      <c r="AG24" s="17">
        <f>SUM(AG13:AG23)</f>
        <v>11.8</v>
      </c>
      <c r="AH24" s="12"/>
      <c r="AI24" s="17">
        <f>SUM(AI13:AI23)</f>
        <v>12.000000000000002</v>
      </c>
      <c r="AJ24" s="12"/>
      <c r="AK24" s="17">
        <f>SUM(AK13:AK23)</f>
        <v>0.30000000000000004</v>
      </c>
      <c r="AL24" s="14"/>
      <c r="AM24" s="17">
        <f>SUM(AM13:AM23)</f>
        <v>0</v>
      </c>
      <c r="AN24" s="14"/>
      <c r="AO24" s="17">
        <f>SUM(AO13:AO23)</f>
        <v>0</v>
      </c>
      <c r="AP24" s="12"/>
      <c r="AQ24" s="17">
        <f>SUM(AQ13:AQ23)</f>
        <v>11.7</v>
      </c>
      <c r="AR24" s="12"/>
      <c r="AS24" s="18">
        <f>(AI24-Y24)/Y24</f>
        <v>-3.9999999999999723E-2</v>
      </c>
    </row>
    <row r="25" spans="1:157" ht="15.75" thickTop="1" x14ac:dyDescent="0.35">
      <c r="A25" s="31" t="s">
        <v>32</v>
      </c>
      <c r="B25" s="23"/>
      <c r="O25" s="26"/>
      <c r="P25" s="27"/>
      <c r="Q25" s="27"/>
      <c r="R25" s="27"/>
      <c r="S25" s="27"/>
      <c r="T25" s="27"/>
      <c r="U25" s="27"/>
      <c r="V25" s="27"/>
      <c r="W25" s="28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</row>
    <row r="26" spans="1:15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29"/>
      <c r="P26" s="30"/>
      <c r="Q26" s="30"/>
      <c r="R26" s="30"/>
      <c r="S26" s="30"/>
      <c r="T26" s="30"/>
      <c r="U26" s="30"/>
      <c r="V26" s="30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29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</row>
    <row r="27" spans="1:157" x14ac:dyDescent="0.2">
      <c r="A27" t="s">
        <v>23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</row>
    <row r="28" spans="1:15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</row>
    <row r="29" spans="1:157" x14ac:dyDescent="0.2">
      <c r="A29" t="s">
        <v>37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15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157" x14ac:dyDescent="0.2">
      <c r="A31" s="34" t="str">
        <f ca="1">CELL("filename")</f>
        <v>P:\IT MS Financial\njc\2002 Plan\Stan Schedules\[OM Schedule - Gas Logistics.xls]2001 Normalized for EPSC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15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x14ac:dyDescent="0.2">
      <c r="A47" s="19" t="str">
        <f ca="1">CELL("filename")</f>
        <v>P:\IT MS Financial\njc\2002 Plan\Stan Schedules\[OM Schedule - Gas Logistics.xls]2001 Normalized for EPSC</v>
      </c>
      <c r="B47" s="19"/>
      <c r="C47" s="19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7" x14ac:dyDescent="0.2">
      <c r="A48" s="20">
        <f ca="1">NOW()</f>
        <v>37131.441876620367</v>
      </c>
      <c r="B48" s="19"/>
      <c r="C48" s="19"/>
      <c r="D48" s="1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2">
      <c r="A49" s="19"/>
      <c r="B49" s="19"/>
      <c r="C49" s="19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2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2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2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2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2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2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2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1:44" x14ac:dyDescent="0.2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2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x14ac:dyDescent="0.2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2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x14ac:dyDescent="0.2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2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5:44" x14ac:dyDescent="0.2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5:44" x14ac:dyDescent="0.2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5:44" x14ac:dyDescent="0.2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5:44" x14ac:dyDescent="0.2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5:44" x14ac:dyDescent="0.2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5:44" x14ac:dyDescent="0.2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5:44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5:44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5:44" x14ac:dyDescent="0.2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5:44" x14ac:dyDescent="0.2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5:44" x14ac:dyDescent="0.2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5:44" x14ac:dyDescent="0.2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5:44" x14ac:dyDescent="0.2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5:44" x14ac:dyDescent="0.2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5:44" x14ac:dyDescent="0.2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5:44" x14ac:dyDescent="0.2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5:44" x14ac:dyDescent="0.2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5:44" x14ac:dyDescent="0.2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5:44" x14ac:dyDescent="0.2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5:44" x14ac:dyDescent="0.2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5:44" x14ac:dyDescent="0.2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5:44" x14ac:dyDescent="0.2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5:44" x14ac:dyDescent="0.2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5:44" x14ac:dyDescent="0.2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5:44" x14ac:dyDescent="0.2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5:44" x14ac:dyDescent="0.2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5:44" x14ac:dyDescent="0.2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5:44" x14ac:dyDescent="0.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5:44" x14ac:dyDescent="0.2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5:44" x14ac:dyDescent="0.2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5:44" x14ac:dyDescent="0.2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5:44" x14ac:dyDescent="0.2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5:44" x14ac:dyDescent="0.2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5:44" x14ac:dyDescent="0.2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5:44" x14ac:dyDescent="0.2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5:44" x14ac:dyDescent="0.2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5:44" x14ac:dyDescent="0.2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5:44" x14ac:dyDescent="0.2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5:44" x14ac:dyDescent="0.2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5:44" x14ac:dyDescent="0.2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5:44" x14ac:dyDescent="0.2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5:44" x14ac:dyDescent="0.2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5:44" x14ac:dyDescent="0.2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5:44" x14ac:dyDescent="0.2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5:44" x14ac:dyDescent="0.2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</sheetData>
  <mergeCells count="1">
    <mergeCell ref="E8:M8"/>
  </mergeCells>
  <phoneticPr fontId="0" type="noConversion"/>
  <pageMargins left="0.34" right="0.25" top="1" bottom="1" header="0.5" footer="0.5"/>
  <pageSetup paperSize="5"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109"/>
  <sheetViews>
    <sheetView zoomScale="65" workbookViewId="0">
      <selection activeCell="M16" sqref="M16"/>
    </sheetView>
  </sheetViews>
  <sheetFormatPr defaultRowHeight="12.75" x14ac:dyDescent="0.2"/>
  <cols>
    <col min="1" max="1" width="15.140625" style="2" customWidth="1"/>
    <col min="2" max="2" width="8.7109375" style="2" customWidth="1"/>
    <col min="3" max="3" width="13" style="2" customWidth="1"/>
    <col min="4" max="4" width="2.140625" style="2" customWidth="1"/>
    <col min="5" max="5" width="8" style="2" customWidth="1"/>
    <col min="6" max="6" width="2.140625" style="2" customWidth="1"/>
    <col min="7" max="7" width="8.85546875" style="2" customWidth="1"/>
    <col min="8" max="8" width="2.28515625" style="2" customWidth="1"/>
    <col min="9" max="9" width="9.42578125" style="2" customWidth="1"/>
    <col min="10" max="10" width="1.5703125" style="2" customWidth="1"/>
    <col min="11" max="11" width="9.7109375" style="2" customWidth="1"/>
    <col min="12" max="12" width="2.140625" style="2" customWidth="1"/>
    <col min="13" max="13" width="11.140625" style="2" customWidth="1"/>
    <col min="14" max="14" width="3.140625" style="2" customWidth="1"/>
    <col min="15" max="15" width="8.5703125" style="2" customWidth="1"/>
    <col min="16" max="16" width="2.7109375" style="2" customWidth="1"/>
    <col min="17" max="17" width="9" style="2" customWidth="1"/>
    <col min="18" max="18" width="2.42578125" style="2" customWidth="1"/>
    <col min="19" max="19" width="9.7109375" style="2" customWidth="1"/>
    <col min="20" max="20" width="2.28515625" style="2" customWidth="1"/>
    <col min="21" max="21" width="10.140625" style="2" customWidth="1"/>
    <col min="22" max="22" width="2.5703125" style="2" customWidth="1"/>
    <col min="23" max="23" width="8.7109375" style="2" customWidth="1"/>
    <col min="24" max="24" width="2.85546875" style="2" customWidth="1"/>
    <col min="25" max="25" width="7" style="2" customWidth="1"/>
    <col min="26" max="26" width="2.28515625" style="2" customWidth="1"/>
    <col min="27" max="27" width="8.28515625" style="2" customWidth="1"/>
    <col min="28" max="28" width="2.140625" style="2" customWidth="1"/>
    <col min="29" max="29" width="9.140625" style="2"/>
    <col min="30" max="30" width="1.85546875" style="2" customWidth="1"/>
    <col min="31" max="31" width="10.140625" style="2" customWidth="1"/>
    <col min="32" max="32" width="1.5703125" style="2" customWidth="1"/>
    <col min="33" max="33" width="7.42578125" style="2" customWidth="1"/>
    <col min="34" max="34" width="4.7109375" style="2" customWidth="1"/>
    <col min="35" max="35" width="7.7109375" style="2" customWidth="1"/>
    <col min="36" max="36" width="2" style="2" customWidth="1"/>
    <col min="37" max="37" width="9.140625" style="2"/>
    <col min="38" max="38" width="1.5703125" style="2" customWidth="1"/>
    <col min="39" max="39" width="9.85546875" style="2" bestFit="1" customWidth="1"/>
    <col min="40" max="40" width="2" style="2" customWidth="1"/>
    <col min="41" max="41" width="10.5703125" style="2" customWidth="1"/>
    <col min="42" max="42" width="2.140625" style="2" customWidth="1"/>
    <col min="43" max="43" width="8" style="2" customWidth="1"/>
    <col min="44" max="44" width="4.28515625" style="2" bestFit="1" customWidth="1"/>
    <col min="45" max="45" width="11.7109375" style="2" hidden="1" customWidth="1"/>
    <col min="46" max="46" width="1.85546875" style="2" hidden="1" customWidth="1"/>
    <col min="47" max="16384" width="9.140625" style="2"/>
  </cols>
  <sheetData>
    <row r="1" spans="1:48" ht="15.75" x14ac:dyDescent="0.25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8" ht="15.75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8" ht="15.75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8" ht="15.75" x14ac:dyDescent="0.25">
      <c r="A4" s="3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8" ht="15.75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8" x14ac:dyDescent="0.2">
      <c r="A6" s="4"/>
    </row>
    <row r="8" spans="1:48" x14ac:dyDescent="0.2">
      <c r="E8" s="35" t="s">
        <v>12</v>
      </c>
      <c r="F8" s="35"/>
      <c r="G8" s="35"/>
      <c r="H8" s="35"/>
      <c r="I8" s="35"/>
      <c r="J8" s="35"/>
      <c r="K8" s="35"/>
      <c r="L8" s="35"/>
      <c r="M8" s="35"/>
      <c r="O8" s="5" t="s">
        <v>13</v>
      </c>
      <c r="P8" s="5"/>
      <c r="Q8" s="5"/>
      <c r="R8" s="5"/>
      <c r="S8" s="5"/>
      <c r="T8" s="5"/>
      <c r="U8" s="5"/>
      <c r="V8" s="5"/>
      <c r="W8" s="5"/>
      <c r="Y8" s="5" t="s">
        <v>14</v>
      </c>
      <c r="Z8" s="5"/>
      <c r="AA8" s="5"/>
      <c r="AB8" s="5"/>
      <c r="AC8" s="5"/>
      <c r="AD8" s="5"/>
      <c r="AE8" s="5"/>
      <c r="AF8" s="5"/>
      <c r="AG8" s="5"/>
      <c r="AI8" s="5" t="s">
        <v>15</v>
      </c>
      <c r="AJ8" s="5"/>
      <c r="AK8" s="5"/>
      <c r="AL8" s="5"/>
      <c r="AM8" s="5"/>
      <c r="AN8" s="5"/>
      <c r="AO8" s="5"/>
      <c r="AP8" s="5"/>
      <c r="AQ8" s="5"/>
    </row>
    <row r="9" spans="1:48" x14ac:dyDescent="0.2">
      <c r="G9" s="6" t="s">
        <v>1</v>
      </c>
      <c r="Q9" s="6" t="s">
        <v>1</v>
      </c>
      <c r="AA9" s="6" t="s">
        <v>1</v>
      </c>
      <c r="AK9" s="6" t="s">
        <v>1</v>
      </c>
    </row>
    <row r="10" spans="1:48" x14ac:dyDescent="0.2">
      <c r="G10" s="6" t="s">
        <v>2</v>
      </c>
      <c r="I10" s="9" t="s">
        <v>3</v>
      </c>
      <c r="J10" s="9"/>
      <c r="K10" s="9"/>
      <c r="M10" s="32" t="s">
        <v>35</v>
      </c>
      <c r="N10" s="8"/>
      <c r="O10"/>
      <c r="P10"/>
      <c r="Q10" s="6" t="s">
        <v>2</v>
      </c>
      <c r="R10"/>
      <c r="S10" s="9" t="s">
        <v>3</v>
      </c>
      <c r="T10" s="9"/>
      <c r="U10" s="9"/>
      <c r="V10"/>
      <c r="W10"/>
      <c r="AA10" s="6" t="s">
        <v>2</v>
      </c>
      <c r="AB10"/>
      <c r="AC10" s="9" t="s">
        <v>3</v>
      </c>
      <c r="AD10" s="9"/>
      <c r="AE10" s="9"/>
      <c r="AK10" s="6" t="s">
        <v>2</v>
      </c>
      <c r="AM10" s="9" t="s">
        <v>3</v>
      </c>
      <c r="AN10" s="9"/>
      <c r="AO10" s="9"/>
      <c r="AS10" s="6" t="s">
        <v>4</v>
      </c>
    </row>
    <row r="11" spans="1:48" x14ac:dyDescent="0.2">
      <c r="E11" s="6" t="s">
        <v>5</v>
      </c>
      <c r="F11" s="6"/>
      <c r="G11" s="6" t="s">
        <v>6</v>
      </c>
      <c r="H11" s="6"/>
      <c r="I11" s="6" t="s">
        <v>6</v>
      </c>
      <c r="J11" s="6"/>
      <c r="K11" s="6" t="s">
        <v>24</v>
      </c>
      <c r="L11" s="6"/>
      <c r="M11" s="6" t="s">
        <v>7</v>
      </c>
      <c r="N11" s="6"/>
      <c r="O11" s="6" t="s">
        <v>5</v>
      </c>
      <c r="P11" s="6"/>
      <c r="Q11" s="6" t="s">
        <v>6</v>
      </c>
      <c r="R11" s="6"/>
      <c r="S11" s="6" t="s">
        <v>6</v>
      </c>
      <c r="T11" s="6"/>
      <c r="U11" s="6" t="s">
        <v>24</v>
      </c>
      <c r="V11" s="6"/>
      <c r="W11" s="6" t="s">
        <v>7</v>
      </c>
      <c r="Y11" s="6" t="s">
        <v>5</v>
      </c>
      <c r="Z11" s="6"/>
      <c r="AA11" s="6" t="s">
        <v>6</v>
      </c>
      <c r="AB11" s="6"/>
      <c r="AC11" s="6" t="s">
        <v>6</v>
      </c>
      <c r="AD11" s="6"/>
      <c r="AE11" s="6" t="s">
        <v>24</v>
      </c>
      <c r="AF11" s="6"/>
      <c r="AG11" s="6" t="s">
        <v>7</v>
      </c>
      <c r="AI11" s="6" t="s">
        <v>5</v>
      </c>
      <c r="AK11" s="6" t="s">
        <v>6</v>
      </c>
      <c r="AM11" s="6" t="s">
        <v>6</v>
      </c>
      <c r="AN11" s="6"/>
      <c r="AO11" s="6" t="s">
        <v>24</v>
      </c>
      <c r="AP11" s="6"/>
      <c r="AQ11" s="6" t="s">
        <v>7</v>
      </c>
      <c r="AS11" s="10" t="s">
        <v>8</v>
      </c>
    </row>
    <row r="12" spans="1:48" x14ac:dyDescent="0.2">
      <c r="A12" s="5" t="s">
        <v>31</v>
      </c>
      <c r="B12" s="5"/>
      <c r="C12" s="5"/>
      <c r="E12" s="7" t="s">
        <v>9</v>
      </c>
      <c r="F12" s="6"/>
      <c r="G12" s="7" t="s">
        <v>9</v>
      </c>
      <c r="H12" s="10"/>
      <c r="I12" s="7" t="s">
        <v>9</v>
      </c>
      <c r="J12" s="10"/>
      <c r="K12" s="7" t="s">
        <v>25</v>
      </c>
      <c r="L12" s="6"/>
      <c r="M12" s="7" t="s">
        <v>9</v>
      </c>
      <c r="N12" s="10"/>
      <c r="O12" s="7" t="s">
        <v>9</v>
      </c>
      <c r="P12" s="6"/>
      <c r="Q12" s="7" t="s">
        <v>9</v>
      </c>
      <c r="R12" s="10"/>
      <c r="S12" s="7" t="s">
        <v>9</v>
      </c>
      <c r="T12" s="10"/>
      <c r="U12" s="7" t="s">
        <v>25</v>
      </c>
      <c r="V12" s="6"/>
      <c r="W12" s="7" t="s">
        <v>9</v>
      </c>
      <c r="Y12" s="7" t="s">
        <v>9</v>
      </c>
      <c r="Z12" s="6"/>
      <c r="AA12" s="7" t="s">
        <v>9</v>
      </c>
      <c r="AB12" s="10"/>
      <c r="AC12" s="7" t="s">
        <v>9</v>
      </c>
      <c r="AD12" s="10"/>
      <c r="AE12" s="7" t="s">
        <v>25</v>
      </c>
      <c r="AF12" s="6"/>
      <c r="AG12" s="7" t="s">
        <v>9</v>
      </c>
      <c r="AI12" s="7" t="s">
        <v>9</v>
      </c>
      <c r="AK12" s="7" t="s">
        <v>9</v>
      </c>
      <c r="AM12" s="7" t="s">
        <v>9</v>
      </c>
      <c r="AN12" s="10"/>
      <c r="AO12" s="7" t="s">
        <v>25</v>
      </c>
      <c r="AP12" s="6"/>
      <c r="AQ12" s="7" t="s">
        <v>9</v>
      </c>
      <c r="AR12" s="11"/>
      <c r="AS12" s="7" t="s">
        <v>10</v>
      </c>
      <c r="AT12" s="11"/>
      <c r="AU12" s="11"/>
      <c r="AV12" s="11"/>
    </row>
    <row r="13" spans="1:48" x14ac:dyDescent="0.2">
      <c r="A13" s="21" t="s">
        <v>27</v>
      </c>
      <c r="E13" s="12"/>
      <c r="F13" s="12"/>
      <c r="G13" s="12"/>
      <c r="H13" s="12"/>
      <c r="I13" s="12"/>
      <c r="J13" s="12"/>
      <c r="K13" s="12"/>
      <c r="L13" s="12"/>
      <c r="M13" s="25">
        <f>6.995*0.75</f>
        <v>5.2462499999999999</v>
      </c>
      <c r="N13" s="12"/>
      <c r="O13" s="12">
        <f>6.8+0.3+0.1</f>
        <v>7.1999999999999993</v>
      </c>
      <c r="P13" s="12"/>
      <c r="Q13" s="12">
        <v>0.6</v>
      </c>
      <c r="R13" s="12"/>
      <c r="S13" s="12"/>
      <c r="T13" s="12"/>
      <c r="U13" s="12">
        <v>-0.3</v>
      </c>
      <c r="V13" s="12"/>
      <c r="W13" s="12">
        <f>+O13-Q13-S13+U13</f>
        <v>6.3</v>
      </c>
      <c r="Y13" s="12">
        <f>6.8+0.3+0.1</f>
        <v>7.1999999999999993</v>
      </c>
      <c r="Z13" s="12"/>
      <c r="AA13" s="12">
        <v>0.6</v>
      </c>
      <c r="AB13" s="12"/>
      <c r="AC13" s="12"/>
      <c r="AD13" s="12"/>
      <c r="AE13" s="12">
        <v>-0.3</v>
      </c>
      <c r="AF13" s="12"/>
      <c r="AG13" s="12">
        <f>+Y13-AA13-AC13+AE13</f>
        <v>6.3</v>
      </c>
      <c r="AH13" s="12"/>
      <c r="AI13" s="12">
        <f>7.6+0.2</f>
        <v>7.8</v>
      </c>
      <c r="AJ13" s="12"/>
      <c r="AK13" s="12">
        <v>0.2</v>
      </c>
      <c r="AL13" s="12"/>
      <c r="AM13" s="12"/>
      <c r="AN13" s="12"/>
      <c r="AO13" s="12">
        <v>-0.6</v>
      </c>
      <c r="AP13" s="12"/>
      <c r="AQ13" s="12">
        <f>+AI13-AK13-AM13+AO13</f>
        <v>7</v>
      </c>
      <c r="AS13" s="13">
        <f>-448.4/11017</f>
        <v>-4.070073522737587E-2</v>
      </c>
    </row>
    <row r="14" spans="1:48" x14ac:dyDescent="0.2">
      <c r="A14" s="21" t="s">
        <v>28</v>
      </c>
      <c r="E14" s="12"/>
      <c r="F14" s="12"/>
      <c r="G14" s="12"/>
      <c r="H14" s="12"/>
      <c r="I14" s="12"/>
      <c r="J14" s="12"/>
      <c r="K14" s="12"/>
      <c r="L14" s="12"/>
      <c r="M14" s="25">
        <f>6.995*0.25</f>
        <v>1.74875</v>
      </c>
      <c r="N14" s="12"/>
      <c r="O14" s="12">
        <f>1.9+0.1</f>
        <v>2</v>
      </c>
      <c r="P14" s="12"/>
      <c r="Q14" s="12">
        <v>0.1</v>
      </c>
      <c r="R14" s="12"/>
      <c r="S14" s="12"/>
      <c r="T14" s="12"/>
      <c r="U14" s="12">
        <v>0.1</v>
      </c>
      <c r="V14" s="12"/>
      <c r="W14" s="12">
        <f>+O14-Q14-S14+U14</f>
        <v>2</v>
      </c>
      <c r="Y14" s="12">
        <f>1.9+0.1</f>
        <v>2</v>
      </c>
      <c r="Z14" s="12"/>
      <c r="AA14" s="12">
        <v>0.1</v>
      </c>
      <c r="AB14" s="12"/>
      <c r="AC14" s="12"/>
      <c r="AD14" s="12"/>
      <c r="AE14" s="12">
        <v>0.1</v>
      </c>
      <c r="AF14" s="12"/>
      <c r="AG14" s="12">
        <f>+Y14-AA14-AC14+AE14</f>
        <v>2</v>
      </c>
      <c r="AH14" s="12"/>
      <c r="AI14" s="12">
        <f>1.8+0.1</f>
        <v>1.9000000000000001</v>
      </c>
      <c r="AJ14" s="12"/>
      <c r="AK14" s="12">
        <v>0.1</v>
      </c>
      <c r="AL14" s="12"/>
      <c r="AM14" s="12"/>
      <c r="AN14" s="12"/>
      <c r="AO14" s="12">
        <v>0.2</v>
      </c>
      <c r="AP14" s="12"/>
      <c r="AQ14" s="12">
        <f>+AI14-AK14-AM14+AO14</f>
        <v>2</v>
      </c>
      <c r="AS14" s="13">
        <f>-102.4/1810</f>
        <v>-5.6574585635359116E-2</v>
      </c>
    </row>
    <row r="15" spans="1:48" x14ac:dyDescent="0.2">
      <c r="A15" s="21" t="s">
        <v>29</v>
      </c>
      <c r="E15"/>
      <c r="F15"/>
      <c r="G15"/>
      <c r="H15"/>
      <c r="I15"/>
      <c r="J15"/>
      <c r="K15"/>
      <c r="L15" s="12"/>
      <c r="M15" s="12">
        <v>3.4</v>
      </c>
      <c r="N15" s="14"/>
      <c r="O15" s="12">
        <f>3.7+0.1</f>
        <v>3.8000000000000003</v>
      </c>
      <c r="P15" s="12"/>
      <c r="Q15" s="12"/>
      <c r="R15" s="12"/>
      <c r="S15" s="12"/>
      <c r="T15" s="12"/>
      <c r="U15" s="12">
        <v>0.2</v>
      </c>
      <c r="V15" s="12"/>
      <c r="W15" s="12">
        <f>+O15-Q15-S15+U15</f>
        <v>4</v>
      </c>
      <c r="Y15" s="12">
        <f>3.7+0.1</f>
        <v>3.8000000000000003</v>
      </c>
      <c r="Z15" s="12"/>
      <c r="AA15" s="12"/>
      <c r="AB15" s="12"/>
      <c r="AC15" s="12"/>
      <c r="AD15" s="12"/>
      <c r="AE15" s="12">
        <v>0.2</v>
      </c>
      <c r="AF15" s="12"/>
      <c r="AG15" s="12">
        <f>+Y15-AA15-AC15+AE15</f>
        <v>4</v>
      </c>
      <c r="AH15" s="12"/>
      <c r="AI15" s="12">
        <f>2.7+0.1</f>
        <v>2.8000000000000003</v>
      </c>
      <c r="AJ15"/>
      <c r="AK15"/>
      <c r="AL15"/>
      <c r="AM15"/>
      <c r="AN15"/>
      <c r="AO15" s="12">
        <v>0.4</v>
      </c>
      <c r="AP15" s="12"/>
      <c r="AQ15" s="12">
        <f>+AI15-AK15-AM15+AO15</f>
        <v>3.2</v>
      </c>
      <c r="AS15" s="15">
        <f>-155.5/1959</f>
        <v>-7.937723328228688E-2</v>
      </c>
    </row>
    <row r="16" spans="1:48" x14ac:dyDescent="0.2">
      <c r="A16" s="21" t="s">
        <v>30</v>
      </c>
      <c r="E16"/>
      <c r="F16"/>
      <c r="G16"/>
      <c r="H16"/>
      <c r="I16"/>
      <c r="J16"/>
      <c r="K16"/>
      <c r="L16" s="12"/>
      <c r="M16" s="12"/>
      <c r="N16" s="14"/>
      <c r="O16" s="12">
        <v>0.1</v>
      </c>
      <c r="P16" s="12"/>
      <c r="Q16" s="12"/>
      <c r="R16" s="12"/>
      <c r="S16" s="12"/>
      <c r="T16" s="12"/>
      <c r="U16" s="12"/>
      <c r="V16" s="12"/>
      <c r="W16" s="12">
        <f>+O16-Q16-S16+U16</f>
        <v>0.1</v>
      </c>
      <c r="Y16" s="12">
        <v>0.1</v>
      </c>
      <c r="Z16" s="12"/>
      <c r="AA16" s="12"/>
      <c r="AB16" s="12"/>
      <c r="AC16" s="12"/>
      <c r="AD16" s="12"/>
      <c r="AE16" s="12"/>
      <c r="AF16" s="12"/>
      <c r="AG16" s="12">
        <f>+Y16-AA16-AC16+AE16</f>
        <v>0.1</v>
      </c>
      <c r="AH16" s="12"/>
      <c r="AI16" s="12">
        <v>0.1</v>
      </c>
      <c r="AJ16"/>
      <c r="AK16"/>
      <c r="AL16"/>
      <c r="AM16"/>
      <c r="AN16"/>
      <c r="AO16" s="12"/>
      <c r="AP16" s="12"/>
      <c r="AQ16" s="12">
        <f>+AI16-AK16-AM16+AO16</f>
        <v>0.1</v>
      </c>
      <c r="AS16" s="13">
        <f>(AI16-Y16)/Y16</f>
        <v>0</v>
      </c>
      <c r="AU16" s="13"/>
    </row>
    <row r="17" spans="1:157" x14ac:dyDescent="0.2">
      <c r="A17" s="21" t="s">
        <v>18</v>
      </c>
      <c r="E17"/>
      <c r="F17"/>
      <c r="G17"/>
      <c r="H17"/>
      <c r="I17"/>
      <c r="J17"/>
      <c r="K17"/>
      <c r="L17" s="12"/>
      <c r="M17" s="12"/>
      <c r="N17" s="14"/>
      <c r="O17" s="12"/>
      <c r="P17" s="12"/>
      <c r="Q17" s="12"/>
      <c r="R17" s="12"/>
      <c r="S17" s="12"/>
      <c r="T17" s="12"/>
      <c r="U17" s="12"/>
      <c r="V17" s="12"/>
      <c r="W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/>
      <c r="AK17"/>
      <c r="AL17"/>
      <c r="AM17"/>
      <c r="AN17"/>
      <c r="AO17" s="12"/>
      <c r="AP17" s="12"/>
      <c r="AQ17" s="12"/>
      <c r="AS17" s="13"/>
      <c r="AU17" s="13"/>
    </row>
    <row r="18" spans="1:157" x14ac:dyDescent="0.2">
      <c r="A18" s="21" t="s">
        <v>19</v>
      </c>
      <c r="E18"/>
      <c r="F18"/>
      <c r="G18"/>
      <c r="H18"/>
      <c r="I18"/>
      <c r="J18"/>
      <c r="K18"/>
      <c r="L18" s="12"/>
      <c r="M18" s="12"/>
      <c r="N18" s="14"/>
      <c r="O18" s="12"/>
      <c r="P18" s="12"/>
      <c r="Q18" s="12"/>
      <c r="R18" s="12"/>
      <c r="S18" s="12"/>
      <c r="T18" s="12"/>
      <c r="U18" s="12"/>
      <c r="V18" s="12"/>
      <c r="W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/>
      <c r="AK18"/>
      <c r="AL18"/>
      <c r="AM18"/>
      <c r="AN18"/>
      <c r="AO18"/>
      <c r="AP18" s="12"/>
      <c r="AQ18" s="12"/>
      <c r="AS18" s="13"/>
      <c r="AU18" s="13"/>
    </row>
    <row r="19" spans="1:157" x14ac:dyDescent="0.2">
      <c r="A19" s="21" t="s">
        <v>20</v>
      </c>
      <c r="E19"/>
      <c r="F19"/>
      <c r="G19"/>
      <c r="H19"/>
      <c r="I19"/>
      <c r="J19"/>
      <c r="K19"/>
      <c r="L19" s="12"/>
      <c r="M19" s="12"/>
      <c r="N19" s="14"/>
      <c r="O19" s="12"/>
      <c r="P19" s="12"/>
      <c r="Q19" s="12"/>
      <c r="R19" s="12"/>
      <c r="S19" s="12"/>
      <c r="T19" s="12"/>
      <c r="U19" s="12"/>
      <c r="V19" s="12"/>
      <c r="W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/>
      <c r="AJ19"/>
      <c r="AK19"/>
      <c r="AL19"/>
      <c r="AM19"/>
      <c r="AN19"/>
      <c r="AO19"/>
      <c r="AP19" s="12"/>
      <c r="AQ19" s="12"/>
      <c r="AS19" s="13"/>
      <c r="AU19" s="13"/>
    </row>
    <row r="20" spans="1:157" x14ac:dyDescent="0.2">
      <c r="A20" s="21" t="s">
        <v>21</v>
      </c>
      <c r="E20"/>
      <c r="F20"/>
      <c r="G20"/>
      <c r="H20"/>
      <c r="I20"/>
      <c r="J20"/>
      <c r="K20"/>
      <c r="L20" s="12"/>
      <c r="M20" s="12"/>
      <c r="N20" s="14"/>
      <c r="O20" s="12"/>
      <c r="P20" s="12"/>
      <c r="Q20" s="12"/>
      <c r="R20" s="12"/>
      <c r="S20" s="12"/>
      <c r="T20" s="12"/>
      <c r="U20" s="12"/>
      <c r="V20" s="12"/>
      <c r="W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/>
      <c r="AJ20"/>
      <c r="AK20"/>
      <c r="AL20"/>
      <c r="AM20"/>
      <c r="AN20"/>
      <c r="AO20"/>
      <c r="AP20" s="12"/>
      <c r="AQ20" s="12"/>
      <c r="AS20" s="13"/>
      <c r="AU20" s="13"/>
    </row>
    <row r="21" spans="1:157" x14ac:dyDescent="0.2">
      <c r="A21" s="21" t="s">
        <v>17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157" x14ac:dyDescent="0.2">
      <c r="A22" s="21" t="s">
        <v>39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S22" s="13" t="e">
        <f>(AI22-Y22)/Y22</f>
        <v>#DIV/0!</v>
      </c>
    </row>
    <row r="23" spans="1:157" x14ac:dyDescent="0.2">
      <c r="A23" s="2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spans="1:157" ht="13.5" thickBot="1" x14ac:dyDescent="0.25">
      <c r="A24" s="2" t="s">
        <v>11</v>
      </c>
      <c r="E24" s="17">
        <f>SUM(E13:E23)</f>
        <v>0</v>
      </c>
      <c r="F24" s="12"/>
      <c r="G24" s="17">
        <f>SUM(G13:G23)</f>
        <v>0</v>
      </c>
      <c r="H24" s="14"/>
      <c r="I24" s="17">
        <f>SUM(I13:I23)</f>
        <v>0</v>
      </c>
      <c r="J24" s="14"/>
      <c r="K24" s="17">
        <f>SUM(K13:K23)</f>
        <v>0</v>
      </c>
      <c r="L24" s="12"/>
      <c r="M24" s="17">
        <f>SUM(M13:M23)</f>
        <v>10.395</v>
      </c>
      <c r="N24" s="14"/>
      <c r="O24" s="17">
        <f>SUM(O13:O23)</f>
        <v>13.1</v>
      </c>
      <c r="P24" s="12"/>
      <c r="Q24" s="17">
        <f>SUM(Q13:Q23)</f>
        <v>0.7</v>
      </c>
      <c r="R24" s="14"/>
      <c r="S24" s="17">
        <f>SUM(S13:S23)</f>
        <v>0</v>
      </c>
      <c r="T24" s="14"/>
      <c r="U24" s="17">
        <f>SUM(U13:U23)</f>
        <v>0</v>
      </c>
      <c r="V24" s="12"/>
      <c r="W24" s="17">
        <f>SUM(W13:W23)</f>
        <v>12.4</v>
      </c>
      <c r="X24" s="12"/>
      <c r="Y24" s="17">
        <f>SUM(Y13:Y23)</f>
        <v>13.1</v>
      </c>
      <c r="Z24" s="12"/>
      <c r="AA24" s="17">
        <f>SUM(AA13:AA23)</f>
        <v>0.7</v>
      </c>
      <c r="AB24" s="14"/>
      <c r="AC24" s="17">
        <f>SUM(AC13:AC23)</f>
        <v>0</v>
      </c>
      <c r="AD24" s="14"/>
      <c r="AE24" s="17">
        <f>SUM(AE13:AE23)</f>
        <v>0</v>
      </c>
      <c r="AF24" s="12"/>
      <c r="AG24" s="17">
        <f>SUM(AG13:AG23)</f>
        <v>12.4</v>
      </c>
      <c r="AH24" s="12"/>
      <c r="AI24" s="17">
        <f>SUM(AI13:AI23)</f>
        <v>12.6</v>
      </c>
      <c r="AJ24" s="12"/>
      <c r="AK24" s="17">
        <f>SUM(AK13:AK23)</f>
        <v>0.30000000000000004</v>
      </c>
      <c r="AL24" s="14"/>
      <c r="AM24" s="17">
        <f>SUM(AM13:AM23)</f>
        <v>0</v>
      </c>
      <c r="AN24" s="14"/>
      <c r="AO24" s="17">
        <f>SUM(AO13:AO23)</f>
        <v>0</v>
      </c>
      <c r="AP24" s="12"/>
      <c r="AQ24" s="17">
        <f>SUM(AQ13:AQ23)</f>
        <v>12.299999999999999</v>
      </c>
      <c r="AR24" s="12"/>
      <c r="AS24" s="18">
        <f>(AI24-Y24)/Y24</f>
        <v>-3.8167938931297711E-2</v>
      </c>
    </row>
    <row r="25" spans="1:157" ht="15.75" thickTop="1" x14ac:dyDescent="0.35">
      <c r="A25" s="31" t="s">
        <v>32</v>
      </c>
      <c r="B25" s="23"/>
      <c r="O25" s="26"/>
      <c r="P25" s="27"/>
      <c r="Q25" s="27"/>
      <c r="R25" s="27"/>
      <c r="S25" s="27"/>
      <c r="T25" s="27"/>
      <c r="U25" s="27"/>
      <c r="V25" s="27"/>
      <c r="W25" s="28"/>
      <c r="X25" s="27"/>
      <c r="Y25" s="27"/>
      <c r="Z25" s="27"/>
      <c r="AA25" s="27"/>
      <c r="AB25" s="27"/>
      <c r="AC25" s="27"/>
      <c r="AD25" s="27"/>
      <c r="AE25" s="27"/>
      <c r="AF25" s="27"/>
      <c r="AG25" s="28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</row>
    <row r="26" spans="1:157" x14ac:dyDescent="0.2">
      <c r="A26" s="33" t="s">
        <v>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 s="29"/>
      <c r="P26" s="30"/>
      <c r="Q26" s="30"/>
      <c r="R26" s="30"/>
      <c r="S26" s="30"/>
      <c r="T26" s="30"/>
      <c r="U26" s="30"/>
      <c r="V26" s="30"/>
      <c r="W26" s="29"/>
      <c r="X26" s="30"/>
      <c r="Y26" s="30"/>
      <c r="Z26" s="30"/>
      <c r="AA26" s="30"/>
      <c r="AB26" s="30"/>
      <c r="AC26" s="30"/>
      <c r="AD26" s="30"/>
      <c r="AE26" s="30"/>
      <c r="AF26" s="30"/>
      <c r="AG26" s="29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</row>
    <row r="27" spans="1:157" x14ac:dyDescent="0.2">
      <c r="A27" s="21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</row>
    <row r="28" spans="1:157" x14ac:dyDescent="0.2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</row>
    <row r="29" spans="1:15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15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157" x14ac:dyDescent="0.2">
      <c r="A31" s="34" t="str">
        <f ca="1">CELL("filename")</f>
        <v>P:\IT MS Financial\njc\2002 Plan\Stan Schedules\[OM Schedule - Gas Logistics.xls]2001 Normalized for EPSC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15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x14ac:dyDescent="0.2">
      <c r="A47" s="19" t="str">
        <f ca="1">CELL("filename")</f>
        <v>P:\IT MS Financial\njc\2002 Plan\Stan Schedules\[OM Schedule - Gas Logistics.xls]2001 Normalized for EPSC</v>
      </c>
      <c r="B47" s="19"/>
      <c r="C47" s="19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7" x14ac:dyDescent="0.2">
      <c r="A48" s="20">
        <f ca="1">NOW()</f>
        <v>37131.441876620367</v>
      </c>
      <c r="B48" s="19"/>
      <c r="C48" s="19"/>
      <c r="D48" s="1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2">
      <c r="A49" s="19"/>
      <c r="B49" s="19"/>
      <c r="C49" s="19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2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2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2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2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2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2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2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1:44" x14ac:dyDescent="0.2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2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x14ac:dyDescent="0.2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2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x14ac:dyDescent="0.2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2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5:44" x14ac:dyDescent="0.2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5:44" x14ac:dyDescent="0.2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5:44" x14ac:dyDescent="0.2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5:44" x14ac:dyDescent="0.2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5:44" x14ac:dyDescent="0.2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5:44" x14ac:dyDescent="0.2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5:44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5:44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5:44" x14ac:dyDescent="0.2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5:44" x14ac:dyDescent="0.2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5:44" x14ac:dyDescent="0.2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5:44" x14ac:dyDescent="0.2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5:44" x14ac:dyDescent="0.2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5:44" x14ac:dyDescent="0.2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5:44" x14ac:dyDescent="0.2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5:44" x14ac:dyDescent="0.2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5:44" x14ac:dyDescent="0.2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5:44" x14ac:dyDescent="0.2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5:44" x14ac:dyDescent="0.2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5:44" x14ac:dyDescent="0.2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5:44" x14ac:dyDescent="0.2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5:44" x14ac:dyDescent="0.2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5:44" x14ac:dyDescent="0.2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5:44" x14ac:dyDescent="0.2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5:44" x14ac:dyDescent="0.2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5:44" x14ac:dyDescent="0.2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5:44" x14ac:dyDescent="0.2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5:44" x14ac:dyDescent="0.2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5:44" x14ac:dyDescent="0.2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5:44" x14ac:dyDescent="0.2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5:44" x14ac:dyDescent="0.2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5:44" x14ac:dyDescent="0.2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5:44" x14ac:dyDescent="0.2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5:44" x14ac:dyDescent="0.2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5:44" x14ac:dyDescent="0.2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5:44" x14ac:dyDescent="0.2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5:44" x14ac:dyDescent="0.2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5:44" x14ac:dyDescent="0.2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5:44" x14ac:dyDescent="0.2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5:44" x14ac:dyDescent="0.2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5:44" x14ac:dyDescent="0.2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5:44" x14ac:dyDescent="0.2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5:44" x14ac:dyDescent="0.2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5:44" x14ac:dyDescent="0.2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5:44" x14ac:dyDescent="0.2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</sheetData>
  <mergeCells count="1">
    <mergeCell ref="E8:M8"/>
  </mergeCells>
  <phoneticPr fontId="0" type="noConversion"/>
  <pageMargins left="0.34" right="0.25" top="1" bottom="1" header="0.5" footer="0.5"/>
  <pageSetup paperSize="5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With EPSC</vt:lpstr>
      <vt:lpstr>Without EPSC</vt:lpstr>
      <vt:lpstr>2001 Normalized for EPSC</vt:lpstr>
      <vt:lpstr>'2001 Normalized for EPSC'!Print_Area</vt:lpstr>
      <vt:lpstr>'With EPSC'!Print_Area</vt:lpstr>
      <vt:lpstr>'Without EPSC'!Print_Area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Jan Havlíček</cp:lastModifiedBy>
  <cp:lastPrinted>2001-08-27T15:58:05Z</cp:lastPrinted>
  <dcterms:created xsi:type="dcterms:W3CDTF">2001-07-19T21:53:52Z</dcterms:created>
  <dcterms:modified xsi:type="dcterms:W3CDTF">2023-09-15T19:28:37Z</dcterms:modified>
</cp:coreProperties>
</file>