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91BFB9-B654-4E78-B91C-A74026CAD8F0}" xr6:coauthVersionLast="47" xr6:coauthVersionMax="47" xr10:uidLastSave="{00000000-0000-0000-0000-000000000000}"/>
  <bookViews>
    <workbookView xWindow="-120" yWindow="-120" windowWidth="38640" windowHeight="15720"/>
  </bookViews>
  <sheets>
    <sheet name="ENE" sheetId="3" r:id="rId1"/>
  </sheets>
  <calcPr calcId="0" calcMode="manual" calcOnSave="0"/>
</workbook>
</file>

<file path=xl/calcChain.xml><?xml version="1.0" encoding="utf-8"?>
<calcChain xmlns="http://schemas.openxmlformats.org/spreadsheetml/2006/main">
  <c r="B10" i="3" l="1"/>
  <c r="E10" i="3"/>
  <c r="H10" i="3"/>
  <c r="B16" i="3"/>
  <c r="E16" i="3"/>
  <c r="H16" i="3"/>
  <c r="B22" i="3"/>
  <c r="E22" i="3"/>
  <c r="H22" i="3"/>
  <c r="B25" i="3"/>
  <c r="E25" i="3"/>
  <c r="H25" i="3"/>
  <c r="B27" i="3"/>
  <c r="E27" i="3"/>
  <c r="H27" i="3"/>
</calcChain>
</file>

<file path=xl/sharedStrings.xml><?xml version="1.0" encoding="utf-8"?>
<sst xmlns="http://schemas.openxmlformats.org/spreadsheetml/2006/main" count="57" uniqueCount="21">
  <si>
    <t>Spot</t>
  </si>
  <si>
    <t>Base Rate</t>
  </si>
  <si>
    <t>Spread</t>
  </si>
  <si>
    <t>Trade Date</t>
  </si>
  <si>
    <t>Settle Date</t>
  </si>
  <si>
    <t>Expiration Date</t>
  </si>
  <si>
    <t>Maturity Date</t>
  </si>
  <si>
    <t>Days</t>
  </si>
  <si>
    <t>Discount to spot</t>
  </si>
  <si>
    <t>Stock price</t>
  </si>
  <si>
    <t>ENE UN Equity</t>
  </si>
  <si>
    <t>Shares</t>
  </si>
  <si>
    <t>Share Cap</t>
  </si>
  <si>
    <t>Fwd Price</t>
  </si>
  <si>
    <t>Forward 1</t>
  </si>
  <si>
    <t>Forward 2</t>
  </si>
  <si>
    <t>Forward 3</t>
  </si>
  <si>
    <t>Ticker</t>
  </si>
  <si>
    <t>Implied Put Strike</t>
  </si>
  <si>
    <t>Put Options</t>
  </si>
  <si>
    <t>Put Expiration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</si>
</sst>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m/dd/yy"/>
    <numFmt numFmtId="166" formatCode="0.000%"/>
    <numFmt numFmtId="169" formatCode="_(&quot;$&quot;* #,##0.0000_);_(&quot;$&quot;* \(#,##0.0000\);_(&quot;$&quot;* &quot;-&quot;??_);_(@_)"/>
    <numFmt numFmtId="171" formatCode="_(* #,##0_);_(* \(#,##0\);_(* &quot;-&quot;??_);_(@_)"/>
    <numFmt numFmtId="179" formatCode="0.0000"/>
  </numFmts>
  <fonts count="6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0" applyNumberFormat="1" applyFont="1" applyFill="1"/>
    <xf numFmtId="0" fontId="2" fillId="0" borderId="0" xfId="0" applyFont="1" applyFill="1"/>
    <xf numFmtId="171" fontId="2" fillId="0" borderId="0" xfId="1" applyNumberFormat="1" applyFont="1" applyFill="1"/>
    <xf numFmtId="179" fontId="2" fillId="0" borderId="0" xfId="0" applyNumberFormat="1" applyFont="1" applyFill="1"/>
    <xf numFmtId="166" fontId="2" fillId="0" borderId="0" xfId="2" applyNumberFormat="1" applyFont="1" applyFill="1"/>
    <xf numFmtId="0" fontId="3" fillId="0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2" fillId="0" borderId="0" xfId="0" quotePrefix="1" applyFont="1" applyFill="1"/>
    <xf numFmtId="0" fontId="5" fillId="0" borderId="1" xfId="0" applyFont="1" applyFill="1" applyBorder="1"/>
    <xf numFmtId="169" fontId="5" fillId="0" borderId="2" xfId="0" applyNumberFormat="1" applyFont="1" applyFill="1" applyBorder="1"/>
    <xf numFmtId="0" fontId="5" fillId="0" borderId="2" xfId="0" applyFont="1" applyBorder="1"/>
    <xf numFmtId="0" fontId="5" fillId="0" borderId="2" xfId="0" applyFont="1" applyFill="1" applyBorder="1"/>
    <xf numFmtId="0" fontId="2" fillId="0" borderId="2" xfId="0" applyFont="1" applyBorder="1"/>
    <xf numFmtId="0" fontId="5" fillId="0" borderId="3" xfId="0" applyFont="1" applyFill="1" applyBorder="1"/>
    <xf numFmtId="169" fontId="5" fillId="0" borderId="0" xfId="0" applyNumberFormat="1" applyFont="1" applyFill="1" applyBorder="1"/>
    <xf numFmtId="0" fontId="5" fillId="0" borderId="0" xfId="0" applyFont="1" applyBorder="1"/>
    <xf numFmtId="0" fontId="5" fillId="0" borderId="0" xfId="0" applyFont="1" applyFill="1" applyBorder="1"/>
    <xf numFmtId="0" fontId="2" fillId="0" borderId="0" xfId="0" applyFont="1" applyBorder="1"/>
    <xf numFmtId="169" fontId="5" fillId="0" borderId="4" xfId="0" applyNumberFormat="1" applyFont="1" applyFill="1" applyBorder="1"/>
    <xf numFmtId="171" fontId="5" fillId="0" borderId="0" xfId="1" applyNumberFormat="1" applyFont="1" applyFill="1" applyBorder="1"/>
    <xf numFmtId="171" fontId="5" fillId="0" borderId="4" xfId="1" applyNumberFormat="1" applyFont="1" applyFill="1" applyBorder="1"/>
    <xf numFmtId="0" fontId="5" fillId="0" borderId="5" xfId="0" applyFont="1" applyFill="1" applyBorder="1"/>
    <xf numFmtId="0" fontId="5" fillId="0" borderId="6" xfId="0" applyFont="1" applyBorder="1"/>
    <xf numFmtId="0" fontId="5" fillId="0" borderId="6" xfId="0" applyFont="1" applyFill="1" applyBorder="1"/>
    <xf numFmtId="10" fontId="2" fillId="0" borderId="0" xfId="2" applyNumberFormat="1" applyFont="1" applyFill="1"/>
    <xf numFmtId="169" fontId="5" fillId="0" borderId="7" xfId="0" applyNumberFormat="1" applyFont="1" applyFill="1" applyBorder="1"/>
    <xf numFmtId="164" fontId="5" fillId="0" borderId="6" xfId="0" applyNumberFormat="1" applyFont="1" applyFill="1" applyBorder="1"/>
    <xf numFmtId="164" fontId="5" fillId="0" borderId="8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tabSelected="1" zoomScale="90" workbookViewId="0">
      <selection activeCell="A31" sqref="A31"/>
    </sheetView>
  </sheetViews>
  <sheetFormatPr defaultRowHeight="12" x14ac:dyDescent="0.2"/>
  <cols>
    <col min="1" max="1" width="18.7109375" style="1" customWidth="1"/>
    <col min="2" max="2" width="17.42578125" style="1" customWidth="1"/>
    <col min="3" max="3" width="9.140625" style="1"/>
    <col min="4" max="4" width="17.28515625" style="1" customWidth="1"/>
    <col min="5" max="5" width="16.28515625" style="1" customWidth="1"/>
    <col min="6" max="6" width="9.140625" style="1"/>
    <col min="7" max="7" width="19.42578125" style="1" customWidth="1"/>
    <col min="8" max="8" width="19.5703125" style="1" customWidth="1"/>
    <col min="9" max="16384" width="9.140625" style="1"/>
  </cols>
  <sheetData>
    <row r="1" spans="1:8" ht="15.75" x14ac:dyDescent="0.25">
      <c r="A1" s="9" t="s">
        <v>14</v>
      </c>
      <c r="B1" s="3"/>
      <c r="D1" s="8" t="s">
        <v>15</v>
      </c>
      <c r="E1" s="7"/>
      <c r="G1" s="8" t="s">
        <v>16</v>
      </c>
      <c r="H1" s="7"/>
    </row>
    <row r="2" spans="1:8" x14ac:dyDescent="0.2">
      <c r="A2" s="3" t="s">
        <v>11</v>
      </c>
      <c r="B2" s="4">
        <v>1000000</v>
      </c>
      <c r="D2" s="3" t="s">
        <v>11</v>
      </c>
      <c r="E2" s="4">
        <v>850000</v>
      </c>
      <c r="G2" s="3" t="s">
        <v>11</v>
      </c>
      <c r="H2" s="4">
        <v>1388100</v>
      </c>
    </row>
    <row r="3" spans="1:8" x14ac:dyDescent="0.2">
      <c r="A3" s="3"/>
      <c r="B3" s="3"/>
      <c r="D3" s="3"/>
      <c r="E3" s="3"/>
      <c r="G3" s="3"/>
      <c r="H3" s="3"/>
    </row>
    <row r="4" spans="1:8" x14ac:dyDescent="0.2">
      <c r="A4" s="3" t="s">
        <v>3</v>
      </c>
      <c r="B4" s="2">
        <v>36980</v>
      </c>
      <c r="D4" s="3" t="s">
        <v>3</v>
      </c>
      <c r="E4" s="2">
        <v>36980</v>
      </c>
      <c r="G4" s="3" t="s">
        <v>3</v>
      </c>
      <c r="H4" s="2">
        <v>36980</v>
      </c>
    </row>
    <row r="5" spans="1:8" x14ac:dyDescent="0.2">
      <c r="A5" s="3" t="s">
        <v>4</v>
      </c>
      <c r="B5" s="2">
        <v>36985</v>
      </c>
      <c r="D5" s="3" t="s">
        <v>4</v>
      </c>
      <c r="E5" s="2">
        <v>36985</v>
      </c>
      <c r="G5" s="3" t="s">
        <v>4</v>
      </c>
      <c r="H5" s="2">
        <v>36985</v>
      </c>
    </row>
    <row r="6" spans="1:8" x14ac:dyDescent="0.2">
      <c r="A6" s="3"/>
      <c r="B6" s="3"/>
      <c r="D6" s="3"/>
      <c r="E6" s="3"/>
      <c r="G6" s="3"/>
      <c r="H6" s="3"/>
    </row>
    <row r="7" spans="1:8" x14ac:dyDescent="0.2">
      <c r="A7" s="3" t="s">
        <v>5</v>
      </c>
      <c r="B7" s="2">
        <v>37071</v>
      </c>
      <c r="D7" s="3" t="s">
        <v>5</v>
      </c>
      <c r="E7" s="2">
        <v>37071</v>
      </c>
      <c r="G7" s="3" t="s">
        <v>5</v>
      </c>
      <c r="H7" s="2">
        <v>37071</v>
      </c>
    </row>
    <row r="8" spans="1:8" x14ac:dyDescent="0.2">
      <c r="A8" s="3" t="s">
        <v>6</v>
      </c>
      <c r="B8" s="2">
        <v>37077</v>
      </c>
      <c r="D8" s="3" t="s">
        <v>6</v>
      </c>
      <c r="E8" s="2">
        <v>37077</v>
      </c>
      <c r="G8" s="3" t="s">
        <v>6</v>
      </c>
      <c r="H8" s="2">
        <v>37077</v>
      </c>
    </row>
    <row r="9" spans="1:8" x14ac:dyDescent="0.2">
      <c r="A9" s="3"/>
      <c r="B9" s="3"/>
      <c r="D9" s="3"/>
      <c r="E9" s="3"/>
      <c r="G9" s="3"/>
      <c r="H9" s="3"/>
    </row>
    <row r="10" spans="1:8" x14ac:dyDescent="0.2">
      <c r="A10" s="3" t="s">
        <v>7</v>
      </c>
      <c r="B10" s="3">
        <f>B8-B5</f>
        <v>92</v>
      </c>
      <c r="D10" s="3" t="s">
        <v>7</v>
      </c>
      <c r="E10" s="3">
        <f>E8-E5</f>
        <v>92</v>
      </c>
      <c r="G10" s="3" t="s">
        <v>7</v>
      </c>
      <c r="H10" s="3">
        <f>H8-H5</f>
        <v>92</v>
      </c>
    </row>
    <row r="11" spans="1:8" x14ac:dyDescent="0.2">
      <c r="A11" s="3"/>
      <c r="B11" s="3"/>
      <c r="D11" s="3"/>
      <c r="E11" s="3"/>
      <c r="G11" s="3"/>
      <c r="H11" s="3"/>
    </row>
    <row r="12" spans="1:8" x14ac:dyDescent="0.2">
      <c r="A12" s="3" t="s">
        <v>17</v>
      </c>
      <c r="B12" s="3" t="s">
        <v>10</v>
      </c>
      <c r="D12" s="3" t="s">
        <v>17</v>
      </c>
      <c r="E12" s="3" t="s">
        <v>10</v>
      </c>
      <c r="G12" s="3" t="s">
        <v>17</v>
      </c>
      <c r="H12" s="3" t="s">
        <v>10</v>
      </c>
    </row>
    <row r="13" spans="1:8" x14ac:dyDescent="0.2">
      <c r="A13" s="3" t="s">
        <v>9</v>
      </c>
      <c r="B13" s="5">
        <v>74.17567061543113</v>
      </c>
      <c r="D13" s="3" t="s">
        <v>9</v>
      </c>
      <c r="E13" s="5">
        <v>71.303324581841906</v>
      </c>
      <c r="G13" s="3" t="s">
        <v>9</v>
      </c>
      <c r="H13" s="5">
        <v>82.564599999999999</v>
      </c>
    </row>
    <row r="14" spans="1:8" x14ac:dyDescent="0.2">
      <c r="A14" s="3" t="s">
        <v>8</v>
      </c>
      <c r="B14" s="3">
        <v>0</v>
      </c>
      <c r="D14" s="3" t="s">
        <v>8</v>
      </c>
      <c r="E14" s="10">
        <v>0</v>
      </c>
      <c r="G14" s="3" t="s">
        <v>8</v>
      </c>
      <c r="H14" s="10">
        <v>0</v>
      </c>
    </row>
    <row r="15" spans="1:8" x14ac:dyDescent="0.2">
      <c r="A15" s="3"/>
      <c r="B15" s="3"/>
      <c r="D15" s="3"/>
      <c r="E15" s="3"/>
      <c r="G15" s="3"/>
      <c r="H15" s="3"/>
    </row>
    <row r="16" spans="1:8" x14ac:dyDescent="0.2">
      <c r="A16" s="3" t="s">
        <v>0</v>
      </c>
      <c r="B16" s="5">
        <f>+B13+B14</f>
        <v>74.17567061543113</v>
      </c>
      <c r="D16" s="3" t="s">
        <v>0</v>
      </c>
      <c r="E16" s="5">
        <f>+E13+E14</f>
        <v>71.303324581841906</v>
      </c>
      <c r="G16" s="3" t="s">
        <v>0</v>
      </c>
      <c r="H16" s="5">
        <f>+H13+H14</f>
        <v>82.564599999999999</v>
      </c>
    </row>
    <row r="17" spans="1:8" x14ac:dyDescent="0.2">
      <c r="A17" s="3"/>
      <c r="B17" s="3"/>
      <c r="D17" s="3"/>
      <c r="E17" s="3"/>
      <c r="G17" s="3"/>
      <c r="H17" s="3"/>
    </row>
    <row r="18" spans="1:8" x14ac:dyDescent="0.2">
      <c r="A18" s="3" t="s">
        <v>1</v>
      </c>
      <c r="B18" s="6">
        <v>4.8399999999999999E-2</v>
      </c>
      <c r="D18" s="3" t="s">
        <v>1</v>
      </c>
      <c r="E18" s="6">
        <v>4.8399999999999999E-2</v>
      </c>
      <c r="G18" s="3" t="s">
        <v>1</v>
      </c>
      <c r="H18" s="6">
        <v>4.8399999999999999E-2</v>
      </c>
    </row>
    <row r="19" spans="1:8" x14ac:dyDescent="0.2">
      <c r="A19" s="3" t="s">
        <v>2</v>
      </c>
      <c r="B19" s="6">
        <v>8.9999999999999993E-3</v>
      </c>
      <c r="D19" s="3" t="s">
        <v>2</v>
      </c>
      <c r="E19" s="6">
        <v>8.9999999999999993E-3</v>
      </c>
      <c r="G19" s="3" t="s">
        <v>2</v>
      </c>
      <c r="H19" s="27">
        <v>8.9999999999999993E-3</v>
      </c>
    </row>
    <row r="20" spans="1:8" x14ac:dyDescent="0.2">
      <c r="A20" s="3"/>
      <c r="B20" s="3"/>
      <c r="D20" s="3"/>
      <c r="E20" s="3"/>
      <c r="G20" s="3"/>
      <c r="H20" s="3"/>
    </row>
    <row r="21" spans="1:8" x14ac:dyDescent="0.2">
      <c r="A21" s="3"/>
      <c r="B21" s="3"/>
      <c r="D21" s="3"/>
      <c r="E21" s="3"/>
      <c r="G21" s="3"/>
      <c r="H21" s="3"/>
    </row>
    <row r="22" spans="1:8" x14ac:dyDescent="0.2">
      <c r="A22" s="11" t="s">
        <v>13</v>
      </c>
      <c r="B22" s="12">
        <f>B16*(1+((B18+B19)*(B10/360)))</f>
        <v>75.263745285947707</v>
      </c>
      <c r="C22" s="13"/>
      <c r="D22" s="14" t="s">
        <v>13</v>
      </c>
      <c r="E22" s="12">
        <f>E16*(1+((E18+E19)*(E10/360)))</f>
        <v>72.349265127541315</v>
      </c>
      <c r="F22" s="15"/>
      <c r="G22" s="14" t="s">
        <v>13</v>
      </c>
      <c r="H22" s="28">
        <f>H16*(1+((H18+H19)*(H10/360)))</f>
        <v>83.775730943555544</v>
      </c>
    </row>
    <row r="23" spans="1:8" x14ac:dyDescent="0.2">
      <c r="A23" s="16"/>
      <c r="B23" s="17"/>
      <c r="C23" s="18"/>
      <c r="D23" s="19"/>
      <c r="E23" s="17"/>
      <c r="F23" s="20"/>
      <c r="G23" s="19"/>
      <c r="H23" s="21"/>
    </row>
    <row r="24" spans="1:8" x14ac:dyDescent="0.2">
      <c r="A24" s="16" t="s">
        <v>12</v>
      </c>
      <c r="B24" s="22">
        <v>3000000</v>
      </c>
      <c r="C24" s="18"/>
      <c r="D24" s="19" t="s">
        <v>12</v>
      </c>
      <c r="E24" s="22">
        <v>2550000</v>
      </c>
      <c r="F24" s="20"/>
      <c r="G24" s="19" t="s">
        <v>12</v>
      </c>
      <c r="H24" s="23">
        <v>4858350</v>
      </c>
    </row>
    <row r="25" spans="1:8" x14ac:dyDescent="0.2">
      <c r="A25" s="16" t="s">
        <v>18</v>
      </c>
      <c r="B25" s="17">
        <f>B22/((B24/B2)+1)</f>
        <v>18.815936321486927</v>
      </c>
      <c r="C25" s="18"/>
      <c r="D25" s="19" t="s">
        <v>18</v>
      </c>
      <c r="E25" s="17">
        <f>E22/((E24/E2)+1)</f>
        <v>18.087316281885329</v>
      </c>
      <c r="F25" s="20"/>
      <c r="G25" s="19" t="s">
        <v>18</v>
      </c>
      <c r="H25" s="21">
        <f>H22/((H24/H2)+1)</f>
        <v>18.616829098567898</v>
      </c>
    </row>
    <row r="26" spans="1:8" x14ac:dyDescent="0.2">
      <c r="A26" s="16"/>
      <c r="B26" s="17"/>
      <c r="C26" s="18"/>
      <c r="D26" s="19"/>
      <c r="E26" s="17"/>
      <c r="F26" s="20"/>
      <c r="G26" s="19"/>
      <c r="H26" s="21"/>
    </row>
    <row r="27" spans="1:8" x14ac:dyDescent="0.2">
      <c r="A27" s="16" t="s">
        <v>19</v>
      </c>
      <c r="B27" s="22">
        <f>B2*(B22/B25)</f>
        <v>4000000</v>
      </c>
      <c r="C27" s="18"/>
      <c r="D27" s="19" t="s">
        <v>19</v>
      </c>
      <c r="E27" s="22">
        <f>E2*(E22/E25)</f>
        <v>3400000</v>
      </c>
      <c r="F27" s="20"/>
      <c r="G27" s="19" t="s">
        <v>19</v>
      </c>
      <c r="H27" s="23">
        <f>H2*(H22/H25)</f>
        <v>6246450</v>
      </c>
    </row>
    <row r="28" spans="1:8" x14ac:dyDescent="0.2">
      <c r="A28" s="24" t="s">
        <v>20</v>
      </c>
      <c r="B28" s="29">
        <v>37070</v>
      </c>
      <c r="C28" s="25"/>
      <c r="D28" s="26" t="s">
        <v>20</v>
      </c>
      <c r="E28" s="29">
        <v>37070</v>
      </c>
      <c r="F28" s="25"/>
      <c r="G28" s="26" t="s">
        <v>20</v>
      </c>
      <c r="H28" s="30">
        <v>37070</v>
      </c>
    </row>
  </sheetData>
  <pageMargins left="0.75" right="0.75" top="1" bottom="1" header="0.5" footer="0.5"/>
  <pageSetup scale="57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</vt:lpstr>
    </vt:vector>
  </TitlesOfParts>
  <Company>Lehman Brothers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Lehman Brothers</dc:creator>
  <cp:lastModifiedBy>Jan Havlíček</cp:lastModifiedBy>
  <cp:lastPrinted>2001-04-02T13:51:33Z</cp:lastPrinted>
  <dcterms:created xsi:type="dcterms:W3CDTF">2000-10-20T18:29:11Z</dcterms:created>
  <dcterms:modified xsi:type="dcterms:W3CDTF">2023-09-15T20:08:03Z</dcterms:modified>
</cp:coreProperties>
</file>