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F7854F-498A-470F-9641-6B01B2DE53C3}" xr6:coauthVersionLast="47" xr6:coauthVersionMax="47" xr10:uidLastSave="{00000000-0000-0000-0000-000000000000}"/>
  <bookViews>
    <workbookView xWindow="-120" yWindow="-120" windowWidth="38640" windowHeight="15720"/>
  </bookViews>
  <sheets>
    <sheet name="LPG Sale Analysis " sheetId="1" r:id="rId1"/>
  </sheets>
  <calcPr calcId="80000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L13" i="1"/>
  <c r="F15" i="1"/>
  <c r="L15" i="1"/>
  <c r="F17" i="1"/>
  <c r="L17" i="1"/>
  <c r="F19" i="1"/>
  <c r="L19" i="1"/>
  <c r="F21" i="1"/>
  <c r="F23" i="1"/>
  <c r="H23" i="1"/>
  <c r="K23" i="1"/>
  <c r="L23" i="1"/>
  <c r="M23" i="1"/>
  <c r="F25" i="1"/>
  <c r="H25" i="1"/>
  <c r="K25" i="1"/>
  <c r="M25" i="1"/>
  <c r="F27" i="1"/>
  <c r="H27" i="1"/>
  <c r="K27" i="1"/>
  <c r="M27" i="1"/>
  <c r="F29" i="1"/>
  <c r="H29" i="1"/>
  <c r="K29" i="1"/>
  <c r="M29" i="1"/>
  <c r="F31" i="1"/>
  <c r="H31" i="1"/>
  <c r="K31" i="1"/>
  <c r="M31" i="1"/>
</calcChain>
</file>

<file path=xl/sharedStrings.xml><?xml version="1.0" encoding="utf-8"?>
<sst xmlns="http://schemas.openxmlformats.org/spreadsheetml/2006/main" count="46" uniqueCount="32">
  <si>
    <t>EcoElectrica, L. P.</t>
  </si>
  <si>
    <t>LPG Purchase Proposal from PROCARIBE</t>
  </si>
  <si>
    <t>EcoElectrica's Inventory Cost</t>
  </si>
  <si>
    <t>Property Taxes</t>
  </si>
  <si>
    <t>Municipal License Tax</t>
  </si>
  <si>
    <t>Sub-total</t>
  </si>
  <si>
    <t>Gross up 15%</t>
  </si>
  <si>
    <t>Eco's</t>
  </si>
  <si>
    <t>Analysis</t>
  </si>
  <si>
    <t>Cost</t>
  </si>
  <si>
    <t>Profit</t>
  </si>
  <si>
    <t>Profit Before Income Taxes</t>
  </si>
  <si>
    <t>Income Taxes</t>
  </si>
  <si>
    <t>Net Profit</t>
  </si>
  <si>
    <t>Quantity =</t>
  </si>
  <si>
    <t>Gals.</t>
  </si>
  <si>
    <t>Potential</t>
  </si>
  <si>
    <t>Minimum Sales Price Expected by Eco</t>
  </si>
  <si>
    <t>Procaribe's</t>
  </si>
  <si>
    <t>Proposal</t>
  </si>
  <si>
    <t>Price</t>
  </si>
  <si>
    <t>Excise Taxes</t>
  </si>
  <si>
    <t>January, 2001</t>
  </si>
  <si>
    <t>1. Volume and Procaribe's price offer were confirmed with Paul Y'Barbo.</t>
  </si>
  <si>
    <t>Notes:</t>
  </si>
  <si>
    <t>2. Replacement cost of LPG would be higher.</t>
  </si>
  <si>
    <t>with</t>
  </si>
  <si>
    <t>Do Not Include ==&gt;</t>
  </si>
  <si>
    <t>&lt;== M27/$I$3</t>
  </si>
  <si>
    <t>&lt;== M29/$I$3</t>
  </si>
  <si>
    <t>&lt;== M31/$I$3</t>
  </si>
  <si>
    <t>&lt;== M25/$I$3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</si>
</sst>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.0000_);[Red]\(&quot;$&quot;#,##0.0000\)"/>
  </numFmts>
  <fonts count="4" x14ac:knownFonts="1">
    <font>
      <sz val="10"/>
      <name val="Arial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38" fontId="0" fillId="0" borderId="0" xfId="0" applyNumberFormat="1"/>
    <xf numFmtId="6" fontId="0" fillId="0" borderId="0" xfId="0" applyNumberFormat="1"/>
    <xf numFmtId="164" fontId="0" fillId="0" borderId="1" xfId="0" applyNumberFormat="1" applyBorder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tabSelected="1" topLeftCell="A5" workbookViewId="0">
      <selection activeCell="J34" sqref="J34"/>
    </sheetView>
  </sheetViews>
  <sheetFormatPr defaultRowHeight="12.75" x14ac:dyDescent="0.2"/>
  <cols>
    <col min="6" max="6" width="13.7109375" customWidth="1"/>
    <col min="7" max="7" width="7.28515625" customWidth="1"/>
    <col min="8" max="8" width="15.28515625" bestFit="1" customWidth="1"/>
    <col min="9" max="9" width="9.7109375" bestFit="1" customWidth="1"/>
    <col min="10" max="10" width="11.140625" customWidth="1"/>
    <col min="11" max="11" width="10.7109375" bestFit="1" customWidth="1"/>
    <col min="12" max="12" width="12.28515625" customWidth="1"/>
    <col min="13" max="13" width="10.5703125" customWidth="1"/>
  </cols>
  <sheetData>
    <row r="1" spans="1:13" ht="18" x14ac:dyDescent="0.25">
      <c r="A1" s="6" t="s">
        <v>0</v>
      </c>
    </row>
    <row r="2" spans="1:13" ht="18" x14ac:dyDescent="0.25">
      <c r="A2" s="6"/>
    </row>
    <row r="3" spans="1:13" ht="18" x14ac:dyDescent="0.25">
      <c r="A3" s="6" t="s">
        <v>1</v>
      </c>
      <c r="H3" s="1" t="s">
        <v>14</v>
      </c>
      <c r="I3" s="3">
        <v>1000000</v>
      </c>
      <c r="J3" t="s">
        <v>15</v>
      </c>
    </row>
    <row r="4" spans="1:13" ht="18" x14ac:dyDescent="0.25">
      <c r="A4" s="6"/>
      <c r="H4" s="1"/>
      <c r="I4" s="3"/>
    </row>
    <row r="5" spans="1:13" ht="18" x14ac:dyDescent="0.25">
      <c r="A5" s="6" t="s">
        <v>22</v>
      </c>
      <c r="H5" s="1"/>
      <c r="I5" s="3"/>
      <c r="L5" s="1" t="s">
        <v>18</v>
      </c>
    </row>
    <row r="6" spans="1:13" x14ac:dyDescent="0.2">
      <c r="F6" s="1" t="s">
        <v>7</v>
      </c>
      <c r="G6" s="1"/>
      <c r="L6" s="1" t="s">
        <v>20</v>
      </c>
    </row>
    <row r="7" spans="1:13" x14ac:dyDescent="0.2">
      <c r="F7" s="1" t="s">
        <v>8</v>
      </c>
      <c r="G7" s="1"/>
      <c r="H7" s="1" t="s">
        <v>7</v>
      </c>
      <c r="J7" s="1" t="s">
        <v>18</v>
      </c>
      <c r="L7" s="1" t="s">
        <v>19</v>
      </c>
    </row>
    <row r="8" spans="1:13" x14ac:dyDescent="0.2">
      <c r="F8" s="1" t="s">
        <v>26</v>
      </c>
      <c r="G8" s="1"/>
      <c r="H8" s="1" t="s">
        <v>10</v>
      </c>
      <c r="J8" s="1" t="s">
        <v>20</v>
      </c>
      <c r="K8" s="1" t="s">
        <v>10</v>
      </c>
      <c r="L8" s="1" t="s">
        <v>26</v>
      </c>
      <c r="M8" s="1" t="s">
        <v>10</v>
      </c>
    </row>
    <row r="9" spans="1:13" x14ac:dyDescent="0.2">
      <c r="F9" s="1" t="s">
        <v>21</v>
      </c>
      <c r="G9" s="1"/>
      <c r="H9" s="1" t="s">
        <v>16</v>
      </c>
      <c r="J9" s="1" t="s">
        <v>19</v>
      </c>
      <c r="K9" s="1" t="s">
        <v>16</v>
      </c>
      <c r="L9" s="1" t="s">
        <v>21</v>
      </c>
      <c r="M9" s="1" t="s">
        <v>16</v>
      </c>
    </row>
    <row r="11" spans="1:13" x14ac:dyDescent="0.2">
      <c r="A11" t="s">
        <v>2</v>
      </c>
      <c r="F11" s="2">
        <v>0.62629999999999997</v>
      </c>
      <c r="G11" s="2"/>
      <c r="L11" s="2">
        <v>0.62629999999999997</v>
      </c>
    </row>
    <row r="12" spans="1:13" x14ac:dyDescent="0.2">
      <c r="F12" s="2"/>
      <c r="G12" s="2"/>
      <c r="L12" s="2"/>
    </row>
    <row r="13" spans="1:13" x14ac:dyDescent="0.2">
      <c r="A13" t="s">
        <v>21</v>
      </c>
      <c r="F13" s="2">
        <f>(((I3/42*4)*1.185)/I3)</f>
        <v>0.11285714285714285</v>
      </c>
      <c r="G13" s="2"/>
      <c r="L13" s="2">
        <f>(((I3/42*4)*1.185)/I3)</f>
        <v>0.11285714285714285</v>
      </c>
    </row>
    <row r="14" spans="1:13" x14ac:dyDescent="0.2">
      <c r="F14" s="2"/>
      <c r="G14" s="2"/>
      <c r="L14" s="2"/>
    </row>
    <row r="15" spans="1:13" x14ac:dyDescent="0.2">
      <c r="A15" t="s">
        <v>3</v>
      </c>
      <c r="D15" s="7" t="s">
        <v>27</v>
      </c>
      <c r="F15" s="2">
        <f>F11*0.0633</f>
        <v>3.9644789999999992E-2</v>
      </c>
      <c r="G15" s="2"/>
      <c r="J15" s="7" t="s">
        <v>27</v>
      </c>
      <c r="L15" s="2">
        <f>L11*0.0633</f>
        <v>3.9644789999999992E-2</v>
      </c>
    </row>
    <row r="16" spans="1:13" x14ac:dyDescent="0.2">
      <c r="D16" s="8"/>
      <c r="F16" s="2"/>
      <c r="G16" s="2"/>
      <c r="J16" s="8"/>
      <c r="L16" s="2"/>
    </row>
    <row r="17" spans="1:13" x14ac:dyDescent="0.2">
      <c r="A17" t="s">
        <v>4</v>
      </c>
      <c r="D17" s="7" t="s">
        <v>27</v>
      </c>
      <c r="F17" s="2">
        <f>0.9*0.005</f>
        <v>4.5000000000000005E-3</v>
      </c>
      <c r="G17" s="2"/>
      <c r="J17" s="7" t="s">
        <v>27</v>
      </c>
      <c r="L17" s="2">
        <f>0.9*0.005</f>
        <v>4.5000000000000005E-3</v>
      </c>
    </row>
    <row r="18" spans="1:13" x14ac:dyDescent="0.2">
      <c r="F18" s="2"/>
      <c r="G18" s="2"/>
      <c r="L18" s="2"/>
    </row>
    <row r="19" spans="1:13" x14ac:dyDescent="0.2">
      <c r="B19" t="s">
        <v>5</v>
      </c>
      <c r="F19" s="2">
        <f>SUM(F11:F18)</f>
        <v>0.78330193285714278</v>
      </c>
      <c r="G19" s="2"/>
      <c r="L19" s="2">
        <f>SUM(L11:L18)</f>
        <v>0.78330193285714278</v>
      </c>
    </row>
    <row r="20" spans="1:13" x14ac:dyDescent="0.2">
      <c r="F20" s="2"/>
      <c r="G20" s="2"/>
    </row>
    <row r="21" spans="1:13" x14ac:dyDescent="0.2">
      <c r="A21" t="s">
        <v>6</v>
      </c>
      <c r="F21" s="2">
        <f>F19*0.15</f>
        <v>0.11749528992857142</v>
      </c>
      <c r="G21" s="2"/>
      <c r="L21">
        <v>0</v>
      </c>
    </row>
    <row r="22" spans="1:13" ht="13.5" thickBot="1" x14ac:dyDescent="0.25">
      <c r="F22" s="2"/>
      <c r="G22" s="2"/>
    </row>
    <row r="23" spans="1:13" ht="14.25" thickTop="1" thickBot="1" x14ac:dyDescent="0.25">
      <c r="B23" t="s">
        <v>17</v>
      </c>
      <c r="F23" s="5">
        <f>F19+F21</f>
        <v>0.90079722278571417</v>
      </c>
      <c r="G23" s="5"/>
      <c r="H23" s="4">
        <f>$I$3*F23</f>
        <v>900797.2227857142</v>
      </c>
      <c r="J23" s="5">
        <v>0.7</v>
      </c>
      <c r="K23" s="4">
        <f>$I$3*J23</f>
        <v>700000</v>
      </c>
      <c r="L23" s="5">
        <f>J23+L13</f>
        <v>0.81285714285714283</v>
      </c>
      <c r="M23" s="4">
        <f>$I$3*L23</f>
        <v>812857.14285714284</v>
      </c>
    </row>
    <row r="24" spans="1:13" ht="13.5" thickTop="1" x14ac:dyDescent="0.2">
      <c r="F24" s="2"/>
      <c r="G24" s="2"/>
    </row>
    <row r="25" spans="1:13" x14ac:dyDescent="0.2">
      <c r="B25" t="s">
        <v>9</v>
      </c>
      <c r="F25" s="2">
        <f>F19</f>
        <v>0.78330193285714278</v>
      </c>
      <c r="G25" s="2"/>
      <c r="H25" s="4">
        <f>$I$3*F25</f>
        <v>783301.93285714276</v>
      </c>
      <c r="K25" s="4">
        <f>$I$3*F25</f>
        <v>783301.93285714276</v>
      </c>
      <c r="L25" s="7" t="s">
        <v>31</v>
      </c>
      <c r="M25" s="4">
        <f>$I$3*(L19)</f>
        <v>783301.93285714276</v>
      </c>
    </row>
    <row r="26" spans="1:13" x14ac:dyDescent="0.2">
      <c r="L26" s="7"/>
    </row>
    <row r="27" spans="1:13" x14ac:dyDescent="0.2">
      <c r="B27" t="s">
        <v>11</v>
      </c>
      <c r="F27" s="2">
        <f>F23-F25</f>
        <v>0.11749528992857139</v>
      </c>
      <c r="G27" s="2"/>
      <c r="H27" s="4">
        <f>H23-H25</f>
        <v>117495.28992857144</v>
      </c>
      <c r="K27" s="4">
        <f>K23-K25</f>
        <v>-83301.932857142761</v>
      </c>
      <c r="L27" s="7" t="s">
        <v>28</v>
      </c>
      <c r="M27" s="4">
        <f>M23-M25</f>
        <v>29555.210000000079</v>
      </c>
    </row>
    <row r="28" spans="1:13" x14ac:dyDescent="0.2">
      <c r="F28" s="2"/>
      <c r="G28" s="2"/>
      <c r="L28" s="7"/>
    </row>
    <row r="29" spans="1:13" x14ac:dyDescent="0.2">
      <c r="B29" t="s">
        <v>12</v>
      </c>
      <c r="F29" s="2">
        <f>F27*0.45</f>
        <v>5.2872880467857125E-2</v>
      </c>
      <c r="G29" s="2"/>
      <c r="H29" s="4">
        <f>H27*0.45</f>
        <v>52872.880467857147</v>
      </c>
      <c r="K29" s="4">
        <f>K27*0.45</f>
        <v>-37485.869785714247</v>
      </c>
      <c r="L29" s="7" t="s">
        <v>29</v>
      </c>
      <c r="M29" s="4">
        <f>M27*0.45</f>
        <v>13299.844500000036</v>
      </c>
    </row>
    <row r="30" spans="1:13" x14ac:dyDescent="0.2">
      <c r="F30" s="2"/>
      <c r="G30" s="2"/>
      <c r="H30" s="4"/>
      <c r="K30" s="4"/>
      <c r="L30" s="7"/>
      <c r="M30" s="4"/>
    </row>
    <row r="31" spans="1:13" x14ac:dyDescent="0.2">
      <c r="B31" t="s">
        <v>13</v>
      </c>
      <c r="F31" s="2">
        <f>F27-F29</f>
        <v>6.4622409460714264E-2</v>
      </c>
      <c r="G31" s="2"/>
      <c r="H31" s="4">
        <f>H27-H29</f>
        <v>64622.409460714291</v>
      </c>
      <c r="K31" s="4">
        <f>K27-K29</f>
        <v>-45816.063071428514</v>
      </c>
      <c r="L31" s="7" t="s">
        <v>30</v>
      </c>
      <c r="M31" s="4">
        <f>M27-M29</f>
        <v>16255.365500000044</v>
      </c>
    </row>
    <row r="34" spans="1:2" x14ac:dyDescent="0.2">
      <c r="A34" t="s">
        <v>24</v>
      </c>
    </row>
    <row r="35" spans="1:2" x14ac:dyDescent="0.2">
      <c r="B35" t="s">
        <v>23</v>
      </c>
    </row>
    <row r="37" spans="1:2" x14ac:dyDescent="0.2">
      <c r="B37" t="s">
        <v>25</v>
      </c>
    </row>
  </sheetData>
  <phoneticPr fontId="0" type="noConversion"/>
  <pageMargins left="1" right="0.25" top="0.25" bottom="0.25" header="0.5" footer="0.5"/>
  <pageSetup scale="9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LPG Sale Analysis </vt:lpstr>
    </vt:vector>
  </TitlesOfParts>
  <Company>Eco Electrica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Sanabria</dc:creator>
  <cp:lastModifiedBy>Jan Havlíček</cp:lastModifiedBy>
  <cp:lastPrinted>2001-06-11T15:31:12Z</cp:lastPrinted>
  <dcterms:created xsi:type="dcterms:W3CDTF">2001-06-10T03:47:55Z</dcterms:created>
  <dcterms:modified xsi:type="dcterms:W3CDTF">2023-09-15T20:34:36Z</dcterms:modified>
</cp:coreProperties>
</file>