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E88532-5849-474B-A551-3AE69997D391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LNG!$A$284:$R$332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H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H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H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H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H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H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H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H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H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H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H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H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H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E8" i="3"/>
  <c r="K11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<sst xmlns="http://schemas.openxmlformats.org/spreadsheetml/2006/main" count="384" uniqueCount="98">
  <si>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</si>
  <si>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</si>
  <si>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</si>
  <si>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</si>
  <si>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</si>
  <si>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</si>
  <si>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</si>
  <si>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</si>
  <si>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</si>
  <si>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</si>
  <si>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</si>
  <si>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</si>
  <si>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</si>
  <si>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</si>
  <si>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</si>
  <si>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</si>
  <si>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</si>
  <si>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</si>
  <si>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</si>
  <si>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</si>
  <si>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</si>
  <si>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</si>
  <si>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</si>
  <si>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</si>
  <si>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</si>
  <si>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</si>
  <si>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</si>
  <si>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</si>
  <si>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</si>
  <si>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</si>
  <si>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</si>
  <si>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</si>
  <si>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</si>
  <si>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</si>
  <si>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</si>
  <si>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</si>
  <si>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</si>
  <si>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</si>
  <si>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</si>
  <si>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</si>
  <si>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</si>
  <si>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</si>
  <si>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</si>
  <si>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</si>
  <si>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</si>
  <si>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</si>
  <si>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</si>
  <si>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</si>
  <si>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</si>
  <si>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</si>
  <si>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</si>
  <si>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</si>
  <si>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</si>
  <si>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</si>
  <si>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</si>
  <si>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</si>
  <si>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DISPATCH FACTOR @ %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</si>
  <si>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</si>
  <si>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</si>
  <si>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</si>
  <si>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</si>
  <si>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</si>
  <si>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</si>
  <si>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</si>
  <si>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</si>
  <si>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</si>
  <si>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</si>
  <si>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</si>
  <si>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</si>
  <si>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</si>
  <si>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</si>
  <si>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</si>
  <si>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</si>
  <si>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</si>
  <si>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</si>
  <si>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</si>
  <si>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</si>
  <si>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</si>
  <si>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</si>
  <si>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</si>
  <si>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</si>
  <si>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</si>
  <si>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</si>
  <si>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</si>
  <si>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</si>
  <si>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</si>
  <si>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</si>
  <si>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</si>
  <si>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</si>
  <si>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</si>
  <si>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</si>
  <si>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</si>
  <si>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</si>
  <si>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14' 8" 0"</t>
  </si>
  <si>
    <t>LESS HEEL: GLS</t>
  </si>
  <si>
    <t>NET INVENTORY - GLS</t>
  </si>
  <si>
    <t>NET INVENTORY - BARRELS</t>
  </si>
  <si>
    <t>INV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</si>
</sst>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0" fillId="0" borderId="13" xfId="0" applyBorder="1"/>
    <xf numFmtId="0" fontId="0" fillId="0" borderId="50" xfId="0" applyBorder="1"/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80"/>
  <sheetViews>
    <sheetView tabSelected="1" workbookViewId="0">
      <pane xSplit="5580" ySplit="2835" topLeftCell="G308" activePane="bottomRight"/>
      <selection pane="topRight" activeCell="R3" sqref="R3"/>
      <selection pane="bottomLeft" activeCell="E322" sqref="E322"/>
      <selection pane="bottomRight" activeCell="G317" sqref="G317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9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41" max="41" width="9.7109375" customWidth="1"/>
  </cols>
  <sheetData>
    <row r="1" spans="2:45" ht="15.75" thickBot="1" x14ac:dyDescent="0.25">
      <c r="K1" s="6">
        <v>2.8316819E-2</v>
      </c>
      <c r="L1" s="280">
        <v>22.605159</v>
      </c>
      <c r="O1" s="4"/>
      <c r="P1" s="4"/>
      <c r="Q1" s="6">
        <v>2.83168E-2</v>
      </c>
      <c r="R1" s="5">
        <v>22.605159</v>
      </c>
      <c r="X1" s="286" t="s">
        <v>53</v>
      </c>
      <c r="Y1" s="287" t="s">
        <v>54</v>
      </c>
      <c r="Z1" s="287"/>
      <c r="AA1" s="288">
        <v>155151.20000000001</v>
      </c>
      <c r="AB1" s="289" t="s">
        <v>55</v>
      </c>
      <c r="AC1" s="290"/>
      <c r="AD1" s="291"/>
      <c r="AE1" s="292"/>
      <c r="AF1" s="293"/>
      <c r="AK1" s="162"/>
      <c r="AL1" s="316" t="s">
        <v>91</v>
      </c>
      <c r="AM1" s="315"/>
      <c r="AN1" s="163"/>
      <c r="AO1" s="198" t="s">
        <v>31</v>
      </c>
      <c r="AP1" s="317">
        <v>534200</v>
      </c>
    </row>
    <row r="2" spans="2:45" ht="15.75" thickBot="1" x14ac:dyDescent="0.25">
      <c r="C2" s="319"/>
      <c r="D2" s="320" t="s">
        <v>92</v>
      </c>
      <c r="E2" s="321"/>
      <c r="K2" s="245"/>
      <c r="L2" s="6">
        <v>22.544719000000001</v>
      </c>
      <c r="O2" s="4"/>
      <c r="P2" s="4"/>
      <c r="R2" s="6">
        <v>22.544719000000001</v>
      </c>
      <c r="X2" s="294" t="s">
        <v>57</v>
      </c>
      <c r="Y2" s="295" t="s">
        <v>58</v>
      </c>
      <c r="Z2" s="295"/>
      <c r="AA2" s="296">
        <v>9230</v>
      </c>
      <c r="AB2" s="297" t="s">
        <v>59</v>
      </c>
      <c r="AC2" s="298"/>
      <c r="AD2" s="299"/>
      <c r="AE2" s="220"/>
      <c r="AF2" s="300"/>
      <c r="AK2" s="164"/>
      <c r="AL2" s="165"/>
      <c r="AM2" s="166" t="s">
        <v>56</v>
      </c>
      <c r="AN2" s="167"/>
      <c r="AO2" s="198" t="s">
        <v>31</v>
      </c>
      <c r="AP2" s="199">
        <v>765970</v>
      </c>
      <c r="AR2" s="200">
        <v>0.72940000000000005</v>
      </c>
      <c r="AS2" s="201">
        <v>817300</v>
      </c>
    </row>
    <row r="3" spans="2:45" ht="15.75" thickBot="1" x14ac:dyDescent="0.25">
      <c r="C3" s="322"/>
      <c r="D3" s="323">
        <v>0</v>
      </c>
      <c r="E3" s="324"/>
      <c r="O3" s="4"/>
      <c r="P3" s="4"/>
      <c r="X3" s="301"/>
      <c r="Y3" s="295" t="s">
        <v>60</v>
      </c>
      <c r="Z3" s="295"/>
      <c r="AA3" s="296">
        <f>AA1-AA2</f>
        <v>145921.20000000001</v>
      </c>
      <c r="AB3" s="298"/>
      <c r="AC3" s="298"/>
      <c r="AD3" s="299"/>
      <c r="AE3" s="220"/>
      <c r="AF3" s="300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2"/>
      <c r="Y4" s="295"/>
      <c r="Z4" s="295"/>
      <c r="AA4" s="296"/>
      <c r="AB4" s="298"/>
      <c r="AC4" s="298"/>
      <c r="AD4" s="299"/>
      <c r="AE4" s="220"/>
      <c r="AF4" s="300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21" t="s">
        <v>61</v>
      </c>
      <c r="D5" s="12"/>
      <c r="E5" s="12"/>
      <c r="F5" s="222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3"/>
      <c r="Y5" s="223" t="s">
        <v>62</v>
      </c>
      <c r="Z5" s="223"/>
      <c r="AA5" s="224" t="s">
        <v>63</v>
      </c>
      <c r="AB5" s="223" t="s">
        <v>64</v>
      </c>
      <c r="AC5" s="304"/>
      <c r="AD5" s="305"/>
      <c r="AE5" s="223" t="s">
        <v>65</v>
      </c>
      <c r="AF5" s="306" t="s">
        <v>66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5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3"/>
      <c r="Y6" s="223" t="s">
        <v>67</v>
      </c>
      <c r="Z6" s="223"/>
      <c r="AA6" s="307" t="s">
        <v>20</v>
      </c>
      <c r="AB6" s="304" t="s">
        <v>68</v>
      </c>
      <c r="AC6" s="304"/>
      <c r="AD6" s="223" t="s">
        <v>69</v>
      </c>
      <c r="AE6" s="223" t="s">
        <v>57</v>
      </c>
      <c r="AF6" s="306" t="s">
        <v>70</v>
      </c>
      <c r="AK6" s="164"/>
      <c r="AL6" s="165"/>
      <c r="AM6" s="208">
        <v>0.624</v>
      </c>
      <c r="AN6" s="167"/>
      <c r="AO6" s="168"/>
      <c r="AP6" s="209">
        <v>750470</v>
      </c>
      <c r="AR6" s="281">
        <v>0.76</v>
      </c>
      <c r="AS6" s="212"/>
    </row>
    <row r="7" spans="2:45" ht="13.5" thickBot="1" x14ac:dyDescent="0.25">
      <c r="K7" s="36"/>
      <c r="L7" s="36"/>
      <c r="X7" s="308"/>
      <c r="Y7" s="309" t="s">
        <v>71</v>
      </c>
      <c r="Z7" s="309"/>
      <c r="AA7" s="310"/>
      <c r="AB7" s="311"/>
      <c r="AC7" s="311"/>
      <c r="AD7" s="312"/>
      <c r="AE7" s="311"/>
      <c r="AF7" s="313" t="s">
        <v>71</v>
      </c>
      <c r="AK7" s="164"/>
      <c r="AL7" s="165"/>
      <c r="AM7" s="208">
        <v>0.67500000000000004</v>
      </c>
      <c r="AN7" s="167"/>
      <c r="AO7" s="168"/>
      <c r="AP7" s="209">
        <v>775680</v>
      </c>
      <c r="AR7" s="213"/>
      <c r="AS7" s="214"/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6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7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7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7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7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7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7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7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7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7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7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7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7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7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7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7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7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7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7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7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8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9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6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7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7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7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7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7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7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7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7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7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7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7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7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7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7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7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7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7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7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30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30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7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7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7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7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7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7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7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7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7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8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9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6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31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7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31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7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31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7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31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7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31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7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31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7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31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7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31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7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31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7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31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7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31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2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31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30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3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4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3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7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31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7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31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7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31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7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31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7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31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7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31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7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7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7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7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7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7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7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7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7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8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9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6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7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7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7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7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7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7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7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7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7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7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7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7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7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7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7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7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7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7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7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7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7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7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7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7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30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5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7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7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7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7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8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6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7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7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7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7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7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7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7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7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7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7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7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30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5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7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7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7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7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7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7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7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7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7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7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7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7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7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7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7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7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8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9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6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7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7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7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7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7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7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7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7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7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7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7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7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7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7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7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7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7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7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7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7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7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7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7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7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7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7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7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30">
        <f t="shared" si="42"/>
        <v>0</v>
      </c>
      <c r="G184" s="161" t="s">
        <v>18</v>
      </c>
      <c r="H184" s="41">
        <f>H183-($AP$2*0.65)</f>
        <v>8941479.5</v>
      </c>
      <c r="I184" s="41">
        <f t="shared" si="53"/>
        <v>212892.36904761905</v>
      </c>
      <c r="J184" s="41">
        <f t="shared" si="50"/>
        <v>1195303.1534387022</v>
      </c>
      <c r="K184" s="41">
        <f t="shared" si="43"/>
        <v>33847.18304605296</v>
      </c>
      <c r="L184" s="41">
        <f t="shared" si="48"/>
        <v>765120.95445813145</v>
      </c>
      <c r="N184" s="41">
        <f t="shared" si="45"/>
        <v>-497880.5</v>
      </c>
      <c r="O184" s="42">
        <f t="shared" si="51"/>
        <v>-11854.297619047618</v>
      </c>
      <c r="P184" s="42">
        <f t="shared" si="52"/>
        <v>-66557.009014630938</v>
      </c>
      <c r="Q184" s="43">
        <f t="shared" si="44"/>
        <v>-1884.6827774486726</v>
      </c>
      <c r="R184" s="235">
        <f t="shared" si="49"/>
        <v>-42604.345642857137</v>
      </c>
      <c r="T184" s="45">
        <f t="shared" si="46"/>
        <v>-48894821.5</v>
      </c>
      <c r="U184" s="44">
        <f t="shared" si="47"/>
        <v>-4183999.7254999992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7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-774425.5</v>
      </c>
      <c r="O185" s="33">
        <f t="shared" si="51"/>
        <v>-18438.702380952382</v>
      </c>
      <c r="P185" s="33">
        <f t="shared" si="52"/>
        <v>-103525.73556236904</v>
      </c>
      <c r="Q185" s="34">
        <f t="shared" si="44"/>
        <v>-2931.5195157614671</v>
      </c>
      <c r="R185" s="55">
        <f t="shared" si="49"/>
        <v>-66268.696357142864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8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6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72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6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7">
        <f t="shared" ref="X189:X219" si="60">B189</f>
        <v>36892</v>
      </c>
      <c r="Y189" s="238">
        <f>IF(AF188&lt;0,"0",AF188)</f>
        <v>140901</v>
      </c>
      <c r="Z189" s="238"/>
      <c r="AA189" s="239">
        <f t="shared" ref="AA189:AA219" si="61">Q189*-1</f>
        <v>2808.889204036388</v>
      </c>
      <c r="AB189" s="240">
        <f>$AA$3-Y189</f>
        <v>5020.2000000000116</v>
      </c>
      <c r="AC189" s="241" t="str">
        <f>+IF(AF189&gt;$D$3,"*","")</f>
        <v>*</v>
      </c>
      <c r="AD189" s="154"/>
      <c r="AE189" s="242"/>
      <c r="AF189" s="243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7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7">
        <f t="shared" si="60"/>
        <v>36893</v>
      </c>
      <c r="Y190" s="238">
        <f>IF(AF189&lt;0,"0",AF189)</f>
        <v>138092.11079596361</v>
      </c>
      <c r="Z190" s="238"/>
      <c r="AA190" s="239">
        <f t="shared" si="61"/>
        <v>2680.9801353944331</v>
      </c>
      <c r="AB190" s="240">
        <f t="shared" ref="AB190:AB219" si="66">$AA$3-Y190</f>
        <v>7829.0892040363979</v>
      </c>
      <c r="AC190" s="241" t="str">
        <f t="shared" ref="AC190:AC219" si="67">+IF(AF190&gt;$D$3,"*","")</f>
        <v>*</v>
      </c>
      <c r="AD190" s="154"/>
      <c r="AE190" s="242"/>
      <c r="AF190" s="243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7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7">
        <f t="shared" si="60"/>
        <v>36894</v>
      </c>
      <c r="Y191" s="238">
        <f t="shared" ref="Y191:Y219" si="71">IF(AF190&lt;0,"0",AF190)</f>
        <v>135411.13066056918</v>
      </c>
      <c r="Z191" s="238"/>
      <c r="AA191" s="239">
        <f t="shared" si="61"/>
        <v>3318.9356055994822</v>
      </c>
      <c r="AB191" s="240">
        <f t="shared" si="66"/>
        <v>10510.069339430833</v>
      </c>
      <c r="AC191" s="241" t="str">
        <f t="shared" si="67"/>
        <v>*</v>
      </c>
      <c r="AD191" s="154"/>
      <c r="AE191" s="242"/>
      <c r="AF191" s="243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7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7">
        <f t="shared" si="60"/>
        <v>36895</v>
      </c>
      <c r="Y192" s="238">
        <f t="shared" si="71"/>
        <v>132092.19505496969</v>
      </c>
      <c r="Z192" s="238"/>
      <c r="AA192" s="239">
        <f t="shared" si="61"/>
        <v>3478.1121766676733</v>
      </c>
      <c r="AB192" s="240">
        <f t="shared" si="66"/>
        <v>13829.00494503032</v>
      </c>
      <c r="AC192" s="241" t="str">
        <f t="shared" si="67"/>
        <v>*</v>
      </c>
      <c r="AD192" s="154"/>
      <c r="AE192" s="242"/>
      <c r="AF192" s="243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7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7">
        <f t="shared" si="60"/>
        <v>36896</v>
      </c>
      <c r="Y193" s="238">
        <f t="shared" si="71"/>
        <v>128614.08287830203</v>
      </c>
      <c r="Z193" s="238"/>
      <c r="AA193" s="239">
        <f t="shared" si="61"/>
        <v>3062.8903436006126</v>
      </c>
      <c r="AB193" s="240">
        <f t="shared" si="66"/>
        <v>17307.117121697986</v>
      </c>
      <c r="AC193" s="241" t="str">
        <f t="shared" si="67"/>
        <v>*</v>
      </c>
      <c r="AD193" s="154"/>
      <c r="AE193" s="242"/>
      <c r="AF193" s="243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7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7">
        <f t="shared" si="60"/>
        <v>36897</v>
      </c>
      <c r="Y194" s="238">
        <f t="shared" si="71"/>
        <v>125551.19253470142</v>
      </c>
      <c r="Z194" s="238"/>
      <c r="AA194" s="239">
        <f t="shared" si="61"/>
        <v>2488.3405229887194</v>
      </c>
      <c r="AB194" s="240">
        <f t="shared" si="66"/>
        <v>20370.007465298593</v>
      </c>
      <c r="AC194" s="241" t="str">
        <f t="shared" si="67"/>
        <v>*</v>
      </c>
      <c r="AD194" s="154"/>
      <c r="AE194" s="242"/>
      <c r="AF194" s="243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7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7">
        <f t="shared" si="60"/>
        <v>36898</v>
      </c>
      <c r="Y195" s="238">
        <f t="shared" si="71"/>
        <v>123062.8520117127</v>
      </c>
      <c r="Z195" s="238"/>
      <c r="AA195" s="239">
        <f t="shared" si="61"/>
        <v>2966.5516103381751</v>
      </c>
      <c r="AB195" s="240">
        <f t="shared" si="66"/>
        <v>22858.347988287307</v>
      </c>
      <c r="AC195" s="241" t="str">
        <f t="shared" si="67"/>
        <v>*</v>
      </c>
      <c r="AD195" s="154"/>
      <c r="AE195" s="242"/>
      <c r="AF195" s="243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7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7">
        <f t="shared" si="60"/>
        <v>36899</v>
      </c>
      <c r="Y196" s="238">
        <f t="shared" si="71"/>
        <v>120096.30040137452</v>
      </c>
      <c r="Z196" s="238"/>
      <c r="AA196" s="239">
        <f t="shared" si="61"/>
        <v>3093.8171589544086</v>
      </c>
      <c r="AB196" s="240">
        <f t="shared" si="66"/>
        <v>25824.899598625489</v>
      </c>
      <c r="AC196" s="241" t="str">
        <f t="shared" si="67"/>
        <v>*</v>
      </c>
      <c r="AD196" s="154"/>
      <c r="AE196" s="242"/>
      <c r="AF196" s="243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7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7">
        <f t="shared" si="60"/>
        <v>36900</v>
      </c>
      <c r="Y197" s="238">
        <f t="shared" si="71"/>
        <v>117002.48324242012</v>
      </c>
      <c r="Z197" s="238"/>
      <c r="AA197" s="239">
        <f t="shared" si="61"/>
        <v>2902.1617536468571</v>
      </c>
      <c r="AB197" s="240">
        <f t="shared" si="66"/>
        <v>28918.716757579896</v>
      </c>
      <c r="AC197" s="241" t="str">
        <f t="shared" si="67"/>
        <v>*</v>
      </c>
      <c r="AD197" s="154"/>
      <c r="AE197" s="242"/>
      <c r="AF197" s="243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7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7">
        <f t="shared" si="60"/>
        <v>36901</v>
      </c>
      <c r="Y198" s="238">
        <f t="shared" si="71"/>
        <v>114100.32148877326</v>
      </c>
      <c r="Z198" s="238"/>
      <c r="AA198" s="239">
        <f t="shared" si="61"/>
        <v>2965.6052573591728</v>
      </c>
      <c r="AB198" s="240">
        <f t="shared" si="66"/>
        <v>31820.878511226751</v>
      </c>
      <c r="AC198" s="241" t="str">
        <f t="shared" si="67"/>
        <v>*</v>
      </c>
      <c r="AD198" s="154"/>
      <c r="AE198" s="242"/>
      <c r="AF198" s="243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7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7">
        <f t="shared" si="60"/>
        <v>36902</v>
      </c>
      <c r="Y199" s="238">
        <f t="shared" si="71"/>
        <v>111134.71623141409</v>
      </c>
      <c r="Z199" s="238"/>
      <c r="AA199" s="239">
        <f t="shared" si="61"/>
        <v>2869.6829194074971</v>
      </c>
      <c r="AB199" s="240">
        <f t="shared" si="66"/>
        <v>34786.483768585924</v>
      </c>
      <c r="AC199" s="241" t="str">
        <f t="shared" si="67"/>
        <v>*</v>
      </c>
      <c r="AD199" s="154"/>
      <c r="AE199" s="242"/>
      <c r="AF199" s="243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7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7">
        <f t="shared" si="60"/>
        <v>36903</v>
      </c>
      <c r="Y200" s="238">
        <f t="shared" si="71"/>
        <v>108265.03331200659</v>
      </c>
      <c r="Z200" s="238"/>
      <c r="AA200" s="239">
        <f t="shared" si="61"/>
        <v>3060.6948046893272</v>
      </c>
      <c r="AB200" s="240">
        <f t="shared" si="66"/>
        <v>37656.16668799342</v>
      </c>
      <c r="AC200" s="241" t="str">
        <f t="shared" si="67"/>
        <v>*</v>
      </c>
      <c r="AD200" s="154"/>
      <c r="AE200" s="242"/>
      <c r="AF200" s="243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7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7">
        <f t="shared" si="60"/>
        <v>36904</v>
      </c>
      <c r="Y201" s="238">
        <f t="shared" si="71"/>
        <v>105204.33850731727</v>
      </c>
      <c r="Z201" s="238"/>
      <c r="AA201" s="239">
        <f t="shared" si="61"/>
        <v>1593.9991037123602</v>
      </c>
      <c r="AB201" s="240">
        <f t="shared" si="66"/>
        <v>40716.861492682743</v>
      </c>
      <c r="AC201" s="241" t="str">
        <f t="shared" si="67"/>
        <v>*</v>
      </c>
      <c r="AD201" s="154"/>
      <c r="AE201" s="242"/>
      <c r="AF201" s="243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7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7">
        <f t="shared" si="60"/>
        <v>36905</v>
      </c>
      <c r="Y202" s="238">
        <f t="shared" si="71"/>
        <v>103610.33940360491</v>
      </c>
      <c r="Z202" s="238"/>
      <c r="AA202" s="239">
        <f t="shared" si="61"/>
        <v>3729.6527984864915</v>
      </c>
      <c r="AB202" s="240">
        <f t="shared" si="66"/>
        <v>42310.860596395098</v>
      </c>
      <c r="AC202" s="241" t="str">
        <f t="shared" si="67"/>
        <v>*</v>
      </c>
      <c r="AD202" s="154"/>
      <c r="AE202" s="242"/>
      <c r="AF202" s="243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4">
        <v>69.566999999999993</v>
      </c>
      <c r="F203" s="227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7">
        <f t="shared" si="60"/>
        <v>36906</v>
      </c>
      <c r="Y203" s="238">
        <f t="shared" si="71"/>
        <v>99880.686605118419</v>
      </c>
      <c r="Z203" s="238"/>
      <c r="AA203" s="239">
        <f t="shared" si="61"/>
        <v>2804.9523756437379</v>
      </c>
      <c r="AB203" s="240">
        <f t="shared" si="66"/>
        <v>46040.513394881593</v>
      </c>
      <c r="AC203" s="241" t="str">
        <f t="shared" si="67"/>
        <v>*</v>
      </c>
      <c r="AD203" s="154"/>
      <c r="AE203" s="242"/>
      <c r="AF203" s="243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7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7">
        <f t="shared" si="60"/>
        <v>36907</v>
      </c>
      <c r="Y204" s="238">
        <f t="shared" si="71"/>
        <v>97075.734229474678</v>
      </c>
      <c r="Z204" s="238"/>
      <c r="AA204" s="239">
        <f t="shared" si="61"/>
        <v>3123.4190801376017</v>
      </c>
      <c r="AB204" s="240">
        <f t="shared" si="66"/>
        <v>48845.465770525334</v>
      </c>
      <c r="AC204" s="241" t="str">
        <f t="shared" si="67"/>
        <v>*</v>
      </c>
      <c r="AD204" s="154"/>
      <c r="AE204" s="242"/>
      <c r="AF204" s="243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7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7">
        <f t="shared" si="60"/>
        <v>36908</v>
      </c>
      <c r="Y205" s="238">
        <f t="shared" si="71"/>
        <v>93952.315149337082</v>
      </c>
      <c r="Z205" s="238"/>
      <c r="AA205" s="239">
        <f t="shared" si="61"/>
        <v>2007.7824802513378</v>
      </c>
      <c r="AB205" s="240">
        <f t="shared" si="66"/>
        <v>51968.884850662929</v>
      </c>
      <c r="AC205" s="241" t="str">
        <f t="shared" si="67"/>
        <v>*</v>
      </c>
      <c r="AD205" s="154"/>
      <c r="AE205" s="242"/>
      <c r="AF205" s="243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7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7">
        <f t="shared" si="60"/>
        <v>36909</v>
      </c>
      <c r="Y206" s="238">
        <f t="shared" si="71"/>
        <v>91944.532669085747</v>
      </c>
      <c r="Z206" s="238"/>
      <c r="AA206" s="239">
        <f t="shared" si="61"/>
        <v>1593.3934378057986</v>
      </c>
      <c r="AB206" s="240">
        <f t="shared" si="66"/>
        <v>53976.667330914264</v>
      </c>
      <c r="AC206" s="241" t="str">
        <f t="shared" si="67"/>
        <v>*</v>
      </c>
      <c r="AD206" s="154"/>
      <c r="AE206" s="242"/>
      <c r="AF206" s="243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7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7">
        <f t="shared" si="60"/>
        <v>36910</v>
      </c>
      <c r="Y207" s="238">
        <f t="shared" si="71"/>
        <v>90351.139231279943</v>
      </c>
      <c r="Z207" s="238"/>
      <c r="AA207" s="239">
        <f t="shared" si="61"/>
        <v>1625.1908979002767</v>
      </c>
      <c r="AB207" s="240">
        <f t="shared" si="66"/>
        <v>55570.060768720068</v>
      </c>
      <c r="AC207" s="241" t="str">
        <f t="shared" si="67"/>
        <v>*</v>
      </c>
      <c r="AD207" s="154"/>
      <c r="AE207" s="242"/>
      <c r="AF207" s="243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7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7">
        <f t="shared" si="60"/>
        <v>36911</v>
      </c>
      <c r="Y208" s="238">
        <f t="shared" si="71"/>
        <v>88725.948333379667</v>
      </c>
      <c r="Z208" s="238"/>
      <c r="AA208" s="239">
        <f t="shared" si="61"/>
        <v>3154.6108743255181</v>
      </c>
      <c r="AB208" s="240">
        <f t="shared" si="66"/>
        <v>57195.251666620345</v>
      </c>
      <c r="AC208" s="241" t="str">
        <f t="shared" si="67"/>
        <v>*</v>
      </c>
      <c r="AD208" s="154"/>
      <c r="AE208" s="242"/>
      <c r="AF208" s="243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7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7">
        <f t="shared" si="60"/>
        <v>36912</v>
      </c>
      <c r="Y209" s="238">
        <f t="shared" si="71"/>
        <v>85571.33745905415</v>
      </c>
      <c r="Z209" s="238"/>
      <c r="AA209" s="239">
        <f t="shared" si="61"/>
        <v>2517.1475076695501</v>
      </c>
      <c r="AB209" s="240">
        <f t="shared" si="66"/>
        <v>60349.862540945862</v>
      </c>
      <c r="AC209" s="241" t="str">
        <f t="shared" si="67"/>
        <v>*</v>
      </c>
      <c r="AD209" s="154"/>
      <c r="AE209" s="242"/>
      <c r="AF209" s="243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7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7">
        <f t="shared" si="60"/>
        <v>36913</v>
      </c>
      <c r="Y210" s="238">
        <f t="shared" si="71"/>
        <v>83054.1899513846</v>
      </c>
      <c r="Z210" s="238"/>
      <c r="AA210" s="239">
        <f t="shared" si="61"/>
        <v>2962.9933231371269</v>
      </c>
      <c r="AB210" s="240">
        <f t="shared" si="66"/>
        <v>62867.010048615412</v>
      </c>
      <c r="AC210" s="241" t="str">
        <f t="shared" si="67"/>
        <v>*</v>
      </c>
      <c r="AD210" s="154"/>
      <c r="AE210" s="242"/>
      <c r="AF210" s="243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7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7">
        <f t="shared" si="60"/>
        <v>36914</v>
      </c>
      <c r="Y211" s="238">
        <f t="shared" si="71"/>
        <v>80091.196628247475</v>
      </c>
      <c r="Z211" s="238"/>
      <c r="AA211" s="239">
        <f t="shared" si="61"/>
        <v>1911.519455227221</v>
      </c>
      <c r="AB211" s="240">
        <f t="shared" si="66"/>
        <v>65830.003371752537</v>
      </c>
      <c r="AC211" s="241" t="str">
        <f t="shared" si="67"/>
        <v>*</v>
      </c>
      <c r="AD211" s="154"/>
      <c r="AE211" s="242"/>
      <c r="AF211" s="243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7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7">
        <f t="shared" si="60"/>
        <v>36915</v>
      </c>
      <c r="Y212" s="238">
        <f t="shared" si="71"/>
        <v>78179.67717302026</v>
      </c>
      <c r="Z212" s="238"/>
      <c r="AA212" s="239">
        <f t="shared" si="61"/>
        <v>2771.5271884253762</v>
      </c>
      <c r="AB212" s="240">
        <f t="shared" si="66"/>
        <v>67741.522826979752</v>
      </c>
      <c r="AC212" s="241" t="str">
        <f t="shared" si="67"/>
        <v>*</v>
      </c>
      <c r="AD212" s="154"/>
      <c r="AE212" s="242"/>
      <c r="AF212" s="243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7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7">
        <f t="shared" si="60"/>
        <v>36916</v>
      </c>
      <c r="Y213" s="238">
        <f t="shared" si="71"/>
        <v>75408.149984594886</v>
      </c>
      <c r="Z213" s="238"/>
      <c r="AA213" s="239">
        <f t="shared" si="61"/>
        <v>3153.6266672273555</v>
      </c>
      <c r="AB213" s="240">
        <f t="shared" si="66"/>
        <v>70513.050015405126</v>
      </c>
      <c r="AC213" s="241" t="str">
        <f t="shared" si="67"/>
        <v>*</v>
      </c>
      <c r="AD213" s="154"/>
      <c r="AE213" s="242"/>
      <c r="AF213" s="243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7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7">
        <f t="shared" si="60"/>
        <v>36917</v>
      </c>
      <c r="Y214" s="238">
        <f t="shared" si="71"/>
        <v>72254.523317367537</v>
      </c>
      <c r="Z214" s="238"/>
      <c r="AA214" s="239">
        <f t="shared" si="61"/>
        <v>2898.5656123266485</v>
      </c>
      <c r="AB214" s="240">
        <f t="shared" si="66"/>
        <v>73666.676682632475</v>
      </c>
      <c r="AC214" s="241" t="str">
        <f t="shared" si="67"/>
        <v>*</v>
      </c>
      <c r="AD214" s="154"/>
      <c r="AE214" s="242"/>
      <c r="AF214" s="243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7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7">
        <f t="shared" si="60"/>
        <v>36918</v>
      </c>
      <c r="Y215" s="238">
        <f t="shared" si="71"/>
        <v>69355.957705040884</v>
      </c>
      <c r="Z215" s="238"/>
      <c r="AA215" s="239">
        <f t="shared" si="61"/>
        <v>3567.220773170533</v>
      </c>
      <c r="AB215" s="240">
        <f t="shared" si="66"/>
        <v>76565.242294959127</v>
      </c>
      <c r="AC215" s="241" t="str">
        <f t="shared" si="67"/>
        <v>*</v>
      </c>
      <c r="AD215" s="154"/>
      <c r="AE215" s="242"/>
      <c r="AF215" s="243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7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7">
        <f t="shared" si="60"/>
        <v>36919</v>
      </c>
      <c r="Y216" s="238">
        <f t="shared" si="71"/>
        <v>65788.736931870357</v>
      </c>
      <c r="Z216" s="238"/>
      <c r="AA216" s="239">
        <f t="shared" si="61"/>
        <v>2516.0118840947475</v>
      </c>
      <c r="AB216" s="240">
        <f t="shared" si="66"/>
        <v>80132.463068129655</v>
      </c>
      <c r="AC216" s="241" t="str">
        <f t="shared" si="67"/>
        <v>*</v>
      </c>
      <c r="AD216" s="154"/>
      <c r="AE216" s="242"/>
      <c r="AF216" s="243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7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7">
        <f t="shared" si="60"/>
        <v>36920</v>
      </c>
      <c r="Y217" s="238">
        <f t="shared" si="71"/>
        <v>63272.72504777561</v>
      </c>
      <c r="Z217" s="238"/>
      <c r="AA217" s="239">
        <f t="shared" si="61"/>
        <v>2929.8709688720451</v>
      </c>
      <c r="AB217" s="240">
        <f t="shared" si="66"/>
        <v>82648.474952224409</v>
      </c>
      <c r="AC217" s="241" t="str">
        <f t="shared" si="67"/>
        <v>*</v>
      </c>
      <c r="AD217" s="154"/>
      <c r="AE217" s="242"/>
      <c r="AF217" s="243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7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7">
        <f t="shared" si="60"/>
        <v>36921</v>
      </c>
      <c r="Y218" s="238">
        <f t="shared" si="71"/>
        <v>60342.854078903561</v>
      </c>
      <c r="Z218" s="238"/>
      <c r="AA218" s="239">
        <f t="shared" si="61"/>
        <v>2738.6319588752553</v>
      </c>
      <c r="AB218" s="240">
        <f t="shared" si="66"/>
        <v>85578.34592109645</v>
      </c>
      <c r="AC218" s="241" t="str">
        <f t="shared" si="67"/>
        <v>*</v>
      </c>
      <c r="AD218" s="154"/>
      <c r="AE218" s="242"/>
      <c r="AF218" s="243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8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7">
        <f t="shared" si="60"/>
        <v>36922</v>
      </c>
      <c r="Y219" s="238">
        <f t="shared" si="71"/>
        <v>57604.222120028309</v>
      </c>
      <c r="Z219" s="238"/>
      <c r="AA219" s="239">
        <f t="shared" si="61"/>
        <v>2611.101431424901</v>
      </c>
      <c r="AB219" s="240">
        <f t="shared" si="66"/>
        <v>88316.977879971702</v>
      </c>
      <c r="AC219" s="241" t="str">
        <f t="shared" si="67"/>
        <v>*</v>
      </c>
      <c r="AD219" s="154"/>
      <c r="AE219" s="242"/>
      <c r="AF219" s="243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6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7">
        <f>B222</f>
        <v>36923</v>
      </c>
      <c r="Y222" s="238">
        <f>IF(AF219&lt;0,"0",AF219)</f>
        <v>54993.120688603405</v>
      </c>
      <c r="Z222" s="238"/>
      <c r="AA222" s="239">
        <f t="shared" ref="AA222:AA249" si="79">Q222*-1</f>
        <v>2897.5814052284859</v>
      </c>
      <c r="AB222" s="240">
        <f t="shared" ref="AB222:AB249" si="80">$AA$3-Y222</f>
        <v>90928.079311396606</v>
      </c>
      <c r="AC222" s="241" t="str">
        <f t="shared" ref="AC222:AC249" si="81">+IF(AF222&gt;$D$3,"*","")</f>
        <v>*</v>
      </c>
      <c r="AD222" s="154"/>
      <c r="AE222" s="242"/>
      <c r="AF222" s="243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7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7">
        <f t="shared" ref="X223:X282" si="86">B223</f>
        <v>36924</v>
      </c>
      <c r="Y223" s="238">
        <f t="shared" ref="Y223:Y249" si="87">IF(AF222&lt;0,"0",AF222)</f>
        <v>52095.539283374921</v>
      </c>
      <c r="Z223" s="238"/>
      <c r="AA223" s="239">
        <f t="shared" si="79"/>
        <v>2483.4573416170674</v>
      </c>
      <c r="AB223" s="240">
        <f t="shared" si="80"/>
        <v>93825.660716625091</v>
      </c>
      <c r="AC223" s="241" t="str">
        <f t="shared" si="81"/>
        <v>*</v>
      </c>
      <c r="AD223" s="154"/>
      <c r="AE223" s="242"/>
      <c r="AF223" s="243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7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7">
        <f t="shared" si="86"/>
        <v>36925</v>
      </c>
      <c r="Y224" s="238">
        <f t="shared" si="87"/>
        <v>49612.081941757853</v>
      </c>
      <c r="Z224" s="238"/>
      <c r="AA224" s="239">
        <f t="shared" si="79"/>
        <v>2515.2169475923856</v>
      </c>
      <c r="AB224" s="240">
        <f t="shared" si="80"/>
        <v>96309.118058242166</v>
      </c>
      <c r="AC224" s="241" t="str">
        <f t="shared" si="81"/>
        <v>*</v>
      </c>
      <c r="AD224" s="154"/>
      <c r="AE224" s="242"/>
      <c r="AF224" s="243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7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7">
        <f t="shared" si="86"/>
        <v>36926</v>
      </c>
      <c r="Y225" s="238">
        <f t="shared" si="87"/>
        <v>47096.864994165466</v>
      </c>
      <c r="Z225" s="238"/>
      <c r="AA225" s="239">
        <f t="shared" si="79"/>
        <v>1846.5617867485012</v>
      </c>
      <c r="AB225" s="240">
        <f t="shared" si="80"/>
        <v>98824.335005834553</v>
      </c>
      <c r="AC225" s="241" t="str">
        <f t="shared" si="81"/>
        <v>*</v>
      </c>
      <c r="AD225" s="154"/>
      <c r="AE225" s="242"/>
      <c r="AF225" s="243">
        <f t="shared" si="82"/>
        <v>45250.303207416968</v>
      </c>
    </row>
    <row r="226" spans="2:32" s="245" customFormat="1" hidden="1" x14ac:dyDescent="0.2">
      <c r="B226" s="246">
        <v>36927</v>
      </c>
      <c r="C226" s="247">
        <v>0</v>
      </c>
      <c r="D226" s="248"/>
      <c r="E226" s="248"/>
      <c r="F226" s="249">
        <f t="shared" si="72"/>
        <v>0</v>
      </c>
      <c r="G226" s="263" t="s">
        <v>18</v>
      </c>
      <c r="H226" s="250">
        <f>H225-695323</f>
        <v>13696897</v>
      </c>
      <c r="I226" s="250">
        <f t="shared" si="73"/>
        <v>326116.59523809527</v>
      </c>
      <c r="J226" s="250">
        <f t="shared" si="74"/>
        <v>1831010.648341262</v>
      </c>
      <c r="K226" s="250">
        <f t="shared" si="75"/>
        <v>51848.397116152169</v>
      </c>
      <c r="L226" s="250">
        <f t="shared" si="83"/>
        <v>1172041.2607057614</v>
      </c>
      <c r="M226" s="250"/>
      <c r="N226" s="250">
        <f t="shared" si="84"/>
        <v>-695323</v>
      </c>
      <c r="O226" s="250">
        <f t="shared" si="85"/>
        <v>-16555.309523809523</v>
      </c>
      <c r="P226" s="250">
        <f t="shared" si="76"/>
        <v>-92951.258743976185</v>
      </c>
      <c r="Q226" s="250">
        <f t="shared" si="77"/>
        <v>-2632.083969675341</v>
      </c>
      <c r="R226" s="251">
        <f t="shared" si="78"/>
        <v>-59499.782428571423</v>
      </c>
      <c r="X226" s="252">
        <f t="shared" si="86"/>
        <v>36927</v>
      </c>
      <c r="Y226" s="253">
        <f t="shared" si="87"/>
        <v>45250.303207416968</v>
      </c>
      <c r="Z226" s="253"/>
      <c r="AA226" s="254">
        <f t="shared" si="79"/>
        <v>2632.083969675341</v>
      </c>
      <c r="AB226" s="255">
        <f t="shared" si="80"/>
        <v>100670.89679258305</v>
      </c>
      <c r="AC226" s="256" t="str">
        <f t="shared" si="81"/>
        <v>*</v>
      </c>
      <c r="AD226" s="257"/>
      <c r="AE226" s="255">
        <v>63075.678999999996</v>
      </c>
      <c r="AF226" s="253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7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7">
        <f t="shared" si="86"/>
        <v>36928</v>
      </c>
      <c r="Y227" s="238">
        <f t="shared" si="87"/>
        <v>105693.89823774163</v>
      </c>
      <c r="Z227" s="238"/>
      <c r="AA227" s="239">
        <f t="shared" si="79"/>
        <v>2632.083969675341</v>
      </c>
      <c r="AB227" s="240">
        <f t="shared" si="80"/>
        <v>40227.301762258387</v>
      </c>
      <c r="AC227" s="241" t="str">
        <f t="shared" si="81"/>
        <v>*</v>
      </c>
      <c r="AD227" s="154"/>
      <c r="AE227" s="242"/>
      <c r="AF227" s="243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7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7">
        <f t="shared" si="86"/>
        <v>36929</v>
      </c>
      <c r="Y228" s="238">
        <f t="shared" si="87"/>
        <v>103061.81426806629</v>
      </c>
      <c r="Z228" s="238"/>
      <c r="AA228" s="239">
        <f t="shared" si="79"/>
        <v>2836.9769604531766</v>
      </c>
      <c r="AB228" s="240">
        <f t="shared" si="80"/>
        <v>42859.385731933726</v>
      </c>
      <c r="AC228" s="241" t="str">
        <f t="shared" si="81"/>
        <v>*</v>
      </c>
      <c r="AD228" s="154"/>
      <c r="AE228" s="242"/>
      <c r="AF228" s="243">
        <f t="shared" si="82"/>
        <v>100224.83730761311</v>
      </c>
    </row>
    <row r="229" spans="2:32" s="217" customFormat="1" hidden="1" x14ac:dyDescent="0.2">
      <c r="B229" s="216">
        <v>36930</v>
      </c>
      <c r="C229" s="26">
        <v>0</v>
      </c>
      <c r="D229" s="48">
        <v>68.953000000000003</v>
      </c>
      <c r="E229" s="48">
        <v>68.974000000000004</v>
      </c>
      <c r="F229" s="258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8">
        <f t="shared" si="78"/>
        <v>-61244.327142857139</v>
      </c>
      <c r="X229" s="259">
        <f t="shared" si="86"/>
        <v>36930</v>
      </c>
      <c r="Y229" s="238">
        <f t="shared" si="87"/>
        <v>100224.83730761311</v>
      </c>
      <c r="Z229" s="238"/>
      <c r="AA229" s="260">
        <f t="shared" si="79"/>
        <v>2709.2571624070229</v>
      </c>
      <c r="AB229" s="240">
        <f t="shared" si="80"/>
        <v>45696.362692386901</v>
      </c>
      <c r="AC229" s="261" t="str">
        <f t="shared" si="81"/>
        <v>*</v>
      </c>
      <c r="AD229" s="262"/>
      <c r="AE229" s="240"/>
      <c r="AF229" s="238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7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7">
        <f t="shared" si="86"/>
        <v>36931</v>
      </c>
      <c r="Y230" s="238">
        <f t="shared" si="87"/>
        <v>97515.580145206084</v>
      </c>
      <c r="Z230" s="238"/>
      <c r="AA230" s="239">
        <f t="shared" si="79"/>
        <v>2804.6495426904571</v>
      </c>
      <c r="AB230" s="240">
        <f t="shared" si="80"/>
        <v>48405.619854793928</v>
      </c>
      <c r="AC230" s="241" t="str">
        <f t="shared" si="81"/>
        <v>*</v>
      </c>
      <c r="AD230" s="154"/>
      <c r="AE230" s="242"/>
      <c r="AF230" s="243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7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7">
        <f t="shared" si="86"/>
        <v>36932</v>
      </c>
      <c r="Y231" s="238">
        <f t="shared" si="87"/>
        <v>94710.930602515626</v>
      </c>
      <c r="Z231" s="238"/>
      <c r="AA231" s="239">
        <f t="shared" si="79"/>
        <v>2549.4749254322696</v>
      </c>
      <c r="AB231" s="240">
        <f t="shared" si="80"/>
        <v>51210.269397484386</v>
      </c>
      <c r="AC231" s="241" t="str">
        <f t="shared" si="81"/>
        <v>*</v>
      </c>
      <c r="AD231" s="154"/>
      <c r="AE231" s="242"/>
      <c r="AF231" s="243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7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7">
        <f t="shared" si="86"/>
        <v>36933</v>
      </c>
      <c r="Y232" s="238">
        <f t="shared" si="87"/>
        <v>92161.455677083359</v>
      </c>
      <c r="Z232" s="238"/>
      <c r="AA232" s="239">
        <f t="shared" si="79"/>
        <v>2549.3235089556297</v>
      </c>
      <c r="AB232" s="240">
        <f t="shared" si="80"/>
        <v>53759.744322916653</v>
      </c>
      <c r="AC232" s="241" t="str">
        <f t="shared" si="81"/>
        <v>*</v>
      </c>
      <c r="AD232" s="154"/>
      <c r="AE232" s="242"/>
      <c r="AF232" s="243">
        <f t="shared" si="82"/>
        <v>89612.132168127733</v>
      </c>
    </row>
    <row r="233" spans="2:32" s="264" customFormat="1" hidden="1" x14ac:dyDescent="0.2">
      <c r="B233" s="246">
        <v>36934</v>
      </c>
      <c r="C233" s="265">
        <v>0</v>
      </c>
      <c r="D233" s="266"/>
      <c r="E233" s="266"/>
      <c r="F233" s="267">
        <f t="shared" si="72"/>
        <v>0</v>
      </c>
      <c r="G233" s="263" t="s">
        <v>18</v>
      </c>
      <c r="H233" s="251">
        <f>H232-$AP$2</f>
        <v>24985030</v>
      </c>
      <c r="I233" s="251">
        <f t="shared" si="73"/>
        <v>594881.66666666663</v>
      </c>
      <c r="J233" s="251">
        <f t="shared" si="74"/>
        <v>3340016.0619683331</v>
      </c>
      <c r="K233" s="251">
        <f t="shared" si="75"/>
        <v>94578.630283850071</v>
      </c>
      <c r="L233" s="251">
        <f t="shared" si="83"/>
        <v>2137964.9755686461</v>
      </c>
      <c r="M233" s="251"/>
      <c r="N233" s="251">
        <f t="shared" si="84"/>
        <v>-765970</v>
      </c>
      <c r="O233" s="251">
        <f t="shared" si="85"/>
        <v>-18237.380952380954</v>
      </c>
      <c r="P233" s="251">
        <f t="shared" si="76"/>
        <v>-102395.39848404762</v>
      </c>
      <c r="Q233" s="251">
        <f t="shared" si="77"/>
        <v>-2899.5119653056508</v>
      </c>
      <c r="R233" s="251">
        <f t="shared" si="78"/>
        <v>-65545.147142857153</v>
      </c>
      <c r="X233" s="268">
        <f t="shared" si="86"/>
        <v>36934</v>
      </c>
      <c r="Y233" s="269">
        <f t="shared" si="87"/>
        <v>89612.132168127733</v>
      </c>
      <c r="Z233" s="269"/>
      <c r="AA233" s="270">
        <f t="shared" si="79"/>
        <v>2899.5119653056508</v>
      </c>
      <c r="AB233" s="251">
        <f t="shared" si="80"/>
        <v>56309.067831872278</v>
      </c>
      <c r="AC233" s="271" t="str">
        <f t="shared" si="81"/>
        <v>*</v>
      </c>
      <c r="AD233" s="272"/>
      <c r="AE233" s="251">
        <v>62010.788</v>
      </c>
      <c r="AF233" s="269">
        <f t="shared" si="82"/>
        <v>148723.40820282209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7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-601363.88000000082</v>
      </c>
      <c r="O234" s="4">
        <f t="shared" si="85"/>
        <v>-14318.187619047638</v>
      </c>
      <c r="P234" s="4">
        <f t="shared" si="76"/>
        <v>-80390.738705841053</v>
      </c>
      <c r="Q234" s="4">
        <f t="shared" si="77"/>
        <v>-2276.4099972095955</v>
      </c>
      <c r="R234" s="196">
        <f t="shared" si="78"/>
        <v>-51459.566302857209</v>
      </c>
      <c r="X234" s="237">
        <f t="shared" si="86"/>
        <v>36935</v>
      </c>
      <c r="Y234" s="238">
        <f t="shared" si="87"/>
        <v>148723.40820282209</v>
      </c>
      <c r="Z234" s="238"/>
      <c r="AA234" s="239">
        <f t="shared" si="79"/>
        <v>2276.4099972095955</v>
      </c>
      <c r="AB234" s="240">
        <f t="shared" si="80"/>
        <v>-2802.2082028220757</v>
      </c>
      <c r="AC234" s="241" t="str">
        <f t="shared" si="81"/>
        <v>*</v>
      </c>
      <c r="AD234" s="154"/>
      <c r="AE234" s="242"/>
      <c r="AF234" s="243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7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7">
        <f t="shared" si="86"/>
        <v>36936</v>
      </c>
      <c r="Y235" s="238">
        <f t="shared" si="87"/>
        <v>146446.9982056125</v>
      </c>
      <c r="Z235" s="238"/>
      <c r="AA235" s="239">
        <f t="shared" si="79"/>
        <v>2745.3321379665913</v>
      </c>
      <c r="AB235" s="240">
        <f t="shared" si="80"/>
        <v>-525.79820561248926</v>
      </c>
      <c r="AC235" s="241" t="str">
        <f t="shared" si="81"/>
        <v>*</v>
      </c>
      <c r="AD235" s="154"/>
      <c r="AE235" s="242"/>
      <c r="AF235" s="243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7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7">
        <f t="shared" si="86"/>
        <v>36937</v>
      </c>
      <c r="Y236" s="238">
        <f t="shared" si="87"/>
        <v>143701.66606764591</v>
      </c>
      <c r="Z236" s="238"/>
      <c r="AA236" s="239">
        <f t="shared" si="79"/>
        <v>2777.09174394191</v>
      </c>
      <c r="AB236" s="240">
        <f t="shared" si="80"/>
        <v>2219.5339323540975</v>
      </c>
      <c r="AC236" s="241" t="str">
        <f t="shared" si="81"/>
        <v>*</v>
      </c>
      <c r="AD236" s="154"/>
      <c r="AE236" s="242"/>
      <c r="AF236" s="243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7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7">
        <f t="shared" si="86"/>
        <v>36938</v>
      </c>
      <c r="Y237" s="238">
        <f t="shared" si="87"/>
        <v>140924.574323704</v>
      </c>
      <c r="Z237" s="238"/>
      <c r="AA237" s="239">
        <f t="shared" si="79"/>
        <v>2553.4496079440796</v>
      </c>
      <c r="AB237" s="240">
        <f t="shared" si="80"/>
        <v>4996.6256762960111</v>
      </c>
      <c r="AC237" s="241" t="str">
        <f t="shared" si="81"/>
        <v>*</v>
      </c>
      <c r="AD237" s="154"/>
      <c r="AE237" s="242"/>
      <c r="AF237" s="243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7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7">
        <f t="shared" si="86"/>
        <v>36939</v>
      </c>
      <c r="Y238" s="238">
        <f t="shared" si="87"/>
        <v>138371.12471575991</v>
      </c>
      <c r="Z238" s="238"/>
      <c r="AA238" s="239">
        <f t="shared" si="79"/>
        <v>2904.2815843198227</v>
      </c>
      <c r="AB238" s="240">
        <f t="shared" si="80"/>
        <v>7550.075284240098</v>
      </c>
      <c r="AC238" s="241" t="str">
        <f t="shared" si="81"/>
        <v>*</v>
      </c>
      <c r="AD238" s="154"/>
      <c r="AE238" s="242"/>
      <c r="AF238" s="243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7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7">
        <f t="shared" si="86"/>
        <v>36940</v>
      </c>
      <c r="Y239" s="238">
        <f t="shared" si="87"/>
        <v>135466.84313144008</v>
      </c>
      <c r="Z239" s="238"/>
      <c r="AA239" s="239">
        <f t="shared" si="79"/>
        <v>2680.6015942028325</v>
      </c>
      <c r="AB239" s="240">
        <f t="shared" si="80"/>
        <v>10454.356868559931</v>
      </c>
      <c r="AC239" s="241" t="str">
        <f t="shared" si="81"/>
        <v>*</v>
      </c>
      <c r="AD239" s="154"/>
      <c r="AE239" s="242"/>
      <c r="AF239" s="243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7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7">
        <f t="shared" si="86"/>
        <v>36941</v>
      </c>
      <c r="Y240" s="238">
        <f t="shared" si="87"/>
        <v>132786.24153723725</v>
      </c>
      <c r="Z240" s="238"/>
      <c r="AA240" s="239">
        <f t="shared" si="79"/>
        <v>2903.713772532421</v>
      </c>
      <c r="AB240" s="240">
        <f t="shared" si="80"/>
        <v>13134.958462762763</v>
      </c>
      <c r="AC240" s="241" t="str">
        <f t="shared" si="81"/>
        <v>*</v>
      </c>
      <c r="AD240" s="154"/>
      <c r="AE240" s="242"/>
      <c r="AF240" s="243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7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7">
        <f t="shared" si="86"/>
        <v>36942</v>
      </c>
      <c r="Y241" s="238">
        <f t="shared" si="87"/>
        <v>129882.52776470484</v>
      </c>
      <c r="Z241" s="238"/>
      <c r="AA241" s="239">
        <f t="shared" si="79"/>
        <v>2520.5165242747985</v>
      </c>
      <c r="AB241" s="240">
        <f t="shared" si="80"/>
        <v>16038.672235295177</v>
      </c>
      <c r="AC241" s="241" t="str">
        <f t="shared" si="81"/>
        <v>*</v>
      </c>
      <c r="AD241" s="154"/>
      <c r="AE241" s="242"/>
      <c r="AF241" s="243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7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7">
        <f t="shared" si="86"/>
        <v>36943</v>
      </c>
      <c r="Y242" s="238">
        <f t="shared" si="87"/>
        <v>127362.01124043003</v>
      </c>
      <c r="Z242" s="238"/>
      <c r="AA242" s="239">
        <f t="shared" si="79"/>
        <v>2903.1081066258594</v>
      </c>
      <c r="AB242" s="240">
        <f t="shared" si="80"/>
        <v>18559.188759569981</v>
      </c>
      <c r="AC242" s="241" t="str">
        <f t="shared" si="81"/>
        <v>*</v>
      </c>
      <c r="AD242" s="154"/>
      <c r="AE242" s="242"/>
      <c r="AF242" s="243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7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7">
        <f t="shared" si="86"/>
        <v>36944</v>
      </c>
      <c r="Y243" s="238">
        <f t="shared" si="87"/>
        <v>124458.90313380417</v>
      </c>
      <c r="Z243" s="238"/>
      <c r="AA243" s="239">
        <f t="shared" si="79"/>
        <v>2232.900926896411</v>
      </c>
      <c r="AB243" s="240">
        <f t="shared" si="80"/>
        <v>21462.296866195844</v>
      </c>
      <c r="AC243" s="241" t="str">
        <f t="shared" si="81"/>
        <v>*</v>
      </c>
      <c r="AD243" s="154"/>
      <c r="AE243" s="242"/>
      <c r="AF243" s="243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7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7">
        <f t="shared" si="86"/>
        <v>36945</v>
      </c>
      <c r="Y244" s="238">
        <f t="shared" si="87"/>
        <v>122226.00220690775</v>
      </c>
      <c r="Z244" s="238"/>
      <c r="AA244" s="239">
        <f t="shared" si="79"/>
        <v>2774.9719132689443</v>
      </c>
      <c r="AB244" s="240">
        <f t="shared" si="80"/>
        <v>23695.197793092259</v>
      </c>
      <c r="AC244" s="241" t="str">
        <f t="shared" si="81"/>
        <v>*</v>
      </c>
      <c r="AD244" s="154"/>
      <c r="AE244" s="242"/>
      <c r="AF244" s="243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7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7">
        <f t="shared" si="86"/>
        <v>36946</v>
      </c>
      <c r="Y245" s="238">
        <f t="shared" si="87"/>
        <v>119451.0302936388</v>
      </c>
      <c r="Z245" s="238"/>
      <c r="AA245" s="239">
        <f t="shared" si="79"/>
        <v>2041.1698133505397</v>
      </c>
      <c r="AB245" s="240">
        <f t="shared" si="80"/>
        <v>26470.169706361208</v>
      </c>
      <c r="AC245" s="241" t="str">
        <f t="shared" si="81"/>
        <v>*</v>
      </c>
      <c r="AD245" s="154"/>
      <c r="AE245" s="242"/>
      <c r="AF245" s="243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7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7">
        <f t="shared" si="86"/>
        <v>36947</v>
      </c>
      <c r="Y246" s="238">
        <f t="shared" si="87"/>
        <v>117409.86048028826</v>
      </c>
      <c r="Z246" s="238"/>
      <c r="AA246" s="239">
        <f t="shared" si="79"/>
        <v>1977.2720602083025</v>
      </c>
      <c r="AB246" s="240">
        <f t="shared" si="80"/>
        <v>28511.33951971175</v>
      </c>
      <c r="AC246" s="241" t="str">
        <f t="shared" si="81"/>
        <v>*</v>
      </c>
      <c r="AD246" s="154"/>
      <c r="AE246" s="242"/>
      <c r="AF246" s="243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7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7">
        <f t="shared" si="86"/>
        <v>36948</v>
      </c>
      <c r="Y247" s="238">
        <f t="shared" si="87"/>
        <v>115432.58842007996</v>
      </c>
      <c r="Z247" s="238"/>
      <c r="AA247" s="239">
        <f t="shared" si="79"/>
        <v>2040.8669803972587</v>
      </c>
      <c r="AB247" s="240">
        <f t="shared" si="80"/>
        <v>30488.611579920049</v>
      </c>
      <c r="AC247" s="241" t="str">
        <f t="shared" si="81"/>
        <v>*</v>
      </c>
      <c r="AD247" s="154"/>
      <c r="AE247" s="242"/>
      <c r="AF247" s="243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7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7">
        <f t="shared" si="86"/>
        <v>36949</v>
      </c>
      <c r="Y248" s="238">
        <f t="shared" si="87"/>
        <v>113391.7214396827</v>
      </c>
      <c r="Z248" s="238"/>
      <c r="AA248" s="239">
        <f t="shared" si="79"/>
        <v>1881.3118681374667</v>
      </c>
      <c r="AB248" s="240">
        <f t="shared" si="80"/>
        <v>32529.478560317308</v>
      </c>
      <c r="AC248" s="241" t="str">
        <f t="shared" si="81"/>
        <v>*</v>
      </c>
      <c r="AD248" s="154"/>
      <c r="AE248" s="242"/>
      <c r="AF248" s="243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8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7">
        <f t="shared" si="86"/>
        <v>36950</v>
      </c>
      <c r="Y249" s="238">
        <f t="shared" si="87"/>
        <v>111510.40957154524</v>
      </c>
      <c r="Z249" s="238"/>
      <c r="AA249" s="239">
        <f t="shared" si="79"/>
        <v>2040.6398556822985</v>
      </c>
      <c r="AB249" s="240">
        <f t="shared" si="80"/>
        <v>34410.790428454769</v>
      </c>
      <c r="AC249" s="241" t="str">
        <f t="shared" si="81"/>
        <v>*</v>
      </c>
      <c r="AD249" s="154"/>
      <c r="AE249" s="242"/>
      <c r="AF249" s="243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6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8">
        <f t="shared" ref="R252:R282" si="92">O252*3.594</f>
        <v>-46846.934285714284</v>
      </c>
      <c r="X252" s="237">
        <f t="shared" si="86"/>
        <v>36951</v>
      </c>
      <c r="Y252" s="238">
        <f>IF(AF249&lt;0,"0",AF249)</f>
        <v>109469.76971586295</v>
      </c>
      <c r="Z252" s="238"/>
      <c r="AA252" s="239">
        <f t="shared" ref="AA252:AA281" si="93">Q252*-1</f>
        <v>2072.3616075384562</v>
      </c>
      <c r="AB252" s="240">
        <f t="shared" ref="AB252:AB282" si="94">$AA$3-Y252</f>
        <v>36451.430284137066</v>
      </c>
      <c r="AC252" s="241" t="str">
        <f t="shared" ref="AC252:AC282" si="95">+IF(AF252&gt;$D$3,"*","")</f>
        <v>*</v>
      </c>
      <c r="AD252" s="154"/>
      <c r="AE252" s="242"/>
      <c r="AF252" s="243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7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7">
        <f t="shared" si="86"/>
        <v>36952</v>
      </c>
      <c r="Y253" s="238">
        <f t="shared" ref="Y253:Y281" si="102">IF(AF252&lt;0,"0",AF252)</f>
        <v>107397.40810832448</v>
      </c>
      <c r="Z253" s="238"/>
      <c r="AA253" s="239">
        <f t="shared" si="93"/>
        <v>1944.7175177306224</v>
      </c>
      <c r="AB253" s="240">
        <f t="shared" si="94"/>
        <v>38523.79189167553</v>
      </c>
      <c r="AC253" s="241" t="str">
        <f t="shared" si="95"/>
        <v>*</v>
      </c>
      <c r="AD253" s="154"/>
      <c r="AE253" s="242"/>
      <c r="AF253" s="243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7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7">
        <f t="shared" si="86"/>
        <v>36953</v>
      </c>
      <c r="Y254" s="238">
        <f t="shared" si="102"/>
        <v>105452.69059059386</v>
      </c>
      <c r="Z254" s="238"/>
      <c r="AA254" s="239">
        <f t="shared" si="93"/>
        <v>2008.3502920387389</v>
      </c>
      <c r="AB254" s="240">
        <f t="shared" si="94"/>
        <v>40468.50940940615</v>
      </c>
      <c r="AC254" s="241" t="str">
        <f t="shared" si="95"/>
        <v>*</v>
      </c>
      <c r="AD254" s="154"/>
      <c r="AE254" s="242"/>
      <c r="AF254" s="243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7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7">
        <f t="shared" si="86"/>
        <v>36954</v>
      </c>
      <c r="Y255" s="238">
        <f t="shared" si="102"/>
        <v>103444.34029855512</v>
      </c>
      <c r="Z255" s="238"/>
      <c r="AA255" s="239">
        <f t="shared" si="93"/>
        <v>1880.7440563500652</v>
      </c>
      <c r="AB255" s="240">
        <f t="shared" si="94"/>
        <v>42476.85970144489</v>
      </c>
      <c r="AC255" s="241" t="str">
        <f t="shared" si="95"/>
        <v>*</v>
      </c>
      <c r="AD255" s="154"/>
      <c r="AE255" s="242"/>
      <c r="AF255" s="243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7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7">
        <f t="shared" si="86"/>
        <v>36955</v>
      </c>
      <c r="Y256" s="238">
        <f t="shared" si="102"/>
        <v>101563.59624220505</v>
      </c>
      <c r="Z256" s="238"/>
      <c r="AA256" s="239">
        <f t="shared" si="93"/>
        <v>2103.7426723221733</v>
      </c>
      <c r="AB256" s="240">
        <f t="shared" si="94"/>
        <v>44357.603757794961</v>
      </c>
      <c r="AC256" s="241" t="str">
        <f t="shared" si="95"/>
        <v>*</v>
      </c>
      <c r="AD256" s="154"/>
      <c r="AE256" s="242"/>
      <c r="AF256" s="243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7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7">
        <f t="shared" si="86"/>
        <v>36956</v>
      </c>
      <c r="Y257" s="238">
        <f t="shared" si="102"/>
        <v>99459.853569882878</v>
      </c>
      <c r="Z257" s="238"/>
      <c r="AA257" s="239">
        <f t="shared" si="93"/>
        <v>2039.8449191799364</v>
      </c>
      <c r="AB257" s="240">
        <f t="shared" si="94"/>
        <v>46461.346430117133</v>
      </c>
      <c r="AC257" s="241" t="str">
        <f t="shared" si="95"/>
        <v>*</v>
      </c>
      <c r="AD257" s="154"/>
      <c r="AE257" s="242"/>
      <c r="AF257" s="243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7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7">
        <f t="shared" si="86"/>
        <v>36957</v>
      </c>
      <c r="Y258" s="238">
        <f t="shared" si="102"/>
        <v>97420.008650702948</v>
      </c>
      <c r="Z258" s="238"/>
      <c r="AA258" s="239">
        <f t="shared" si="93"/>
        <v>2167.2618842728098</v>
      </c>
      <c r="AB258" s="240">
        <f t="shared" si="94"/>
        <v>48501.191349297063</v>
      </c>
      <c r="AC258" s="241" t="str">
        <f t="shared" si="95"/>
        <v>*</v>
      </c>
      <c r="AD258" s="154"/>
      <c r="AE258" s="242"/>
      <c r="AF258" s="243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7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7">
        <f t="shared" si="86"/>
        <v>36958</v>
      </c>
      <c r="Y259" s="238">
        <f t="shared" si="102"/>
        <v>95252.746766430137</v>
      </c>
      <c r="Z259" s="238"/>
      <c r="AA259" s="239">
        <f t="shared" si="93"/>
        <v>2071.5288169169339</v>
      </c>
      <c r="AB259" s="240">
        <f t="shared" si="94"/>
        <v>50668.453233569875</v>
      </c>
      <c r="AC259" s="241" t="str">
        <f t="shared" si="95"/>
        <v>*</v>
      </c>
      <c r="AD259" s="154"/>
      <c r="AE259" s="242"/>
      <c r="AF259" s="243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7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7">
        <f t="shared" si="86"/>
        <v>36959</v>
      </c>
      <c r="Y260" s="238">
        <f t="shared" si="102"/>
        <v>93181.2179495132</v>
      </c>
      <c r="Z260" s="238"/>
      <c r="AA260" s="239">
        <f t="shared" si="93"/>
        <v>2039.5042321074959</v>
      </c>
      <c r="AB260" s="240">
        <f t="shared" si="94"/>
        <v>52739.982050486811</v>
      </c>
      <c r="AC260" s="241" t="str">
        <f t="shared" si="95"/>
        <v>*</v>
      </c>
      <c r="AD260" s="154"/>
      <c r="AE260" s="242"/>
      <c r="AF260" s="243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7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7">
        <f t="shared" si="86"/>
        <v>36960</v>
      </c>
      <c r="Y261" s="238">
        <f t="shared" si="102"/>
        <v>91141.713717405699</v>
      </c>
      <c r="Z261" s="238"/>
      <c r="AA261" s="239">
        <f t="shared" si="93"/>
        <v>2389.9576672916373</v>
      </c>
      <c r="AB261" s="240">
        <f t="shared" si="94"/>
        <v>54779.486282594313</v>
      </c>
      <c r="AC261" s="241" t="str">
        <f t="shared" si="95"/>
        <v>*</v>
      </c>
      <c r="AD261" s="154"/>
      <c r="AE261" s="242"/>
      <c r="AF261" s="243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7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7">
        <f t="shared" si="86"/>
        <v>36961</v>
      </c>
      <c r="Y262" s="238">
        <f t="shared" si="102"/>
        <v>88751.756050114054</v>
      </c>
      <c r="Z262" s="238"/>
      <c r="AA262" s="239">
        <f t="shared" si="93"/>
        <v>2580.9695525734674</v>
      </c>
      <c r="AB262" s="240">
        <f t="shared" si="94"/>
        <v>57169.443949885957</v>
      </c>
      <c r="AC262" s="241" t="str">
        <f t="shared" si="95"/>
        <v>*</v>
      </c>
      <c r="AD262" s="154"/>
      <c r="AE262" s="242"/>
      <c r="AF262" s="243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7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7">
        <f t="shared" si="86"/>
        <v>36962</v>
      </c>
      <c r="Y263" s="238">
        <f t="shared" si="102"/>
        <v>86170.786497540583</v>
      </c>
      <c r="Z263" s="238"/>
      <c r="AA263" s="239">
        <f t="shared" si="93"/>
        <v>2740.1082695224986</v>
      </c>
      <c r="AB263" s="240">
        <f t="shared" si="94"/>
        <v>59750.413502459429</v>
      </c>
      <c r="AC263" s="241" t="str">
        <f t="shared" si="95"/>
        <v>*</v>
      </c>
      <c r="AD263" s="154"/>
      <c r="AE263" s="242"/>
      <c r="AF263" s="243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7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7">
        <f t="shared" si="86"/>
        <v>36963</v>
      </c>
      <c r="Y264" s="238">
        <f t="shared" si="102"/>
        <v>83430.678228018078</v>
      </c>
      <c r="Z264" s="238"/>
      <c r="AA264" s="239">
        <f t="shared" si="93"/>
        <v>1975.3036460119779</v>
      </c>
      <c r="AB264" s="240">
        <f t="shared" si="94"/>
        <v>62490.521771981934</v>
      </c>
      <c r="AC264" s="241" t="str">
        <f t="shared" si="95"/>
        <v>*</v>
      </c>
      <c r="AD264" s="154"/>
      <c r="AE264" s="242"/>
      <c r="AF264" s="243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7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7">
        <f t="shared" si="86"/>
        <v>36964</v>
      </c>
      <c r="Y265" s="238">
        <f t="shared" si="102"/>
        <v>81455.374582006101</v>
      </c>
      <c r="Z265" s="238"/>
      <c r="AA265" s="239">
        <f t="shared" si="93"/>
        <v>3345.0928019391063</v>
      </c>
      <c r="AB265" s="240">
        <f t="shared" si="94"/>
        <v>64465.82541799391</v>
      </c>
      <c r="AC265" s="241" t="str">
        <f t="shared" si="95"/>
        <v>*</v>
      </c>
      <c r="AD265" s="154"/>
      <c r="AE265" s="242"/>
      <c r="AF265" s="243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7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7">
        <f t="shared" si="86"/>
        <v>36965</v>
      </c>
      <c r="Y266" s="238">
        <f t="shared" si="102"/>
        <v>78110.281780067002</v>
      </c>
      <c r="Z266" s="238"/>
      <c r="AA266" s="239">
        <f t="shared" si="93"/>
        <v>2874.5661007791491</v>
      </c>
      <c r="AB266" s="240">
        <f t="shared" si="94"/>
        <v>67810.91821993301</v>
      </c>
      <c r="AC266" s="241" t="str">
        <f t="shared" si="95"/>
        <v>*</v>
      </c>
      <c r="AD266" s="154"/>
      <c r="AE266" s="242"/>
      <c r="AF266" s="243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7">
        <f t="shared" si="88"/>
        <v>50.519983833605174</v>
      </c>
      <c r="G267" s="159" t="s">
        <v>18</v>
      </c>
      <c r="H267" s="196">
        <f>H266-$AP$2</f>
        <v>21187180</v>
      </c>
      <c r="I267" s="4">
        <f t="shared" si="89"/>
        <v>504456.66666666669</v>
      </c>
      <c r="J267" s="4">
        <f t="shared" si="97"/>
        <v>2832316.8516433332</v>
      </c>
      <c r="K267" s="4">
        <f t="shared" si="98"/>
        <v>80202.203638634121</v>
      </c>
      <c r="L267" s="4">
        <f t="shared" si="99"/>
        <v>1812983.5654017029</v>
      </c>
      <c r="M267" s="4"/>
      <c r="N267" s="4">
        <f t="shared" si="100"/>
        <v>-765970</v>
      </c>
      <c r="O267" s="4">
        <f t="shared" si="101"/>
        <v>-18237.380952380954</v>
      </c>
      <c r="P267" s="4">
        <f t="shared" si="90"/>
        <v>-102395.39848404762</v>
      </c>
      <c r="Q267" s="4">
        <f t="shared" si="91"/>
        <v>-2899.5119653056508</v>
      </c>
      <c r="R267" s="196">
        <f t="shared" si="92"/>
        <v>-65545.147142857153</v>
      </c>
      <c r="X267" s="237">
        <f t="shared" si="86"/>
        <v>36966</v>
      </c>
      <c r="Y267" s="238">
        <f t="shared" si="102"/>
        <v>75235.715679287852</v>
      </c>
      <c r="Z267" s="238"/>
      <c r="AA267" s="239">
        <f t="shared" si="93"/>
        <v>2899.5119653056508</v>
      </c>
      <c r="AB267" s="240">
        <f t="shared" si="94"/>
        <v>70685.484320712159</v>
      </c>
      <c r="AC267" s="241" t="str">
        <f t="shared" si="95"/>
        <v>*</v>
      </c>
      <c r="AD267" s="154"/>
      <c r="AE267" s="242"/>
      <c r="AF267" s="243">
        <f t="shared" si="96"/>
        <v>72336.203713982206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7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-696170</v>
      </c>
      <c r="O268" s="4">
        <f t="shared" si="101"/>
        <v>-16575.476190476191</v>
      </c>
      <c r="P268" s="4">
        <f t="shared" si="90"/>
        <v>-93064.486288809523</v>
      </c>
      <c r="Q268" s="4">
        <f t="shared" si="91"/>
        <v>-2635.2902135682011</v>
      </c>
      <c r="R268" s="196">
        <f t="shared" si="92"/>
        <v>-59572.26142857143</v>
      </c>
      <c r="X268" s="237">
        <f t="shared" si="86"/>
        <v>36967</v>
      </c>
      <c r="Y268" s="238">
        <f t="shared" si="102"/>
        <v>72336.203713982206</v>
      </c>
      <c r="Z268" s="238"/>
      <c r="AA268" s="239">
        <f t="shared" si="93"/>
        <v>2635.2902135682011</v>
      </c>
      <c r="AB268" s="240">
        <f t="shared" si="94"/>
        <v>73584.996286017806</v>
      </c>
      <c r="AC268" s="241" t="str">
        <f t="shared" si="95"/>
        <v>*</v>
      </c>
      <c r="AD268" s="154"/>
      <c r="AE268" s="242"/>
      <c r="AF268" s="243">
        <f t="shared" si="96"/>
        <v>69700.913500414012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7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7">
        <f t="shared" si="86"/>
        <v>36968</v>
      </c>
      <c r="Y269" s="238">
        <f t="shared" si="102"/>
        <v>69700.913500414012</v>
      </c>
      <c r="Z269" s="238"/>
      <c r="AA269" s="239">
        <f t="shared" si="93"/>
        <v>2611.707097331463</v>
      </c>
      <c r="AB269" s="240">
        <f t="shared" si="94"/>
        <v>76220.286499586</v>
      </c>
      <c r="AC269" s="241" t="str">
        <f t="shared" si="95"/>
        <v>*</v>
      </c>
      <c r="AD269" s="154"/>
      <c r="AE269" s="242"/>
      <c r="AF269" s="243">
        <f t="shared" si="96"/>
        <v>67089.206403082542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7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7">
        <f t="shared" si="86"/>
        <v>36969</v>
      </c>
      <c r="Y270" s="238">
        <f t="shared" si="102"/>
        <v>67089.206403082542</v>
      </c>
      <c r="Z270" s="238"/>
      <c r="AA270" s="239">
        <f t="shared" si="93"/>
        <v>2898.1492170158872</v>
      </c>
      <c r="AB270" s="240">
        <f t="shared" si="94"/>
        <v>78831.993596917469</v>
      </c>
      <c r="AC270" s="241" t="str">
        <f t="shared" si="95"/>
        <v>*</v>
      </c>
      <c r="AD270" s="154"/>
      <c r="AE270" s="242"/>
      <c r="AF270" s="243">
        <f t="shared" si="96"/>
        <v>64191.057186066653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7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7">
        <f t="shared" si="86"/>
        <v>36970</v>
      </c>
      <c r="Y271" s="238">
        <f t="shared" si="102"/>
        <v>64191.057186066653</v>
      </c>
      <c r="Z271" s="238"/>
      <c r="AA271" s="239">
        <f t="shared" si="93"/>
        <v>3025.3769115129603</v>
      </c>
      <c r="AB271" s="240">
        <f t="shared" si="94"/>
        <v>81730.142813933358</v>
      </c>
      <c r="AC271" s="241" t="str">
        <f t="shared" si="95"/>
        <v>*</v>
      </c>
      <c r="AD271" s="154"/>
      <c r="AE271" s="242"/>
      <c r="AF271" s="243">
        <f t="shared" si="96"/>
        <v>61165.680274553692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7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7">
        <f t="shared" si="86"/>
        <v>36971</v>
      </c>
      <c r="Y272" s="238">
        <f t="shared" si="102"/>
        <v>61165.680274553692</v>
      </c>
      <c r="Z272" s="238"/>
      <c r="AA272" s="239">
        <f t="shared" si="93"/>
        <v>1846.9781820592623</v>
      </c>
      <c r="AB272" s="240">
        <f t="shared" si="94"/>
        <v>84755.519725446327</v>
      </c>
      <c r="AC272" s="241" t="str">
        <f t="shared" si="95"/>
        <v>*</v>
      </c>
      <c r="AD272" s="154"/>
      <c r="AE272" s="242"/>
      <c r="AF272" s="243">
        <f t="shared" si="96"/>
        <v>59318.70209249443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7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7">
        <f t="shared" si="86"/>
        <v>36972</v>
      </c>
      <c r="Y273" s="238">
        <f t="shared" si="102"/>
        <v>59318.70209249443</v>
      </c>
      <c r="Z273" s="238"/>
      <c r="AA273" s="239">
        <f t="shared" si="93"/>
        <v>2069.82538155473</v>
      </c>
      <c r="AB273" s="240">
        <f t="shared" si="94"/>
        <v>86602.497907505574</v>
      </c>
      <c r="AC273" s="241" t="str">
        <f t="shared" si="95"/>
        <v>*</v>
      </c>
      <c r="AD273" s="154"/>
      <c r="AE273" s="242"/>
      <c r="AF273" s="243">
        <f t="shared" si="96"/>
        <v>57248.876710939701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7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7">
        <f t="shared" si="86"/>
        <v>36973</v>
      </c>
      <c r="Y274" s="238">
        <f t="shared" si="102"/>
        <v>57248.876710939701</v>
      </c>
      <c r="Z274" s="238"/>
      <c r="AA274" s="239">
        <f t="shared" si="93"/>
        <v>2993.125201988561</v>
      </c>
      <c r="AB274" s="240">
        <f t="shared" si="94"/>
        <v>88672.32328906031</v>
      </c>
      <c r="AC274" s="241" t="str">
        <f t="shared" si="95"/>
        <v>*</v>
      </c>
      <c r="AD274" s="154"/>
      <c r="AE274" s="242"/>
      <c r="AF274" s="243">
        <f t="shared" si="96"/>
        <v>54255.751508951143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7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7">
        <f t="shared" si="86"/>
        <v>36974</v>
      </c>
      <c r="Y275" s="238">
        <f t="shared" si="102"/>
        <v>54255.751508951143</v>
      </c>
      <c r="Z275" s="238"/>
      <c r="AA275" s="239">
        <f t="shared" si="93"/>
        <v>2738.2534176836539</v>
      </c>
      <c r="AB275" s="240">
        <f t="shared" si="94"/>
        <v>91665.448491048868</v>
      </c>
      <c r="AC275" s="241" t="str">
        <f t="shared" si="95"/>
        <v>*</v>
      </c>
      <c r="AD275" s="154"/>
      <c r="AE275" s="242"/>
      <c r="AF275" s="243">
        <f t="shared" si="96"/>
        <v>51517.498091267487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7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7">
        <f t="shared" si="86"/>
        <v>36975</v>
      </c>
      <c r="Y276" s="238">
        <f t="shared" si="102"/>
        <v>51517.498091267487</v>
      </c>
      <c r="Z276" s="238"/>
      <c r="AA276" s="239">
        <f t="shared" si="93"/>
        <v>2865.4432580615667</v>
      </c>
      <c r="AB276" s="240">
        <f t="shared" si="94"/>
        <v>94403.701908732532</v>
      </c>
      <c r="AC276" s="241" t="str">
        <f t="shared" si="95"/>
        <v>*</v>
      </c>
      <c r="AD276" s="154"/>
      <c r="AE276" s="242"/>
      <c r="AF276" s="243">
        <f t="shared" si="96"/>
        <v>48652.054833205919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7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7">
        <f t="shared" si="86"/>
        <v>36976</v>
      </c>
      <c r="Y277" s="238">
        <f t="shared" si="102"/>
        <v>48652.054833205919</v>
      </c>
      <c r="Z277" s="238"/>
      <c r="AA277" s="239">
        <f t="shared" si="93"/>
        <v>3374.656869003139</v>
      </c>
      <c r="AB277" s="240">
        <f t="shared" si="94"/>
        <v>97269.1451667941</v>
      </c>
      <c r="AC277" s="241" t="str">
        <f t="shared" si="95"/>
        <v>*</v>
      </c>
      <c r="AD277" s="154"/>
      <c r="AE277" s="242"/>
      <c r="AF277" s="243">
        <f t="shared" si="96"/>
        <v>45277.397964202777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7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7">
        <f t="shared" si="86"/>
        <v>36977</v>
      </c>
      <c r="Y278" s="238">
        <f t="shared" si="102"/>
        <v>45277.397964202777</v>
      </c>
      <c r="Z278" s="238"/>
      <c r="AA278" s="239">
        <f t="shared" si="93"/>
        <v>3024.3169961764779</v>
      </c>
      <c r="AB278" s="240">
        <f t="shared" si="94"/>
        <v>100643.80203579724</v>
      </c>
      <c r="AC278" s="241" t="str">
        <f t="shared" si="95"/>
        <v>*</v>
      </c>
      <c r="AD278" s="154"/>
      <c r="AE278" s="242"/>
      <c r="AF278" s="243">
        <f t="shared" si="96"/>
        <v>42253.080968026297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7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7">
        <f t="shared" si="86"/>
        <v>36978</v>
      </c>
      <c r="Y279" s="238">
        <f t="shared" si="102"/>
        <v>42253.080968026297</v>
      </c>
      <c r="Z279" s="238"/>
      <c r="AA279" s="239">
        <f t="shared" si="93"/>
        <v>2833.1536944180075</v>
      </c>
      <c r="AB279" s="240">
        <f t="shared" si="94"/>
        <v>103668.11903197371</v>
      </c>
      <c r="AC279" s="241" t="str">
        <f t="shared" si="95"/>
        <v>*</v>
      </c>
      <c r="AD279" s="154"/>
      <c r="AE279" s="242"/>
      <c r="AF279" s="243">
        <f t="shared" si="96"/>
        <v>39419.927273608293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7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7">
        <f t="shared" si="86"/>
        <v>36979</v>
      </c>
      <c r="Y280" s="238">
        <f t="shared" si="102"/>
        <v>39419.927273608293</v>
      </c>
      <c r="Z280" s="238"/>
      <c r="AA280" s="239">
        <f t="shared" si="93"/>
        <v>2960.3435347959203</v>
      </c>
      <c r="AB280" s="240">
        <f t="shared" si="94"/>
        <v>106501.27272639172</v>
      </c>
      <c r="AC280" s="241" t="str">
        <f t="shared" si="95"/>
        <v>*</v>
      </c>
      <c r="AD280" s="154"/>
      <c r="AE280" s="242"/>
      <c r="AF280" s="243">
        <f t="shared" si="96"/>
        <v>36459.583738812376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7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7">
        <f t="shared" si="86"/>
        <v>36980</v>
      </c>
      <c r="Y281" s="238">
        <f t="shared" si="102"/>
        <v>36459.583738812376</v>
      </c>
      <c r="Z281" s="238"/>
      <c r="AA281" s="239">
        <f t="shared" si="93"/>
        <v>2928.3568041056415</v>
      </c>
      <c r="AB281" s="240">
        <f t="shared" si="94"/>
        <v>109461.61626118764</v>
      </c>
      <c r="AC281" s="241" t="str">
        <f t="shared" si="95"/>
        <v>*</v>
      </c>
      <c r="AD281" s="154"/>
      <c r="AE281" s="242"/>
      <c r="AF281" s="243">
        <f t="shared" si="96"/>
        <v>33531.226934706734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8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7">
        <f t="shared" si="86"/>
        <v>36981</v>
      </c>
      <c r="Y282" s="238">
        <f>IF(AF281&lt;0,"0",AF281)</f>
        <v>33531.226934706734</v>
      </c>
      <c r="Z282" s="238"/>
      <c r="AA282" s="239">
        <f>Q282*-1</f>
        <v>3087.3819586971927</v>
      </c>
      <c r="AB282" s="240">
        <f t="shared" si="94"/>
        <v>112389.97306529328</v>
      </c>
      <c r="AC282" s="241" t="str">
        <f t="shared" si="95"/>
        <v>*</v>
      </c>
      <c r="AD282" s="154"/>
      <c r="AE282" s="242"/>
      <c r="AF282" s="243">
        <f t="shared" si="96"/>
        <v>30443.844976009543</v>
      </c>
    </row>
    <row r="283" spans="1:32" hidden="1" x14ac:dyDescent="0.2">
      <c r="Z283" s="36"/>
    </row>
    <row r="284" spans="1:32" ht="18.75" thickBot="1" x14ac:dyDescent="0.3">
      <c r="A284" s="279" t="s">
        <v>88</v>
      </c>
      <c r="B284" s="2"/>
      <c r="Z284" s="36"/>
    </row>
    <row r="285" spans="1:32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6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7">
        <f t="shared" ref="X285:X314" si="110">B285</f>
        <v>36982</v>
      </c>
      <c r="Y285" s="238">
        <f>IF(AF282&lt;0,"0",AF282)</f>
        <v>30443.844976009543</v>
      </c>
      <c r="Z285" s="238"/>
      <c r="AA285" s="239">
        <f>Q285*-1</f>
        <v>2577.9790771598196</v>
      </c>
      <c r="AB285" s="240">
        <f t="shared" ref="AB285:AB290" si="111">$AA$3-Y285</f>
        <v>115477.35502399047</v>
      </c>
      <c r="AC285" s="241" t="str">
        <f>+IF(AF285&gt;$D$3,"*","")</f>
        <v>*</v>
      </c>
      <c r="AD285" s="154"/>
      <c r="AE285" s="242"/>
      <c r="AF285" s="243">
        <f>Y285+AE285-AA285</f>
        <v>27865.865898849723</v>
      </c>
    </row>
    <row r="286" spans="1:32" s="217" customFormat="1" x14ac:dyDescent="0.2">
      <c r="B286" s="216">
        <v>36983</v>
      </c>
      <c r="C286" s="282">
        <v>0</v>
      </c>
      <c r="D286" s="48">
        <v>21.501999999999999</v>
      </c>
      <c r="E286" s="48">
        <v>21.507000000000001</v>
      </c>
      <c r="F286" s="258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3">
        <f t="shared" si="106"/>
        <v>32835.722874801235</v>
      </c>
      <c r="L286" s="283">
        <f t="shared" si="107"/>
        <v>742256.73646481906</v>
      </c>
      <c r="N286" s="169">
        <f t="shared" ref="N286:N314" si="112">H286-H285</f>
        <v>-765080</v>
      </c>
      <c r="O286" s="284">
        <f t="shared" si="108"/>
        <v>-18216.190476190477</v>
      </c>
      <c r="P286" s="284">
        <f t="shared" ref="P286:P347" si="113">O286*$J$4</f>
        <v>-102276.4226695238</v>
      </c>
      <c r="Q286" s="285">
        <f t="shared" si="109"/>
        <v>-2896.1429487004025</v>
      </c>
      <c r="R286" s="169">
        <f t="shared" ref="R286:R314" si="114">O286*3.594</f>
        <v>-65468.98857142857</v>
      </c>
      <c r="X286" s="259">
        <f t="shared" si="110"/>
        <v>36983</v>
      </c>
      <c r="Y286" s="238">
        <f>IF(AF285&lt;0,"0",AF285)</f>
        <v>27865.865898849723</v>
      </c>
      <c r="Z286" s="283"/>
      <c r="AA286" s="260">
        <f>Q286*-1</f>
        <v>2896.1429487004025</v>
      </c>
      <c r="AB286" s="240">
        <f t="shared" si="111"/>
        <v>118055.33410115029</v>
      </c>
      <c r="AF286" s="238">
        <f t="shared" ref="AF286:AF314" si="115">Y286+AE286-AA286</f>
        <v>24969.72295014932</v>
      </c>
    </row>
    <row r="287" spans="1:32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7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4">
        <f t="shared" si="108"/>
        <v>-18815.857142857141</v>
      </c>
      <c r="P287" s="274">
        <f t="shared" si="113"/>
        <v>-105643.30453985713</v>
      </c>
      <c r="Q287" s="276">
        <f t="shared" si="109"/>
        <v>-2991.4823332170126</v>
      </c>
      <c r="R287" s="4">
        <f t="shared" si="114"/>
        <v>-67624.190571428568</v>
      </c>
      <c r="X287" s="237">
        <f t="shared" si="110"/>
        <v>36984</v>
      </c>
      <c r="Y287" s="238">
        <f>IF(AF286&lt;0,"0",AF286)</f>
        <v>24969.72295014932</v>
      </c>
      <c r="Z287" s="36"/>
      <c r="AA287" s="239">
        <f>Q287*-1</f>
        <v>2991.4823332170126</v>
      </c>
      <c r="AB287" s="240">
        <f t="shared" si="111"/>
        <v>120951.47704985068</v>
      </c>
      <c r="AC287" s="241" t="str">
        <f t="shared" ref="AC287:AC314" si="116">+IF(AF287&gt;$D$3,"*","")</f>
        <v>*</v>
      </c>
      <c r="AF287" s="243">
        <f t="shared" si="115"/>
        <v>21978.240616932308</v>
      </c>
    </row>
    <row r="288" spans="1:32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7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4">
        <f t="shared" si="108"/>
        <v>-19215.333333333332</v>
      </c>
      <c r="P288" s="274">
        <f t="shared" si="113"/>
        <v>-107886.19916466666</v>
      </c>
      <c r="Q288" s="276">
        <f t="shared" si="109"/>
        <v>-3054.9939743438167</v>
      </c>
      <c r="R288" s="4">
        <f t="shared" si="114"/>
        <v>-69059.907999999996</v>
      </c>
      <c r="X288" s="237">
        <f t="shared" si="110"/>
        <v>36985</v>
      </c>
      <c r="Y288" s="238">
        <f>IF(AF287&lt;0,"0",AF287)</f>
        <v>21978.240616932308</v>
      </c>
      <c r="Z288" s="36"/>
      <c r="AA288" s="239">
        <f>Q288*-1</f>
        <v>3054.9939743438167</v>
      </c>
      <c r="AB288" s="240">
        <f t="shared" si="111"/>
        <v>123942.9593830677</v>
      </c>
      <c r="AC288" s="241" t="str">
        <f t="shared" si="116"/>
        <v>*</v>
      </c>
      <c r="AF288" s="243">
        <f t="shared" si="115"/>
        <v>18923.246642588492</v>
      </c>
    </row>
    <row r="289" spans="2:33" s="245" customFormat="1" x14ac:dyDescent="0.2">
      <c r="B289" s="246">
        <v>36986</v>
      </c>
      <c r="C289" s="247">
        <v>0</v>
      </c>
      <c r="D289" s="248">
        <v>93.715999999999994</v>
      </c>
      <c r="E289" s="248">
        <v>93.653999999999996</v>
      </c>
      <c r="F289" s="249">
        <f t="shared" si="103"/>
        <v>89.907811229500396</v>
      </c>
      <c r="G289" s="263" t="s">
        <v>18</v>
      </c>
      <c r="H289" s="250">
        <v>37822380</v>
      </c>
      <c r="I289" s="250">
        <f t="shared" si="104"/>
        <v>900532.85714285716</v>
      </c>
      <c r="J289" s="250">
        <f t="shared" si="105"/>
        <v>5056121.8738528565</v>
      </c>
      <c r="K289" s="273">
        <f t="shared" si="106"/>
        <v>143173.28794383217</v>
      </c>
      <c r="L289" s="273">
        <f t="shared" si="107"/>
        <v>3236454.9385231095</v>
      </c>
      <c r="N289" s="250">
        <f>H289-H288-32368918+811754</f>
        <v>-811754</v>
      </c>
      <c r="O289" s="275">
        <f t="shared" si="108"/>
        <v>-19327.476190476191</v>
      </c>
      <c r="P289" s="275">
        <f t="shared" si="113"/>
        <v>-108515.83521680952</v>
      </c>
      <c r="Q289" s="277">
        <f t="shared" si="109"/>
        <v>-3072.8232644682207</v>
      </c>
      <c r="R289" s="250">
        <f t="shared" si="114"/>
        <v>-69462.949428571432</v>
      </c>
      <c r="X289" s="252">
        <f t="shared" si="110"/>
        <v>36986</v>
      </c>
      <c r="Y289" s="253">
        <f t="shared" ref="Y289:Y314" si="117">IF(AF288&lt;0,"0",AF288)</f>
        <v>18923.246642588492</v>
      </c>
      <c r="Z289" s="273"/>
      <c r="AA289" s="254">
        <f t="shared" ref="AA289:AA314" si="118">Q289*-1</f>
        <v>3072.8232644682207</v>
      </c>
      <c r="AB289" s="255">
        <f t="shared" si="111"/>
        <v>126997.95335741152</v>
      </c>
      <c r="AC289" s="256" t="str">
        <f t="shared" si="116"/>
        <v>*</v>
      </c>
      <c r="AE289" s="250">
        <v>122529.7</v>
      </c>
      <c r="AF289" s="253">
        <f>Y289+AE289-AA289</f>
        <v>138380.12337812025</v>
      </c>
      <c r="AG289" s="245" t="s">
        <v>89</v>
      </c>
    </row>
    <row r="290" spans="2:33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7">
        <f t="shared" si="103"/>
        <v>87.829411894588191</v>
      </c>
      <c r="G290" s="314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4">
        <f t="shared" si="108"/>
        <v>-20874.761904761905</v>
      </c>
      <c r="P290" s="274">
        <f t="shared" si="113"/>
        <v>-117203.20856809523</v>
      </c>
      <c r="Q290" s="276">
        <f t="shared" si="109"/>
        <v>-3318.8220432420017</v>
      </c>
      <c r="R290" s="4">
        <f t="shared" si="114"/>
        <v>-75023.894285714283</v>
      </c>
      <c r="X290" s="237">
        <f t="shared" si="110"/>
        <v>36987</v>
      </c>
      <c r="Y290" s="238">
        <f>IF(AF289&lt;0,"0",AF289)</f>
        <v>138380.12337812025</v>
      </c>
      <c r="Z290" s="36"/>
      <c r="AA290" s="239">
        <f t="shared" si="118"/>
        <v>3318.8220432420017</v>
      </c>
      <c r="AB290" s="240">
        <f t="shared" si="111"/>
        <v>7541.0766218797653</v>
      </c>
      <c r="AC290" s="241" t="str">
        <f t="shared" si="116"/>
        <v>*</v>
      </c>
      <c r="AF290" s="243">
        <f t="shared" si="115"/>
        <v>135061.30133487826</v>
      </c>
    </row>
    <row r="291" spans="2:33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7">
        <f t="shared" si="103"/>
        <v>87.422372024840939</v>
      </c>
      <c r="G291" s="314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4">
        <f t="shared" si="108"/>
        <v>-4014.0476190476193</v>
      </c>
      <c r="P291" s="274">
        <f t="shared" si="113"/>
        <v>-22537.227607380952</v>
      </c>
      <c r="Q291" s="276">
        <f t="shared" si="109"/>
        <v>-638.18259492000948</v>
      </c>
      <c r="R291" s="4">
        <f t="shared" si="114"/>
        <v>-14426.487142857142</v>
      </c>
      <c r="X291" s="237">
        <f t="shared" si="110"/>
        <v>36988</v>
      </c>
      <c r="Y291" s="238">
        <f t="shared" si="117"/>
        <v>135061.30133487826</v>
      </c>
      <c r="Z291" s="36"/>
      <c r="AA291" s="239">
        <f t="shared" si="118"/>
        <v>638.18259492000948</v>
      </c>
      <c r="AB291" s="240">
        <f t="shared" ref="AB291:AB314" si="119">$AA$3-Y291</f>
        <v>10859.898665121756</v>
      </c>
      <c r="AC291" s="241" t="str">
        <f t="shared" si="116"/>
        <v>*</v>
      </c>
      <c r="AF291" s="243">
        <f t="shared" si="115"/>
        <v>134423.11873995824</v>
      </c>
    </row>
    <row r="292" spans="2:33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7">
        <f t="shared" si="103"/>
        <v>86.540132307157663</v>
      </c>
      <c r="G292" s="314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4">
        <f t="shared" si="108"/>
        <v>-8830.4761904761908</v>
      </c>
      <c r="P292" s="274">
        <f t="shared" si="113"/>
        <v>-49579.494483809525</v>
      </c>
      <c r="Q292" s="276">
        <f t="shared" si="109"/>
        <v>-1403.9335714095328</v>
      </c>
      <c r="R292" s="4">
        <f t="shared" si="114"/>
        <v>-31736.731428571427</v>
      </c>
      <c r="X292" s="237">
        <f t="shared" si="110"/>
        <v>36989</v>
      </c>
      <c r="Y292" s="238">
        <f t="shared" si="117"/>
        <v>134423.11873995824</v>
      </c>
      <c r="Z292" s="36"/>
      <c r="AA292" s="239">
        <f t="shared" si="118"/>
        <v>1403.9335714095328</v>
      </c>
      <c r="AB292" s="240">
        <f t="shared" si="119"/>
        <v>11498.08126004177</v>
      </c>
      <c r="AC292" s="241" t="str">
        <f t="shared" si="116"/>
        <v>*</v>
      </c>
      <c r="AF292" s="243">
        <f t="shared" si="115"/>
        <v>133019.18516854872</v>
      </c>
    </row>
    <row r="293" spans="2:33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7">
        <f t="shared" si="103"/>
        <v>84.724772888072664</v>
      </c>
      <c r="G293" s="314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4">
        <f t="shared" si="108"/>
        <v>-18261.666666666668</v>
      </c>
      <c r="P293" s="274">
        <f t="shared" si="113"/>
        <v>-102531.75278833334</v>
      </c>
      <c r="Q293" s="276">
        <f t="shared" si="109"/>
        <v>-2903.3730854599803</v>
      </c>
      <c r="R293" s="4">
        <f t="shared" si="114"/>
        <v>-65632.430000000008</v>
      </c>
      <c r="X293" s="237">
        <f t="shared" si="110"/>
        <v>36990</v>
      </c>
      <c r="Y293" s="238">
        <f t="shared" si="117"/>
        <v>133019.18516854872</v>
      </c>
      <c r="Z293" s="36"/>
      <c r="AA293" s="239">
        <f t="shared" si="118"/>
        <v>2903.3730854599803</v>
      </c>
      <c r="AB293" s="240">
        <f t="shared" si="119"/>
        <v>12902.014831451292</v>
      </c>
      <c r="AC293" s="241" t="str">
        <f t="shared" si="116"/>
        <v>*</v>
      </c>
      <c r="AF293" s="243">
        <f t="shared" si="115"/>
        <v>130115.81208308873</v>
      </c>
    </row>
    <row r="294" spans="2:33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7">
        <f t="shared" si="103"/>
        <v>82.761573516296465</v>
      </c>
      <c r="G294" s="314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4">
        <f t="shared" si="108"/>
        <v>-19664.047619047618</v>
      </c>
      <c r="P294" s="274">
        <f t="shared" si="113"/>
        <v>-110405.54545738094</v>
      </c>
      <c r="Q294" s="276">
        <f t="shared" si="109"/>
        <v>-3126.3338473129284</v>
      </c>
      <c r="R294" s="4">
        <f t="shared" si="114"/>
        <v>-70672.587142857141</v>
      </c>
      <c r="X294" s="237">
        <f t="shared" si="110"/>
        <v>36991</v>
      </c>
      <c r="Y294" s="238">
        <f t="shared" si="117"/>
        <v>130115.81208308873</v>
      </c>
      <c r="Z294" s="36"/>
      <c r="AA294" s="239">
        <f t="shared" si="118"/>
        <v>3126.3338473129284</v>
      </c>
      <c r="AB294" s="240">
        <f t="shared" si="119"/>
        <v>15805.387916911277</v>
      </c>
      <c r="AC294" s="241" t="str">
        <f t="shared" si="116"/>
        <v>*</v>
      </c>
      <c r="AF294" s="243">
        <f t="shared" si="115"/>
        <v>126989.47823577581</v>
      </c>
    </row>
    <row r="295" spans="2:33" x14ac:dyDescent="0.2">
      <c r="B295" s="25">
        <v>36992</v>
      </c>
      <c r="C295" s="26">
        <v>0</v>
      </c>
      <c r="D295" s="27">
        <v>84.11</v>
      </c>
      <c r="E295" s="27">
        <v>84.1</v>
      </c>
      <c r="F295" s="227">
        <f t="shared" si="103"/>
        <v>80.735974164488255</v>
      </c>
      <c r="G295" s="314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4">
        <f t="shared" si="108"/>
        <v>-20464.523809523809</v>
      </c>
      <c r="P295" s="274">
        <f t="shared" si="113"/>
        <v>-114899.89027119047</v>
      </c>
      <c r="Q295" s="276">
        <f t="shared" si="109"/>
        <v>-3253.5993959291613</v>
      </c>
      <c r="R295" s="4">
        <f t="shared" si="114"/>
        <v>-73549.498571428572</v>
      </c>
      <c r="X295" s="237">
        <f t="shared" si="110"/>
        <v>36992</v>
      </c>
      <c r="Y295" s="238">
        <f t="shared" si="117"/>
        <v>126989.47823577581</v>
      </c>
      <c r="Z295" s="36"/>
      <c r="AA295" s="239">
        <f t="shared" si="118"/>
        <v>3253.5993959291613</v>
      </c>
      <c r="AB295" s="240">
        <f t="shared" si="119"/>
        <v>18931.721764224203</v>
      </c>
      <c r="AC295" s="241" t="str">
        <f t="shared" si="116"/>
        <v>*</v>
      </c>
      <c r="AF295" s="243">
        <f t="shared" si="115"/>
        <v>123735.87883984664</v>
      </c>
    </row>
    <row r="296" spans="2:33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7">
        <f t="shared" si="103"/>
        <v>78.869734761684867</v>
      </c>
      <c r="G296" s="314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4">
        <f t="shared" si="108"/>
        <v>-18656.428571428572</v>
      </c>
      <c r="P296" s="274">
        <f t="shared" si="113"/>
        <v>-104748.17863642857</v>
      </c>
      <c r="Q296" s="276">
        <f t="shared" si="109"/>
        <v>-2966.1352150274147</v>
      </c>
      <c r="R296" s="4">
        <f t="shared" si="114"/>
        <v>-67051.204285714281</v>
      </c>
      <c r="X296" s="237">
        <f t="shared" si="110"/>
        <v>36993</v>
      </c>
      <c r="Y296" s="238">
        <f t="shared" si="117"/>
        <v>123735.87883984664</v>
      </c>
      <c r="Z296" s="36"/>
      <c r="AA296" s="239">
        <f t="shared" si="118"/>
        <v>2966.1352150274147</v>
      </c>
      <c r="AB296" s="240">
        <f t="shared" si="119"/>
        <v>22185.321160153369</v>
      </c>
      <c r="AC296" s="241" t="str">
        <f t="shared" si="116"/>
        <v>*</v>
      </c>
      <c r="AF296" s="243">
        <f t="shared" si="115"/>
        <v>120769.74362481922</v>
      </c>
    </row>
    <row r="297" spans="2:33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7">
        <f t="shared" si="103"/>
        <v>77.273255272558302</v>
      </c>
      <c r="G297" s="314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4">
        <f t="shared" si="108"/>
        <v>-16047.142857142857</v>
      </c>
      <c r="P297" s="274">
        <f t="shared" si="113"/>
        <v>-90098.111767142851</v>
      </c>
      <c r="Q297" s="276">
        <f t="shared" si="109"/>
        <v>-2551.2919231519541</v>
      </c>
      <c r="R297" s="4">
        <f t="shared" si="114"/>
        <v>-57673.431428571428</v>
      </c>
      <c r="X297" s="237">
        <f t="shared" si="110"/>
        <v>36994</v>
      </c>
      <c r="Y297" s="238">
        <f t="shared" si="117"/>
        <v>120769.74362481922</v>
      </c>
      <c r="Z297" s="36"/>
      <c r="AA297" s="239">
        <f t="shared" si="118"/>
        <v>2551.2919231519541</v>
      </c>
      <c r="AB297" s="240">
        <f t="shared" si="119"/>
        <v>25151.456375180787</v>
      </c>
      <c r="AC297" s="241" t="str">
        <f t="shared" si="116"/>
        <v>*</v>
      </c>
      <c r="AF297" s="243">
        <f t="shared" si="115"/>
        <v>118218.45170166728</v>
      </c>
    </row>
    <row r="298" spans="2:33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7">
        <f t="shared" si="103"/>
        <v>75.702695775137357</v>
      </c>
      <c r="G298" s="314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4">
        <f t="shared" si="108"/>
        <v>-15644.523809523809</v>
      </c>
      <c r="P298" s="274">
        <f t="shared" si="113"/>
        <v>-87837.57129119047</v>
      </c>
      <c r="Q298" s="276">
        <f t="shared" si="109"/>
        <v>-2487.280607652237</v>
      </c>
      <c r="R298" s="4">
        <f t="shared" si="114"/>
        <v>-56226.41857142857</v>
      </c>
      <c r="X298" s="237">
        <f t="shared" si="110"/>
        <v>36995</v>
      </c>
      <c r="Y298" s="238">
        <f t="shared" si="117"/>
        <v>118218.45170166728</v>
      </c>
      <c r="Z298" s="36"/>
      <c r="AA298" s="239">
        <f t="shared" si="118"/>
        <v>2487.280607652237</v>
      </c>
      <c r="AB298" s="240">
        <f t="shared" si="119"/>
        <v>27702.748298332735</v>
      </c>
      <c r="AC298" s="241" t="str">
        <f t="shared" si="116"/>
        <v>*</v>
      </c>
      <c r="AF298" s="243">
        <f t="shared" si="115"/>
        <v>115731.17109401504</v>
      </c>
    </row>
    <row r="299" spans="2:33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7">
        <f t="shared" si="103"/>
        <v>74.090856290925984</v>
      </c>
      <c r="G299" s="314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4">
        <f t="shared" si="108"/>
        <v>-17047.142857142859</v>
      </c>
      <c r="P299" s="274">
        <f t="shared" si="113"/>
        <v>-95712.700767142858</v>
      </c>
      <c r="Q299" s="276">
        <f t="shared" si="109"/>
        <v>-2710.2792236243454</v>
      </c>
      <c r="R299" s="4">
        <f t="shared" si="114"/>
        <v>-61267.431428571435</v>
      </c>
      <c r="X299" s="237">
        <f t="shared" si="110"/>
        <v>36996</v>
      </c>
      <c r="Y299" s="238">
        <f t="shared" si="117"/>
        <v>115731.17109401504</v>
      </c>
      <c r="Z299" s="36"/>
      <c r="AA299" s="239">
        <f t="shared" si="118"/>
        <v>2710.2792236243454</v>
      </c>
      <c r="AB299" s="240">
        <f t="shared" si="119"/>
        <v>30190.028905984975</v>
      </c>
      <c r="AC299" s="241" t="str">
        <f t="shared" si="116"/>
        <v>*</v>
      </c>
      <c r="AF299" s="243">
        <f t="shared" si="115"/>
        <v>113020.8918703907</v>
      </c>
    </row>
    <row r="300" spans="2:33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7">
        <f t="shared" si="103"/>
        <v>72.384936836820202</v>
      </c>
      <c r="G300" s="314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4">
        <f t="shared" si="108"/>
        <v>-16243.571428571429</v>
      </c>
      <c r="P300" s="274">
        <f t="shared" si="113"/>
        <v>-91200.977463571428</v>
      </c>
      <c r="Q300" s="276">
        <f t="shared" si="109"/>
        <v>-2582.5215714590313</v>
      </c>
      <c r="R300" s="4">
        <f t="shared" si="114"/>
        <v>-58379.395714285718</v>
      </c>
      <c r="X300" s="237">
        <f t="shared" si="110"/>
        <v>36997</v>
      </c>
      <c r="Y300" s="238">
        <f t="shared" si="117"/>
        <v>113020.8918703907</v>
      </c>
      <c r="Z300" s="36"/>
      <c r="AA300" s="239">
        <f t="shared" si="118"/>
        <v>2582.5215714590313</v>
      </c>
      <c r="AB300" s="240">
        <f t="shared" si="119"/>
        <v>32900.308129609315</v>
      </c>
      <c r="AC300" s="241" t="str">
        <f t="shared" si="116"/>
        <v>*</v>
      </c>
      <c r="AF300" s="243">
        <f t="shared" si="115"/>
        <v>110438.37029893167</v>
      </c>
    </row>
    <row r="301" spans="2:33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7">
        <f t="shared" si="103"/>
        <v>70.508137437396016</v>
      </c>
      <c r="G301" s="314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4">
        <f t="shared" si="108"/>
        <v>-18848.809523809523</v>
      </c>
      <c r="P301" s="274">
        <f t="shared" si="113"/>
        <v>-105828.31861547618</v>
      </c>
      <c r="Q301" s="276">
        <f t="shared" si="109"/>
        <v>-2996.7213433087695</v>
      </c>
      <c r="R301" s="4">
        <f t="shared" si="114"/>
        <v>-67742.621428571423</v>
      </c>
      <c r="X301" s="237">
        <f t="shared" si="110"/>
        <v>36998</v>
      </c>
      <c r="Y301" s="238">
        <f t="shared" si="117"/>
        <v>110438.37029893167</v>
      </c>
      <c r="Z301" s="36"/>
      <c r="AA301" s="239">
        <f t="shared" si="118"/>
        <v>2996.7213433087695</v>
      </c>
      <c r="AB301" s="240">
        <f t="shared" si="119"/>
        <v>35482.829701068345</v>
      </c>
      <c r="AC301" s="241" t="str">
        <f t="shared" si="116"/>
        <v>*</v>
      </c>
      <c r="AF301" s="243">
        <f t="shared" si="115"/>
        <v>107441.64895562289</v>
      </c>
    </row>
    <row r="302" spans="2:33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7">
        <f t="shared" si="103"/>
        <v>68.660138028755824</v>
      </c>
      <c r="G302" s="314" t="s">
        <v>18</v>
      </c>
      <c r="H302" s="4">
        <f>H301-$AP$2</f>
        <v>28883330</v>
      </c>
      <c r="I302" s="4">
        <f t="shared" si="104"/>
        <v>687698.33333333337</v>
      </c>
      <c r="J302" s="4">
        <f t="shared" si="105"/>
        <v>3861143.4976516664</v>
      </c>
      <c r="K302" s="36">
        <f t="shared" si="106"/>
        <v>109335.30155602917</v>
      </c>
      <c r="L302" s="36">
        <f t="shared" si="107"/>
        <v>2471541.8759869868</v>
      </c>
      <c r="N302" s="4">
        <f t="shared" si="112"/>
        <v>-765970</v>
      </c>
      <c r="O302" s="274">
        <f t="shared" si="108"/>
        <v>-18237.380952380954</v>
      </c>
      <c r="P302" s="274">
        <f t="shared" si="113"/>
        <v>-102395.39848404762</v>
      </c>
      <c r="Q302" s="276">
        <f t="shared" si="109"/>
        <v>-2899.5119653056508</v>
      </c>
      <c r="R302" s="4">
        <f t="shared" si="114"/>
        <v>-65545.147142857153</v>
      </c>
      <c r="X302" s="237">
        <f t="shared" si="110"/>
        <v>36999</v>
      </c>
      <c r="Y302" s="238">
        <f t="shared" si="117"/>
        <v>107441.64895562289</v>
      </c>
      <c r="Z302" s="36"/>
      <c r="AA302" s="239">
        <f t="shared" si="118"/>
        <v>2899.5119653056508</v>
      </c>
      <c r="AB302" s="240">
        <f t="shared" si="119"/>
        <v>38479.55104437712</v>
      </c>
      <c r="AC302" s="241" t="str">
        <f t="shared" si="116"/>
        <v>*</v>
      </c>
      <c r="AF302" s="243">
        <f t="shared" si="115"/>
        <v>104542.13699031725</v>
      </c>
    </row>
    <row r="303" spans="2:33" x14ac:dyDescent="0.2">
      <c r="B303" s="25">
        <v>37000</v>
      </c>
      <c r="C303" s="26">
        <v>0</v>
      </c>
      <c r="D303" s="27">
        <v>69.497</v>
      </c>
      <c r="E303" s="27">
        <v>69.5</v>
      </c>
      <c r="F303" s="227">
        <f t="shared" si="103"/>
        <v>66.71997864960683</v>
      </c>
      <c r="G303" s="314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-825540</v>
      </c>
      <c r="O303" s="274">
        <f t="shared" si="108"/>
        <v>-19655.714285714286</v>
      </c>
      <c r="P303" s="274">
        <f t="shared" si="113"/>
        <v>-110358.75721571429</v>
      </c>
      <c r="Q303" s="276">
        <f t="shared" si="109"/>
        <v>-3125.0089531423255</v>
      </c>
      <c r="R303" s="4">
        <f t="shared" si="114"/>
        <v>-70642.637142857144</v>
      </c>
      <c r="X303" s="237">
        <f t="shared" si="110"/>
        <v>37000</v>
      </c>
      <c r="Y303" s="238">
        <f t="shared" si="117"/>
        <v>104542.13699031725</v>
      </c>
      <c r="Z303" s="36"/>
      <c r="AA303" s="239">
        <f t="shared" si="118"/>
        <v>3125.0089531423255</v>
      </c>
      <c r="AB303" s="240">
        <f t="shared" si="119"/>
        <v>41379.063009682766</v>
      </c>
      <c r="AC303" s="241" t="str">
        <f t="shared" si="116"/>
        <v>*</v>
      </c>
      <c r="AF303" s="243">
        <f t="shared" si="115"/>
        <v>101417.12803717492</v>
      </c>
    </row>
    <row r="304" spans="2:33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7">
        <f t="shared" si="103"/>
        <v>64.857579245574641</v>
      </c>
      <c r="G304" s="314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4">
        <f t="shared" si="108"/>
        <v>-18844.047619047618</v>
      </c>
      <c r="P304" s="274">
        <f t="shared" si="113"/>
        <v>-105801.58247738094</v>
      </c>
      <c r="Q304" s="276">
        <f t="shared" si="109"/>
        <v>-2995.9642609255679</v>
      </c>
      <c r="R304" s="4">
        <f t="shared" si="114"/>
        <v>-67725.507142857139</v>
      </c>
      <c r="X304" s="237">
        <f t="shared" si="110"/>
        <v>37001</v>
      </c>
      <c r="Y304" s="238">
        <f t="shared" si="117"/>
        <v>101417.12803717492</v>
      </c>
      <c r="Z304" s="36"/>
      <c r="AA304" s="239">
        <f t="shared" si="118"/>
        <v>2995.9642609255679</v>
      </c>
      <c r="AB304" s="240">
        <f t="shared" si="119"/>
        <v>44504.071962825095</v>
      </c>
      <c r="AC304" s="241" t="str">
        <f t="shared" si="116"/>
        <v>*</v>
      </c>
      <c r="AF304" s="243">
        <f t="shared" si="115"/>
        <v>98421.163776249348</v>
      </c>
    </row>
    <row r="305" spans="1:32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7">
        <f t="shared" si="103"/>
        <v>63.010539836627245</v>
      </c>
      <c r="G305" s="314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4">
        <f t="shared" si="108"/>
        <v>-18441.190476190477</v>
      </c>
      <c r="P305" s="274">
        <f t="shared" si="113"/>
        <v>-103539.70519452381</v>
      </c>
      <c r="Q305" s="276">
        <f t="shared" si="109"/>
        <v>-2931.9150913066906</v>
      </c>
      <c r="R305" s="4">
        <f t="shared" si="114"/>
        <v>-66277.638571428572</v>
      </c>
      <c r="X305" s="237">
        <f t="shared" si="110"/>
        <v>37002</v>
      </c>
      <c r="Y305" s="238">
        <f t="shared" si="117"/>
        <v>98421.163776249348</v>
      </c>
      <c r="Z305" s="36"/>
      <c r="AA305" s="239">
        <f t="shared" si="118"/>
        <v>2931.9150913066906</v>
      </c>
      <c r="AB305" s="240">
        <f t="shared" si="119"/>
        <v>47500.036223750663</v>
      </c>
      <c r="AC305" s="241" t="str">
        <f t="shared" si="116"/>
        <v>*</v>
      </c>
      <c r="AF305" s="243">
        <f t="shared" si="115"/>
        <v>95489.248684942664</v>
      </c>
    </row>
    <row r="306" spans="1:32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7">
        <f t="shared" si="103"/>
        <v>61.225900407711862</v>
      </c>
      <c r="G306" s="314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4">
        <f t="shared" si="108"/>
        <v>-17838.809523809523</v>
      </c>
      <c r="P306" s="274">
        <f t="shared" si="113"/>
        <v>-100157.58372547617</v>
      </c>
      <c r="Q306" s="276">
        <f t="shared" si="109"/>
        <v>-2836.1441698316544</v>
      </c>
      <c r="R306" s="4">
        <f t="shared" si="114"/>
        <v>-64112.681428571421</v>
      </c>
      <c r="X306" s="237">
        <f t="shared" si="110"/>
        <v>37003</v>
      </c>
      <c r="Y306" s="238">
        <f t="shared" si="117"/>
        <v>95489.248684942664</v>
      </c>
      <c r="Z306" s="36"/>
      <c r="AA306" s="239">
        <f t="shared" si="118"/>
        <v>2836.1441698316544</v>
      </c>
      <c r="AB306" s="240">
        <f t="shared" si="119"/>
        <v>50431.951315057348</v>
      </c>
      <c r="AC306" s="241" t="str">
        <f t="shared" si="116"/>
        <v>*</v>
      </c>
      <c r="AF306" s="243">
        <f t="shared" si="115"/>
        <v>92653.104515111016</v>
      </c>
    </row>
    <row r="307" spans="1:32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7">
        <f t="shared" si="103"/>
        <v>59.39614099323488</v>
      </c>
      <c r="G307" s="314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4">
        <f t="shared" si="108"/>
        <v>-18438.809523809523</v>
      </c>
      <c r="P307" s="274">
        <f t="shared" si="113"/>
        <v>-103526.33712547617</v>
      </c>
      <c r="Q307" s="276">
        <f t="shared" si="109"/>
        <v>-2931.5365501150891</v>
      </c>
      <c r="R307" s="4">
        <f t="shared" si="114"/>
        <v>-66269.08142857143</v>
      </c>
      <c r="X307" s="237">
        <f t="shared" si="110"/>
        <v>37004</v>
      </c>
      <c r="Y307" s="238">
        <f t="shared" si="117"/>
        <v>92653.104515111016</v>
      </c>
      <c r="Z307" s="36"/>
      <c r="AA307" s="239">
        <f t="shared" si="118"/>
        <v>2931.5365501150891</v>
      </c>
      <c r="AB307" s="240">
        <f t="shared" si="119"/>
        <v>53268.095484888996</v>
      </c>
      <c r="AC307" s="241" t="str">
        <f t="shared" si="116"/>
        <v>*</v>
      </c>
      <c r="AF307" s="243">
        <f t="shared" si="115"/>
        <v>89721.56796499592</v>
      </c>
    </row>
    <row r="308" spans="1:32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7">
        <f t="shared" si="103"/>
        <v>57.521261593196286</v>
      </c>
      <c r="G308" s="314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4">
        <f t="shared" si="108"/>
        <v>-18637.619047619046</v>
      </c>
      <c r="P308" s="274">
        <f t="shared" si="113"/>
        <v>-104642.57089095237</v>
      </c>
      <c r="Q308" s="276">
        <f t="shared" si="109"/>
        <v>-2963.1447396137669</v>
      </c>
      <c r="R308" s="4">
        <f t="shared" si="114"/>
        <v>-66983.602857142847</v>
      </c>
      <c r="X308" s="237">
        <f t="shared" si="110"/>
        <v>37005</v>
      </c>
      <c r="Y308" s="238">
        <f t="shared" si="117"/>
        <v>89721.56796499592</v>
      </c>
      <c r="Z308" s="36"/>
      <c r="AA308" s="239">
        <f t="shared" si="118"/>
        <v>2963.1447396137669</v>
      </c>
      <c r="AB308" s="240">
        <f t="shared" si="119"/>
        <v>56199.632035004091</v>
      </c>
      <c r="AC308" s="241" t="str">
        <f t="shared" si="116"/>
        <v>*</v>
      </c>
      <c r="AF308" s="243">
        <f t="shared" si="115"/>
        <v>86758.423225382154</v>
      </c>
    </row>
    <row r="309" spans="1:32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7">
        <f t="shared" si="103"/>
        <v>55.730862166124105</v>
      </c>
      <c r="G309" s="314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4">
        <f t="shared" si="108"/>
        <v>-18035.238095238095</v>
      </c>
      <c r="P309" s="274">
        <f t="shared" si="113"/>
        <v>-101260.44942190476</v>
      </c>
      <c r="Q309" s="276">
        <f t="shared" si="109"/>
        <v>-2867.3738181387316</v>
      </c>
      <c r="R309" s="4">
        <f t="shared" si="114"/>
        <v>-64818.645714285711</v>
      </c>
      <c r="X309" s="237">
        <f t="shared" si="110"/>
        <v>37006</v>
      </c>
      <c r="Y309" s="238">
        <f t="shared" si="117"/>
        <v>86758.423225382154</v>
      </c>
      <c r="Z309" s="36"/>
      <c r="AA309" s="239">
        <f t="shared" si="118"/>
        <v>2867.3738181387316</v>
      </c>
      <c r="AB309" s="240">
        <f t="shared" si="119"/>
        <v>59162.776774617858</v>
      </c>
      <c r="AC309" s="241" t="str">
        <f t="shared" si="116"/>
        <v>*</v>
      </c>
      <c r="AF309" s="243">
        <f t="shared" si="115"/>
        <v>83891.049407243423</v>
      </c>
    </row>
    <row r="310" spans="1:32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7">
        <f t="shared" si="103"/>
        <v>53.784942788818313</v>
      </c>
      <c r="G310" s="314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4">
        <f t="shared" si="108"/>
        <v>-19436.904761904763</v>
      </c>
      <c r="P310" s="274">
        <f t="shared" si="113"/>
        <v>-109130.23167023809</v>
      </c>
      <c r="Q310" s="276">
        <f t="shared" si="109"/>
        <v>-3090.2210176341996</v>
      </c>
      <c r="R310" s="4">
        <f t="shared" si="114"/>
        <v>-69856.235714285722</v>
      </c>
      <c r="X310" s="237">
        <f t="shared" si="110"/>
        <v>37007</v>
      </c>
      <c r="Y310" s="238">
        <f t="shared" si="117"/>
        <v>83891.049407243423</v>
      </c>
      <c r="Z310" s="36"/>
      <c r="AA310" s="239">
        <f t="shared" si="118"/>
        <v>3090.2210176341996</v>
      </c>
      <c r="AB310" s="240">
        <f t="shared" si="119"/>
        <v>62030.150592756589</v>
      </c>
      <c r="AC310" s="241" t="str">
        <f t="shared" si="116"/>
        <v>*</v>
      </c>
      <c r="AF310" s="243">
        <f t="shared" si="115"/>
        <v>80800.828389609218</v>
      </c>
    </row>
    <row r="311" spans="1:32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7">
        <f t="shared" si="103"/>
        <v>52.032943349458129</v>
      </c>
      <c r="G311" s="344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4">
        <f t="shared" si="108"/>
        <v>-17631.904761904763</v>
      </c>
      <c r="P311" s="274">
        <f t="shared" si="113"/>
        <v>-98995.898525238095</v>
      </c>
      <c r="Q311" s="276">
        <f t="shared" si="109"/>
        <v>-2803.248940281534</v>
      </c>
      <c r="R311" s="4">
        <f t="shared" si="114"/>
        <v>-63369.065714285716</v>
      </c>
      <c r="X311" s="237">
        <f t="shared" si="110"/>
        <v>37008</v>
      </c>
      <c r="Y311" s="238">
        <f t="shared" si="117"/>
        <v>80800.828389609218</v>
      </c>
      <c r="Z311" s="36"/>
      <c r="AA311" s="239">
        <f t="shared" si="118"/>
        <v>2803.248940281534</v>
      </c>
      <c r="AB311" s="240">
        <f t="shared" si="119"/>
        <v>65120.371610390794</v>
      </c>
      <c r="AC311" s="241" t="str">
        <f t="shared" si="116"/>
        <v>*</v>
      </c>
      <c r="AF311" s="243">
        <f t="shared" si="115"/>
        <v>77997.579449327677</v>
      </c>
    </row>
    <row r="312" spans="1:32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7">
        <f t="shared" si="103"/>
        <v>50.21182393221634</v>
      </c>
      <c r="G312" s="344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4">
        <f t="shared" si="108"/>
        <v>-18232.142857142859</v>
      </c>
      <c r="P312" s="274">
        <f t="shared" si="113"/>
        <v>-102365.98873214285</v>
      </c>
      <c r="Q312" s="276">
        <f t="shared" si="109"/>
        <v>-2898.6791746841286</v>
      </c>
      <c r="R312" s="4">
        <f t="shared" si="114"/>
        <v>-65526.321428571435</v>
      </c>
      <c r="X312" s="237">
        <f t="shared" si="110"/>
        <v>37009</v>
      </c>
      <c r="Y312" s="238">
        <f t="shared" si="117"/>
        <v>77997.579449327677</v>
      </c>
      <c r="Z312" s="36"/>
      <c r="AA312" s="239">
        <f t="shared" si="118"/>
        <v>2898.6791746841286</v>
      </c>
      <c r="AB312" s="240">
        <f t="shared" si="119"/>
        <v>67923.620550672335</v>
      </c>
      <c r="AC312" s="241" t="str">
        <f t="shared" si="116"/>
        <v>*</v>
      </c>
      <c r="AF312" s="243">
        <f t="shared" si="115"/>
        <v>75098.900274643544</v>
      </c>
    </row>
    <row r="313" spans="1:32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7">
        <f t="shared" si="103"/>
        <v>48.369584521732953</v>
      </c>
      <c r="G313" s="344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4">
        <f t="shared" si="108"/>
        <v>-18431.190476190477</v>
      </c>
      <c r="P313" s="274">
        <f t="shared" si="113"/>
        <v>-103483.55930452381</v>
      </c>
      <c r="Q313" s="276">
        <f t="shared" si="109"/>
        <v>-2930.3252183019663</v>
      </c>
      <c r="R313" s="4">
        <f t="shared" si="114"/>
        <v>-66241.698571428569</v>
      </c>
      <c r="X313" s="237">
        <f t="shared" si="110"/>
        <v>37010</v>
      </c>
      <c r="Y313" s="238">
        <f t="shared" si="117"/>
        <v>75098.900274643544</v>
      </c>
      <c r="Z313" s="36"/>
      <c r="AA313" s="239">
        <f t="shared" si="118"/>
        <v>2930.3252183019663</v>
      </c>
      <c r="AB313" s="240">
        <f t="shared" si="119"/>
        <v>70822.299725356468</v>
      </c>
      <c r="AC313" s="241" t="str">
        <f t="shared" si="116"/>
        <v>*</v>
      </c>
      <c r="AF313" s="243">
        <f t="shared" si="115"/>
        <v>72168.575056341579</v>
      </c>
    </row>
    <row r="314" spans="1:32" ht="13.5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8">
        <f t="shared" si="103"/>
        <v>46.557105101726364</v>
      </c>
      <c r="G314" s="345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4">
        <f t="shared" si="108"/>
        <v>-18029.285714285714</v>
      </c>
      <c r="P314" s="274">
        <f t="shared" si="113"/>
        <v>-101227.02924928571</v>
      </c>
      <c r="Q314" s="276">
        <f t="shared" si="109"/>
        <v>-2866.4274651597293</v>
      </c>
      <c r="R314" s="4">
        <f t="shared" si="114"/>
        <v>-64797.252857142856</v>
      </c>
      <c r="X314" s="237">
        <f t="shared" si="110"/>
        <v>37011</v>
      </c>
      <c r="Y314" s="238">
        <f t="shared" si="117"/>
        <v>72168.575056341579</v>
      </c>
      <c r="Z314" s="36"/>
      <c r="AA314" s="239">
        <f t="shared" si="118"/>
        <v>2866.4274651597293</v>
      </c>
      <c r="AB314" s="240">
        <f t="shared" si="119"/>
        <v>73752.624943658433</v>
      </c>
      <c r="AC314" s="241" t="str">
        <f t="shared" si="116"/>
        <v>*</v>
      </c>
      <c r="AF314" s="243">
        <f t="shared" si="115"/>
        <v>69302.147591181856</v>
      </c>
    </row>
    <row r="315" spans="1:32" x14ac:dyDescent="0.2">
      <c r="B315" s="278"/>
      <c r="C315" s="26"/>
      <c r="D315" s="27"/>
      <c r="E315" s="27"/>
      <c r="F315" s="229"/>
      <c r="G315" s="4"/>
      <c r="K315" s="36"/>
      <c r="L315" s="36"/>
      <c r="O315" s="274"/>
      <c r="P315" s="274"/>
      <c r="Q315" s="276"/>
      <c r="R315" s="4"/>
      <c r="X315" s="237"/>
      <c r="Y315" s="238"/>
      <c r="Z315" s="36"/>
      <c r="AA315" s="239"/>
      <c r="AB315" s="240"/>
      <c r="AF315" s="243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9"/>
      <c r="G316" s="4"/>
      <c r="K316" s="36"/>
      <c r="L316" s="36"/>
      <c r="O316" s="274"/>
      <c r="P316" s="274"/>
      <c r="Q316" s="276"/>
      <c r="R316" s="4"/>
      <c r="X316" s="237"/>
      <c r="Y316" s="238"/>
      <c r="Z316" s="36"/>
      <c r="AA316" s="239"/>
      <c r="AB316" s="240"/>
      <c r="AF316" s="243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6">
        <f t="shared" si="103"/>
        <v>44.707185693700573</v>
      </c>
      <c r="G317" s="344"/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7">
        <f t="shared" ref="X317:X346" si="120">B317</f>
        <v>37012</v>
      </c>
      <c r="Y317" s="238">
        <f>IF(AF314&lt;0,"0",AF314)</f>
        <v>69302.147591181856</v>
      </c>
      <c r="Z317" s="238"/>
      <c r="AA317" s="239">
        <f>Q317*-1</f>
        <v>2961.8198454431636</v>
      </c>
      <c r="AB317" s="240">
        <f>$AA$3-Y317</f>
        <v>76619.052408818156</v>
      </c>
      <c r="AC317" s="241" t="str">
        <f t="shared" ref="AC317:AC347" si="121">+IF(AF317&gt;$D$3,"*","")</f>
        <v>*</v>
      </c>
      <c r="AD317" s="154"/>
      <c r="AE317" s="242"/>
      <c r="AF317" s="243">
        <f>Y317+AE317-AA317</f>
        <v>66340.327745738687</v>
      </c>
    </row>
    <row r="318" spans="1:32" s="217" customFormat="1" x14ac:dyDescent="0.2">
      <c r="B318" s="25">
        <v>37013</v>
      </c>
      <c r="C318" s="282">
        <v>0</v>
      </c>
      <c r="D318" s="48">
        <v>44.512999999999998</v>
      </c>
      <c r="E318" s="48">
        <v>44.518000000000001</v>
      </c>
      <c r="F318" s="258">
        <f t="shared" si="103"/>
        <v>42.737266324074774</v>
      </c>
      <c r="G318" s="344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3">
        <f t="shared" si="106"/>
        <v>68012.647311415902</v>
      </c>
      <c r="L318" s="283">
        <f t="shared" si="107"/>
        <v>1537436.7064854789</v>
      </c>
      <c r="N318" s="169">
        <f t="shared" ref="N318:N346" si="122">H318-H317</f>
        <v>-824440</v>
      </c>
      <c r="O318" s="284">
        <f t="shared" si="108"/>
        <v>-19629.523809523809</v>
      </c>
      <c r="P318" s="284">
        <f t="shared" si="113"/>
        <v>-110211.70845619046</v>
      </c>
      <c r="Q318" s="285">
        <f t="shared" si="109"/>
        <v>-3120.8450000347148</v>
      </c>
      <c r="R318" s="169">
        <f t="shared" ref="R318:R346" si="123">O318*3.594</f>
        <v>-70548.508571428567</v>
      </c>
      <c r="X318" s="259">
        <f t="shared" si="120"/>
        <v>37013</v>
      </c>
      <c r="Y318" s="238">
        <f>IF(AF317&lt;0,"0",AF317)</f>
        <v>66340.327745738687</v>
      </c>
      <c r="Z318" s="283"/>
      <c r="AA318" s="260">
        <f>Q318*-1</f>
        <v>3120.8450000347148</v>
      </c>
      <c r="AB318" s="240">
        <f>$AA$3-Y318</f>
        <v>79580.872254261325</v>
      </c>
      <c r="AC318" s="241" t="str">
        <f t="shared" si="121"/>
        <v>*</v>
      </c>
      <c r="AF318" s="238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7">
        <f t="shared" si="103"/>
        <v>40.834546932944981</v>
      </c>
      <c r="G319" s="344"/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4">
        <f t="shared" si="108"/>
        <v>-19027.619047619046</v>
      </c>
      <c r="P319" s="274">
        <f t="shared" si="113"/>
        <v>-106832.26060095236</v>
      </c>
      <c r="Q319" s="276">
        <f t="shared" si="109"/>
        <v>-3025.1497867979992</v>
      </c>
      <c r="R319" s="4">
        <f t="shared" si="123"/>
        <v>-68385.26285714285</v>
      </c>
      <c r="X319" s="237">
        <f t="shared" si="120"/>
        <v>37014</v>
      </c>
      <c r="Y319" s="238">
        <f>IF(AF318&lt;0,"0",AF318)</f>
        <v>63219.482745703972</v>
      </c>
      <c r="Z319" s="36"/>
      <c r="AA319" s="239">
        <f>Q319*-1</f>
        <v>3025.1497867979992</v>
      </c>
      <c r="AB319" s="240">
        <f>$AA$3-Y319</f>
        <v>82701.717254296032</v>
      </c>
      <c r="AC319" s="241" t="str">
        <f t="shared" si="121"/>
        <v>*</v>
      </c>
      <c r="AF319" s="243">
        <f t="shared" si="124"/>
        <v>60194.332958905972</v>
      </c>
    </row>
    <row r="320" spans="1:32" s="245" customFormat="1" x14ac:dyDescent="0.2">
      <c r="B320" s="246">
        <v>37015</v>
      </c>
      <c r="C320" s="247">
        <v>0</v>
      </c>
      <c r="D320" s="248">
        <v>40.545000000000002</v>
      </c>
      <c r="E320" s="248">
        <v>40.545999999999999</v>
      </c>
      <c r="F320" s="249">
        <f t="shared" si="103"/>
        <v>38.924147544272785</v>
      </c>
      <c r="G320" s="263"/>
      <c r="H320" s="250">
        <v>16360360</v>
      </c>
      <c r="I320" s="250">
        <f t="shared" si="104"/>
        <v>389532.38095238095</v>
      </c>
      <c r="J320" s="250">
        <f t="shared" si="105"/>
        <v>2187064.2212390476</v>
      </c>
      <c r="K320" s="273">
        <f t="shared" si="106"/>
        <v>61930.701694202064</v>
      </c>
      <c r="L320" s="273">
        <f t="shared" si="107"/>
        <v>1399953.3587790071</v>
      </c>
      <c r="N320" s="250">
        <f t="shared" si="122"/>
        <v>-807520</v>
      </c>
      <c r="O320" s="275">
        <f t="shared" si="108"/>
        <v>-19226.666666666668</v>
      </c>
      <c r="P320" s="275">
        <f t="shared" si="113"/>
        <v>-107949.83117333334</v>
      </c>
      <c r="Q320" s="277">
        <f t="shared" si="109"/>
        <v>-3056.7958304158378</v>
      </c>
      <c r="R320" s="250">
        <f t="shared" si="123"/>
        <v>-69100.639999999999</v>
      </c>
      <c r="X320" s="252">
        <f t="shared" si="120"/>
        <v>37015</v>
      </c>
      <c r="Y320" s="253">
        <f>IF(AF319&lt;0,"0",AF319)</f>
        <v>60194.332958905972</v>
      </c>
      <c r="Z320" s="273"/>
      <c r="AA320" s="254">
        <f>Q320*-1</f>
        <v>3056.7958304158378</v>
      </c>
      <c r="AB320" s="255">
        <f>$AA$3-Y320</f>
        <v>85726.867041094039</v>
      </c>
      <c r="AC320" s="256" t="str">
        <f t="shared" si="121"/>
        <v>*</v>
      </c>
      <c r="AF320" s="253">
        <f t="shared" si="124"/>
        <v>57137.537128490134</v>
      </c>
    </row>
    <row r="321" spans="2:32" s="217" customFormat="1" x14ac:dyDescent="0.2">
      <c r="B321" s="216">
        <v>37016</v>
      </c>
      <c r="C321" s="282">
        <v>0</v>
      </c>
      <c r="D321" s="48">
        <v>38.591999999999999</v>
      </c>
      <c r="E321" s="48">
        <v>38.591999999999999</v>
      </c>
      <c r="F321" s="258">
        <f t="shared" si="103"/>
        <v>37.048308144541394</v>
      </c>
      <c r="G321" s="344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3">
        <f t="shared" si="106"/>
        <v>58937.7657628093</v>
      </c>
      <c r="L321" s="283">
        <f t="shared" si="107"/>
        <v>1332297.5661730606</v>
      </c>
      <c r="N321" s="169">
        <f t="shared" si="122"/>
        <v>-790650</v>
      </c>
      <c r="O321" s="284">
        <f t="shared" si="108"/>
        <v>-18825</v>
      </c>
      <c r="P321" s="284">
        <f t="shared" si="113"/>
        <v>-105694.63792499999</v>
      </c>
      <c r="Q321" s="285">
        <f t="shared" si="109"/>
        <v>-2992.9359313927603</v>
      </c>
      <c r="R321" s="169">
        <f t="shared" si="123"/>
        <v>-67657.05</v>
      </c>
      <c r="X321" s="259">
        <f t="shared" si="120"/>
        <v>37016</v>
      </c>
      <c r="Y321" s="238">
        <f t="shared" ref="Y321:Y346" si="125">IF(AF320&lt;0,"0",AF320)</f>
        <v>57137.537128490134</v>
      </c>
      <c r="Z321" s="283"/>
      <c r="AA321" s="260">
        <f t="shared" ref="AA321:AA346" si="126">Q321*-1</f>
        <v>2992.9359313927603</v>
      </c>
      <c r="AB321" s="240">
        <f t="shared" ref="AB321:AB346" si="127">$AA$3-Y321</f>
        <v>88783.662871509878</v>
      </c>
      <c r="AC321" s="241" t="str">
        <f t="shared" si="121"/>
        <v>*</v>
      </c>
      <c r="AF321" s="238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7">
        <f t="shared" si="103"/>
        <v>35.239668723306004</v>
      </c>
      <c r="G322" s="344"/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4">
        <f t="shared" si="108"/>
        <v>-18023.095238095237</v>
      </c>
      <c r="P322" s="274">
        <f t="shared" si="113"/>
        <v>-101192.27226976189</v>
      </c>
      <c r="Q322" s="276">
        <f t="shared" si="109"/>
        <v>-2865.4432580615667</v>
      </c>
      <c r="R322" s="4">
        <f t="shared" si="123"/>
        <v>-64775.004285714276</v>
      </c>
      <c r="X322" s="237">
        <f t="shared" si="120"/>
        <v>37017</v>
      </c>
      <c r="Y322" s="238">
        <f t="shared" si="125"/>
        <v>54144.60119709737</v>
      </c>
      <c r="Z322" s="36"/>
      <c r="AA322" s="239">
        <f t="shared" si="126"/>
        <v>2865.4432580615667</v>
      </c>
      <c r="AB322" s="240">
        <f t="shared" si="127"/>
        <v>91776.598802902648</v>
      </c>
      <c r="AC322" s="241" t="str">
        <f t="shared" si="121"/>
        <v>*</v>
      </c>
      <c r="AF322" s="243">
        <f t="shared" si="124"/>
        <v>51279.157939035802</v>
      </c>
    </row>
    <row r="323" spans="2:32" x14ac:dyDescent="0.2">
      <c r="B323" s="25">
        <v>37018</v>
      </c>
      <c r="C323" s="26"/>
      <c r="D323" s="27"/>
      <c r="E323" s="27"/>
      <c r="F323" s="227">
        <f t="shared" si="103"/>
        <v>0</v>
      </c>
      <c r="G323" s="215" t="s">
        <v>31</v>
      </c>
      <c r="H323" s="4">
        <f t="shared" ref="H323:H328" si="128">H322-$AP$2</f>
        <v>14046770</v>
      </c>
      <c r="I323" s="4">
        <f t="shared" si="104"/>
        <v>334446.90476190473</v>
      </c>
      <c r="J323" s="4">
        <f t="shared" si="105"/>
        <v>1877781.9125602378</v>
      </c>
      <c r="K323" s="36">
        <f t="shared" si="106"/>
        <v>53172.810539442078</v>
      </c>
      <c r="L323" s="36">
        <f t="shared" si="107"/>
        <v>1201979.8367209639</v>
      </c>
      <c r="N323" s="4">
        <f t="shared" si="122"/>
        <v>-765970</v>
      </c>
      <c r="O323" s="274">
        <f t="shared" si="108"/>
        <v>-18237.380952380954</v>
      </c>
      <c r="P323" s="274">
        <f t="shared" si="113"/>
        <v>-102395.39848404762</v>
      </c>
      <c r="Q323" s="276">
        <f t="shared" si="109"/>
        <v>-2899.5119653056508</v>
      </c>
      <c r="R323" s="4">
        <f t="shared" si="123"/>
        <v>-65545.147142857153</v>
      </c>
      <c r="X323" s="237">
        <f t="shared" si="120"/>
        <v>37018</v>
      </c>
      <c r="Y323" s="238">
        <f t="shared" si="125"/>
        <v>51279.157939035802</v>
      </c>
      <c r="Z323" s="36"/>
      <c r="AA323" s="239">
        <f t="shared" si="126"/>
        <v>2899.5119653056508</v>
      </c>
      <c r="AB323" s="240">
        <f t="shared" si="127"/>
        <v>94642.042060964217</v>
      </c>
      <c r="AC323" s="241" t="str">
        <f t="shared" si="121"/>
        <v>*</v>
      </c>
      <c r="AF323" s="243">
        <f t="shared" si="124"/>
        <v>48379.645973730148</v>
      </c>
    </row>
    <row r="324" spans="2:32" x14ac:dyDescent="0.2">
      <c r="B324" s="25">
        <v>37019</v>
      </c>
      <c r="C324" s="26"/>
      <c r="D324" s="27"/>
      <c r="E324" s="27"/>
      <c r="F324" s="227">
        <f t="shared" si="103"/>
        <v>0</v>
      </c>
      <c r="G324" s="215" t="s">
        <v>31</v>
      </c>
      <c r="H324" s="4">
        <f t="shared" si="128"/>
        <v>13280800</v>
      </c>
      <c r="I324" s="4">
        <f t="shared" si="104"/>
        <v>316209.52380952379</v>
      </c>
      <c r="J324" s="4">
        <f t="shared" si="105"/>
        <v>1775386.5140761903</v>
      </c>
      <c r="K324" s="36">
        <f t="shared" si="106"/>
        <v>50273.298574136432</v>
      </c>
      <c r="L324" s="36">
        <f t="shared" si="107"/>
        <v>1136435.9077228273</v>
      </c>
      <c r="N324" s="4">
        <f t="shared" si="122"/>
        <v>-765970</v>
      </c>
      <c r="O324" s="274">
        <f t="shared" si="108"/>
        <v>-18237.380952380954</v>
      </c>
      <c r="P324" s="274">
        <f t="shared" si="113"/>
        <v>-102395.39848404762</v>
      </c>
      <c r="Q324" s="276">
        <f t="shared" si="109"/>
        <v>-2899.5119653056508</v>
      </c>
      <c r="R324" s="4">
        <f t="shared" si="123"/>
        <v>-65545.147142857153</v>
      </c>
      <c r="X324" s="237">
        <f t="shared" si="120"/>
        <v>37019</v>
      </c>
      <c r="Y324" s="238">
        <f t="shared" si="125"/>
        <v>48379.645973730148</v>
      </c>
      <c r="Z324" s="36"/>
      <c r="AA324" s="239">
        <f t="shared" si="126"/>
        <v>2899.5119653056508</v>
      </c>
      <c r="AB324" s="240">
        <f t="shared" si="127"/>
        <v>97541.554026269863</v>
      </c>
      <c r="AC324" s="241" t="str">
        <f t="shared" si="121"/>
        <v>*</v>
      </c>
      <c r="AF324" s="243">
        <f t="shared" si="124"/>
        <v>45480.134008424495</v>
      </c>
    </row>
    <row r="325" spans="2:32" x14ac:dyDescent="0.2">
      <c r="B325" s="25">
        <v>37020</v>
      </c>
      <c r="C325" s="26"/>
      <c r="D325" s="27"/>
      <c r="E325" s="27"/>
      <c r="F325" s="227">
        <f t="shared" si="103"/>
        <v>0</v>
      </c>
      <c r="G325" s="215" t="s">
        <v>31</v>
      </c>
      <c r="H325" s="4">
        <f t="shared" si="128"/>
        <v>12514830</v>
      </c>
      <c r="I325" s="4">
        <f t="shared" si="104"/>
        <v>297972.14285714284</v>
      </c>
      <c r="J325" s="4">
        <f t="shared" si="105"/>
        <v>1672991.1155921426</v>
      </c>
      <c r="K325" s="36">
        <f t="shared" si="106"/>
        <v>47373.786608830778</v>
      </c>
      <c r="L325" s="36">
        <f t="shared" si="107"/>
        <v>1070891.9787246906</v>
      </c>
      <c r="N325" s="4">
        <f t="shared" si="122"/>
        <v>-765970</v>
      </c>
      <c r="O325" s="274">
        <f t="shared" si="108"/>
        <v>-18237.380952380954</v>
      </c>
      <c r="P325" s="274">
        <f t="shared" si="113"/>
        <v>-102395.39848404762</v>
      </c>
      <c r="Q325" s="276">
        <f t="shared" si="109"/>
        <v>-2899.5119653056508</v>
      </c>
      <c r="R325" s="4">
        <f t="shared" si="123"/>
        <v>-65545.147142857153</v>
      </c>
      <c r="X325" s="237">
        <f t="shared" si="120"/>
        <v>37020</v>
      </c>
      <c r="Y325" s="238">
        <f t="shared" si="125"/>
        <v>45480.134008424495</v>
      </c>
      <c r="Z325" s="36"/>
      <c r="AA325" s="239">
        <f t="shared" si="126"/>
        <v>2899.5119653056508</v>
      </c>
      <c r="AB325" s="240">
        <f t="shared" si="127"/>
        <v>100441.06599157551</v>
      </c>
      <c r="AC325" s="241" t="str">
        <f t="shared" si="121"/>
        <v>*</v>
      </c>
      <c r="AF325" s="243">
        <f t="shared" si="124"/>
        <v>42580.622043118841</v>
      </c>
    </row>
    <row r="326" spans="2:32" x14ac:dyDescent="0.2">
      <c r="B326" s="25">
        <v>37021</v>
      </c>
      <c r="C326" s="26"/>
      <c r="D326" s="27"/>
      <c r="E326" s="27"/>
      <c r="F326" s="227">
        <f t="shared" si="103"/>
        <v>0</v>
      </c>
      <c r="G326" s="215" t="s">
        <v>31</v>
      </c>
      <c r="H326" s="4">
        <f t="shared" si="128"/>
        <v>11748860</v>
      </c>
      <c r="I326" s="4">
        <f t="shared" si="104"/>
        <v>279734.76190476189</v>
      </c>
      <c r="J326" s="4">
        <f t="shared" si="105"/>
        <v>1570595.7171080951</v>
      </c>
      <c r="K326" s="36">
        <f t="shared" si="106"/>
        <v>44474.274643525132</v>
      </c>
      <c r="L326" s="36">
        <f t="shared" si="107"/>
        <v>1005348.049726554</v>
      </c>
      <c r="N326" s="4">
        <f t="shared" si="122"/>
        <v>-765970</v>
      </c>
      <c r="O326" s="274">
        <f t="shared" si="108"/>
        <v>-18237.380952380954</v>
      </c>
      <c r="P326" s="274">
        <f t="shared" si="113"/>
        <v>-102395.39848404762</v>
      </c>
      <c r="Q326" s="276">
        <f t="shared" si="109"/>
        <v>-2899.5119653056508</v>
      </c>
      <c r="R326" s="4">
        <f t="shared" si="123"/>
        <v>-65545.147142857153</v>
      </c>
      <c r="X326" s="237">
        <f t="shared" si="120"/>
        <v>37021</v>
      </c>
      <c r="Y326" s="238">
        <f t="shared" si="125"/>
        <v>42580.622043118841</v>
      </c>
      <c r="Z326" s="36"/>
      <c r="AA326" s="239">
        <f t="shared" si="126"/>
        <v>2899.5119653056508</v>
      </c>
      <c r="AB326" s="240">
        <f t="shared" si="127"/>
        <v>103340.57795688117</v>
      </c>
      <c r="AC326" s="241" t="str">
        <f t="shared" si="121"/>
        <v>*</v>
      </c>
      <c r="AF326" s="243">
        <f t="shared" si="124"/>
        <v>39681.110077813188</v>
      </c>
    </row>
    <row r="327" spans="2:32" x14ac:dyDescent="0.2">
      <c r="B327" s="25">
        <v>37022</v>
      </c>
      <c r="C327" s="26"/>
      <c r="D327" s="27"/>
      <c r="E327" s="27"/>
      <c r="F327" s="227">
        <f t="shared" si="103"/>
        <v>0</v>
      </c>
      <c r="G327" s="215" t="s">
        <v>31</v>
      </c>
      <c r="H327" s="4">
        <f t="shared" si="128"/>
        <v>10982890</v>
      </c>
      <c r="I327" s="4">
        <f t="shared" si="104"/>
        <v>261497.38095238095</v>
      </c>
      <c r="J327" s="4">
        <f t="shared" si="105"/>
        <v>1468200.3186240476</v>
      </c>
      <c r="K327" s="36">
        <f t="shared" si="106"/>
        <v>41574.762678219486</v>
      </c>
      <c r="L327" s="36">
        <f t="shared" si="107"/>
        <v>939804.1207284173</v>
      </c>
      <c r="N327" s="4">
        <f t="shared" si="122"/>
        <v>-765970</v>
      </c>
      <c r="O327" s="274">
        <f t="shared" si="108"/>
        <v>-18237.380952380954</v>
      </c>
      <c r="P327" s="274">
        <f t="shared" si="113"/>
        <v>-102395.39848404762</v>
      </c>
      <c r="Q327" s="276">
        <f t="shared" si="109"/>
        <v>-2899.5119653056508</v>
      </c>
      <c r="R327" s="4">
        <f t="shared" si="123"/>
        <v>-65545.147142857153</v>
      </c>
      <c r="X327" s="237">
        <f t="shared" si="120"/>
        <v>37022</v>
      </c>
      <c r="Y327" s="238">
        <f t="shared" si="125"/>
        <v>39681.110077813188</v>
      </c>
      <c r="Z327" s="36"/>
      <c r="AA327" s="239">
        <f t="shared" si="126"/>
        <v>2899.5119653056508</v>
      </c>
      <c r="AB327" s="240">
        <f t="shared" si="127"/>
        <v>106240.08992218683</v>
      </c>
      <c r="AC327" s="241" t="str">
        <f t="shared" si="121"/>
        <v>*</v>
      </c>
      <c r="AF327" s="243">
        <f t="shared" si="124"/>
        <v>36781.598112507534</v>
      </c>
    </row>
    <row r="328" spans="2:32" x14ac:dyDescent="0.2">
      <c r="B328" s="25">
        <v>37023</v>
      </c>
      <c r="C328" s="26"/>
      <c r="D328" s="27"/>
      <c r="E328" s="27"/>
      <c r="F328" s="227">
        <f t="shared" si="103"/>
        <v>0</v>
      </c>
      <c r="G328" s="215" t="s">
        <v>31</v>
      </c>
      <c r="H328" s="4">
        <f t="shared" si="128"/>
        <v>10216920</v>
      </c>
      <c r="I328" s="4">
        <f t="shared" si="104"/>
        <v>243260</v>
      </c>
      <c r="J328" s="4">
        <f t="shared" si="105"/>
        <v>1365804.9201399998</v>
      </c>
      <c r="K328" s="36">
        <f t="shared" si="106"/>
        <v>38675.250712913832</v>
      </c>
      <c r="L328" s="36">
        <f t="shared" si="107"/>
        <v>874260.19173028052</v>
      </c>
      <c r="N328" s="4">
        <f t="shared" si="122"/>
        <v>-765970</v>
      </c>
      <c r="O328" s="274">
        <f t="shared" si="108"/>
        <v>-18237.380952380954</v>
      </c>
      <c r="P328" s="274">
        <f t="shared" si="113"/>
        <v>-102395.39848404762</v>
      </c>
      <c r="Q328" s="276">
        <f t="shared" si="109"/>
        <v>-2899.5119653056508</v>
      </c>
      <c r="R328" s="4">
        <f t="shared" si="123"/>
        <v>-65545.147142857153</v>
      </c>
      <c r="X328" s="237">
        <f t="shared" si="120"/>
        <v>37023</v>
      </c>
      <c r="Y328" s="238">
        <f t="shared" si="125"/>
        <v>36781.598112507534</v>
      </c>
      <c r="Z328" s="36"/>
      <c r="AA328" s="239">
        <f t="shared" si="126"/>
        <v>2899.5119653056508</v>
      </c>
      <c r="AB328" s="240">
        <f t="shared" si="127"/>
        <v>109139.60188749248</v>
      </c>
      <c r="AC328" s="241" t="str">
        <f t="shared" si="121"/>
        <v>*</v>
      </c>
      <c r="AF328" s="243">
        <f t="shared" si="124"/>
        <v>33882.086147201881</v>
      </c>
    </row>
    <row r="329" spans="2:32" x14ac:dyDescent="0.2">
      <c r="B329" s="25">
        <v>37024</v>
      </c>
      <c r="C329" s="26"/>
      <c r="D329" s="27"/>
      <c r="E329" s="27"/>
      <c r="F329" s="227">
        <f t="shared" si="103"/>
        <v>0</v>
      </c>
      <c r="G329" s="215" t="s">
        <v>31</v>
      </c>
      <c r="H329" s="50">
        <f t="shared" ref="H329:H342" si="129">H328-$AP$1</f>
        <v>9682720</v>
      </c>
      <c r="I329" s="4">
        <f t="shared" si="104"/>
        <v>230540.95238095237</v>
      </c>
      <c r="J329" s="4">
        <f t="shared" si="105"/>
        <v>1294392.6952876188</v>
      </c>
      <c r="K329" s="36">
        <f t="shared" si="106"/>
        <v>36653.083667381652</v>
      </c>
      <c r="L329" s="36">
        <f t="shared" si="107"/>
        <v>828548.78414146532</v>
      </c>
      <c r="N329" s="4">
        <f t="shared" si="122"/>
        <v>-534200</v>
      </c>
      <c r="O329" s="274">
        <f t="shared" si="108"/>
        <v>-12719.047619047618</v>
      </c>
      <c r="P329" s="274">
        <f t="shared" si="113"/>
        <v>-71412.224852380939</v>
      </c>
      <c r="Q329" s="276">
        <f t="shared" si="109"/>
        <v>-2022.1670455321728</v>
      </c>
      <c r="R329" s="4">
        <f t="shared" si="123"/>
        <v>-45712.257142857139</v>
      </c>
      <c r="X329" s="237">
        <f t="shared" si="120"/>
        <v>37024</v>
      </c>
      <c r="Y329" s="238">
        <f t="shared" si="125"/>
        <v>33882.086147201881</v>
      </c>
      <c r="Z329" s="36"/>
      <c r="AA329" s="239">
        <f t="shared" si="126"/>
        <v>2022.1670455321728</v>
      </c>
      <c r="AB329" s="240">
        <f t="shared" si="127"/>
        <v>112039.11385279812</v>
      </c>
      <c r="AC329" s="241" t="str">
        <f t="shared" si="121"/>
        <v>*</v>
      </c>
      <c r="AF329" s="243">
        <f t="shared" si="124"/>
        <v>31859.919101669708</v>
      </c>
    </row>
    <row r="330" spans="2:32" s="245" customFormat="1" x14ac:dyDescent="0.2">
      <c r="B330" s="246">
        <v>37025</v>
      </c>
      <c r="C330" s="247"/>
      <c r="D330" s="248"/>
      <c r="E330" s="248"/>
      <c r="F330" s="249">
        <f t="shared" si="103"/>
        <v>0</v>
      </c>
      <c r="G330" s="263" t="s">
        <v>31</v>
      </c>
      <c r="H330" s="318">
        <f t="shared" si="129"/>
        <v>9148520</v>
      </c>
      <c r="I330" s="250">
        <f t="shared" si="104"/>
        <v>217821.90476190476</v>
      </c>
      <c r="J330" s="250">
        <f t="shared" si="105"/>
        <v>1222980.470435238</v>
      </c>
      <c r="K330" s="273">
        <f t="shared" si="106"/>
        <v>34630.916621849487</v>
      </c>
      <c r="L330" s="273">
        <f t="shared" si="107"/>
        <v>782837.37655265059</v>
      </c>
      <c r="N330" s="250">
        <f t="shared" si="122"/>
        <v>-534200</v>
      </c>
      <c r="O330" s="275">
        <f t="shared" si="108"/>
        <v>-12719.047619047618</v>
      </c>
      <c r="P330" s="275">
        <f t="shared" si="113"/>
        <v>-71412.224852380939</v>
      </c>
      <c r="Q330" s="277">
        <f t="shared" si="109"/>
        <v>-2022.1670455321728</v>
      </c>
      <c r="R330" s="250">
        <f t="shared" si="123"/>
        <v>-45712.257142857139</v>
      </c>
      <c r="X330" s="252">
        <f t="shared" si="120"/>
        <v>37025</v>
      </c>
      <c r="Y330" s="253">
        <f t="shared" si="125"/>
        <v>31859.919101669708</v>
      </c>
      <c r="Z330" s="273"/>
      <c r="AA330" s="254">
        <f t="shared" si="126"/>
        <v>2022.1670455321728</v>
      </c>
      <c r="AB330" s="255">
        <f t="shared" si="127"/>
        <v>114061.2808983303</v>
      </c>
      <c r="AC330" s="256" t="str">
        <f t="shared" si="121"/>
        <v>*</v>
      </c>
      <c r="AF330" s="253">
        <f t="shared" si="124"/>
        <v>29837.752056137535</v>
      </c>
    </row>
    <row r="331" spans="2:32" x14ac:dyDescent="0.2">
      <c r="B331" s="25">
        <v>37026</v>
      </c>
      <c r="C331" s="26"/>
      <c r="D331" s="27"/>
      <c r="E331" s="27"/>
      <c r="F331" s="227">
        <f t="shared" si="103"/>
        <v>0</v>
      </c>
      <c r="G331" s="215" t="s">
        <v>31</v>
      </c>
      <c r="H331" s="50">
        <f t="shared" si="129"/>
        <v>8614320</v>
      </c>
      <c r="I331" s="4">
        <f t="shared" si="104"/>
        <v>205102.85714285713</v>
      </c>
      <c r="J331" s="4">
        <f t="shared" si="105"/>
        <v>1151568.2455828569</v>
      </c>
      <c r="K331" s="36">
        <f t="shared" si="106"/>
        <v>32608.74957631731</v>
      </c>
      <c r="L331" s="36">
        <f t="shared" si="107"/>
        <v>737125.96896383539</v>
      </c>
      <c r="N331" s="4">
        <f t="shared" si="122"/>
        <v>-534200</v>
      </c>
      <c r="O331" s="274">
        <f t="shared" si="108"/>
        <v>-12719.047619047618</v>
      </c>
      <c r="P331" s="274">
        <f t="shared" si="113"/>
        <v>-71412.224852380939</v>
      </c>
      <c r="Q331" s="276">
        <f t="shared" si="109"/>
        <v>-2022.1670455321728</v>
      </c>
      <c r="R331" s="4">
        <f t="shared" si="123"/>
        <v>-45712.257142857139</v>
      </c>
      <c r="X331" s="237">
        <f t="shared" si="120"/>
        <v>37026</v>
      </c>
      <c r="Y331" s="238">
        <f t="shared" si="125"/>
        <v>29837.752056137535</v>
      </c>
      <c r="Z331" s="36"/>
      <c r="AA331" s="239">
        <f t="shared" si="126"/>
        <v>2022.1670455321728</v>
      </c>
      <c r="AB331" s="240">
        <f t="shared" si="127"/>
        <v>116083.44794386247</v>
      </c>
      <c r="AC331" s="241" t="str">
        <f t="shared" si="121"/>
        <v>*</v>
      </c>
      <c r="AF331" s="243">
        <f t="shared" si="124"/>
        <v>27815.585010605362</v>
      </c>
    </row>
    <row r="332" spans="2:32" x14ac:dyDescent="0.2">
      <c r="B332" s="25">
        <v>37027</v>
      </c>
      <c r="C332" s="26"/>
      <c r="D332" s="27"/>
      <c r="E332" s="27"/>
      <c r="F332" s="227">
        <f t="shared" si="103"/>
        <v>0</v>
      </c>
      <c r="G332" s="215" t="s">
        <v>31</v>
      </c>
      <c r="H332" s="50">
        <f t="shared" si="129"/>
        <v>8080120</v>
      </c>
      <c r="I332" s="4">
        <f t="shared" si="104"/>
        <v>192383.80952380953</v>
      </c>
      <c r="J332" s="4">
        <f t="shared" si="105"/>
        <v>1080156.0207304761</v>
      </c>
      <c r="K332" s="36">
        <f t="shared" si="106"/>
        <v>30586.582530785141</v>
      </c>
      <c r="L332" s="36">
        <f t="shared" si="107"/>
        <v>691414.56137502054</v>
      </c>
      <c r="N332" s="4">
        <f t="shared" si="122"/>
        <v>-534200</v>
      </c>
      <c r="O332" s="274">
        <f t="shared" si="108"/>
        <v>-12719.047619047618</v>
      </c>
      <c r="P332" s="274">
        <f t="shared" si="113"/>
        <v>-71412.224852380939</v>
      </c>
      <c r="Q332" s="276">
        <f t="shared" si="109"/>
        <v>-2022.1670455321728</v>
      </c>
      <c r="R332" s="4">
        <f t="shared" si="123"/>
        <v>-45712.257142857139</v>
      </c>
      <c r="X332" s="237">
        <f t="shared" si="120"/>
        <v>37027</v>
      </c>
      <c r="Y332" s="238">
        <f t="shared" si="125"/>
        <v>27815.585010605362</v>
      </c>
      <c r="Z332" s="36"/>
      <c r="AA332" s="239">
        <f t="shared" si="126"/>
        <v>2022.1670455321728</v>
      </c>
      <c r="AB332" s="240">
        <f t="shared" si="127"/>
        <v>118105.61498939464</v>
      </c>
      <c r="AC332" s="241" t="str">
        <f t="shared" si="121"/>
        <v>*</v>
      </c>
      <c r="AF332" s="243">
        <f t="shared" si="124"/>
        <v>25793.417965073189</v>
      </c>
    </row>
    <row r="333" spans="2:32" x14ac:dyDescent="0.2">
      <c r="B333" s="25">
        <v>37028</v>
      </c>
      <c r="C333" s="26"/>
      <c r="D333" s="27"/>
      <c r="E333" s="27"/>
      <c r="F333" s="227">
        <f t="shared" si="103"/>
        <v>0</v>
      </c>
      <c r="G333" s="215" t="s">
        <v>31</v>
      </c>
      <c r="H333" s="50">
        <f t="shared" si="129"/>
        <v>7545920</v>
      </c>
      <c r="I333" s="4">
        <f t="shared" si="104"/>
        <v>179664.76190476189</v>
      </c>
      <c r="J333" s="4">
        <f t="shared" si="105"/>
        <v>1008743.7958780951</v>
      </c>
      <c r="K333" s="36">
        <f t="shared" si="106"/>
        <v>28564.415485252965</v>
      </c>
      <c r="L333" s="36">
        <f t="shared" si="107"/>
        <v>645703.15378620545</v>
      </c>
      <c r="N333" s="4">
        <f t="shared" si="122"/>
        <v>-534200</v>
      </c>
      <c r="O333" s="274">
        <f t="shared" si="108"/>
        <v>-12719.047619047618</v>
      </c>
      <c r="P333" s="274">
        <f t="shared" si="113"/>
        <v>-71412.224852380939</v>
      </c>
      <c r="Q333" s="276">
        <f t="shared" si="109"/>
        <v>-2022.1670455321728</v>
      </c>
      <c r="R333" s="4">
        <f t="shared" si="123"/>
        <v>-45712.257142857139</v>
      </c>
      <c r="X333" s="237">
        <f t="shared" si="120"/>
        <v>37028</v>
      </c>
      <c r="Y333" s="238">
        <f t="shared" si="125"/>
        <v>25793.417965073189</v>
      </c>
      <c r="Z333" s="36"/>
      <c r="AA333" s="239">
        <f t="shared" si="126"/>
        <v>2022.1670455321728</v>
      </c>
      <c r="AB333" s="240">
        <f t="shared" si="127"/>
        <v>120127.78203492681</v>
      </c>
      <c r="AC333" s="241" t="str">
        <f t="shared" si="121"/>
        <v>*</v>
      </c>
      <c r="AF333" s="243">
        <f t="shared" si="124"/>
        <v>23771.250919541017</v>
      </c>
    </row>
    <row r="334" spans="2:32" x14ac:dyDescent="0.2">
      <c r="B334" s="25">
        <v>37029</v>
      </c>
      <c r="C334" s="26"/>
      <c r="D334" s="27"/>
      <c r="E334" s="27"/>
      <c r="F334" s="227">
        <f t="shared" si="103"/>
        <v>0</v>
      </c>
      <c r="G334" s="215" t="s">
        <v>31</v>
      </c>
      <c r="H334" s="50">
        <f t="shared" si="129"/>
        <v>7011720</v>
      </c>
      <c r="I334" s="4">
        <f t="shared" si="104"/>
        <v>166945.71428571429</v>
      </c>
      <c r="J334" s="4">
        <f t="shared" si="105"/>
        <v>937331.57102571428</v>
      </c>
      <c r="K334" s="36">
        <f t="shared" si="106"/>
        <v>26542.248439720795</v>
      </c>
      <c r="L334" s="36">
        <f t="shared" si="107"/>
        <v>599991.74619739049</v>
      </c>
      <c r="N334" s="4">
        <f t="shared" si="122"/>
        <v>-534200</v>
      </c>
      <c r="O334" s="274">
        <f t="shared" si="108"/>
        <v>-12719.047619047618</v>
      </c>
      <c r="P334" s="274">
        <f t="shared" si="113"/>
        <v>-71412.224852380939</v>
      </c>
      <c r="Q334" s="276">
        <f t="shared" si="109"/>
        <v>-2022.1670455321728</v>
      </c>
      <c r="R334" s="4">
        <f t="shared" si="123"/>
        <v>-45712.257142857139</v>
      </c>
      <c r="X334" s="237">
        <f t="shared" si="120"/>
        <v>37029</v>
      </c>
      <c r="Y334" s="238">
        <f t="shared" si="125"/>
        <v>23771.250919541017</v>
      </c>
      <c r="Z334" s="36"/>
      <c r="AA334" s="239">
        <f t="shared" si="126"/>
        <v>2022.1670455321728</v>
      </c>
      <c r="AB334" s="240">
        <f t="shared" si="127"/>
        <v>122149.94908045899</v>
      </c>
      <c r="AC334" s="241" t="str">
        <f t="shared" si="121"/>
        <v>*</v>
      </c>
      <c r="AF334" s="243">
        <f t="shared" si="124"/>
        <v>21749.083874008844</v>
      </c>
    </row>
    <row r="335" spans="2:32" x14ac:dyDescent="0.2">
      <c r="B335" s="25">
        <v>37030</v>
      </c>
      <c r="C335" s="26"/>
      <c r="D335" s="27"/>
      <c r="E335" s="27"/>
      <c r="F335" s="227">
        <f t="shared" si="103"/>
        <v>0</v>
      </c>
      <c r="G335" s="215" t="s">
        <v>31</v>
      </c>
      <c r="H335" s="50">
        <f t="shared" si="129"/>
        <v>6477520</v>
      </c>
      <c r="I335" s="4">
        <f t="shared" si="104"/>
        <v>154226.66666666666</v>
      </c>
      <c r="J335" s="4">
        <f t="shared" si="105"/>
        <v>865919.34617333324</v>
      </c>
      <c r="K335" s="36">
        <f t="shared" si="106"/>
        <v>24520.081394188619</v>
      </c>
      <c r="L335" s="36">
        <f t="shared" si="107"/>
        <v>554280.3386085754</v>
      </c>
      <c r="N335" s="4">
        <f t="shared" si="122"/>
        <v>-534200</v>
      </c>
      <c r="O335" s="274">
        <f t="shared" si="108"/>
        <v>-12719.047619047618</v>
      </c>
      <c r="P335" s="274">
        <f t="shared" si="113"/>
        <v>-71412.224852380939</v>
      </c>
      <c r="Q335" s="276">
        <f t="shared" si="109"/>
        <v>-2022.1670455321728</v>
      </c>
      <c r="R335" s="4">
        <f t="shared" si="123"/>
        <v>-45712.257142857139</v>
      </c>
      <c r="X335" s="237">
        <f t="shared" si="120"/>
        <v>37030</v>
      </c>
      <c r="Y335" s="238">
        <f t="shared" si="125"/>
        <v>21749.083874008844</v>
      </c>
      <c r="Z335" s="36"/>
      <c r="AA335" s="239">
        <f t="shared" si="126"/>
        <v>2022.1670455321728</v>
      </c>
      <c r="AB335" s="240">
        <f t="shared" si="127"/>
        <v>124172.11612599116</v>
      </c>
      <c r="AC335" s="241" t="str">
        <f t="shared" si="121"/>
        <v>*</v>
      </c>
      <c r="AF335" s="243">
        <f t="shared" si="124"/>
        <v>19726.916828476671</v>
      </c>
    </row>
    <row r="336" spans="2:32" x14ac:dyDescent="0.2">
      <c r="B336" s="25">
        <v>37031</v>
      </c>
      <c r="C336" s="26"/>
      <c r="D336" s="27"/>
      <c r="E336" s="27"/>
      <c r="F336" s="227">
        <f t="shared" si="103"/>
        <v>0</v>
      </c>
      <c r="G336" s="215" t="s">
        <v>31</v>
      </c>
      <c r="H336" s="50">
        <f t="shared" si="129"/>
        <v>5943320</v>
      </c>
      <c r="I336" s="4">
        <f t="shared" si="104"/>
        <v>141507.61904761905</v>
      </c>
      <c r="J336" s="4">
        <f t="shared" si="105"/>
        <v>794507.12132095231</v>
      </c>
      <c r="K336" s="36">
        <f t="shared" si="106"/>
        <v>22497.914348656446</v>
      </c>
      <c r="L336" s="36">
        <f t="shared" si="107"/>
        <v>508568.93101976044</v>
      </c>
      <c r="N336" s="4">
        <f t="shared" si="122"/>
        <v>-534200</v>
      </c>
      <c r="O336" s="274">
        <f t="shared" si="108"/>
        <v>-12719.047619047618</v>
      </c>
      <c r="P336" s="274">
        <f t="shared" si="113"/>
        <v>-71412.224852380939</v>
      </c>
      <c r="Q336" s="276">
        <f t="shared" si="109"/>
        <v>-2022.1670455321728</v>
      </c>
      <c r="R336" s="4">
        <f t="shared" si="123"/>
        <v>-45712.257142857139</v>
      </c>
      <c r="X336" s="237">
        <f t="shared" si="120"/>
        <v>37031</v>
      </c>
      <c r="Y336" s="238">
        <f t="shared" si="125"/>
        <v>19726.916828476671</v>
      </c>
      <c r="Z336" s="36"/>
      <c r="AA336" s="239">
        <f t="shared" si="126"/>
        <v>2022.1670455321728</v>
      </c>
      <c r="AB336" s="240">
        <f t="shared" si="127"/>
        <v>126194.28317152333</v>
      </c>
      <c r="AC336" s="241" t="str">
        <f t="shared" si="121"/>
        <v>*</v>
      </c>
      <c r="AF336" s="243">
        <f t="shared" si="124"/>
        <v>17704.749782944498</v>
      </c>
    </row>
    <row r="337" spans="1:32" x14ac:dyDescent="0.2">
      <c r="B337" s="25">
        <v>37032</v>
      </c>
      <c r="C337" s="26"/>
      <c r="D337" s="27"/>
      <c r="E337" s="27"/>
      <c r="F337" s="227">
        <f t="shared" si="103"/>
        <v>0</v>
      </c>
      <c r="G337" s="215" t="s">
        <v>31</v>
      </c>
      <c r="H337" s="50">
        <f t="shared" si="129"/>
        <v>5409120</v>
      </c>
      <c r="I337" s="4">
        <f t="shared" si="104"/>
        <v>128788.57142857143</v>
      </c>
      <c r="J337" s="4">
        <f t="shared" si="105"/>
        <v>723094.89646857139</v>
      </c>
      <c r="K337" s="36">
        <f t="shared" si="106"/>
        <v>20475.747303124273</v>
      </c>
      <c r="L337" s="36">
        <f t="shared" si="107"/>
        <v>462857.52343094541</v>
      </c>
      <c r="N337" s="4">
        <f t="shared" si="122"/>
        <v>-534200</v>
      </c>
      <c r="O337" s="274">
        <f t="shared" si="108"/>
        <v>-12719.047619047618</v>
      </c>
      <c r="P337" s="274">
        <f t="shared" si="113"/>
        <v>-71412.224852380939</v>
      </c>
      <c r="Q337" s="276">
        <f t="shared" si="109"/>
        <v>-2022.1670455321728</v>
      </c>
      <c r="R337" s="4">
        <f t="shared" si="123"/>
        <v>-45712.257142857139</v>
      </c>
      <c r="X337" s="237">
        <f t="shared" si="120"/>
        <v>37032</v>
      </c>
      <c r="Y337" s="238">
        <f t="shared" si="125"/>
        <v>17704.749782944498</v>
      </c>
      <c r="Z337" s="36"/>
      <c r="AA337" s="239">
        <f t="shared" si="126"/>
        <v>2022.1670455321728</v>
      </c>
      <c r="AB337" s="240">
        <f t="shared" si="127"/>
        <v>128216.45021705551</v>
      </c>
      <c r="AC337" s="241" t="str">
        <f t="shared" si="121"/>
        <v>*</v>
      </c>
      <c r="AF337" s="243">
        <f t="shared" si="124"/>
        <v>15682.582737412326</v>
      </c>
    </row>
    <row r="338" spans="1:32" x14ac:dyDescent="0.2">
      <c r="B338" s="25">
        <v>37033</v>
      </c>
      <c r="C338" s="26"/>
      <c r="D338" s="27"/>
      <c r="E338" s="27"/>
      <c r="F338" s="227">
        <f t="shared" si="103"/>
        <v>0</v>
      </c>
      <c r="G338" s="215" t="s">
        <v>31</v>
      </c>
      <c r="H338" s="50">
        <f t="shared" si="129"/>
        <v>4874920</v>
      </c>
      <c r="I338" s="4">
        <f t="shared" si="104"/>
        <v>116069.52380952382</v>
      </c>
      <c r="J338" s="4">
        <f t="shared" si="105"/>
        <v>651682.67161619046</v>
      </c>
      <c r="K338" s="36">
        <f t="shared" si="106"/>
        <v>18453.580257592104</v>
      </c>
      <c r="L338" s="36">
        <f t="shared" si="107"/>
        <v>417146.1158421305</v>
      </c>
      <c r="N338" s="4">
        <f t="shared" si="122"/>
        <v>-534200</v>
      </c>
      <c r="O338" s="274">
        <f t="shared" si="108"/>
        <v>-12719.047619047618</v>
      </c>
      <c r="P338" s="274">
        <f t="shared" si="113"/>
        <v>-71412.224852380939</v>
      </c>
      <c r="Q338" s="276">
        <f t="shared" si="109"/>
        <v>-2022.1670455321728</v>
      </c>
      <c r="R338" s="4">
        <f t="shared" si="123"/>
        <v>-45712.257142857139</v>
      </c>
      <c r="X338" s="237">
        <f t="shared" si="120"/>
        <v>37033</v>
      </c>
      <c r="Y338" s="238">
        <f t="shared" si="125"/>
        <v>15682.582737412326</v>
      </c>
      <c r="Z338" s="36"/>
      <c r="AA338" s="239">
        <f t="shared" si="126"/>
        <v>2022.1670455321728</v>
      </c>
      <c r="AB338" s="240">
        <f t="shared" si="127"/>
        <v>130238.61726258768</v>
      </c>
      <c r="AC338" s="241" t="str">
        <f t="shared" si="121"/>
        <v>*</v>
      </c>
      <c r="AF338" s="243">
        <f t="shared" si="124"/>
        <v>13660.415691880153</v>
      </c>
    </row>
    <row r="339" spans="1:32" x14ac:dyDescent="0.2">
      <c r="B339" s="25">
        <v>37034</v>
      </c>
      <c r="C339" s="26"/>
      <c r="D339" s="27"/>
      <c r="E339" s="27"/>
      <c r="F339" s="227">
        <f t="shared" si="103"/>
        <v>0</v>
      </c>
      <c r="G339" s="215" t="s">
        <v>31</v>
      </c>
      <c r="H339" s="50">
        <f t="shared" si="129"/>
        <v>4340720</v>
      </c>
      <c r="I339" s="4">
        <f t="shared" si="104"/>
        <v>103350.47619047618</v>
      </c>
      <c r="J339" s="4">
        <f t="shared" si="105"/>
        <v>580270.44676380942</v>
      </c>
      <c r="K339" s="36">
        <f t="shared" si="106"/>
        <v>16431.413212059928</v>
      </c>
      <c r="L339" s="36">
        <f t="shared" si="107"/>
        <v>371434.70825331542</v>
      </c>
      <c r="N339" s="4">
        <f t="shared" si="122"/>
        <v>-534200</v>
      </c>
      <c r="O339" s="274">
        <f t="shared" si="108"/>
        <v>-12719.047619047618</v>
      </c>
      <c r="P339" s="274">
        <f t="shared" si="113"/>
        <v>-71412.224852380939</v>
      </c>
      <c r="Q339" s="276">
        <f t="shared" si="109"/>
        <v>-2022.1670455321728</v>
      </c>
      <c r="R339" s="4">
        <f t="shared" si="123"/>
        <v>-45712.257142857139</v>
      </c>
      <c r="X339" s="237">
        <f t="shared" si="120"/>
        <v>37034</v>
      </c>
      <c r="Y339" s="238">
        <f t="shared" si="125"/>
        <v>13660.415691880153</v>
      </c>
      <c r="Z339" s="36"/>
      <c r="AA339" s="239">
        <f t="shared" si="126"/>
        <v>2022.1670455321728</v>
      </c>
      <c r="AB339" s="240">
        <f t="shared" si="127"/>
        <v>132260.78430811985</v>
      </c>
      <c r="AC339" s="241" t="str">
        <f t="shared" si="121"/>
        <v>*</v>
      </c>
      <c r="AF339" s="243">
        <f t="shared" si="124"/>
        <v>11638.24864634798</v>
      </c>
    </row>
    <row r="340" spans="1:32" x14ac:dyDescent="0.2">
      <c r="B340" s="25">
        <v>37035</v>
      </c>
      <c r="C340" s="26"/>
      <c r="D340" s="27"/>
      <c r="E340" s="27"/>
      <c r="F340" s="227">
        <f t="shared" si="103"/>
        <v>0</v>
      </c>
      <c r="G340" s="215" t="s">
        <v>31</v>
      </c>
      <c r="H340" s="50">
        <f t="shared" si="129"/>
        <v>3806520</v>
      </c>
      <c r="I340" s="4">
        <f t="shared" si="104"/>
        <v>90631.428571428565</v>
      </c>
      <c r="J340" s="4">
        <f t="shared" si="105"/>
        <v>508858.2219114285</v>
      </c>
      <c r="K340" s="36">
        <f t="shared" si="106"/>
        <v>14409.246166527755</v>
      </c>
      <c r="L340" s="36">
        <f t="shared" si="107"/>
        <v>325723.30066450039</v>
      </c>
      <c r="N340" s="4">
        <f t="shared" si="122"/>
        <v>-534200</v>
      </c>
      <c r="O340" s="274">
        <f t="shared" si="108"/>
        <v>-12719.047619047618</v>
      </c>
      <c r="P340" s="274">
        <f t="shared" si="113"/>
        <v>-71412.224852380939</v>
      </c>
      <c r="Q340" s="276">
        <f t="shared" si="109"/>
        <v>-2022.1670455321728</v>
      </c>
      <c r="R340" s="4">
        <f t="shared" si="123"/>
        <v>-45712.257142857139</v>
      </c>
      <c r="X340" s="237">
        <f t="shared" si="120"/>
        <v>37035</v>
      </c>
      <c r="Y340" s="238">
        <f t="shared" si="125"/>
        <v>11638.24864634798</v>
      </c>
      <c r="Z340" s="36"/>
      <c r="AA340" s="239">
        <f t="shared" si="126"/>
        <v>2022.1670455321728</v>
      </c>
      <c r="AB340" s="240">
        <f t="shared" si="127"/>
        <v>134282.95135365202</v>
      </c>
      <c r="AC340" s="241" t="str">
        <f t="shared" si="121"/>
        <v>*</v>
      </c>
      <c r="AF340" s="243">
        <f t="shared" si="124"/>
        <v>9616.0816008158072</v>
      </c>
    </row>
    <row r="341" spans="1:32" x14ac:dyDescent="0.2">
      <c r="B341" s="25">
        <v>37036</v>
      </c>
      <c r="C341" s="26"/>
      <c r="D341" s="27"/>
      <c r="E341" s="27"/>
      <c r="F341" s="227">
        <f t="shared" si="103"/>
        <v>0</v>
      </c>
      <c r="G341" s="215" t="s">
        <v>31</v>
      </c>
      <c r="H341" s="50">
        <f t="shared" si="129"/>
        <v>3272320</v>
      </c>
      <c r="I341" s="4">
        <f t="shared" si="104"/>
        <v>77912.380952380947</v>
      </c>
      <c r="J341" s="4">
        <f t="shared" si="105"/>
        <v>437445.99705904757</v>
      </c>
      <c r="K341" s="36">
        <f t="shared" si="106"/>
        <v>12387.079120995582</v>
      </c>
      <c r="L341" s="36">
        <f t="shared" si="107"/>
        <v>280011.89307568537</v>
      </c>
      <c r="N341" s="4">
        <f t="shared" si="122"/>
        <v>-534200</v>
      </c>
      <c r="O341" s="274">
        <f t="shared" si="108"/>
        <v>-12719.047619047618</v>
      </c>
      <c r="P341" s="274">
        <f t="shared" si="113"/>
        <v>-71412.224852380939</v>
      </c>
      <c r="Q341" s="276">
        <f t="shared" si="109"/>
        <v>-2022.1670455321728</v>
      </c>
      <c r="R341" s="4">
        <f t="shared" si="123"/>
        <v>-45712.257142857139</v>
      </c>
      <c r="X341" s="237">
        <f t="shared" si="120"/>
        <v>37036</v>
      </c>
      <c r="Y341" s="238">
        <f t="shared" si="125"/>
        <v>9616.0816008158072</v>
      </c>
      <c r="Z341" s="36"/>
      <c r="AA341" s="239">
        <f t="shared" si="126"/>
        <v>2022.1670455321728</v>
      </c>
      <c r="AB341" s="240">
        <f t="shared" si="127"/>
        <v>136305.1183991842</v>
      </c>
      <c r="AC341" s="241" t="str">
        <f t="shared" si="121"/>
        <v>*</v>
      </c>
      <c r="AF341" s="243">
        <f t="shared" si="124"/>
        <v>7593.9145552836344</v>
      </c>
    </row>
    <row r="342" spans="1:32" x14ac:dyDescent="0.2">
      <c r="B342" s="25">
        <v>37037</v>
      </c>
      <c r="C342" s="26"/>
      <c r="D342" s="27"/>
      <c r="E342" s="27"/>
      <c r="F342" s="227">
        <f t="shared" si="103"/>
        <v>0</v>
      </c>
      <c r="G342" s="215" t="s">
        <v>31</v>
      </c>
      <c r="H342" s="50">
        <f t="shared" si="129"/>
        <v>2738120</v>
      </c>
      <c r="I342" s="4">
        <f t="shared" si="104"/>
        <v>65193.333333333336</v>
      </c>
      <c r="J342" s="4">
        <f t="shared" si="105"/>
        <v>366033.77220666665</v>
      </c>
      <c r="K342" s="36">
        <f t="shared" si="106"/>
        <v>10364.91207546341</v>
      </c>
      <c r="L342" s="36">
        <f t="shared" si="107"/>
        <v>234300.48548687037</v>
      </c>
      <c r="N342" s="4">
        <f t="shared" si="122"/>
        <v>-534200</v>
      </c>
      <c r="O342" s="274">
        <f t="shared" si="108"/>
        <v>-12719.047619047618</v>
      </c>
      <c r="P342" s="274">
        <f t="shared" si="113"/>
        <v>-71412.224852380939</v>
      </c>
      <c r="Q342" s="276">
        <f t="shared" si="109"/>
        <v>-2022.1670455321728</v>
      </c>
      <c r="R342" s="4">
        <f t="shared" si="123"/>
        <v>-45712.257142857139</v>
      </c>
      <c r="X342" s="237">
        <f t="shared" si="120"/>
        <v>37037</v>
      </c>
      <c r="Y342" s="238">
        <f t="shared" si="125"/>
        <v>7593.9145552836344</v>
      </c>
      <c r="Z342" s="36"/>
      <c r="AA342" s="239">
        <f t="shared" si="126"/>
        <v>2022.1670455321728</v>
      </c>
      <c r="AB342" s="240">
        <f t="shared" si="127"/>
        <v>138327.28544471637</v>
      </c>
      <c r="AC342" s="241" t="str">
        <f t="shared" si="121"/>
        <v>*</v>
      </c>
      <c r="AF342" s="243">
        <f t="shared" si="124"/>
        <v>5571.7475097514616</v>
      </c>
    </row>
    <row r="343" spans="1:32" x14ac:dyDescent="0.2">
      <c r="B343" s="25">
        <v>37038</v>
      </c>
      <c r="C343" s="26"/>
      <c r="D343" s="27"/>
      <c r="E343" s="27"/>
      <c r="F343" s="227">
        <f t="shared" si="103"/>
        <v>0</v>
      </c>
      <c r="G343" s="215" t="s">
        <v>31</v>
      </c>
      <c r="H343" s="4">
        <f>H342-$AP$2</f>
        <v>1972150</v>
      </c>
      <c r="I343" s="4">
        <f t="shared" si="104"/>
        <v>46955.952380952382</v>
      </c>
      <c r="J343" s="4">
        <f t="shared" si="105"/>
        <v>263638.37372261903</v>
      </c>
      <c r="K343" s="36">
        <f t="shared" si="106"/>
        <v>7465.4001101577596</v>
      </c>
      <c r="L343" s="36">
        <f t="shared" si="107"/>
        <v>168756.55648873368</v>
      </c>
      <c r="N343" s="4">
        <f t="shared" si="122"/>
        <v>-765970</v>
      </c>
      <c r="O343" s="274">
        <f t="shared" si="108"/>
        <v>-18237.380952380954</v>
      </c>
      <c r="P343" s="274">
        <f t="shared" si="113"/>
        <v>-102395.39848404762</v>
      </c>
      <c r="Q343" s="276">
        <f t="shared" si="109"/>
        <v>-2899.5119653056508</v>
      </c>
      <c r="R343" s="4">
        <f t="shared" si="123"/>
        <v>-65545.147142857153</v>
      </c>
      <c r="X343" s="237">
        <f t="shared" si="120"/>
        <v>37038</v>
      </c>
      <c r="Y343" s="238">
        <f t="shared" si="125"/>
        <v>5571.7475097514616</v>
      </c>
      <c r="Z343" s="36"/>
      <c r="AA343" s="239">
        <f t="shared" si="126"/>
        <v>2899.5119653056508</v>
      </c>
      <c r="AB343" s="240">
        <f t="shared" si="127"/>
        <v>140349.45249024854</v>
      </c>
      <c r="AC343" s="241" t="str">
        <f t="shared" si="121"/>
        <v>*</v>
      </c>
      <c r="AF343" s="243">
        <f t="shared" si="124"/>
        <v>2672.2355444458108</v>
      </c>
    </row>
    <row r="344" spans="1:32" x14ac:dyDescent="0.2">
      <c r="B344" s="25">
        <v>37039</v>
      </c>
      <c r="C344" s="26"/>
      <c r="D344" s="27"/>
      <c r="E344" s="27"/>
      <c r="F344" s="227">
        <f t="shared" si="103"/>
        <v>0</v>
      </c>
      <c r="G344" s="215" t="s">
        <v>31</v>
      </c>
      <c r="H344" s="4">
        <f>H343-$AP$2</f>
        <v>1206180</v>
      </c>
      <c r="I344" s="4">
        <f t="shared" si="104"/>
        <v>28718.571428571428</v>
      </c>
      <c r="J344" s="4">
        <f t="shared" si="105"/>
        <v>161242.97523857141</v>
      </c>
      <c r="K344" s="36">
        <f t="shared" si="106"/>
        <v>4565.8881448521088</v>
      </c>
      <c r="L344" s="36">
        <f t="shared" si="107"/>
        <v>103212.62749059695</v>
      </c>
      <c r="N344" s="4">
        <f t="shared" si="122"/>
        <v>-765970</v>
      </c>
      <c r="O344" s="274">
        <f t="shared" si="108"/>
        <v>-18237.380952380954</v>
      </c>
      <c r="P344" s="274">
        <f t="shared" si="113"/>
        <v>-102395.39848404762</v>
      </c>
      <c r="Q344" s="276">
        <f t="shared" si="109"/>
        <v>-2899.5119653056508</v>
      </c>
      <c r="R344" s="4">
        <f t="shared" si="123"/>
        <v>-65545.147142857153</v>
      </c>
      <c r="X344" s="237">
        <f t="shared" si="120"/>
        <v>37039</v>
      </c>
      <c r="Y344" s="238">
        <f t="shared" si="125"/>
        <v>2672.2355444458108</v>
      </c>
      <c r="Z344" s="36"/>
      <c r="AA344" s="239">
        <f t="shared" si="126"/>
        <v>2899.5119653056508</v>
      </c>
      <c r="AB344" s="240">
        <f t="shared" si="127"/>
        <v>143248.9644555542</v>
      </c>
      <c r="AC344" s="241" t="str">
        <f t="shared" si="121"/>
        <v/>
      </c>
      <c r="AF344" s="243">
        <f t="shared" si="124"/>
        <v>-227.27642085984007</v>
      </c>
    </row>
    <row r="345" spans="1:32" x14ac:dyDescent="0.2">
      <c r="B345" s="25">
        <v>37040</v>
      </c>
      <c r="C345" s="26"/>
      <c r="D345" s="27"/>
      <c r="E345" s="27"/>
      <c r="F345" s="227">
        <f t="shared" si="103"/>
        <v>0</v>
      </c>
      <c r="G345" s="215" t="s">
        <v>31</v>
      </c>
      <c r="H345" s="4">
        <f>H344-$AP$2</f>
        <v>440210</v>
      </c>
      <c r="I345" s="4">
        <f t="shared" si="104"/>
        <v>10481.190476190477</v>
      </c>
      <c r="J345" s="4">
        <f t="shared" si="105"/>
        <v>58847.576754523812</v>
      </c>
      <c r="K345" s="36">
        <f t="shared" si="106"/>
        <v>1666.3761795464582</v>
      </c>
      <c r="L345" s="36">
        <f t="shared" si="107"/>
        <v>37668.698492460237</v>
      </c>
      <c r="N345" s="4">
        <f t="shared" si="122"/>
        <v>-765970</v>
      </c>
      <c r="O345" s="274">
        <f t="shared" si="108"/>
        <v>-18237.380952380954</v>
      </c>
      <c r="P345" s="274">
        <f t="shared" si="113"/>
        <v>-102395.39848404762</v>
      </c>
      <c r="Q345" s="276">
        <f t="shared" si="109"/>
        <v>-2899.5119653056508</v>
      </c>
      <c r="R345" s="4">
        <f t="shared" si="123"/>
        <v>-65545.147142857153</v>
      </c>
      <c r="X345" s="237">
        <f t="shared" si="120"/>
        <v>37040</v>
      </c>
      <c r="Y345" s="238" t="str">
        <f t="shared" si="125"/>
        <v>0</v>
      </c>
      <c r="Z345" s="36"/>
      <c r="AA345" s="239">
        <f t="shared" si="126"/>
        <v>2899.5119653056508</v>
      </c>
      <c r="AB345" s="240">
        <f t="shared" si="127"/>
        <v>145921.20000000001</v>
      </c>
      <c r="AC345" s="241" t="str">
        <f t="shared" si="121"/>
        <v/>
      </c>
      <c r="AF345" s="243">
        <f t="shared" si="124"/>
        <v>-2899.5119653056508</v>
      </c>
    </row>
    <row r="346" spans="1:32" x14ac:dyDescent="0.2">
      <c r="B346" s="25">
        <v>37041</v>
      </c>
      <c r="C346" s="26"/>
      <c r="D346" s="27"/>
      <c r="E346" s="27"/>
      <c r="F346" s="227">
        <f t="shared" si="103"/>
        <v>0</v>
      </c>
      <c r="G346" s="215" t="s">
        <v>31</v>
      </c>
      <c r="H346" s="4">
        <f>H345-$AP$2</f>
        <v>-325760</v>
      </c>
      <c r="I346" s="4">
        <f t="shared" si="104"/>
        <v>-7756.1904761904761</v>
      </c>
      <c r="J346" s="4">
        <f t="shared" si="105"/>
        <v>-43547.821729523806</v>
      </c>
      <c r="K346" s="36">
        <f t="shared" si="106"/>
        <v>-1233.1357857591927</v>
      </c>
      <c r="L346" s="36">
        <f t="shared" si="107"/>
        <v>-27875.230505676485</v>
      </c>
      <c r="N346" s="4">
        <f t="shared" si="122"/>
        <v>-765970</v>
      </c>
      <c r="O346" s="274">
        <f t="shared" si="108"/>
        <v>-18237.380952380954</v>
      </c>
      <c r="P346" s="274">
        <f t="shared" si="113"/>
        <v>-102395.39848404762</v>
      </c>
      <c r="Q346" s="276">
        <f t="shared" si="109"/>
        <v>-2899.5119653056508</v>
      </c>
      <c r="R346" s="4">
        <f t="shared" si="123"/>
        <v>-65545.147142857153</v>
      </c>
      <c r="X346" s="237">
        <f t="shared" si="120"/>
        <v>37041</v>
      </c>
      <c r="Y346" s="238" t="str">
        <f t="shared" si="125"/>
        <v>0</v>
      </c>
      <c r="Z346" s="36"/>
      <c r="AA346" s="239">
        <f t="shared" si="126"/>
        <v>2899.5119653056508</v>
      </c>
      <c r="AB346" s="240">
        <f t="shared" si="127"/>
        <v>145921.20000000001</v>
      </c>
      <c r="AC346" s="241" t="str">
        <f t="shared" si="121"/>
        <v/>
      </c>
      <c r="AF346" s="243">
        <f t="shared" si="124"/>
        <v>-2899.5119653056508</v>
      </c>
    </row>
    <row r="347" spans="1:32" ht="13.5" thickBot="1" x14ac:dyDescent="0.25">
      <c r="B347" s="28">
        <v>37042</v>
      </c>
      <c r="C347" s="29"/>
      <c r="D347" s="30"/>
      <c r="E347" s="30"/>
      <c r="F347" s="228">
        <f t="shared" si="103"/>
        <v>0</v>
      </c>
      <c r="G347" s="215" t="s">
        <v>31</v>
      </c>
      <c r="H347" s="4">
        <f>H346-$AP$2</f>
        <v>-1091730</v>
      </c>
      <c r="I347" s="4">
        <f t="shared" si="104"/>
        <v>-25993.571428571428</v>
      </c>
      <c r="J347" s="4">
        <f t="shared" si="105"/>
        <v>-145943.22021357142</v>
      </c>
      <c r="K347" s="36">
        <f t="shared" si="106"/>
        <v>-4132.6477510648429</v>
      </c>
      <c r="L347" s="36">
        <f t="shared" si="107"/>
        <v>-93419.159503813193</v>
      </c>
      <c r="N347" s="4">
        <f>H347-H346</f>
        <v>-765970</v>
      </c>
      <c r="O347" s="274">
        <f t="shared" si="108"/>
        <v>-18237.380952380954</v>
      </c>
      <c r="P347" s="274">
        <f t="shared" si="113"/>
        <v>-102395.39848404762</v>
      </c>
      <c r="Q347" s="276">
        <f t="shared" si="109"/>
        <v>-2899.5119653056508</v>
      </c>
      <c r="R347" s="4">
        <f>O347*3.594</f>
        <v>-65545.147142857153</v>
      </c>
      <c r="X347" s="237">
        <f>B347</f>
        <v>37042</v>
      </c>
      <c r="Y347" s="238" t="str">
        <f>IF(AF346&lt;0,"0",AF346)</f>
        <v>0</v>
      </c>
      <c r="Z347" s="36"/>
      <c r="AA347" s="239">
        <f>Q347*-1</f>
        <v>2899.5119653056508</v>
      </c>
      <c r="AB347" s="240">
        <f>$AA$3-Y347</f>
        <v>145921.20000000001</v>
      </c>
      <c r="AC347" s="241" t="str">
        <f t="shared" si="121"/>
        <v/>
      </c>
      <c r="AF347" s="243">
        <f>Y347+AE347-AA347</f>
        <v>-2899.5119653056508</v>
      </c>
    </row>
    <row r="349" spans="1:32" ht="16.5" thickBot="1" x14ac:dyDescent="0.3">
      <c r="A349" s="31" t="s">
        <v>90</v>
      </c>
      <c r="B349" s="32"/>
      <c r="C349" s="26"/>
      <c r="D349" s="27"/>
      <c r="E349" s="27"/>
      <c r="F349" s="229"/>
      <c r="G349" s="4"/>
      <c r="K349" s="36"/>
      <c r="L349" s="36"/>
      <c r="O349" s="274"/>
      <c r="P349" s="274"/>
      <c r="Q349" s="276"/>
      <c r="R349" s="4"/>
      <c r="X349" s="237"/>
      <c r="Y349" s="238"/>
      <c r="Z349" s="36"/>
      <c r="AA349" s="239"/>
      <c r="AB349" s="240"/>
      <c r="AF349" s="243"/>
    </row>
    <row r="350" spans="1:32" x14ac:dyDescent="0.2">
      <c r="B350" s="22">
        <v>37043</v>
      </c>
      <c r="C350" s="23"/>
      <c r="D350" s="24"/>
      <c r="E350" s="24"/>
      <c r="F350" s="226">
        <f t="shared" ref="F350:F379" si="130">E350/104.1667*100</f>
        <v>0</v>
      </c>
      <c r="G350" s="215" t="s">
        <v>31</v>
      </c>
      <c r="H350" s="4">
        <f>H347-$AP$2</f>
        <v>-1857700</v>
      </c>
      <c r="I350" s="4">
        <f t="shared" ref="I350:I379" si="131">H350/42</f>
        <v>-44230.952380952382</v>
      </c>
      <c r="J350" s="4">
        <f t="shared" ref="J350:J379" si="132">I350*$J$4</f>
        <v>-248338.61869761904</v>
      </c>
      <c r="K350" s="4">
        <f t="shared" ref="K350:K379" si="133">J350*$K$1</f>
        <v>-7032.1597163704937</v>
      </c>
      <c r="L350" s="4">
        <f t="shared" ref="L350:L379" si="134">K350*$L$1</f>
        <v>-158963.08850194991</v>
      </c>
      <c r="M350" s="4"/>
      <c r="N350" s="4">
        <f>H350-H347</f>
        <v>-765970</v>
      </c>
      <c r="O350" s="4">
        <f t="shared" ref="O350:O379" si="135">N350/42</f>
        <v>-18237.380952380954</v>
      </c>
      <c r="P350" s="4">
        <f t="shared" ref="P350:P379" si="136">O350*$J$4</f>
        <v>-102395.39848404762</v>
      </c>
      <c r="Q350" s="4">
        <f t="shared" ref="Q350:Q379" si="137">P350*$K$1</f>
        <v>-2899.5119653056508</v>
      </c>
      <c r="R350" s="4">
        <f>O350*3.594</f>
        <v>-65545.147142857153</v>
      </c>
      <c r="X350" s="237">
        <f t="shared" ref="X350:X379" si="138">B350</f>
        <v>37043</v>
      </c>
      <c r="Y350" s="238" t="str">
        <f>IF(AF347&lt;0,"0",AF347)</f>
        <v>0</v>
      </c>
      <c r="Z350" s="238"/>
      <c r="AA350" s="239">
        <f>Q350*-1</f>
        <v>2899.5119653056508</v>
      </c>
      <c r="AB350" s="240">
        <f>$AA$3-Y350</f>
        <v>145921.20000000001</v>
      </c>
      <c r="AC350" s="241" t="str">
        <f>+IF(AF350&gt;$D$3,"*","")</f>
        <v/>
      </c>
      <c r="AD350" s="154"/>
      <c r="AE350" s="242"/>
      <c r="AF350" s="243">
        <f>Y350+AE350-AA350</f>
        <v>-2899.5119653056508</v>
      </c>
    </row>
    <row r="351" spans="1:32" x14ac:dyDescent="0.2">
      <c r="A351" s="217"/>
      <c r="B351" s="25">
        <v>37044</v>
      </c>
      <c r="C351" s="282"/>
      <c r="D351" s="48"/>
      <c r="E351" s="48"/>
      <c r="F351" s="258">
        <f t="shared" si="130"/>
        <v>0</v>
      </c>
      <c r="G351" s="215" t="s">
        <v>31</v>
      </c>
      <c r="H351" s="169">
        <f t="shared" ref="H351:H379" si="139">H350-$AP$2</f>
        <v>-2623670</v>
      </c>
      <c r="I351" s="169">
        <f t="shared" si="131"/>
        <v>-62468.333333333336</v>
      </c>
      <c r="J351" s="169">
        <f t="shared" si="132"/>
        <v>-350734.01718166668</v>
      </c>
      <c r="K351" s="283">
        <f t="shared" si="133"/>
        <v>-9931.6716816761455</v>
      </c>
      <c r="L351" s="283">
        <f t="shared" si="134"/>
        <v>-224507.01750008666</v>
      </c>
      <c r="M351" s="217"/>
      <c r="N351" s="169">
        <f t="shared" ref="N351:N379" si="140">H351-H350</f>
        <v>-765970</v>
      </c>
      <c r="O351" s="284">
        <f t="shared" si="135"/>
        <v>-18237.380952380954</v>
      </c>
      <c r="P351" s="284">
        <f t="shared" si="136"/>
        <v>-102395.39848404762</v>
      </c>
      <c r="Q351" s="285">
        <f t="shared" si="137"/>
        <v>-2899.5119653056508</v>
      </c>
      <c r="R351" s="169">
        <f t="shared" ref="R351:R379" si="141">O351*3.594</f>
        <v>-65545.147142857153</v>
      </c>
      <c r="S351" s="217"/>
      <c r="T351" s="217"/>
      <c r="U351" s="217"/>
      <c r="V351" s="217"/>
      <c r="W351" s="217"/>
      <c r="X351" s="259">
        <f t="shared" si="138"/>
        <v>37044</v>
      </c>
      <c r="Y351" s="238" t="str">
        <f>IF(AF350&lt;0,"0",AF350)</f>
        <v>0</v>
      </c>
      <c r="Z351" s="283"/>
      <c r="AA351" s="260">
        <f>Q351*-1</f>
        <v>2899.5119653056508</v>
      </c>
      <c r="AB351" s="240">
        <f>$AA$3-Y351</f>
        <v>145921.20000000001</v>
      </c>
      <c r="AC351" s="241" t="str">
        <f t="shared" ref="AC351:AC379" si="142">+IF(AF351&gt;$D$3,"*","")</f>
        <v/>
      </c>
      <c r="AD351" s="217"/>
      <c r="AE351" s="217"/>
      <c r="AF351" s="238">
        <f t="shared" ref="AF351:AF379" si="143">Y351+AE351-AA351</f>
        <v>-2899.5119653056508</v>
      </c>
    </row>
    <row r="352" spans="1:32" x14ac:dyDescent="0.2">
      <c r="B352" s="25">
        <v>37045</v>
      </c>
      <c r="C352" s="26"/>
      <c r="D352" s="27"/>
      <c r="E352" s="27"/>
      <c r="F352" s="227">
        <f t="shared" si="130"/>
        <v>0</v>
      </c>
      <c r="G352" s="215" t="s">
        <v>31</v>
      </c>
      <c r="H352" s="4">
        <f t="shared" si="139"/>
        <v>-3389640</v>
      </c>
      <c r="I352" s="4">
        <f t="shared" si="131"/>
        <v>-80705.71428571429</v>
      </c>
      <c r="J352" s="4">
        <f t="shared" si="132"/>
        <v>-453129.4156657143</v>
      </c>
      <c r="K352" s="36">
        <f t="shared" si="133"/>
        <v>-12831.183646981797</v>
      </c>
      <c r="L352" s="36">
        <f t="shared" si="134"/>
        <v>-290050.94649822341</v>
      </c>
      <c r="N352" s="4">
        <f t="shared" si="140"/>
        <v>-765970</v>
      </c>
      <c r="O352" s="274">
        <f t="shared" si="135"/>
        <v>-18237.380952380954</v>
      </c>
      <c r="P352" s="274">
        <f t="shared" si="136"/>
        <v>-102395.39848404762</v>
      </c>
      <c r="Q352" s="276">
        <f t="shared" si="137"/>
        <v>-2899.5119653056508</v>
      </c>
      <c r="R352" s="4">
        <f t="shared" si="141"/>
        <v>-65545.147142857153</v>
      </c>
      <c r="X352" s="237">
        <f t="shared" si="138"/>
        <v>37045</v>
      </c>
      <c r="Y352" s="238" t="str">
        <f>IF(AF351&lt;0,"0",AF351)</f>
        <v>0</v>
      </c>
      <c r="Z352" s="36"/>
      <c r="AA352" s="239">
        <f>Q352*-1</f>
        <v>2899.5119653056508</v>
      </c>
      <c r="AB352" s="240">
        <f>$AA$3-Y352</f>
        <v>145921.20000000001</v>
      </c>
      <c r="AC352" s="241" t="str">
        <f t="shared" si="142"/>
        <v/>
      </c>
      <c r="AF352" s="243">
        <f t="shared" si="143"/>
        <v>-2899.5119653056508</v>
      </c>
    </row>
    <row r="353" spans="1:32" x14ac:dyDescent="0.2">
      <c r="B353" s="25">
        <v>37046</v>
      </c>
      <c r="C353" s="26"/>
      <c r="D353" s="27"/>
      <c r="E353" s="27"/>
      <c r="F353" s="227">
        <f t="shared" si="130"/>
        <v>0</v>
      </c>
      <c r="G353" s="215" t="s">
        <v>31</v>
      </c>
      <c r="H353" s="4">
        <f t="shared" si="139"/>
        <v>-4155610</v>
      </c>
      <c r="I353" s="4">
        <f t="shared" si="131"/>
        <v>-98943.095238095237</v>
      </c>
      <c r="J353" s="4">
        <f t="shared" si="132"/>
        <v>-555524.81414976181</v>
      </c>
      <c r="K353" s="36">
        <f t="shared" si="133"/>
        <v>-15730.695612287444</v>
      </c>
      <c r="L353" s="36">
        <f t="shared" si="134"/>
        <v>-355594.87549636001</v>
      </c>
      <c r="N353" s="4">
        <f t="shared" si="140"/>
        <v>-765970</v>
      </c>
      <c r="O353" s="274">
        <f t="shared" si="135"/>
        <v>-18237.380952380954</v>
      </c>
      <c r="P353" s="274">
        <f t="shared" si="136"/>
        <v>-102395.39848404762</v>
      </c>
      <c r="Q353" s="276">
        <f t="shared" si="137"/>
        <v>-2899.5119653056508</v>
      </c>
      <c r="R353" s="4">
        <f t="shared" si="141"/>
        <v>-65545.147142857153</v>
      </c>
      <c r="X353" s="237">
        <f t="shared" si="138"/>
        <v>37046</v>
      </c>
      <c r="Y353" s="238" t="str">
        <f>IF(AF352&lt;0,"0",AF352)</f>
        <v>0</v>
      </c>
      <c r="Z353" s="36"/>
      <c r="AA353" s="239">
        <f>Q353*-1</f>
        <v>2899.5119653056508</v>
      </c>
      <c r="AB353" s="240">
        <f>$AA$3-Y353</f>
        <v>145921.20000000001</v>
      </c>
      <c r="AC353" s="241" t="str">
        <f t="shared" si="142"/>
        <v/>
      </c>
      <c r="AF353" s="243">
        <f t="shared" si="143"/>
        <v>-2899.5119653056508</v>
      </c>
    </row>
    <row r="354" spans="1:32" x14ac:dyDescent="0.2">
      <c r="A354" s="217"/>
      <c r="B354" s="25">
        <v>37047</v>
      </c>
      <c r="C354" s="282"/>
      <c r="D354" s="48"/>
      <c r="E354" s="48"/>
      <c r="F354" s="258">
        <f t="shared" si="130"/>
        <v>0</v>
      </c>
      <c r="G354" s="215" t="s">
        <v>31</v>
      </c>
      <c r="H354" s="169">
        <f t="shared" si="139"/>
        <v>-4921580</v>
      </c>
      <c r="I354" s="169">
        <f t="shared" si="131"/>
        <v>-117180.47619047618</v>
      </c>
      <c r="J354" s="169">
        <f t="shared" si="132"/>
        <v>-657920.21263380942</v>
      </c>
      <c r="K354" s="283">
        <f t="shared" si="133"/>
        <v>-18630.207577593093</v>
      </c>
      <c r="L354" s="283">
        <f t="shared" si="134"/>
        <v>-421138.80449449673</v>
      </c>
      <c r="M354" s="217"/>
      <c r="N354" s="169">
        <f t="shared" si="140"/>
        <v>-765970</v>
      </c>
      <c r="O354" s="284">
        <f t="shared" si="135"/>
        <v>-18237.380952380954</v>
      </c>
      <c r="P354" s="284">
        <f t="shared" si="136"/>
        <v>-102395.39848404762</v>
      </c>
      <c r="Q354" s="285">
        <f t="shared" si="137"/>
        <v>-2899.5119653056508</v>
      </c>
      <c r="R354" s="169">
        <f t="shared" si="141"/>
        <v>-65545.147142857153</v>
      </c>
      <c r="S354" s="217"/>
      <c r="T354" s="217"/>
      <c r="U354" s="217"/>
      <c r="V354" s="217"/>
      <c r="W354" s="217"/>
      <c r="X354" s="259">
        <f t="shared" si="138"/>
        <v>37047</v>
      </c>
      <c r="Y354" s="238" t="str">
        <f t="shared" ref="Y354:Y379" si="144">IF(AF353&lt;0,"0",AF353)</f>
        <v>0</v>
      </c>
      <c r="Z354" s="283"/>
      <c r="AA354" s="260">
        <f t="shared" ref="AA354:AA379" si="145">Q354*-1</f>
        <v>2899.5119653056508</v>
      </c>
      <c r="AB354" s="240">
        <f t="shared" ref="AB354:AB379" si="146">$AA$3-Y354</f>
        <v>145921.20000000001</v>
      </c>
      <c r="AC354" s="241" t="str">
        <f t="shared" si="142"/>
        <v/>
      </c>
      <c r="AD354" s="217"/>
      <c r="AE354" s="217"/>
      <c r="AF354" s="238">
        <f t="shared" si="143"/>
        <v>-2899.5119653056508</v>
      </c>
    </row>
    <row r="355" spans="1:32" x14ac:dyDescent="0.2">
      <c r="B355" s="25">
        <v>37048</v>
      </c>
      <c r="C355" s="26"/>
      <c r="D355" s="27"/>
      <c r="E355" s="27"/>
      <c r="F355" s="227">
        <f t="shared" si="130"/>
        <v>0</v>
      </c>
      <c r="G355" s="215" t="s">
        <v>31</v>
      </c>
      <c r="H355" s="4">
        <f t="shared" si="139"/>
        <v>-5687550</v>
      </c>
      <c r="I355" s="4">
        <f t="shared" si="131"/>
        <v>-135417.85714285713</v>
      </c>
      <c r="J355" s="4">
        <f t="shared" si="132"/>
        <v>-760315.61111785704</v>
      </c>
      <c r="K355" s="36">
        <f t="shared" si="133"/>
        <v>-21529.719542898747</v>
      </c>
      <c r="L355" s="36">
        <f t="shared" si="134"/>
        <v>-486682.7334926335</v>
      </c>
      <c r="N355" s="4">
        <f t="shared" si="140"/>
        <v>-765970</v>
      </c>
      <c r="O355" s="274">
        <f t="shared" si="135"/>
        <v>-18237.380952380954</v>
      </c>
      <c r="P355" s="274">
        <f t="shared" si="136"/>
        <v>-102395.39848404762</v>
      </c>
      <c r="Q355" s="276">
        <f t="shared" si="137"/>
        <v>-2899.5119653056508</v>
      </c>
      <c r="R355" s="4">
        <f t="shared" si="141"/>
        <v>-65545.147142857153</v>
      </c>
      <c r="X355" s="237">
        <f t="shared" si="138"/>
        <v>37048</v>
      </c>
      <c r="Y355" s="238" t="str">
        <f t="shared" si="144"/>
        <v>0</v>
      </c>
      <c r="Z355" s="36"/>
      <c r="AA355" s="239">
        <f t="shared" si="145"/>
        <v>2899.5119653056508</v>
      </c>
      <c r="AB355" s="240">
        <f t="shared" si="146"/>
        <v>145921.20000000001</v>
      </c>
      <c r="AC355" s="241" t="str">
        <f t="shared" si="142"/>
        <v/>
      </c>
      <c r="AF355" s="243">
        <f t="shared" si="143"/>
        <v>-2899.5119653056508</v>
      </c>
    </row>
    <row r="356" spans="1:32" x14ac:dyDescent="0.2">
      <c r="B356" s="25">
        <v>37049</v>
      </c>
      <c r="C356" s="26"/>
      <c r="D356" s="27"/>
      <c r="E356" s="27"/>
      <c r="F356" s="227">
        <f t="shared" si="130"/>
        <v>0</v>
      </c>
      <c r="G356" s="215" t="s">
        <v>31</v>
      </c>
      <c r="H356" s="4">
        <f t="shared" si="139"/>
        <v>-6453520</v>
      </c>
      <c r="I356" s="4">
        <f t="shared" si="131"/>
        <v>-153655.23809523811</v>
      </c>
      <c r="J356" s="4">
        <f t="shared" si="132"/>
        <v>-862711.00960190478</v>
      </c>
      <c r="K356" s="36">
        <f t="shared" si="133"/>
        <v>-24429.231508204401</v>
      </c>
      <c r="L356" s="36">
        <f t="shared" si="134"/>
        <v>-552226.66249077034</v>
      </c>
      <c r="N356" s="4">
        <f t="shared" si="140"/>
        <v>-765970</v>
      </c>
      <c r="O356" s="274">
        <f t="shared" si="135"/>
        <v>-18237.380952380954</v>
      </c>
      <c r="P356" s="274">
        <f t="shared" si="136"/>
        <v>-102395.39848404762</v>
      </c>
      <c r="Q356" s="276">
        <f t="shared" si="137"/>
        <v>-2899.5119653056508</v>
      </c>
      <c r="R356" s="4">
        <f t="shared" si="141"/>
        <v>-65545.147142857153</v>
      </c>
      <c r="X356" s="237">
        <f t="shared" si="138"/>
        <v>37049</v>
      </c>
      <c r="Y356" s="238" t="str">
        <f t="shared" si="144"/>
        <v>0</v>
      </c>
      <c r="Z356" s="36"/>
      <c r="AA356" s="239">
        <f t="shared" si="145"/>
        <v>2899.5119653056508</v>
      </c>
      <c r="AB356" s="240">
        <f t="shared" si="146"/>
        <v>145921.20000000001</v>
      </c>
      <c r="AC356" s="241" t="str">
        <f t="shared" si="142"/>
        <v/>
      </c>
      <c r="AF356" s="243">
        <f t="shared" si="143"/>
        <v>-2899.5119653056508</v>
      </c>
    </row>
    <row r="357" spans="1:32" x14ac:dyDescent="0.2">
      <c r="B357" s="25">
        <v>37050</v>
      </c>
      <c r="C357" s="26"/>
      <c r="D357" s="27"/>
      <c r="E357" s="27"/>
      <c r="F357" s="227">
        <f t="shared" si="130"/>
        <v>0</v>
      </c>
      <c r="G357" s="215" t="s">
        <v>31</v>
      </c>
      <c r="H357" s="4">
        <f t="shared" si="139"/>
        <v>-7219490</v>
      </c>
      <c r="I357" s="4">
        <f t="shared" si="131"/>
        <v>-171892.61904761905</v>
      </c>
      <c r="J357" s="4">
        <f t="shared" si="132"/>
        <v>-965106.4080859524</v>
      </c>
      <c r="K357" s="36">
        <f t="shared" si="133"/>
        <v>-27328.743473510051</v>
      </c>
      <c r="L357" s="36">
        <f t="shared" si="134"/>
        <v>-617770.591488907</v>
      </c>
      <c r="N357" s="4">
        <f t="shared" si="140"/>
        <v>-765970</v>
      </c>
      <c r="O357" s="274">
        <f t="shared" si="135"/>
        <v>-18237.380952380954</v>
      </c>
      <c r="P357" s="274">
        <f t="shared" si="136"/>
        <v>-102395.39848404762</v>
      </c>
      <c r="Q357" s="276">
        <f t="shared" si="137"/>
        <v>-2899.5119653056508</v>
      </c>
      <c r="R357" s="4">
        <f t="shared" si="141"/>
        <v>-65545.147142857153</v>
      </c>
      <c r="X357" s="237">
        <f t="shared" si="138"/>
        <v>37050</v>
      </c>
      <c r="Y357" s="238" t="str">
        <f t="shared" si="144"/>
        <v>0</v>
      </c>
      <c r="Z357" s="36"/>
      <c r="AA357" s="239">
        <f t="shared" si="145"/>
        <v>2899.5119653056508</v>
      </c>
      <c r="AB357" s="240">
        <f t="shared" si="146"/>
        <v>145921.20000000001</v>
      </c>
      <c r="AC357" s="241" t="str">
        <f t="shared" si="142"/>
        <v/>
      </c>
      <c r="AF357" s="243">
        <f t="shared" si="143"/>
        <v>-2899.5119653056508</v>
      </c>
    </row>
    <row r="358" spans="1:32" x14ac:dyDescent="0.2">
      <c r="B358" s="25">
        <v>37051</v>
      </c>
      <c r="C358" s="26"/>
      <c r="D358" s="27"/>
      <c r="E358" s="27"/>
      <c r="F358" s="227">
        <f t="shared" si="130"/>
        <v>0</v>
      </c>
      <c r="G358" s="215" t="s">
        <v>31</v>
      </c>
      <c r="H358" s="4">
        <f t="shared" si="139"/>
        <v>-7985460</v>
      </c>
      <c r="I358" s="4">
        <f t="shared" si="131"/>
        <v>-190130</v>
      </c>
      <c r="J358" s="4">
        <f t="shared" si="132"/>
        <v>-1067501.80657</v>
      </c>
      <c r="K358" s="36">
        <f t="shared" si="133"/>
        <v>-30228.2554388157</v>
      </c>
      <c r="L358" s="36">
        <f t="shared" si="134"/>
        <v>-683314.52048704366</v>
      </c>
      <c r="N358" s="4">
        <f t="shared" si="140"/>
        <v>-765970</v>
      </c>
      <c r="O358" s="274">
        <f t="shared" si="135"/>
        <v>-18237.380952380954</v>
      </c>
      <c r="P358" s="274">
        <f t="shared" si="136"/>
        <v>-102395.39848404762</v>
      </c>
      <c r="Q358" s="276">
        <f t="shared" si="137"/>
        <v>-2899.5119653056508</v>
      </c>
      <c r="R358" s="4">
        <f t="shared" si="141"/>
        <v>-65545.147142857153</v>
      </c>
      <c r="X358" s="237">
        <f t="shared" si="138"/>
        <v>37051</v>
      </c>
      <c r="Y358" s="238" t="str">
        <f t="shared" si="144"/>
        <v>0</v>
      </c>
      <c r="Z358" s="36"/>
      <c r="AA358" s="239">
        <f t="shared" si="145"/>
        <v>2899.5119653056508</v>
      </c>
      <c r="AB358" s="240">
        <f t="shared" si="146"/>
        <v>145921.20000000001</v>
      </c>
      <c r="AC358" s="241" t="str">
        <f t="shared" si="142"/>
        <v/>
      </c>
      <c r="AF358" s="243">
        <f t="shared" si="143"/>
        <v>-2899.5119653056508</v>
      </c>
    </row>
    <row r="359" spans="1:32" x14ac:dyDescent="0.2">
      <c r="B359" s="25">
        <v>37052</v>
      </c>
      <c r="C359" s="26"/>
      <c r="D359" s="27"/>
      <c r="E359" s="27"/>
      <c r="F359" s="227">
        <f t="shared" si="130"/>
        <v>0</v>
      </c>
      <c r="G359" s="215" t="s">
        <v>31</v>
      </c>
      <c r="H359" s="4">
        <f t="shared" si="139"/>
        <v>-8751430</v>
      </c>
      <c r="I359" s="4">
        <f t="shared" si="131"/>
        <v>-208367.38095238095</v>
      </c>
      <c r="J359" s="4">
        <f t="shared" si="132"/>
        <v>-1169897.2050540475</v>
      </c>
      <c r="K359" s="36">
        <f t="shared" si="133"/>
        <v>-33127.767404121347</v>
      </c>
      <c r="L359" s="36">
        <f t="shared" si="134"/>
        <v>-748858.44948518032</v>
      </c>
      <c r="N359" s="4">
        <f t="shared" si="140"/>
        <v>-765970</v>
      </c>
      <c r="O359" s="274">
        <f t="shared" si="135"/>
        <v>-18237.380952380954</v>
      </c>
      <c r="P359" s="274">
        <f t="shared" si="136"/>
        <v>-102395.39848404762</v>
      </c>
      <c r="Q359" s="276">
        <f t="shared" si="137"/>
        <v>-2899.5119653056508</v>
      </c>
      <c r="R359" s="4">
        <f t="shared" si="141"/>
        <v>-65545.147142857153</v>
      </c>
      <c r="X359" s="237">
        <f t="shared" si="138"/>
        <v>37052</v>
      </c>
      <c r="Y359" s="238" t="str">
        <f t="shared" si="144"/>
        <v>0</v>
      </c>
      <c r="Z359" s="36"/>
      <c r="AA359" s="239">
        <f t="shared" si="145"/>
        <v>2899.5119653056508</v>
      </c>
      <c r="AB359" s="240">
        <f t="shared" si="146"/>
        <v>145921.20000000001</v>
      </c>
      <c r="AC359" s="241" t="str">
        <f t="shared" si="142"/>
        <v/>
      </c>
      <c r="AF359" s="243">
        <f t="shared" si="143"/>
        <v>-2899.5119653056508</v>
      </c>
    </row>
    <row r="360" spans="1:32" x14ac:dyDescent="0.2">
      <c r="B360" s="25">
        <v>37053</v>
      </c>
      <c r="C360" s="26"/>
      <c r="D360" s="27"/>
      <c r="E360" s="27"/>
      <c r="F360" s="227">
        <f t="shared" si="130"/>
        <v>0</v>
      </c>
      <c r="G360" s="215" t="s">
        <v>31</v>
      </c>
      <c r="H360" s="4">
        <f t="shared" si="139"/>
        <v>-9517400</v>
      </c>
      <c r="I360" s="4">
        <f t="shared" si="131"/>
        <v>-226604.76190476189</v>
      </c>
      <c r="J360" s="4">
        <f t="shared" si="132"/>
        <v>-1272292.603538095</v>
      </c>
      <c r="K360" s="36">
        <f t="shared" si="133"/>
        <v>-36027.279369426993</v>
      </c>
      <c r="L360" s="36">
        <f t="shared" si="134"/>
        <v>-814402.37848331698</v>
      </c>
      <c r="N360" s="4">
        <f t="shared" si="140"/>
        <v>-765970</v>
      </c>
      <c r="O360" s="274">
        <f t="shared" si="135"/>
        <v>-18237.380952380954</v>
      </c>
      <c r="P360" s="274">
        <f t="shared" si="136"/>
        <v>-102395.39848404762</v>
      </c>
      <c r="Q360" s="276">
        <f t="shared" si="137"/>
        <v>-2899.5119653056508</v>
      </c>
      <c r="R360" s="4">
        <f t="shared" si="141"/>
        <v>-65545.147142857153</v>
      </c>
      <c r="X360" s="237">
        <f t="shared" si="138"/>
        <v>37053</v>
      </c>
      <c r="Y360" s="238" t="str">
        <f t="shared" si="144"/>
        <v>0</v>
      </c>
      <c r="Z360" s="36"/>
      <c r="AA360" s="239">
        <f t="shared" si="145"/>
        <v>2899.5119653056508</v>
      </c>
      <c r="AB360" s="240">
        <f t="shared" si="146"/>
        <v>145921.20000000001</v>
      </c>
      <c r="AC360" s="241" t="str">
        <f t="shared" si="142"/>
        <v/>
      </c>
      <c r="AF360" s="243">
        <f t="shared" si="143"/>
        <v>-2899.5119653056508</v>
      </c>
    </row>
    <row r="361" spans="1:32" x14ac:dyDescent="0.2">
      <c r="B361" s="25">
        <v>37054</v>
      </c>
      <c r="C361" s="26"/>
      <c r="D361" s="27"/>
      <c r="E361" s="27"/>
      <c r="F361" s="227">
        <f t="shared" si="130"/>
        <v>0</v>
      </c>
      <c r="G361" s="215" t="s">
        <v>31</v>
      </c>
      <c r="H361" s="4">
        <f t="shared" si="139"/>
        <v>-10283370</v>
      </c>
      <c r="I361" s="4">
        <f t="shared" si="131"/>
        <v>-244842.14285714287</v>
      </c>
      <c r="J361" s="4">
        <f t="shared" si="132"/>
        <v>-1374688.0020221428</v>
      </c>
      <c r="K361" s="36">
        <f t="shared" si="133"/>
        <v>-38926.791334732654</v>
      </c>
      <c r="L361" s="36">
        <f t="shared" si="134"/>
        <v>-879946.30748145387</v>
      </c>
      <c r="N361" s="4">
        <f t="shared" si="140"/>
        <v>-765970</v>
      </c>
      <c r="O361" s="274">
        <f t="shared" si="135"/>
        <v>-18237.380952380954</v>
      </c>
      <c r="P361" s="274">
        <f t="shared" si="136"/>
        <v>-102395.39848404762</v>
      </c>
      <c r="Q361" s="276">
        <f t="shared" si="137"/>
        <v>-2899.5119653056508</v>
      </c>
      <c r="R361" s="4">
        <f t="shared" si="141"/>
        <v>-65545.147142857153</v>
      </c>
      <c r="X361" s="237">
        <f t="shared" si="138"/>
        <v>37054</v>
      </c>
      <c r="Y361" s="238" t="str">
        <f t="shared" si="144"/>
        <v>0</v>
      </c>
      <c r="Z361" s="36"/>
      <c r="AA361" s="239">
        <f t="shared" si="145"/>
        <v>2899.5119653056508</v>
      </c>
      <c r="AB361" s="240">
        <f t="shared" si="146"/>
        <v>145921.20000000001</v>
      </c>
      <c r="AC361" s="241" t="str">
        <f t="shared" si="142"/>
        <v/>
      </c>
      <c r="AF361" s="243">
        <f t="shared" si="143"/>
        <v>-2899.5119653056508</v>
      </c>
    </row>
    <row r="362" spans="1:32" x14ac:dyDescent="0.2">
      <c r="B362" s="25">
        <v>37055</v>
      </c>
      <c r="C362" s="26"/>
      <c r="D362" s="27"/>
      <c r="E362" s="27"/>
      <c r="F362" s="227">
        <f t="shared" si="130"/>
        <v>0</v>
      </c>
      <c r="G362" s="215" t="s">
        <v>31</v>
      </c>
      <c r="H362" s="4">
        <f t="shared" si="139"/>
        <v>-11049340</v>
      </c>
      <c r="I362" s="4">
        <f t="shared" si="131"/>
        <v>-263079.52380952379</v>
      </c>
      <c r="J362" s="4">
        <f t="shared" si="132"/>
        <v>-1477083.4005061903</v>
      </c>
      <c r="K362" s="36">
        <f t="shared" si="133"/>
        <v>-41826.3033000383</v>
      </c>
      <c r="L362" s="36">
        <f t="shared" si="134"/>
        <v>-945490.23647959053</v>
      </c>
      <c r="N362" s="4">
        <f t="shared" si="140"/>
        <v>-765970</v>
      </c>
      <c r="O362" s="274">
        <f t="shared" si="135"/>
        <v>-18237.380952380954</v>
      </c>
      <c r="P362" s="274">
        <f t="shared" si="136"/>
        <v>-102395.39848404762</v>
      </c>
      <c r="Q362" s="276">
        <f t="shared" si="137"/>
        <v>-2899.5119653056508</v>
      </c>
      <c r="R362" s="4">
        <f t="shared" si="141"/>
        <v>-65545.147142857153</v>
      </c>
      <c r="X362" s="237">
        <f t="shared" si="138"/>
        <v>37055</v>
      </c>
      <c r="Y362" s="238" t="str">
        <f t="shared" si="144"/>
        <v>0</v>
      </c>
      <c r="Z362" s="36"/>
      <c r="AA362" s="239">
        <f t="shared" si="145"/>
        <v>2899.5119653056508</v>
      </c>
      <c r="AB362" s="240">
        <f t="shared" si="146"/>
        <v>145921.20000000001</v>
      </c>
      <c r="AC362" s="241" t="str">
        <f t="shared" si="142"/>
        <v/>
      </c>
      <c r="AF362" s="243">
        <f t="shared" si="143"/>
        <v>-2899.5119653056508</v>
      </c>
    </row>
    <row r="363" spans="1:32" s="217" customFormat="1" x14ac:dyDescent="0.2">
      <c r="B363" s="216">
        <v>37056</v>
      </c>
      <c r="C363" s="282"/>
      <c r="D363" s="48"/>
      <c r="E363" s="48"/>
      <c r="F363" s="258">
        <f t="shared" si="130"/>
        <v>0</v>
      </c>
      <c r="G363" s="215" t="s">
        <v>31</v>
      </c>
      <c r="H363" s="169">
        <f t="shared" si="139"/>
        <v>-11815310</v>
      </c>
      <c r="I363" s="169">
        <f t="shared" si="131"/>
        <v>-281316.90476190473</v>
      </c>
      <c r="J363" s="169">
        <f t="shared" si="132"/>
        <v>-1579478.7989902378</v>
      </c>
      <c r="K363" s="283">
        <f t="shared" si="133"/>
        <v>-44725.815265343947</v>
      </c>
      <c r="L363" s="283">
        <f t="shared" si="134"/>
        <v>-1011034.1654777271</v>
      </c>
      <c r="N363" s="169">
        <f t="shared" si="140"/>
        <v>-765970</v>
      </c>
      <c r="O363" s="284">
        <f t="shared" si="135"/>
        <v>-18237.380952380954</v>
      </c>
      <c r="P363" s="284">
        <f t="shared" si="136"/>
        <v>-102395.39848404762</v>
      </c>
      <c r="Q363" s="285">
        <f t="shared" si="137"/>
        <v>-2899.5119653056508</v>
      </c>
      <c r="R363" s="169">
        <f t="shared" si="141"/>
        <v>-65545.147142857153</v>
      </c>
      <c r="X363" s="259">
        <f t="shared" si="138"/>
        <v>37056</v>
      </c>
      <c r="Y363" s="238" t="str">
        <f t="shared" si="144"/>
        <v>0</v>
      </c>
      <c r="Z363" s="283"/>
      <c r="AA363" s="260">
        <f t="shared" si="145"/>
        <v>2899.5119653056508</v>
      </c>
      <c r="AB363" s="240">
        <f t="shared" si="146"/>
        <v>145921.20000000001</v>
      </c>
      <c r="AC363" s="261" t="str">
        <f t="shared" si="142"/>
        <v/>
      </c>
      <c r="AF363" s="238">
        <f t="shared" si="143"/>
        <v>-2899.5119653056508</v>
      </c>
    </row>
    <row r="364" spans="1:32" x14ac:dyDescent="0.2">
      <c r="B364" s="25">
        <v>37057</v>
      </c>
      <c r="C364" s="26"/>
      <c r="D364" s="27"/>
      <c r="E364" s="27"/>
      <c r="F364" s="227">
        <f t="shared" si="130"/>
        <v>0</v>
      </c>
      <c r="G364" s="215" t="s">
        <v>31</v>
      </c>
      <c r="H364" s="4">
        <f t="shared" si="139"/>
        <v>-12581280</v>
      </c>
      <c r="I364" s="4">
        <f t="shared" si="131"/>
        <v>-299554.28571428574</v>
      </c>
      <c r="J364" s="4">
        <f t="shared" si="132"/>
        <v>-1681874.1974742857</v>
      </c>
      <c r="K364" s="36">
        <f t="shared" si="133"/>
        <v>-47625.327230649607</v>
      </c>
      <c r="L364" s="36">
        <f t="shared" si="134"/>
        <v>-1076578.094475864</v>
      </c>
      <c r="N364" s="4">
        <f t="shared" si="140"/>
        <v>-765970</v>
      </c>
      <c r="O364" s="274">
        <f t="shared" si="135"/>
        <v>-18237.380952380954</v>
      </c>
      <c r="P364" s="274">
        <f t="shared" si="136"/>
        <v>-102395.39848404762</v>
      </c>
      <c r="Q364" s="276">
        <f t="shared" si="137"/>
        <v>-2899.5119653056508</v>
      </c>
      <c r="R364" s="4">
        <f t="shared" si="141"/>
        <v>-65545.147142857153</v>
      </c>
      <c r="X364" s="237">
        <f t="shared" si="138"/>
        <v>37057</v>
      </c>
      <c r="Y364" s="238" t="str">
        <f t="shared" si="144"/>
        <v>0</v>
      </c>
      <c r="Z364" s="36"/>
      <c r="AA364" s="239">
        <f t="shared" si="145"/>
        <v>2899.5119653056508</v>
      </c>
      <c r="AB364" s="240">
        <f t="shared" si="146"/>
        <v>145921.20000000001</v>
      </c>
      <c r="AC364" s="241" t="str">
        <f t="shared" si="142"/>
        <v/>
      </c>
      <c r="AF364" s="243">
        <f t="shared" si="143"/>
        <v>-2899.5119653056508</v>
      </c>
    </row>
    <row r="365" spans="1:32" x14ac:dyDescent="0.2">
      <c r="B365" s="25">
        <v>37058</v>
      </c>
      <c r="C365" s="26"/>
      <c r="D365" s="27"/>
      <c r="E365" s="27"/>
      <c r="F365" s="227">
        <f t="shared" si="130"/>
        <v>0</v>
      </c>
      <c r="G365" s="215" t="s">
        <v>31</v>
      </c>
      <c r="H365" s="4">
        <f t="shared" si="139"/>
        <v>-13347250</v>
      </c>
      <c r="I365" s="4">
        <f t="shared" si="131"/>
        <v>-317791.66666666669</v>
      </c>
      <c r="J365" s="4">
        <f t="shared" si="132"/>
        <v>-1784269.5959583332</v>
      </c>
      <c r="K365" s="36">
        <f t="shared" si="133"/>
        <v>-50524.839195955254</v>
      </c>
      <c r="L365" s="36">
        <f t="shared" si="134"/>
        <v>-1142122.0234740006</v>
      </c>
      <c r="N365" s="4">
        <f t="shared" si="140"/>
        <v>-765970</v>
      </c>
      <c r="O365" s="274">
        <f t="shared" si="135"/>
        <v>-18237.380952380954</v>
      </c>
      <c r="P365" s="274">
        <f t="shared" si="136"/>
        <v>-102395.39848404762</v>
      </c>
      <c r="Q365" s="276">
        <f t="shared" si="137"/>
        <v>-2899.5119653056508</v>
      </c>
      <c r="R365" s="4">
        <f t="shared" si="141"/>
        <v>-65545.147142857153</v>
      </c>
      <c r="X365" s="237">
        <f t="shared" si="138"/>
        <v>37058</v>
      </c>
      <c r="Y365" s="238" t="str">
        <f t="shared" si="144"/>
        <v>0</v>
      </c>
      <c r="Z365" s="36"/>
      <c r="AA365" s="239">
        <f t="shared" si="145"/>
        <v>2899.5119653056508</v>
      </c>
      <c r="AB365" s="240">
        <f t="shared" si="146"/>
        <v>145921.20000000001</v>
      </c>
      <c r="AC365" s="241" t="str">
        <f t="shared" si="142"/>
        <v/>
      </c>
      <c r="AF365" s="243">
        <f t="shared" si="143"/>
        <v>-2899.5119653056508</v>
      </c>
    </row>
    <row r="366" spans="1:32" x14ac:dyDescent="0.2">
      <c r="B366" s="25">
        <v>37059</v>
      </c>
      <c r="C366" s="26"/>
      <c r="D366" s="27"/>
      <c r="E366" s="27"/>
      <c r="F366" s="227">
        <f t="shared" si="130"/>
        <v>0</v>
      </c>
      <c r="G366" s="215" t="s">
        <v>31</v>
      </c>
      <c r="H366" s="4">
        <f t="shared" si="139"/>
        <v>-14113220</v>
      </c>
      <c r="I366" s="4">
        <f t="shared" si="131"/>
        <v>-336029.04761904763</v>
      </c>
      <c r="J366" s="4">
        <f t="shared" si="132"/>
        <v>-1886664.994442381</v>
      </c>
      <c r="K366" s="36">
        <f t="shared" si="133"/>
        <v>-53424.351161260907</v>
      </c>
      <c r="L366" s="36">
        <f t="shared" si="134"/>
        <v>-1207665.9524721375</v>
      </c>
      <c r="N366" s="4">
        <f t="shared" si="140"/>
        <v>-765970</v>
      </c>
      <c r="O366" s="274">
        <f t="shared" si="135"/>
        <v>-18237.380952380954</v>
      </c>
      <c r="P366" s="274">
        <f t="shared" si="136"/>
        <v>-102395.39848404762</v>
      </c>
      <c r="Q366" s="276">
        <f t="shared" si="137"/>
        <v>-2899.5119653056508</v>
      </c>
      <c r="R366" s="4">
        <f t="shared" si="141"/>
        <v>-65545.147142857153</v>
      </c>
      <c r="X366" s="237">
        <f t="shared" si="138"/>
        <v>37059</v>
      </c>
      <c r="Y366" s="238" t="str">
        <f t="shared" si="144"/>
        <v>0</v>
      </c>
      <c r="Z366" s="36"/>
      <c r="AA366" s="239">
        <f t="shared" si="145"/>
        <v>2899.5119653056508</v>
      </c>
      <c r="AB366" s="240">
        <f t="shared" si="146"/>
        <v>145921.20000000001</v>
      </c>
      <c r="AC366" s="241" t="str">
        <f t="shared" si="142"/>
        <v/>
      </c>
      <c r="AF366" s="243">
        <f t="shared" si="143"/>
        <v>-2899.5119653056508</v>
      </c>
    </row>
    <row r="367" spans="1:32" x14ac:dyDescent="0.2">
      <c r="B367" s="25">
        <v>37060</v>
      </c>
      <c r="C367" s="26"/>
      <c r="D367" s="27"/>
      <c r="E367" s="27"/>
      <c r="F367" s="227">
        <f t="shared" si="130"/>
        <v>0</v>
      </c>
      <c r="G367" s="215" t="s">
        <v>31</v>
      </c>
      <c r="H367" s="4">
        <f t="shared" si="139"/>
        <v>-14879190</v>
      </c>
      <c r="I367" s="4">
        <f t="shared" si="131"/>
        <v>-354266.42857142858</v>
      </c>
      <c r="J367" s="4">
        <f t="shared" si="132"/>
        <v>-1989060.3929264285</v>
      </c>
      <c r="K367" s="36">
        <f t="shared" si="133"/>
        <v>-56323.863126566554</v>
      </c>
      <c r="L367" s="36">
        <f t="shared" si="134"/>
        <v>-1273209.8814702742</v>
      </c>
      <c r="N367" s="4">
        <f t="shared" si="140"/>
        <v>-765970</v>
      </c>
      <c r="O367" s="274">
        <f t="shared" si="135"/>
        <v>-18237.380952380954</v>
      </c>
      <c r="P367" s="274">
        <f t="shared" si="136"/>
        <v>-102395.39848404762</v>
      </c>
      <c r="Q367" s="276">
        <f t="shared" si="137"/>
        <v>-2899.5119653056508</v>
      </c>
      <c r="R367" s="4">
        <f t="shared" si="141"/>
        <v>-65545.147142857153</v>
      </c>
      <c r="X367" s="237">
        <f t="shared" si="138"/>
        <v>37060</v>
      </c>
      <c r="Y367" s="238" t="str">
        <f t="shared" si="144"/>
        <v>0</v>
      </c>
      <c r="Z367" s="36"/>
      <c r="AA367" s="239">
        <f t="shared" si="145"/>
        <v>2899.5119653056508</v>
      </c>
      <c r="AB367" s="240">
        <f t="shared" si="146"/>
        <v>145921.20000000001</v>
      </c>
      <c r="AC367" s="241" t="str">
        <f t="shared" si="142"/>
        <v/>
      </c>
      <c r="AF367" s="243">
        <f t="shared" si="143"/>
        <v>-2899.5119653056508</v>
      </c>
    </row>
    <row r="368" spans="1:32" x14ac:dyDescent="0.2">
      <c r="B368" s="25">
        <v>37061</v>
      </c>
      <c r="C368" s="26"/>
      <c r="D368" s="27"/>
      <c r="E368" s="27"/>
      <c r="F368" s="227">
        <f t="shared" si="130"/>
        <v>0</v>
      </c>
      <c r="G368" s="215" t="s">
        <v>31</v>
      </c>
      <c r="H368" s="4">
        <f t="shared" si="139"/>
        <v>-15645160</v>
      </c>
      <c r="I368" s="4">
        <f t="shared" si="131"/>
        <v>-372503.80952380953</v>
      </c>
      <c r="J368" s="4">
        <f t="shared" si="132"/>
        <v>-2091455.791410476</v>
      </c>
      <c r="K368" s="36">
        <f t="shared" si="133"/>
        <v>-59223.3750918722</v>
      </c>
      <c r="L368" s="36">
        <f t="shared" si="134"/>
        <v>-1338753.8104684106</v>
      </c>
      <c r="N368" s="4">
        <f t="shared" si="140"/>
        <v>-765970</v>
      </c>
      <c r="O368" s="274">
        <f t="shared" si="135"/>
        <v>-18237.380952380954</v>
      </c>
      <c r="P368" s="274">
        <f t="shared" si="136"/>
        <v>-102395.39848404762</v>
      </c>
      <c r="Q368" s="276">
        <f t="shared" si="137"/>
        <v>-2899.5119653056508</v>
      </c>
      <c r="R368" s="4">
        <f t="shared" si="141"/>
        <v>-65545.147142857153</v>
      </c>
      <c r="X368" s="237">
        <f t="shared" si="138"/>
        <v>37061</v>
      </c>
      <c r="Y368" s="238" t="str">
        <f t="shared" si="144"/>
        <v>0</v>
      </c>
      <c r="Z368" s="36"/>
      <c r="AA368" s="239">
        <f t="shared" si="145"/>
        <v>2899.5119653056508</v>
      </c>
      <c r="AB368" s="240">
        <f t="shared" si="146"/>
        <v>145921.20000000001</v>
      </c>
      <c r="AC368" s="241" t="str">
        <f t="shared" si="142"/>
        <v/>
      </c>
      <c r="AF368" s="243">
        <f t="shared" si="143"/>
        <v>-2899.5119653056508</v>
      </c>
    </row>
    <row r="369" spans="2:32" x14ac:dyDescent="0.2">
      <c r="B369" s="25">
        <v>37062</v>
      </c>
      <c r="C369" s="26"/>
      <c r="D369" s="27"/>
      <c r="E369" s="27"/>
      <c r="F369" s="227">
        <f t="shared" si="130"/>
        <v>0</v>
      </c>
      <c r="G369" s="215" t="s">
        <v>31</v>
      </c>
      <c r="H369" s="4">
        <f t="shared" si="139"/>
        <v>-16411130</v>
      </c>
      <c r="I369" s="4">
        <f t="shared" si="131"/>
        <v>-390741.19047619047</v>
      </c>
      <c r="J369" s="4">
        <f t="shared" si="132"/>
        <v>-2193851.1898945235</v>
      </c>
      <c r="K369" s="36">
        <f t="shared" si="133"/>
        <v>-62122.887057177853</v>
      </c>
      <c r="L369" s="36">
        <f t="shared" si="134"/>
        <v>-1404297.7394665475</v>
      </c>
      <c r="N369" s="4">
        <f t="shared" si="140"/>
        <v>-765970</v>
      </c>
      <c r="O369" s="274">
        <f t="shared" si="135"/>
        <v>-18237.380952380954</v>
      </c>
      <c r="P369" s="274">
        <f t="shared" si="136"/>
        <v>-102395.39848404762</v>
      </c>
      <c r="Q369" s="276">
        <f t="shared" si="137"/>
        <v>-2899.5119653056508</v>
      </c>
      <c r="R369" s="4">
        <f t="shared" si="141"/>
        <v>-65545.147142857153</v>
      </c>
      <c r="X369" s="237">
        <f t="shared" si="138"/>
        <v>37062</v>
      </c>
      <c r="Y369" s="238" t="str">
        <f t="shared" si="144"/>
        <v>0</v>
      </c>
      <c r="Z369" s="36"/>
      <c r="AA369" s="239">
        <f t="shared" si="145"/>
        <v>2899.5119653056508</v>
      </c>
      <c r="AB369" s="240">
        <f t="shared" si="146"/>
        <v>145921.20000000001</v>
      </c>
      <c r="AC369" s="241" t="str">
        <f t="shared" si="142"/>
        <v/>
      </c>
      <c r="AF369" s="243">
        <f t="shared" si="143"/>
        <v>-2899.5119653056508</v>
      </c>
    </row>
    <row r="370" spans="2:32" x14ac:dyDescent="0.2">
      <c r="B370" s="25">
        <v>37063</v>
      </c>
      <c r="C370" s="26"/>
      <c r="D370" s="27"/>
      <c r="E370" s="27"/>
      <c r="F370" s="227">
        <f t="shared" si="130"/>
        <v>0</v>
      </c>
      <c r="G370" s="215" t="s">
        <v>31</v>
      </c>
      <c r="H370" s="4">
        <f t="shared" si="139"/>
        <v>-17177100</v>
      </c>
      <c r="I370" s="4">
        <f t="shared" si="131"/>
        <v>-408978.57142857142</v>
      </c>
      <c r="J370" s="4">
        <f t="shared" si="132"/>
        <v>-2296246.5883785714</v>
      </c>
      <c r="K370" s="36">
        <f t="shared" si="133"/>
        <v>-65022.399022483514</v>
      </c>
      <c r="L370" s="36">
        <f t="shared" si="134"/>
        <v>-1469841.6684646844</v>
      </c>
      <c r="N370" s="4">
        <f t="shared" si="140"/>
        <v>-765970</v>
      </c>
      <c r="O370" s="274">
        <f t="shared" si="135"/>
        <v>-18237.380952380954</v>
      </c>
      <c r="P370" s="274">
        <f t="shared" si="136"/>
        <v>-102395.39848404762</v>
      </c>
      <c r="Q370" s="276">
        <f t="shared" si="137"/>
        <v>-2899.5119653056508</v>
      </c>
      <c r="R370" s="4">
        <f t="shared" si="141"/>
        <v>-65545.147142857153</v>
      </c>
      <c r="X370" s="237">
        <f t="shared" si="138"/>
        <v>37063</v>
      </c>
      <c r="Y370" s="238" t="str">
        <f t="shared" si="144"/>
        <v>0</v>
      </c>
      <c r="Z370" s="36"/>
      <c r="AA370" s="239">
        <f t="shared" si="145"/>
        <v>2899.5119653056508</v>
      </c>
      <c r="AB370" s="240">
        <f t="shared" si="146"/>
        <v>145921.20000000001</v>
      </c>
      <c r="AC370" s="241" t="str">
        <f t="shared" si="142"/>
        <v/>
      </c>
      <c r="AF370" s="243">
        <f t="shared" si="143"/>
        <v>-2899.5119653056508</v>
      </c>
    </row>
    <row r="371" spans="2:32" x14ac:dyDescent="0.2">
      <c r="B371" s="25">
        <v>37064</v>
      </c>
      <c r="C371" s="26"/>
      <c r="D371" s="27"/>
      <c r="E371" s="27"/>
      <c r="F371" s="227">
        <f t="shared" si="130"/>
        <v>0</v>
      </c>
      <c r="G371" s="215" t="s">
        <v>31</v>
      </c>
      <c r="H371" s="4">
        <f t="shared" si="139"/>
        <v>-17943070</v>
      </c>
      <c r="I371" s="4">
        <f t="shared" si="131"/>
        <v>-427215.95238095237</v>
      </c>
      <c r="J371" s="4">
        <f t="shared" si="132"/>
        <v>-2398641.9868626189</v>
      </c>
      <c r="K371" s="36">
        <f t="shared" si="133"/>
        <v>-67921.910987789161</v>
      </c>
      <c r="L371" s="36">
        <f t="shared" si="134"/>
        <v>-1535385.5974628211</v>
      </c>
      <c r="N371" s="4">
        <f t="shared" si="140"/>
        <v>-765970</v>
      </c>
      <c r="O371" s="274">
        <f t="shared" si="135"/>
        <v>-18237.380952380954</v>
      </c>
      <c r="P371" s="274">
        <f t="shared" si="136"/>
        <v>-102395.39848404762</v>
      </c>
      <c r="Q371" s="276">
        <f t="shared" si="137"/>
        <v>-2899.5119653056508</v>
      </c>
      <c r="R371" s="4">
        <f t="shared" si="141"/>
        <v>-65545.147142857153</v>
      </c>
      <c r="X371" s="237">
        <f t="shared" si="138"/>
        <v>37064</v>
      </c>
      <c r="Y371" s="238" t="str">
        <f t="shared" si="144"/>
        <v>0</v>
      </c>
      <c r="Z371" s="36"/>
      <c r="AA371" s="239">
        <f t="shared" si="145"/>
        <v>2899.5119653056508</v>
      </c>
      <c r="AB371" s="240">
        <f t="shared" si="146"/>
        <v>145921.20000000001</v>
      </c>
      <c r="AC371" s="241" t="str">
        <f t="shared" si="142"/>
        <v/>
      </c>
      <c r="AF371" s="243">
        <f t="shared" si="143"/>
        <v>-2899.5119653056508</v>
      </c>
    </row>
    <row r="372" spans="2:32" x14ac:dyDescent="0.2">
      <c r="B372" s="25">
        <v>37065</v>
      </c>
      <c r="C372" s="26"/>
      <c r="D372" s="27"/>
      <c r="E372" s="27"/>
      <c r="F372" s="227">
        <f t="shared" si="130"/>
        <v>0</v>
      </c>
      <c r="G372" s="215" t="s">
        <v>31</v>
      </c>
      <c r="H372" s="4">
        <f t="shared" si="139"/>
        <v>-18709040</v>
      </c>
      <c r="I372" s="4">
        <f t="shared" si="131"/>
        <v>-445453.33333333331</v>
      </c>
      <c r="J372" s="4">
        <f t="shared" si="132"/>
        <v>-2501037.3853466664</v>
      </c>
      <c r="K372" s="36">
        <f t="shared" si="133"/>
        <v>-70821.422953094807</v>
      </c>
      <c r="L372" s="36">
        <f t="shared" si="134"/>
        <v>-1600929.5264609577</v>
      </c>
      <c r="N372" s="4">
        <f t="shared" si="140"/>
        <v>-765970</v>
      </c>
      <c r="O372" s="274">
        <f t="shared" si="135"/>
        <v>-18237.380952380954</v>
      </c>
      <c r="P372" s="274">
        <f t="shared" si="136"/>
        <v>-102395.39848404762</v>
      </c>
      <c r="Q372" s="276">
        <f t="shared" si="137"/>
        <v>-2899.5119653056508</v>
      </c>
      <c r="R372" s="4">
        <f t="shared" si="141"/>
        <v>-65545.147142857153</v>
      </c>
      <c r="X372" s="237">
        <f t="shared" si="138"/>
        <v>37065</v>
      </c>
      <c r="Y372" s="238" t="str">
        <f t="shared" si="144"/>
        <v>0</v>
      </c>
      <c r="Z372" s="36"/>
      <c r="AA372" s="239">
        <f t="shared" si="145"/>
        <v>2899.5119653056508</v>
      </c>
      <c r="AB372" s="240">
        <f t="shared" si="146"/>
        <v>145921.20000000001</v>
      </c>
      <c r="AC372" s="241" t="str">
        <f t="shared" si="142"/>
        <v/>
      </c>
      <c r="AF372" s="243">
        <f t="shared" si="143"/>
        <v>-2899.5119653056508</v>
      </c>
    </row>
    <row r="373" spans="2:32" x14ac:dyDescent="0.2">
      <c r="B373" s="25">
        <v>37066</v>
      </c>
      <c r="C373" s="26"/>
      <c r="D373" s="27"/>
      <c r="E373" s="27"/>
      <c r="F373" s="227">
        <f t="shared" si="130"/>
        <v>0</v>
      </c>
      <c r="G373" s="215" t="s">
        <v>31</v>
      </c>
      <c r="H373" s="4">
        <f t="shared" si="139"/>
        <v>-19475010</v>
      </c>
      <c r="I373" s="4">
        <f t="shared" si="131"/>
        <v>-463690.71428571426</v>
      </c>
      <c r="J373" s="4">
        <f t="shared" si="132"/>
        <v>-2603432.7838307139</v>
      </c>
      <c r="K373" s="36">
        <f t="shared" si="133"/>
        <v>-73720.934918400453</v>
      </c>
      <c r="L373" s="36">
        <f t="shared" si="134"/>
        <v>-1666473.4554590944</v>
      </c>
      <c r="N373" s="4">
        <f t="shared" si="140"/>
        <v>-765970</v>
      </c>
      <c r="O373" s="274">
        <f t="shared" si="135"/>
        <v>-18237.380952380954</v>
      </c>
      <c r="P373" s="274">
        <f t="shared" si="136"/>
        <v>-102395.39848404762</v>
      </c>
      <c r="Q373" s="276">
        <f t="shared" si="137"/>
        <v>-2899.5119653056508</v>
      </c>
      <c r="R373" s="4">
        <f t="shared" si="141"/>
        <v>-65545.147142857153</v>
      </c>
      <c r="X373" s="237">
        <f t="shared" si="138"/>
        <v>37066</v>
      </c>
      <c r="Y373" s="238" t="str">
        <f t="shared" si="144"/>
        <v>0</v>
      </c>
      <c r="Z373" s="36"/>
      <c r="AA373" s="239">
        <f t="shared" si="145"/>
        <v>2899.5119653056508</v>
      </c>
      <c r="AB373" s="240">
        <f t="shared" si="146"/>
        <v>145921.20000000001</v>
      </c>
      <c r="AC373" s="241" t="str">
        <f t="shared" si="142"/>
        <v/>
      </c>
      <c r="AF373" s="243">
        <f t="shared" si="143"/>
        <v>-2899.5119653056508</v>
      </c>
    </row>
    <row r="374" spans="2:32" x14ac:dyDescent="0.2">
      <c r="B374" s="25">
        <v>37067</v>
      </c>
      <c r="C374" s="26"/>
      <c r="D374" s="27"/>
      <c r="E374" s="27"/>
      <c r="F374" s="227">
        <f t="shared" si="130"/>
        <v>0</v>
      </c>
      <c r="G374" s="215" t="s">
        <v>31</v>
      </c>
      <c r="H374" s="4">
        <f t="shared" si="139"/>
        <v>-20240980</v>
      </c>
      <c r="I374" s="4">
        <f t="shared" si="131"/>
        <v>-481928.09523809527</v>
      </c>
      <c r="J374" s="4">
        <f t="shared" si="132"/>
        <v>-2705828.1823147619</v>
      </c>
      <c r="K374" s="36">
        <f t="shared" si="133"/>
        <v>-76620.446883706114</v>
      </c>
      <c r="L374" s="36">
        <f t="shared" si="134"/>
        <v>-1732017.3844572313</v>
      </c>
      <c r="N374" s="4">
        <f t="shared" si="140"/>
        <v>-765970</v>
      </c>
      <c r="O374" s="274">
        <f t="shared" si="135"/>
        <v>-18237.380952380954</v>
      </c>
      <c r="P374" s="274">
        <f t="shared" si="136"/>
        <v>-102395.39848404762</v>
      </c>
      <c r="Q374" s="276">
        <f t="shared" si="137"/>
        <v>-2899.5119653056508</v>
      </c>
      <c r="R374" s="4">
        <f t="shared" si="141"/>
        <v>-65545.147142857153</v>
      </c>
      <c r="X374" s="237">
        <f t="shared" si="138"/>
        <v>37067</v>
      </c>
      <c r="Y374" s="238" t="str">
        <f t="shared" si="144"/>
        <v>0</v>
      </c>
      <c r="Z374" s="36"/>
      <c r="AA374" s="239">
        <f t="shared" si="145"/>
        <v>2899.5119653056508</v>
      </c>
      <c r="AB374" s="240">
        <f t="shared" si="146"/>
        <v>145921.20000000001</v>
      </c>
      <c r="AC374" s="241" t="str">
        <f t="shared" si="142"/>
        <v/>
      </c>
      <c r="AF374" s="243">
        <f t="shared" si="143"/>
        <v>-2899.5119653056508</v>
      </c>
    </row>
    <row r="375" spans="2:32" x14ac:dyDescent="0.2">
      <c r="B375" s="25">
        <v>37068</v>
      </c>
      <c r="C375" s="26"/>
      <c r="D375" s="27"/>
      <c r="E375" s="27"/>
      <c r="F375" s="227">
        <f t="shared" si="130"/>
        <v>0</v>
      </c>
      <c r="G375" s="215" t="s">
        <v>31</v>
      </c>
      <c r="H375" s="4">
        <f t="shared" si="139"/>
        <v>-21006950</v>
      </c>
      <c r="I375" s="4">
        <f t="shared" si="131"/>
        <v>-500165.47619047621</v>
      </c>
      <c r="J375" s="4">
        <f t="shared" si="132"/>
        <v>-2808223.5807988094</v>
      </c>
      <c r="K375" s="36">
        <f t="shared" si="133"/>
        <v>-79519.95884901176</v>
      </c>
      <c r="L375" s="36">
        <f t="shared" si="134"/>
        <v>-1797561.3134553679</v>
      </c>
      <c r="N375" s="4">
        <f t="shared" si="140"/>
        <v>-765970</v>
      </c>
      <c r="O375" s="274">
        <f t="shared" si="135"/>
        <v>-18237.380952380954</v>
      </c>
      <c r="P375" s="274">
        <f t="shared" si="136"/>
        <v>-102395.39848404762</v>
      </c>
      <c r="Q375" s="276">
        <f t="shared" si="137"/>
        <v>-2899.5119653056508</v>
      </c>
      <c r="R375" s="4">
        <f t="shared" si="141"/>
        <v>-65545.147142857153</v>
      </c>
      <c r="X375" s="237">
        <f t="shared" si="138"/>
        <v>37068</v>
      </c>
      <c r="Y375" s="238" t="str">
        <f t="shared" si="144"/>
        <v>0</v>
      </c>
      <c r="Z375" s="36"/>
      <c r="AA375" s="239">
        <f t="shared" si="145"/>
        <v>2899.5119653056508</v>
      </c>
      <c r="AB375" s="240">
        <f t="shared" si="146"/>
        <v>145921.20000000001</v>
      </c>
      <c r="AC375" s="241" t="str">
        <f t="shared" si="142"/>
        <v/>
      </c>
      <c r="AF375" s="243">
        <f t="shared" si="143"/>
        <v>-2899.5119653056508</v>
      </c>
    </row>
    <row r="376" spans="2:32" x14ac:dyDescent="0.2">
      <c r="B376" s="25">
        <v>37069</v>
      </c>
      <c r="C376" s="26"/>
      <c r="D376" s="27"/>
      <c r="E376" s="27"/>
      <c r="F376" s="227">
        <f t="shared" si="130"/>
        <v>0</v>
      </c>
      <c r="G376" s="215" t="s">
        <v>31</v>
      </c>
      <c r="H376" s="4">
        <f t="shared" si="139"/>
        <v>-21772920</v>
      </c>
      <c r="I376" s="4">
        <f t="shared" si="131"/>
        <v>-518402.85714285716</v>
      </c>
      <c r="J376" s="4">
        <f t="shared" si="132"/>
        <v>-2910618.9792828569</v>
      </c>
      <c r="K376" s="36">
        <f t="shared" si="133"/>
        <v>-82419.470814317407</v>
      </c>
      <c r="L376" s="36">
        <f t="shared" si="134"/>
        <v>-1863105.2424535046</v>
      </c>
      <c r="N376" s="4">
        <f t="shared" si="140"/>
        <v>-765970</v>
      </c>
      <c r="O376" s="274">
        <f t="shared" si="135"/>
        <v>-18237.380952380954</v>
      </c>
      <c r="P376" s="274">
        <f t="shared" si="136"/>
        <v>-102395.39848404762</v>
      </c>
      <c r="Q376" s="276">
        <f t="shared" si="137"/>
        <v>-2899.5119653056508</v>
      </c>
      <c r="R376" s="4">
        <f t="shared" si="141"/>
        <v>-65545.147142857153</v>
      </c>
      <c r="X376" s="237">
        <f t="shared" si="138"/>
        <v>37069</v>
      </c>
      <c r="Y376" s="238" t="str">
        <f t="shared" si="144"/>
        <v>0</v>
      </c>
      <c r="Z376" s="36"/>
      <c r="AA376" s="239">
        <f t="shared" si="145"/>
        <v>2899.5119653056508</v>
      </c>
      <c r="AB376" s="240">
        <f t="shared" si="146"/>
        <v>145921.20000000001</v>
      </c>
      <c r="AC376" s="241" t="str">
        <f t="shared" si="142"/>
        <v/>
      </c>
      <c r="AF376" s="243">
        <f t="shared" si="143"/>
        <v>-2899.5119653056508</v>
      </c>
    </row>
    <row r="377" spans="2:32" x14ac:dyDescent="0.2">
      <c r="B377" s="25">
        <v>37070</v>
      </c>
      <c r="C377" s="26"/>
      <c r="D377" s="27"/>
      <c r="E377" s="27"/>
      <c r="F377" s="227">
        <f t="shared" si="130"/>
        <v>0</v>
      </c>
      <c r="G377" s="215" t="s">
        <v>31</v>
      </c>
      <c r="H377" s="4">
        <f t="shared" si="139"/>
        <v>-22538890</v>
      </c>
      <c r="I377" s="4">
        <f t="shared" si="131"/>
        <v>-536640.23809523811</v>
      </c>
      <c r="J377" s="4">
        <f t="shared" si="132"/>
        <v>-3013014.3777669044</v>
      </c>
      <c r="K377" s="36">
        <f t="shared" si="133"/>
        <v>-85318.982779623053</v>
      </c>
      <c r="L377" s="36">
        <f t="shared" si="134"/>
        <v>-1928649.171451641</v>
      </c>
      <c r="N377" s="4">
        <f t="shared" si="140"/>
        <v>-765970</v>
      </c>
      <c r="O377" s="274">
        <f t="shared" si="135"/>
        <v>-18237.380952380954</v>
      </c>
      <c r="P377" s="274">
        <f t="shared" si="136"/>
        <v>-102395.39848404762</v>
      </c>
      <c r="Q377" s="276">
        <f t="shared" si="137"/>
        <v>-2899.5119653056508</v>
      </c>
      <c r="R377" s="4">
        <f t="shared" si="141"/>
        <v>-65545.147142857153</v>
      </c>
      <c r="X377" s="237">
        <f t="shared" si="138"/>
        <v>37070</v>
      </c>
      <c r="Y377" s="238" t="str">
        <f t="shared" si="144"/>
        <v>0</v>
      </c>
      <c r="Z377" s="36"/>
      <c r="AA377" s="239">
        <f t="shared" si="145"/>
        <v>2899.5119653056508</v>
      </c>
      <c r="AB377" s="240">
        <f t="shared" si="146"/>
        <v>145921.20000000001</v>
      </c>
      <c r="AC377" s="241" t="str">
        <f t="shared" si="142"/>
        <v/>
      </c>
      <c r="AF377" s="243">
        <f t="shared" si="143"/>
        <v>-2899.5119653056508</v>
      </c>
    </row>
    <row r="378" spans="2:32" x14ac:dyDescent="0.2">
      <c r="B378" s="25">
        <v>37071</v>
      </c>
      <c r="C378" s="26"/>
      <c r="D378" s="27"/>
      <c r="E378" s="27"/>
      <c r="F378" s="227">
        <f t="shared" si="130"/>
        <v>0</v>
      </c>
      <c r="G378" s="215" t="s">
        <v>31</v>
      </c>
      <c r="H378" s="4">
        <f t="shared" si="139"/>
        <v>-23304860</v>
      </c>
      <c r="I378" s="4">
        <f t="shared" si="131"/>
        <v>-554877.61904761905</v>
      </c>
      <c r="J378" s="4">
        <f t="shared" si="132"/>
        <v>-3115409.7762509524</v>
      </c>
      <c r="K378" s="36">
        <f t="shared" si="133"/>
        <v>-88218.494744928714</v>
      </c>
      <c r="L378" s="36">
        <f t="shared" si="134"/>
        <v>-1994193.1004497781</v>
      </c>
      <c r="N378" s="4">
        <f t="shared" si="140"/>
        <v>-765970</v>
      </c>
      <c r="O378" s="274">
        <f t="shared" si="135"/>
        <v>-18237.380952380954</v>
      </c>
      <c r="P378" s="274">
        <f t="shared" si="136"/>
        <v>-102395.39848404762</v>
      </c>
      <c r="Q378" s="276">
        <f t="shared" si="137"/>
        <v>-2899.5119653056508</v>
      </c>
      <c r="R378" s="4">
        <f t="shared" si="141"/>
        <v>-65545.147142857153</v>
      </c>
      <c r="X378" s="237">
        <f t="shared" si="138"/>
        <v>37071</v>
      </c>
      <c r="Y378" s="238" t="str">
        <f t="shared" si="144"/>
        <v>0</v>
      </c>
      <c r="Z378" s="36"/>
      <c r="AA378" s="239">
        <f t="shared" si="145"/>
        <v>2899.5119653056508</v>
      </c>
      <c r="AB378" s="240">
        <f t="shared" si="146"/>
        <v>145921.20000000001</v>
      </c>
      <c r="AC378" s="241" t="str">
        <f t="shared" si="142"/>
        <v/>
      </c>
      <c r="AF378" s="243">
        <f t="shared" si="143"/>
        <v>-2899.5119653056508</v>
      </c>
    </row>
    <row r="379" spans="2:32" x14ac:dyDescent="0.2">
      <c r="B379" s="25">
        <v>37072</v>
      </c>
      <c r="C379" s="26"/>
      <c r="D379" s="27"/>
      <c r="E379" s="27"/>
      <c r="F379" s="227">
        <f t="shared" si="130"/>
        <v>0</v>
      </c>
      <c r="G379" s="215" t="s">
        <v>31</v>
      </c>
      <c r="H379" s="4">
        <f t="shared" si="139"/>
        <v>-24070830</v>
      </c>
      <c r="I379" s="4">
        <f t="shared" si="131"/>
        <v>-573115</v>
      </c>
      <c r="J379" s="4">
        <f t="shared" si="132"/>
        <v>-3217805.1747349999</v>
      </c>
      <c r="K379" s="36">
        <f t="shared" si="133"/>
        <v>-91118.00671023436</v>
      </c>
      <c r="L379" s="36">
        <f t="shared" si="134"/>
        <v>-2059737.0294479146</v>
      </c>
      <c r="N379" s="4">
        <f t="shared" si="140"/>
        <v>-765970</v>
      </c>
      <c r="O379" s="274">
        <f t="shared" si="135"/>
        <v>-18237.380952380954</v>
      </c>
      <c r="P379" s="274">
        <f t="shared" si="136"/>
        <v>-102395.39848404762</v>
      </c>
      <c r="Q379" s="276">
        <f t="shared" si="137"/>
        <v>-2899.5119653056508</v>
      </c>
      <c r="R379" s="4">
        <f t="shared" si="141"/>
        <v>-65545.147142857153</v>
      </c>
      <c r="X379" s="237">
        <f t="shared" si="138"/>
        <v>37072</v>
      </c>
      <c r="Y379" s="238" t="str">
        <f t="shared" si="144"/>
        <v>0</v>
      </c>
      <c r="Z379" s="36"/>
      <c r="AA379" s="239">
        <f t="shared" si="145"/>
        <v>2899.5119653056508</v>
      </c>
      <c r="AB379" s="240">
        <f t="shared" si="146"/>
        <v>145921.20000000001</v>
      </c>
      <c r="AC379" s="241" t="str">
        <f t="shared" si="142"/>
        <v/>
      </c>
      <c r="AF379" s="243">
        <f t="shared" si="143"/>
        <v>-2899.5119653056508</v>
      </c>
    </row>
    <row r="380" spans="2:32" ht="13.5" thickBot="1" x14ac:dyDescent="0.25">
      <c r="B380" s="28"/>
      <c r="C380" s="29"/>
      <c r="D380" s="30"/>
      <c r="E380" s="30"/>
      <c r="F380" s="228"/>
      <c r="G380" s="215"/>
      <c r="K380" s="36"/>
      <c r="L380" s="36"/>
      <c r="O380" s="274"/>
      <c r="P380" s="274"/>
      <c r="Q380" s="276"/>
      <c r="R380" s="4"/>
      <c r="X380" s="237"/>
      <c r="Y380" s="238"/>
      <c r="Z380" s="36"/>
      <c r="AA380" s="239"/>
      <c r="AB380" s="240"/>
      <c r="AC380" s="241"/>
      <c r="AF380" s="243"/>
    </row>
  </sheetData>
  <printOptions horizontalCentered="1" verticalCentered="1"/>
  <pageMargins left="0" right="0" top="1" bottom="0.5" header="0.5" footer="0"/>
  <pageSetup scale="72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20" workbookViewId="0">
      <selection activeCell="J46" sqref="J46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5" t="s">
        <v>73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74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3" t="s">
        <v>97</v>
      </c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2912387.9410000024</v>
      </c>
      <c r="I20" s="62" t="s">
        <v>75</v>
      </c>
      <c r="J20" s="342">
        <f>H20*0.857724326</f>
        <v>2498025.9837447549</v>
      </c>
    </row>
    <row r="21" spans="2:10" ht="15.75" thickBot="1" x14ac:dyDescent="0.25">
      <c r="B21" s="157"/>
      <c r="C21" s="63" t="s">
        <v>76</v>
      </c>
      <c r="D21" s="64"/>
      <c r="E21" s="65">
        <v>37007.456663425924</v>
      </c>
      <c r="F21" s="65"/>
      <c r="G21" s="66" t="s">
        <v>93</v>
      </c>
      <c r="H21" s="326">
        <v>69342.570023809589</v>
      </c>
      <c r="I21" s="67" t="s">
        <v>8</v>
      </c>
    </row>
    <row r="22" spans="2:10" ht="15" x14ac:dyDescent="0.2">
      <c r="B22" s="68" t="s">
        <v>77</v>
      </c>
      <c r="C22" s="69"/>
      <c r="D22" s="70" t="s">
        <v>20</v>
      </c>
      <c r="E22" s="71"/>
      <c r="F22" s="72"/>
      <c r="G22" s="73"/>
      <c r="H22" s="74" t="s">
        <v>78</v>
      </c>
      <c r="I22" s="75"/>
    </row>
    <row r="23" spans="2:10" ht="15" x14ac:dyDescent="0.2">
      <c r="B23" s="76" t="s">
        <v>79</v>
      </c>
      <c r="C23" s="77" t="s">
        <v>80</v>
      </c>
      <c r="D23" s="78"/>
      <c r="E23" s="79" t="s">
        <v>81</v>
      </c>
      <c r="F23" s="80"/>
      <c r="G23" s="81" t="s">
        <v>82</v>
      </c>
      <c r="H23" s="82" t="s">
        <v>83</v>
      </c>
      <c r="I23" s="83" t="s">
        <v>84</v>
      </c>
    </row>
    <row r="24" spans="2:10" ht="15" x14ac:dyDescent="0.2">
      <c r="B24" s="84"/>
      <c r="C24" s="85" t="s">
        <v>85</v>
      </c>
      <c r="D24" s="86"/>
      <c r="E24" s="87" t="s">
        <v>86</v>
      </c>
      <c r="F24" s="87"/>
      <c r="G24" s="88" t="s">
        <v>18</v>
      </c>
      <c r="H24" s="89" t="s">
        <v>87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7"/>
      <c r="F43" s="328"/>
      <c r="G43" s="335" t="s">
        <v>94</v>
      </c>
      <c r="H43" s="337">
        <f>23121*42</f>
        <v>971082</v>
      </c>
      <c r="I43" s="338"/>
    </row>
    <row r="44" spans="2:10" ht="13.5" thickBot="1" x14ac:dyDescent="0.25">
      <c r="E44" s="329"/>
      <c r="F44" s="330"/>
      <c r="G44" s="336" t="s">
        <v>8</v>
      </c>
      <c r="H44" s="339">
        <v>23121</v>
      </c>
      <c r="I44" s="331"/>
    </row>
    <row r="45" spans="2:10" ht="13.5" thickTop="1" x14ac:dyDescent="0.2">
      <c r="E45" s="329"/>
      <c r="F45" s="330"/>
      <c r="G45" s="340"/>
      <c r="H45" s="340"/>
      <c r="I45" s="331"/>
    </row>
    <row r="46" spans="2:10" x14ac:dyDescent="0.2">
      <c r="E46" s="329"/>
      <c r="F46" s="330"/>
      <c r="G46" s="336" t="s">
        <v>95</v>
      </c>
      <c r="H46" s="341">
        <f>H20-H43</f>
        <v>1941305.9410000024</v>
      </c>
      <c r="I46" s="331"/>
      <c r="J46" s="342">
        <f>H46*0.857724326</f>
        <v>1665105.329804023</v>
      </c>
    </row>
    <row r="47" spans="2:10" x14ac:dyDescent="0.2">
      <c r="E47" s="329"/>
      <c r="F47" s="330"/>
      <c r="G47" s="336" t="s">
        <v>96</v>
      </c>
      <c r="H47" s="341">
        <f>H21-H44</f>
        <v>46221.570023809589</v>
      </c>
      <c r="I47" s="331"/>
    </row>
    <row r="48" spans="2:10" ht="13.5" thickBot="1" x14ac:dyDescent="0.25">
      <c r="E48" s="332"/>
      <c r="F48" s="333"/>
      <c r="G48" s="333"/>
      <c r="H48" s="333"/>
      <c r="I48" s="334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37018.338812037036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3890936-(1045120*2)</f>
        <v>1800696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1888970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37017.338812037036</v>
      </c>
      <c r="I15" s="140"/>
      <c r="J15" s="141"/>
      <c r="K15" s="142">
        <f>K13+K14</f>
        <v>1567513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2001-04-27T05:27:19Z</cp:lastPrinted>
  <dcterms:created xsi:type="dcterms:W3CDTF">2000-10-05T08:25:54Z</dcterms:created>
  <dcterms:modified xsi:type="dcterms:W3CDTF">2023-09-15T20:40:48Z</dcterms:modified>
</cp:coreProperties>
</file>