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B081C26-1C58-4AB5-9BDE-42AB8628B714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</sheets>
  <calcPr calcId="0"/>
</workbook>
</file>

<file path=xl/calcChain.xml><?xml version="1.0" encoding="utf-8"?>
<calcChain xmlns="http://schemas.openxmlformats.org/spreadsheetml/2006/main">
  <c r="G14" i="1" l="1"/>
  <c r="G16" i="1"/>
  <c r="G17" i="1"/>
  <c r="G29" i="1"/>
  <c r="G30" i="1"/>
  <c r="G31" i="1"/>
  <c r="G32" i="1"/>
  <c r="G33" i="1"/>
  <c r="K33" i="1"/>
  <c r="N33" i="1"/>
  <c r="O33" i="1"/>
  <c r="P33" i="1"/>
  <c r="Q33" i="1"/>
  <c r="R33" i="1"/>
  <c r="S33" i="1"/>
  <c r="T33" i="1"/>
  <c r="U33" i="1"/>
  <c r="H34" i="1"/>
  <c r="J34" i="1"/>
  <c r="K34" i="1"/>
  <c r="L34" i="1"/>
  <c r="M34" i="1"/>
  <c r="N34" i="1"/>
  <c r="P34" i="1"/>
  <c r="R34" i="1"/>
  <c r="S34" i="1"/>
  <c r="T34" i="1"/>
  <c r="O35" i="1"/>
  <c r="U35" i="1"/>
  <c r="J40" i="1"/>
  <c r="K40" i="1"/>
  <c r="N40" i="1"/>
  <c r="L41" i="1"/>
  <c r="N41" i="1"/>
  <c r="W45" i="1"/>
</calcChain>
</file>

<file path=xl/sharedStrings.xml><?xml version="1.0" encoding="utf-8"?>
<sst xmlns="http://schemas.openxmlformats.org/spreadsheetml/2006/main" count="240" uniqueCount="177">
  <si>
    <t>VESSEL:</t>
  </si>
  <si>
    <t>Steaming Time:</t>
  </si>
  <si>
    <t>SAILED FROM:</t>
  </si>
  <si>
    <t>ARRIVED TO:</t>
  </si>
  <si>
    <t>Stops at sea:</t>
  </si>
  <si>
    <t>AT:</t>
  </si>
  <si>
    <t>DATE:</t>
  </si>
  <si>
    <t>Total Time:</t>
  </si>
  <si>
    <t>Date</t>
  </si>
  <si>
    <t>Weather</t>
  </si>
  <si>
    <t>Noon Position</t>
  </si>
  <si>
    <t>Range</t>
  </si>
  <si>
    <t>Time</t>
  </si>
  <si>
    <t>Speed</t>
  </si>
  <si>
    <t>Engine</t>
  </si>
  <si>
    <t>Consumption</t>
  </si>
  <si>
    <t>Evaporator</t>
  </si>
  <si>
    <t>Load</t>
  </si>
  <si>
    <t>Remarks</t>
  </si>
  <si>
    <t>Wind Dir            Force</t>
  </si>
  <si>
    <t>Sea Dir              Force</t>
  </si>
  <si>
    <t>Vis</t>
  </si>
  <si>
    <t>Lat                               ° '</t>
  </si>
  <si>
    <t>Long                               ° '</t>
  </si>
  <si>
    <t>Observed</t>
  </si>
  <si>
    <t>hh mm</t>
  </si>
  <si>
    <t>Avrg. Knots</t>
  </si>
  <si>
    <t>Slip             %</t>
  </si>
  <si>
    <t>Avrg. RPM</t>
  </si>
  <si>
    <t>BOG Equiv.</t>
  </si>
  <si>
    <t>Prod MT</t>
  </si>
  <si>
    <t>ME           MT</t>
  </si>
  <si>
    <t>DOM MT</t>
  </si>
  <si>
    <t>Gen               Kw</t>
  </si>
  <si>
    <t>All times are in G.M.T.</t>
  </si>
  <si>
    <t>Total</t>
  </si>
  <si>
    <t>Average</t>
  </si>
  <si>
    <t>Draught</t>
  </si>
  <si>
    <t>STATEMENTS</t>
  </si>
  <si>
    <t>F.O.</t>
  </si>
  <si>
    <t>D.O.</t>
  </si>
  <si>
    <t>LNG</t>
  </si>
  <si>
    <t>Bunkers used</t>
  </si>
  <si>
    <t>Forward</t>
  </si>
  <si>
    <t>Aft</t>
  </si>
  <si>
    <t>REASONS</t>
  </si>
  <si>
    <t>Departure</t>
  </si>
  <si>
    <t>Bunkers Lifted</t>
  </si>
  <si>
    <t>Arrival</t>
  </si>
  <si>
    <t>SIGN:</t>
  </si>
  <si>
    <t>MASTER</t>
  </si>
  <si>
    <t>CHIEF ENGINEER</t>
  </si>
  <si>
    <t>TOTAL</t>
  </si>
  <si>
    <t>PRINT NAME:</t>
  </si>
  <si>
    <t>F.O.   MT</t>
  </si>
  <si>
    <t>Stopages</t>
  </si>
  <si>
    <t>D.O.  MT</t>
  </si>
  <si>
    <t xml:space="preserve">  LAKE CHARLES</t>
  </si>
  <si>
    <t>Consumed on Pass.</t>
  </si>
  <si>
    <t>GALLEON</t>
  </si>
  <si>
    <t>QALHAT, SUR</t>
  </si>
  <si>
    <t>BJØRN MALMØ</t>
  </si>
  <si>
    <t>OE. HANSEN</t>
  </si>
  <si>
    <t>VOY.#.:</t>
  </si>
  <si>
    <t>On Board at FAOP</t>
  </si>
  <si>
    <t>On Board at EOP</t>
  </si>
  <si>
    <t xml:space="preserve">     LNG/C HOEGH </t>
  </si>
  <si>
    <t>S 3</t>
  </si>
  <si>
    <t>S 2</t>
  </si>
  <si>
    <t>D</t>
  </si>
  <si>
    <t>18 29 N</t>
  </si>
  <si>
    <t>057 49 E</t>
  </si>
  <si>
    <t>18 h 30 m</t>
  </si>
  <si>
    <t>13 h 30 m</t>
  </si>
  <si>
    <t>FAOP</t>
  </si>
  <si>
    <t>SW 3</t>
  </si>
  <si>
    <t>SW3</t>
  </si>
  <si>
    <t>15 05 N</t>
  </si>
  <si>
    <t>051 39 E</t>
  </si>
  <si>
    <t>24 h 00 m</t>
  </si>
  <si>
    <t>25 h 00 m</t>
  </si>
  <si>
    <t>NNW5</t>
  </si>
  <si>
    <t>NNW4</t>
  </si>
  <si>
    <t>23 09 N</t>
  </si>
  <si>
    <t>037 11 E</t>
  </si>
  <si>
    <t>12 27 N</t>
  </si>
  <si>
    <t>044 25 E</t>
  </si>
  <si>
    <t>040 19 E</t>
  </si>
  <si>
    <t>17 49 N</t>
  </si>
  <si>
    <t>SE3</t>
  </si>
  <si>
    <t>SE2</t>
  </si>
  <si>
    <t>SE4</t>
  </si>
  <si>
    <t>NW4</t>
  </si>
  <si>
    <t>NW3</t>
  </si>
  <si>
    <t>28 20 N</t>
  </si>
  <si>
    <t>033 14 E</t>
  </si>
  <si>
    <t>29 23 N</t>
  </si>
  <si>
    <t>032 41 E</t>
  </si>
  <si>
    <t>70..0</t>
  </si>
  <si>
    <t>03 h 40 m</t>
  </si>
  <si>
    <t>W 3</t>
  </si>
  <si>
    <t>W2</t>
  </si>
  <si>
    <t>32 47 N</t>
  </si>
  <si>
    <t>028 04 E</t>
  </si>
  <si>
    <t>14 h 42 m</t>
  </si>
  <si>
    <t>ESE 5</t>
  </si>
  <si>
    <t>ESE 4</t>
  </si>
  <si>
    <t>34 38 N</t>
  </si>
  <si>
    <t>020 55 E</t>
  </si>
  <si>
    <t>385..0</t>
  </si>
  <si>
    <t>W 5</t>
  </si>
  <si>
    <t>W 4</t>
  </si>
  <si>
    <t>36 46 N</t>
  </si>
  <si>
    <t>012 43 E</t>
  </si>
  <si>
    <t>NW 4</t>
  </si>
  <si>
    <t>NW 3</t>
  </si>
  <si>
    <t>37 10 N</t>
  </si>
  <si>
    <t>004 26 E</t>
  </si>
  <si>
    <t>24 h 00m</t>
  </si>
  <si>
    <t>ESE 3</t>
  </si>
  <si>
    <t>36 16 N</t>
  </si>
  <si>
    <t>35 42 N</t>
  </si>
  <si>
    <t>008 10 W</t>
  </si>
  <si>
    <t>004 02 W</t>
  </si>
  <si>
    <t>34 33 N</t>
  </si>
  <si>
    <t>016 47 W</t>
  </si>
  <si>
    <t>NNE 3</t>
  </si>
  <si>
    <t>NNE 2</t>
  </si>
  <si>
    <t>33 31 N</t>
  </si>
  <si>
    <t>024 31 W</t>
  </si>
  <si>
    <t>32 25 N</t>
  </si>
  <si>
    <t>032 21 W</t>
  </si>
  <si>
    <t>SE 4</t>
  </si>
  <si>
    <t>SE 3</t>
  </si>
  <si>
    <t>31 18 N</t>
  </si>
  <si>
    <t>040 45 W</t>
  </si>
  <si>
    <t>SW 7</t>
  </si>
  <si>
    <t>SW 6</t>
  </si>
  <si>
    <t>30 15 N</t>
  </si>
  <si>
    <t>047 55 W</t>
  </si>
  <si>
    <t>NW 5</t>
  </si>
  <si>
    <t>29 08 N</t>
  </si>
  <si>
    <t>055 43 W</t>
  </si>
  <si>
    <t>SW 2</t>
  </si>
  <si>
    <t>27 56 N</t>
  </si>
  <si>
    <t>063 59 W</t>
  </si>
  <si>
    <t>SE 2</t>
  </si>
  <si>
    <t>SE 1</t>
  </si>
  <si>
    <t>26 52 N</t>
  </si>
  <si>
    <t>071 24 W</t>
  </si>
  <si>
    <t>ESE 2</t>
  </si>
  <si>
    <t>26 19 N</t>
  </si>
  <si>
    <t>078 59 W</t>
  </si>
  <si>
    <t>ESE 1</t>
  </si>
  <si>
    <t>24 45 N</t>
  </si>
  <si>
    <t>083 57 W</t>
  </si>
  <si>
    <t>27 07 N</t>
  </si>
  <si>
    <t>090 31 W</t>
  </si>
  <si>
    <t>SE  2</t>
  </si>
  <si>
    <t>28 50 N</t>
  </si>
  <si>
    <t>093 12 W</t>
  </si>
  <si>
    <t>At 08 h 18 m  E O S P</t>
  </si>
  <si>
    <t>STOP IN ALGECIRAS</t>
  </si>
  <si>
    <t>001 LOADED</t>
  </si>
  <si>
    <t xml:space="preserve">Average up to and incl. Force 5. </t>
  </si>
  <si>
    <t>14h18m</t>
  </si>
  <si>
    <t>00d 08h 53m</t>
  </si>
  <si>
    <t>07:18 GMT</t>
  </si>
  <si>
    <t>13:30 GMT</t>
  </si>
  <si>
    <t>23d 12h 10m</t>
  </si>
  <si>
    <t>23d 03h 17m</t>
  </si>
  <si>
    <t>1340 Voy. Interupted</t>
  </si>
  <si>
    <t>1918 cont. voyage</t>
  </si>
  <si>
    <t>15h07m</t>
  </si>
  <si>
    <t>14,42</t>
  </si>
  <si>
    <t>Transit Suez</t>
  </si>
  <si>
    <t>Stopages Algeciras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</si>
</sst>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80" formatCode="0.0"/>
    <numFmt numFmtId="192" formatCode="dd\.mm\.yyyy"/>
    <numFmt numFmtId="195" formatCode="mmm\.dd\ \'yy"/>
    <numFmt numFmtId="199" formatCode="mmm\.dd"/>
    <numFmt numFmtId="201" formatCode="0\ \u"/>
    <numFmt numFmtId="203" formatCode="#,##0.0"/>
  </numFmts>
  <fonts count="36">
    <font>
      <sz val="12"/>
      <name val="Times New Roman"/>
    </font>
    <font>
      <sz val="12"/>
      <name val="Chicago"/>
    </font>
    <font>
      <sz val="11"/>
      <name val="Franklin Gothic Medium Cond"/>
      <family val="2"/>
    </font>
    <font>
      <sz val="10"/>
      <name val="Chicago"/>
    </font>
    <font>
      <sz val="10"/>
      <name val="Franklin Gothic Medium Cond"/>
      <family val="2"/>
    </font>
    <font>
      <b/>
      <sz val="10"/>
      <name val="Chicago"/>
    </font>
    <font>
      <b/>
      <sz val="10"/>
      <name val="Franklin Gothic Medium Cond"/>
      <family val="2"/>
    </font>
    <font>
      <sz val="9"/>
      <name val="Chicago"/>
    </font>
    <font>
      <sz val="8.5"/>
      <name val="Chicago"/>
    </font>
    <font>
      <sz val="5.5"/>
      <name val="Chicago"/>
    </font>
    <font>
      <sz val="6"/>
      <name val="Chicago"/>
    </font>
    <font>
      <sz val="7"/>
      <name val="Chicago"/>
    </font>
    <font>
      <sz val="8"/>
      <name val="Franklin Gothic Medium Cond"/>
      <family val="2"/>
    </font>
    <font>
      <sz val="8"/>
      <name val="Times New Roman"/>
      <family val="1"/>
    </font>
    <font>
      <sz val="8"/>
      <color indexed="9"/>
      <name val="Times New Roman"/>
      <family val="1"/>
    </font>
    <font>
      <sz val="8"/>
      <color indexed="10"/>
      <name val="Franklin Gothic Medium Cond"/>
      <family val="2"/>
    </font>
    <font>
      <sz val="6"/>
      <name val="Times New Roman"/>
      <family val="1"/>
    </font>
    <font>
      <sz val="8"/>
      <color indexed="62"/>
      <name val="Franklin Gothic Medium Cond"/>
      <family val="2"/>
    </font>
    <font>
      <b/>
      <sz val="6"/>
      <name val="Times New Roman"/>
      <family val="1"/>
    </font>
    <font>
      <sz val="8"/>
      <name val="Chicago"/>
    </font>
    <font>
      <sz val="9"/>
      <color indexed="17"/>
      <name val="Franklin Gothic Medium Cond"/>
      <family val="2"/>
    </font>
    <font>
      <sz val="6"/>
      <name val="Franklin Gothic Medium Cond"/>
      <family val="2"/>
    </font>
    <font>
      <sz val="9"/>
      <name val="Franklin Gothic Medium Cond"/>
      <family val="2"/>
    </font>
    <font>
      <sz val="9"/>
      <color indexed="53"/>
      <name val="Franklin Gothic Medium Cond"/>
      <family val="2"/>
    </font>
    <font>
      <b/>
      <i/>
      <sz val="16"/>
      <name val="Monotype Corsiva"/>
      <family val="4"/>
    </font>
    <font>
      <sz val="9"/>
      <color indexed="10"/>
      <name val="Franklin Gothic Medium Cond"/>
      <family val="2"/>
    </font>
    <font>
      <sz val="11"/>
      <name val="Chicago"/>
    </font>
    <font>
      <sz val="8"/>
      <name val="Times New Roman"/>
    </font>
    <font>
      <sz val="8"/>
      <color indexed="10"/>
      <name val="Times New Roman"/>
      <family val="1"/>
    </font>
    <font>
      <sz val="8"/>
      <name val="Franklin Gothic Medium Cond"/>
    </font>
    <font>
      <sz val="10"/>
      <name val="Franklin Gothic Medium Cond"/>
    </font>
    <font>
      <sz val="8"/>
      <color indexed="9"/>
      <name val="Franklin Gothic Medium Cond"/>
    </font>
    <font>
      <sz val="8"/>
      <name val="Arial"/>
      <family val="2"/>
    </font>
    <font>
      <sz val="6"/>
      <name val="Franklin Gothic Medium Cond"/>
    </font>
    <font>
      <sz val="4"/>
      <name val="Chicago"/>
    </font>
    <font>
      <sz val="8"/>
      <color indexed="62"/>
      <name val="Franklin Gothic Medium Cond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1" xfId="0" applyBorder="1"/>
    <xf numFmtId="0" fontId="7" fillId="2" borderId="2" xfId="0" applyFont="1" applyFill="1" applyBorder="1" applyAlignment="1" applyProtection="1">
      <alignment horizontal="center"/>
      <protection hidden="1"/>
    </xf>
    <xf numFmtId="0" fontId="8" fillId="2" borderId="2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9" fillId="2" borderId="3" xfId="0" applyFont="1" applyFill="1" applyBorder="1" applyAlignment="1" applyProtection="1">
      <alignment horizontal="center" vertical="center" wrapText="1"/>
      <protection hidden="1"/>
    </xf>
    <xf numFmtId="0" fontId="10" fillId="2" borderId="3" xfId="0" applyFont="1" applyFill="1" applyBorder="1" applyAlignment="1" applyProtection="1">
      <alignment horizontal="center" vertical="center" wrapText="1"/>
      <protection hidden="1"/>
    </xf>
    <xf numFmtId="0" fontId="10" fillId="2" borderId="3" xfId="0" applyFont="1" applyFill="1" applyBorder="1" applyAlignment="1" applyProtection="1">
      <alignment horizontal="center" vertical="center"/>
      <protection hidden="1"/>
    </xf>
    <xf numFmtId="0" fontId="10" fillId="2" borderId="3" xfId="0" applyFont="1" applyFill="1" applyBorder="1" applyAlignment="1" applyProtection="1">
      <alignment horizontal="center" vertical="top" wrapText="1"/>
      <protection hidden="1"/>
    </xf>
    <xf numFmtId="0" fontId="12" fillId="0" borderId="3" xfId="0" applyFont="1" applyBorder="1" applyAlignment="1" applyProtection="1">
      <alignment horizontal="center" shrinkToFit="1"/>
      <protection locked="0"/>
    </xf>
    <xf numFmtId="180" fontId="12" fillId="0" borderId="3" xfId="0" applyNumberFormat="1" applyFont="1" applyBorder="1" applyAlignment="1" applyProtection="1">
      <alignment horizontal="center" shrinkToFit="1"/>
      <protection locked="0"/>
    </xf>
    <xf numFmtId="180" fontId="12" fillId="0" borderId="3" xfId="0" applyNumberFormat="1" applyFont="1" applyBorder="1" applyAlignment="1" applyProtection="1">
      <alignment horizontal="center" shrinkToFit="1"/>
      <protection hidden="1"/>
    </xf>
    <xf numFmtId="0" fontId="12" fillId="0" borderId="3" xfId="0" applyFont="1" applyBorder="1" applyAlignment="1" applyProtection="1">
      <alignment shrinkToFit="1"/>
      <protection locked="0"/>
    </xf>
    <xf numFmtId="0" fontId="12" fillId="0" borderId="4" xfId="0" applyFont="1" applyBorder="1" applyAlignment="1" applyProtection="1">
      <alignment horizontal="center" shrinkToFit="1"/>
      <protection locked="0"/>
    </xf>
    <xf numFmtId="180" fontId="12" fillId="0" borderId="4" xfId="0" applyNumberFormat="1" applyFont="1" applyBorder="1" applyAlignment="1" applyProtection="1">
      <alignment horizontal="center" shrinkToFit="1"/>
      <protection locked="0"/>
    </xf>
    <xf numFmtId="0" fontId="12" fillId="0" borderId="4" xfId="0" applyFont="1" applyBorder="1" applyAlignment="1" applyProtection="1">
      <alignment shrinkToFit="1"/>
      <protection locked="0"/>
    </xf>
    <xf numFmtId="0" fontId="13" fillId="0" borderId="3" xfId="0" applyFont="1" applyBorder="1" applyAlignment="1" applyProtection="1">
      <alignment horizontal="center"/>
      <protection locked="0"/>
    </xf>
    <xf numFmtId="0" fontId="13" fillId="0" borderId="3" xfId="0" applyFont="1" applyBorder="1" applyProtection="1">
      <protection locked="0"/>
    </xf>
    <xf numFmtId="0" fontId="13" fillId="0" borderId="5" xfId="0" applyFont="1" applyBorder="1" applyProtection="1">
      <protection locked="0"/>
    </xf>
    <xf numFmtId="0" fontId="3" fillId="2" borderId="6" xfId="0" applyFont="1" applyFill="1" applyBorder="1" applyAlignment="1" applyProtection="1">
      <alignment horizontal="right"/>
      <protection hidden="1"/>
    </xf>
    <xf numFmtId="180" fontId="14" fillId="0" borderId="2" xfId="0" applyNumberFormat="1" applyFont="1" applyBorder="1" applyAlignment="1" applyProtection="1">
      <alignment horizontal="center"/>
      <protection hidden="1"/>
    </xf>
    <xf numFmtId="180" fontId="15" fillId="0" borderId="2" xfId="0" applyNumberFormat="1" applyFont="1" applyBorder="1" applyAlignment="1" applyProtection="1">
      <alignment horizontal="center"/>
      <protection hidden="1"/>
    </xf>
    <xf numFmtId="180" fontId="15" fillId="0" borderId="7" xfId="0" applyNumberFormat="1" applyFont="1" applyBorder="1" applyAlignment="1" applyProtection="1">
      <alignment horizontal="center"/>
      <protection hidden="1"/>
    </xf>
    <xf numFmtId="0" fontId="16" fillId="0" borderId="8" xfId="0" applyFont="1" applyBorder="1" applyAlignment="1" applyProtection="1">
      <alignment horizontal="center"/>
      <protection locked="0"/>
    </xf>
    <xf numFmtId="0" fontId="16" fillId="0" borderId="8" xfId="0" applyFont="1" applyBorder="1" applyProtection="1">
      <protection locked="0"/>
    </xf>
    <xf numFmtId="0" fontId="13" fillId="0" borderId="8" xfId="0" applyFont="1" applyBorder="1" applyAlignment="1" applyProtection="1">
      <alignment horizontal="center"/>
      <protection hidden="1"/>
    </xf>
    <xf numFmtId="180" fontId="17" fillId="0" borderId="8" xfId="0" applyNumberFormat="1" applyFont="1" applyBorder="1" applyAlignment="1" applyProtection="1">
      <alignment horizontal="center"/>
      <protection hidden="1"/>
    </xf>
    <xf numFmtId="180" fontId="17" fillId="0" borderId="9" xfId="0" applyNumberFormat="1" applyFont="1" applyBorder="1" applyAlignment="1" applyProtection="1">
      <alignment horizontal="center"/>
      <protection hidden="1"/>
    </xf>
    <xf numFmtId="0" fontId="0" fillId="0" borderId="0" xfId="0" applyAlignment="1">
      <alignment horizontal="left"/>
    </xf>
    <xf numFmtId="0" fontId="7" fillId="2" borderId="10" xfId="0" applyFont="1" applyFill="1" applyBorder="1" applyAlignment="1" applyProtection="1">
      <alignment horizontal="center"/>
      <protection hidden="1"/>
    </xf>
    <xf numFmtId="180" fontId="12" fillId="0" borderId="3" xfId="0" applyNumberFormat="1" applyFont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hidden="1"/>
    </xf>
    <xf numFmtId="0" fontId="7" fillId="2" borderId="10" xfId="0" applyFont="1" applyFill="1" applyBorder="1" applyAlignment="1" applyProtection="1">
      <alignment horizontal="center" vertical="center"/>
      <protection hidden="1"/>
    </xf>
    <xf numFmtId="0" fontId="20" fillId="0" borderId="10" xfId="0" applyFont="1" applyBorder="1" applyAlignment="1" applyProtection="1">
      <alignment horizontal="center"/>
      <protection locked="0"/>
    </xf>
    <xf numFmtId="0" fontId="23" fillId="0" borderId="9" xfId="0" applyFont="1" applyBorder="1" applyAlignment="1" applyProtection="1">
      <alignment horizontal="center"/>
      <protection locked="0"/>
    </xf>
    <xf numFmtId="180" fontId="12" fillId="0" borderId="4" xfId="0" applyNumberFormat="1" applyFont="1" applyBorder="1" applyAlignment="1" applyProtection="1">
      <alignment horizontal="center" vertical="center"/>
      <protection hidden="1"/>
    </xf>
    <xf numFmtId="180" fontId="15" fillId="0" borderId="8" xfId="0" applyNumberFormat="1" applyFont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right"/>
      <protection hidden="1"/>
    </xf>
    <xf numFmtId="180" fontId="25" fillId="0" borderId="9" xfId="0" applyNumberFormat="1" applyFont="1" applyBorder="1" applyAlignment="1" applyProtection="1">
      <alignment horizontal="center"/>
      <protection hidden="1"/>
    </xf>
    <xf numFmtId="0" fontId="0" fillId="0" borderId="11" xfId="0" applyBorder="1"/>
    <xf numFmtId="0" fontId="26" fillId="0" borderId="0" xfId="0" applyFont="1" applyAlignment="1" applyProtection="1">
      <alignment horizontal="right"/>
      <protection hidden="1"/>
    </xf>
    <xf numFmtId="0" fontId="13" fillId="0" borderId="12" xfId="0" applyFont="1" applyFill="1" applyBorder="1" applyAlignment="1" applyProtection="1">
      <alignment horizontal="right"/>
      <protection hidden="1"/>
    </xf>
    <xf numFmtId="201" fontId="12" fillId="0" borderId="3" xfId="0" applyNumberFormat="1" applyFont="1" applyBorder="1" applyAlignment="1" applyProtection="1">
      <alignment horizontal="center" vertical="center" wrapText="1"/>
      <protection locked="0"/>
    </xf>
    <xf numFmtId="201" fontId="27" fillId="0" borderId="3" xfId="0" applyNumberFormat="1" applyFont="1" applyBorder="1" applyAlignment="1" applyProtection="1">
      <alignment horizontal="center"/>
      <protection locked="0"/>
    </xf>
    <xf numFmtId="201" fontId="28" fillId="0" borderId="13" xfId="0" applyNumberFormat="1" applyFont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199" fontId="21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16" fillId="0" borderId="0" xfId="0" applyFont="1" applyBorder="1" applyAlignment="1" applyProtection="1">
      <alignment wrapText="1"/>
      <protection hidden="1"/>
    </xf>
    <xf numFmtId="0" fontId="16" fillId="0" borderId="0" xfId="0" applyFont="1" applyBorder="1" applyAlignment="1" applyProtection="1">
      <alignment horizontal="center" vertical="center"/>
      <protection hidden="1"/>
    </xf>
    <xf numFmtId="180" fontId="17" fillId="0" borderId="4" xfId="0" applyNumberFormat="1" applyFont="1" applyBorder="1" applyAlignment="1" applyProtection="1">
      <alignment horizontal="center"/>
      <protection hidden="1"/>
    </xf>
    <xf numFmtId="180" fontId="22" fillId="0" borderId="3" xfId="0" applyNumberFormat="1" applyFont="1" applyBorder="1" applyAlignment="1" applyProtection="1">
      <alignment horizontal="center" vertical="center"/>
      <protection locked="0"/>
    </xf>
    <xf numFmtId="180" fontId="22" fillId="0" borderId="10" xfId="0" applyNumberFormat="1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left"/>
      <protection locked="0"/>
    </xf>
    <xf numFmtId="0" fontId="12" fillId="0" borderId="14" xfId="0" applyFont="1" applyBorder="1" applyAlignment="1" applyProtection="1">
      <alignment horizontal="left"/>
      <protection locked="0"/>
    </xf>
    <xf numFmtId="0" fontId="12" fillId="0" borderId="15" xfId="0" applyFont="1" applyBorder="1" applyAlignment="1" applyProtection="1">
      <alignment horizontal="left"/>
      <protection locked="0"/>
    </xf>
    <xf numFmtId="0" fontId="13" fillId="0" borderId="14" xfId="0" applyFont="1" applyBorder="1" applyAlignment="1" applyProtection="1">
      <alignment horizontal="left"/>
      <protection locked="0"/>
    </xf>
    <xf numFmtId="0" fontId="13" fillId="0" borderId="15" xfId="0" applyFont="1" applyBorder="1" applyAlignment="1" applyProtection="1">
      <alignment horizontal="left"/>
      <protection locked="0"/>
    </xf>
    <xf numFmtId="0" fontId="18" fillId="0" borderId="16" xfId="0" applyFont="1" applyFill="1" applyBorder="1" applyAlignment="1" applyProtection="1">
      <alignment horizontal="left" vertical="center"/>
      <protection locked="0"/>
    </xf>
    <xf numFmtId="0" fontId="16" fillId="0" borderId="16" xfId="0" applyFont="1" applyFill="1" applyBorder="1" applyAlignment="1" applyProtection="1">
      <alignment horizontal="left" vertical="center"/>
      <protection locked="0"/>
    </xf>
    <xf numFmtId="0" fontId="16" fillId="0" borderId="17" xfId="0" applyFont="1" applyFill="1" applyBorder="1" applyAlignment="1" applyProtection="1">
      <alignment horizontal="left" vertical="center"/>
      <protection locked="0"/>
    </xf>
    <xf numFmtId="20" fontId="12" fillId="0" borderId="14" xfId="0" applyNumberFormat="1" applyFont="1" applyBorder="1" applyAlignment="1" applyProtection="1">
      <alignment horizontal="left"/>
      <protection locked="0"/>
    </xf>
    <xf numFmtId="195" fontId="29" fillId="0" borderId="18" xfId="0" applyNumberFormat="1" applyFont="1" applyBorder="1" applyAlignment="1" applyProtection="1">
      <alignment horizontal="center" shrinkToFit="1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 shrinkToFit="1"/>
      <protection hidden="1"/>
    </xf>
    <xf numFmtId="201" fontId="28" fillId="0" borderId="8" xfId="0" applyNumberFormat="1" applyFont="1" applyBorder="1" applyAlignment="1" applyProtection="1">
      <alignment horizontal="center"/>
      <protection hidden="1"/>
    </xf>
    <xf numFmtId="0" fontId="0" fillId="0" borderId="14" xfId="0" applyBorder="1"/>
    <xf numFmtId="0" fontId="3" fillId="0" borderId="14" xfId="0" applyFont="1" applyBorder="1" applyAlignment="1" applyProtection="1">
      <alignment horizontal="right"/>
      <protection locked="0"/>
    </xf>
    <xf numFmtId="0" fontId="0" fillId="0" borderId="14" xfId="0" quotePrefix="1" applyBorder="1"/>
    <xf numFmtId="192" fontId="30" fillId="0" borderId="18" xfId="0" applyNumberFormat="1" applyFont="1" applyBorder="1" applyAlignment="1" applyProtection="1">
      <alignment horizontal="center" shrinkToFit="1"/>
      <protection locked="0"/>
    </xf>
    <xf numFmtId="0" fontId="29" fillId="0" borderId="3" xfId="0" applyFont="1" applyBorder="1" applyAlignment="1" applyProtection="1">
      <alignment horizontal="center" shrinkToFit="1"/>
      <protection locked="0"/>
    </xf>
    <xf numFmtId="180" fontId="31" fillId="0" borderId="3" xfId="0" applyNumberFormat="1" applyFont="1" applyBorder="1" applyAlignment="1" applyProtection="1">
      <alignment horizontal="center" shrinkToFit="1"/>
      <protection hidden="1"/>
    </xf>
    <xf numFmtId="180" fontId="29" fillId="0" borderId="3" xfId="0" applyNumberFormat="1" applyFont="1" applyBorder="1" applyAlignment="1" applyProtection="1">
      <alignment horizontal="center" shrinkToFit="1"/>
      <protection locked="0"/>
    </xf>
    <xf numFmtId="2" fontId="29" fillId="0" borderId="3" xfId="0" applyNumberFormat="1" applyFont="1" applyBorder="1" applyAlignment="1" applyProtection="1">
      <alignment horizontal="center" shrinkToFit="1"/>
      <protection hidden="1"/>
    </xf>
    <xf numFmtId="0" fontId="31" fillId="0" borderId="3" xfId="0" applyFont="1" applyBorder="1" applyAlignment="1" applyProtection="1">
      <alignment horizontal="center" shrinkToFit="1"/>
      <protection hidden="1"/>
    </xf>
    <xf numFmtId="0" fontId="29" fillId="0" borderId="4" xfId="0" applyFont="1" applyBorder="1" applyAlignment="1" applyProtection="1">
      <alignment horizontal="center" shrinkToFit="1"/>
      <protection locked="0"/>
    </xf>
    <xf numFmtId="0" fontId="31" fillId="0" borderId="4" xfId="0" applyFont="1" applyBorder="1" applyAlignment="1" applyProtection="1">
      <alignment horizontal="center" shrinkToFit="1"/>
      <protection hidden="1"/>
    </xf>
    <xf numFmtId="180" fontId="29" fillId="0" borderId="4" xfId="0" applyNumberFormat="1" applyFont="1" applyBorder="1" applyAlignment="1" applyProtection="1">
      <alignment horizontal="center" shrinkToFit="1"/>
      <protection locked="0"/>
    </xf>
    <xf numFmtId="2" fontId="29" fillId="0" borderId="4" xfId="0" applyNumberFormat="1" applyFont="1" applyBorder="1" applyAlignment="1" applyProtection="1">
      <alignment horizontal="center" shrinkToFit="1"/>
      <protection hidden="1"/>
    </xf>
    <xf numFmtId="0" fontId="32" fillId="0" borderId="19" xfId="0" applyFont="1" applyBorder="1" applyAlignment="1" applyProtection="1">
      <alignment horizontal="center"/>
      <protection locked="0"/>
    </xf>
    <xf numFmtId="1" fontId="15" fillId="0" borderId="2" xfId="0" applyNumberFormat="1" applyFont="1" applyBorder="1" applyAlignment="1" applyProtection="1">
      <alignment horizontal="center"/>
      <protection hidden="1"/>
    </xf>
    <xf numFmtId="2" fontId="17" fillId="0" borderId="4" xfId="0" applyNumberFormat="1" applyFont="1" applyBorder="1" applyAlignment="1" applyProtection="1">
      <alignment horizontal="center"/>
      <protection hidden="1"/>
    </xf>
    <xf numFmtId="0" fontId="13" fillId="0" borderId="4" xfId="0" applyFont="1" applyBorder="1" applyAlignment="1" applyProtection="1">
      <alignment horizontal="center"/>
      <protection locked="0"/>
    </xf>
    <xf numFmtId="0" fontId="13" fillId="0" borderId="4" xfId="0" applyFont="1" applyBorder="1" applyProtection="1">
      <protection locked="0"/>
    </xf>
    <xf numFmtId="0" fontId="13" fillId="0" borderId="20" xfId="0" applyFont="1" applyBorder="1" applyProtection="1">
      <protection locked="0"/>
    </xf>
    <xf numFmtId="0" fontId="3" fillId="2" borderId="21" xfId="0" applyFont="1" applyFill="1" applyBorder="1" applyAlignment="1" applyProtection="1">
      <alignment horizontal="right"/>
      <protection hidden="1"/>
    </xf>
    <xf numFmtId="180" fontId="14" fillId="0" borderId="22" xfId="0" applyNumberFormat="1" applyFont="1" applyBorder="1" applyAlignment="1" applyProtection="1">
      <alignment horizontal="center"/>
      <protection hidden="1"/>
    </xf>
    <xf numFmtId="180" fontId="15" fillId="0" borderId="22" xfId="0" applyNumberFormat="1" applyFont="1" applyBorder="1" applyAlignment="1" applyProtection="1">
      <alignment horizontal="center"/>
      <protection hidden="1"/>
    </xf>
    <xf numFmtId="180" fontId="15" fillId="0" borderId="23" xfId="0" applyNumberFormat="1" applyFont="1" applyBorder="1" applyAlignment="1" applyProtection="1">
      <alignment horizontal="center"/>
      <protection hidden="1"/>
    </xf>
    <xf numFmtId="0" fontId="13" fillId="0" borderId="11" xfId="0" applyFont="1" applyBorder="1" applyAlignment="1" applyProtection="1">
      <alignment horizontal="left"/>
      <protection locked="0"/>
    </xf>
    <xf numFmtId="0" fontId="13" fillId="0" borderId="24" xfId="0" applyFont="1" applyBorder="1" applyAlignment="1" applyProtection="1">
      <alignment horizontal="left"/>
      <protection locked="0"/>
    </xf>
    <xf numFmtId="0" fontId="33" fillId="0" borderId="5" xfId="0" applyFont="1" applyBorder="1" applyAlignment="1" applyProtection="1">
      <alignment horizontal="left"/>
      <protection locked="0"/>
    </xf>
    <xf numFmtId="0" fontId="33" fillId="0" borderId="14" xfId="0" applyFont="1" applyBorder="1" applyAlignment="1" applyProtection="1">
      <alignment horizontal="left"/>
      <protection locked="0"/>
    </xf>
    <xf numFmtId="0" fontId="33" fillId="0" borderId="15" xfId="0" applyFont="1" applyBorder="1" applyAlignment="1" applyProtection="1">
      <alignment horizontal="left"/>
      <protection locked="0"/>
    </xf>
    <xf numFmtId="2" fontId="15" fillId="0" borderId="22" xfId="0" applyNumberFormat="1" applyFont="1" applyBorder="1" applyAlignment="1" applyProtection="1">
      <alignment horizontal="center"/>
      <protection hidden="1"/>
    </xf>
    <xf numFmtId="1" fontId="12" fillId="0" borderId="3" xfId="0" applyNumberFormat="1" applyFont="1" applyBorder="1" applyAlignment="1" applyProtection="1">
      <alignment horizontal="center" shrinkToFit="1"/>
      <protection locked="0"/>
    </xf>
    <xf numFmtId="180" fontId="35" fillId="0" borderId="8" xfId="0" applyNumberFormat="1" applyFont="1" applyBorder="1" applyAlignment="1" applyProtection="1">
      <alignment horizontal="center"/>
      <protection hidden="1"/>
    </xf>
    <xf numFmtId="20" fontId="12" fillId="0" borderId="14" xfId="0" applyNumberFormat="1" applyFont="1" applyBorder="1" applyAlignment="1" applyProtection="1">
      <alignment horizontal="center"/>
      <protection locked="0"/>
    </xf>
    <xf numFmtId="0" fontId="12" fillId="0" borderId="14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right"/>
      <protection hidden="1"/>
    </xf>
    <xf numFmtId="0" fontId="5" fillId="0" borderId="0" xfId="0" applyFont="1" applyAlignment="1" applyProtection="1">
      <alignment horizontal="right"/>
      <protection hidden="1"/>
    </xf>
    <xf numFmtId="0" fontId="30" fillId="0" borderId="1" xfId="0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6" fillId="0" borderId="0" xfId="0" applyFont="1" applyAlignment="1" applyProtection="1">
      <alignment horizontal="right"/>
      <protection hidden="1"/>
    </xf>
    <xf numFmtId="20" fontId="30" fillId="0" borderId="1" xfId="0" applyNumberFormat="1" applyFont="1" applyBorder="1" applyAlignment="1" applyProtection="1">
      <alignment horizontal="left"/>
      <protection locked="0"/>
    </xf>
    <xf numFmtId="15" fontId="4" fillId="0" borderId="1" xfId="0" applyNumberFormat="1" applyFont="1" applyBorder="1" applyAlignment="1" applyProtection="1">
      <alignment horizontal="left"/>
      <protection locked="0"/>
    </xf>
    <xf numFmtId="0" fontId="7" fillId="2" borderId="43" xfId="0" applyFont="1" applyFill="1" applyBorder="1" applyAlignment="1" applyProtection="1">
      <alignment horizontal="center" vertical="center"/>
      <protection hidden="1"/>
    </xf>
    <xf numFmtId="0" fontId="7" fillId="2" borderId="44" xfId="0" applyFont="1" applyFill="1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/>
      <protection hidden="1"/>
    </xf>
    <xf numFmtId="0" fontId="24" fillId="0" borderId="1" xfId="0" applyFont="1" applyBorder="1" applyAlignment="1" applyProtection="1">
      <alignment horizontal="center"/>
      <protection locked="0"/>
    </xf>
    <xf numFmtId="0" fontId="19" fillId="0" borderId="11" xfId="0" applyFont="1" applyBorder="1" applyAlignment="1" applyProtection="1">
      <alignment horizontal="center" vertical="top"/>
      <protection hidden="1"/>
    </xf>
    <xf numFmtId="180" fontId="12" fillId="0" borderId="5" xfId="0" applyNumberFormat="1" applyFont="1" applyBorder="1" applyAlignment="1" applyProtection="1">
      <alignment horizontal="center" vertical="center"/>
      <protection hidden="1"/>
    </xf>
    <xf numFmtId="180" fontId="12" fillId="0" borderId="32" xfId="0" applyNumberFormat="1" applyFont="1" applyBorder="1" applyAlignment="1" applyProtection="1">
      <alignment horizontal="center" vertical="center"/>
      <protection hidden="1"/>
    </xf>
    <xf numFmtId="180" fontId="12" fillId="0" borderId="5" xfId="0" applyNumberFormat="1" applyFont="1" applyBorder="1" applyAlignment="1" applyProtection="1">
      <alignment horizontal="center" vertical="center"/>
      <protection locked="0"/>
    </xf>
    <xf numFmtId="180" fontId="12" fillId="0" borderId="32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hidden="1"/>
    </xf>
    <xf numFmtId="0" fontId="19" fillId="2" borderId="41" xfId="0" applyFont="1" applyFill="1" applyBorder="1" applyAlignment="1" applyProtection="1">
      <alignment horizontal="center"/>
      <protection hidden="1"/>
    </xf>
    <xf numFmtId="0" fontId="19" fillId="2" borderId="8" xfId="0" applyFont="1" applyFill="1" applyBorder="1" applyAlignment="1" applyProtection="1">
      <alignment horizontal="center"/>
      <protection hidden="1"/>
    </xf>
    <xf numFmtId="0" fontId="19" fillId="2" borderId="33" xfId="0" applyFont="1" applyFill="1" applyBorder="1" applyAlignment="1" applyProtection="1">
      <alignment horizontal="center"/>
      <protection hidden="1"/>
    </xf>
    <xf numFmtId="0" fontId="19" fillId="2" borderId="42" xfId="0" applyFont="1" applyFill="1" applyBorder="1" applyAlignment="1" applyProtection="1">
      <alignment horizontal="center"/>
      <protection hidden="1"/>
    </xf>
    <xf numFmtId="0" fontId="19" fillId="2" borderId="31" xfId="0" applyFont="1" applyFill="1" applyBorder="1" applyAlignment="1" applyProtection="1">
      <alignment horizontal="center"/>
      <protection hidden="1"/>
    </xf>
    <xf numFmtId="0" fontId="19" fillId="2" borderId="32" xfId="0" applyFont="1" applyFill="1" applyBorder="1" applyAlignment="1" applyProtection="1">
      <alignment horizontal="center"/>
      <protection hidden="1"/>
    </xf>
    <xf numFmtId="203" fontId="12" fillId="0" borderId="5" xfId="0" applyNumberFormat="1" applyFont="1" applyBorder="1" applyAlignment="1" applyProtection="1">
      <alignment horizontal="center" vertical="center"/>
      <protection hidden="1"/>
    </xf>
    <xf numFmtId="203" fontId="12" fillId="0" borderId="14" xfId="0" applyNumberFormat="1" applyFont="1" applyBorder="1" applyAlignment="1" applyProtection="1">
      <alignment horizontal="center" vertical="center"/>
      <protection hidden="1"/>
    </xf>
    <xf numFmtId="203" fontId="15" fillId="0" borderId="30" xfId="0" applyNumberFormat="1" applyFont="1" applyBorder="1" applyAlignment="1" applyProtection="1">
      <alignment horizontal="center" vertical="center"/>
      <protection hidden="1"/>
    </xf>
    <xf numFmtId="203" fontId="15" fillId="0" borderId="16" xfId="0" applyNumberFormat="1" applyFont="1" applyBorder="1" applyAlignment="1" applyProtection="1">
      <alignment horizontal="center" vertical="center"/>
      <protection hidden="1"/>
    </xf>
    <xf numFmtId="0" fontId="3" fillId="2" borderId="40" xfId="0" applyFont="1" applyFill="1" applyBorder="1" applyAlignment="1" applyProtection="1">
      <alignment horizontal="center"/>
      <protection hidden="1"/>
    </xf>
    <xf numFmtId="0" fontId="3" fillId="2" borderId="28" xfId="0" applyFont="1" applyFill="1" applyBorder="1" applyAlignment="1" applyProtection="1">
      <alignment horizontal="center"/>
      <protection hidden="1"/>
    </xf>
    <xf numFmtId="0" fontId="19" fillId="0" borderId="0" xfId="0" applyFont="1" applyAlignment="1" applyProtection="1">
      <alignment horizontal="right"/>
      <protection hidden="1"/>
    </xf>
    <xf numFmtId="0" fontId="19" fillId="0" borderId="0" xfId="0" applyFont="1" applyAlignment="1" applyProtection="1">
      <alignment horizontal="center"/>
      <protection hidden="1"/>
    </xf>
    <xf numFmtId="0" fontId="7" fillId="2" borderId="2" xfId="0" applyFont="1" applyFill="1" applyBorder="1" applyAlignment="1" applyProtection="1">
      <alignment horizontal="center" shrinkToFit="1"/>
      <protection hidden="1"/>
    </xf>
    <xf numFmtId="0" fontId="1" fillId="2" borderId="2" xfId="0" applyFont="1" applyFill="1" applyBorder="1" applyAlignment="1" applyProtection="1">
      <alignment horizontal="center"/>
      <protection hidden="1"/>
    </xf>
    <xf numFmtId="201" fontId="12" fillId="0" borderId="3" xfId="0" applyNumberFormat="1" applyFont="1" applyBorder="1" applyAlignment="1" applyProtection="1">
      <alignment horizontal="center" vertical="center" wrapText="1"/>
      <protection locked="0"/>
    </xf>
    <xf numFmtId="180" fontId="15" fillId="0" borderId="30" xfId="0" applyNumberFormat="1" applyFont="1" applyBorder="1" applyAlignment="1" applyProtection="1">
      <alignment horizontal="center" vertical="center"/>
      <protection hidden="1"/>
    </xf>
    <xf numFmtId="180" fontId="15" fillId="0" borderId="13" xfId="0" applyNumberFormat="1" applyFont="1" applyBorder="1" applyAlignment="1" applyProtection="1">
      <alignment horizontal="center" vertical="center"/>
      <protection hidden="1"/>
    </xf>
    <xf numFmtId="180" fontId="12" fillId="0" borderId="14" xfId="0" applyNumberFormat="1" applyFont="1" applyBorder="1" applyAlignment="1" applyProtection="1">
      <alignment horizontal="center" vertical="center"/>
      <protection locked="0"/>
    </xf>
    <xf numFmtId="0" fontId="7" fillId="2" borderId="36" xfId="0" applyFont="1" applyFill="1" applyBorder="1" applyAlignment="1" applyProtection="1">
      <alignment horizontal="center"/>
      <protection hidden="1"/>
    </xf>
    <xf numFmtId="0" fontId="7" fillId="2" borderId="28" xfId="0" applyFont="1" applyFill="1" applyBorder="1" applyAlignment="1" applyProtection="1">
      <alignment horizontal="center"/>
      <protection hidden="1"/>
    </xf>
    <xf numFmtId="0" fontId="7" fillId="2" borderId="37" xfId="0" applyFont="1" applyFill="1" applyBorder="1" applyAlignment="1" applyProtection="1">
      <alignment horizontal="center"/>
      <protection hidden="1"/>
    </xf>
    <xf numFmtId="203" fontId="12" fillId="0" borderId="5" xfId="0" applyNumberFormat="1" applyFont="1" applyBorder="1" applyAlignment="1" applyProtection="1">
      <alignment horizontal="center" vertical="center"/>
      <protection locked="0"/>
    </xf>
    <xf numFmtId="203" fontId="12" fillId="0" borderId="14" xfId="0" applyNumberFormat="1" applyFont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>
      <alignment horizontal="center" shrinkToFit="1"/>
    </xf>
    <xf numFmtId="0" fontId="7" fillId="2" borderId="7" xfId="0" applyFont="1" applyFill="1" applyBorder="1" applyAlignment="1" applyProtection="1">
      <alignment horizontal="center"/>
      <protection hidden="1"/>
    </xf>
    <xf numFmtId="0" fontId="19" fillId="2" borderId="37" xfId="0" applyFont="1" applyFill="1" applyBorder="1" applyAlignment="1" applyProtection="1">
      <alignment horizontal="center"/>
      <protection hidden="1"/>
    </xf>
    <xf numFmtId="0" fontId="19" fillId="2" borderId="28" xfId="0" applyFont="1" applyFill="1" applyBorder="1" applyAlignment="1" applyProtection="1">
      <alignment horizontal="center"/>
      <protection hidden="1"/>
    </xf>
    <xf numFmtId="0" fontId="11" fillId="2" borderId="29" xfId="0" applyFont="1" applyFill="1" applyBorder="1" applyAlignment="1" applyProtection="1">
      <alignment horizontal="center"/>
      <protection hidden="1"/>
    </xf>
    <xf numFmtId="0" fontId="11" fillId="2" borderId="13" xfId="0" applyFont="1" applyFill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/>
      <protection hidden="1"/>
    </xf>
    <xf numFmtId="0" fontId="0" fillId="0" borderId="26" xfId="0" applyBorder="1" applyAlignment="1" applyProtection="1">
      <alignment horizontal="center"/>
      <protection hidden="1"/>
    </xf>
    <xf numFmtId="0" fontId="11" fillId="2" borderId="27" xfId="0" applyFont="1" applyFill="1" applyBorder="1" applyAlignment="1" applyProtection="1">
      <alignment horizontal="center"/>
      <protection hidden="1"/>
    </xf>
    <xf numFmtId="0" fontId="11" fillId="2" borderId="39" xfId="0" applyFont="1" applyFill="1" applyBorder="1" applyAlignment="1" applyProtection="1">
      <alignment horizontal="center"/>
      <protection hidden="1"/>
    </xf>
    <xf numFmtId="0" fontId="7" fillId="2" borderId="40" xfId="0" applyFont="1" applyFill="1" applyBorder="1" applyAlignment="1" applyProtection="1">
      <alignment horizontal="center"/>
      <protection hidden="1"/>
    </xf>
    <xf numFmtId="0" fontId="7" fillId="2" borderId="38" xfId="0" applyFont="1" applyFill="1" applyBorder="1" applyAlignment="1" applyProtection="1">
      <alignment horizontal="center"/>
      <protection hidden="1"/>
    </xf>
    <xf numFmtId="0" fontId="7" fillId="2" borderId="33" xfId="0" applyFont="1" applyFill="1" applyBorder="1" applyAlignment="1" applyProtection="1">
      <alignment horizontal="center"/>
      <protection hidden="1"/>
    </xf>
    <xf numFmtId="0" fontId="7" fillId="2" borderId="11" xfId="0" applyFont="1" applyFill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locked="0"/>
    </xf>
    <xf numFmtId="0" fontId="20" fillId="0" borderId="32" xfId="0" applyFont="1" applyBorder="1" applyAlignment="1" applyProtection="1">
      <alignment horizontal="center"/>
      <protection locked="0"/>
    </xf>
    <xf numFmtId="0" fontId="23" fillId="0" borderId="30" xfId="0" applyFont="1" applyBorder="1" applyAlignment="1" applyProtection="1">
      <alignment horizontal="center"/>
      <protection locked="0"/>
    </xf>
    <xf numFmtId="0" fontId="23" fillId="0" borderId="13" xfId="0" applyFont="1" applyBorder="1" applyAlignment="1" applyProtection="1">
      <alignment horizontal="center"/>
      <protection locked="0"/>
    </xf>
    <xf numFmtId="0" fontId="11" fillId="2" borderId="5" xfId="0" applyFont="1" applyFill="1" applyBorder="1" applyAlignment="1" applyProtection="1">
      <alignment horizontal="center" vertical="center"/>
      <protection hidden="1"/>
    </xf>
    <xf numFmtId="0" fontId="11" fillId="2" borderId="14" xfId="0" applyFont="1" applyFill="1" applyBorder="1" applyAlignment="1" applyProtection="1">
      <alignment horizontal="center" vertical="center"/>
      <protection hidden="1"/>
    </xf>
    <xf numFmtId="0" fontId="11" fillId="2" borderId="15" xfId="0" applyFont="1" applyFill="1" applyBorder="1" applyAlignment="1" applyProtection="1">
      <alignment horizontal="center" vertical="center"/>
      <protection hidden="1"/>
    </xf>
    <xf numFmtId="0" fontId="19" fillId="2" borderId="30" xfId="0" applyFont="1" applyFill="1" applyBorder="1" applyAlignment="1" applyProtection="1">
      <alignment horizontal="center"/>
      <protection hidden="1"/>
    </xf>
    <xf numFmtId="0" fontId="34" fillId="2" borderId="13" xfId="0" applyFont="1" applyFill="1" applyBorder="1" applyAlignment="1" applyProtection="1">
      <alignment horizontal="center"/>
      <protection hidden="1"/>
    </xf>
    <xf numFmtId="0" fontId="7" fillId="2" borderId="14" xfId="0" applyFont="1" applyFill="1" applyBorder="1" applyAlignment="1" applyProtection="1">
      <alignment horizontal="center"/>
      <protection hidden="1"/>
    </xf>
    <xf numFmtId="0" fontId="7" fillId="2" borderId="15" xfId="0" applyFont="1" applyFill="1" applyBorder="1" applyAlignment="1" applyProtection="1">
      <alignment horizontal="center"/>
      <protection hidden="1"/>
    </xf>
    <xf numFmtId="201" fontId="27" fillId="0" borderId="3" xfId="0" applyNumberFormat="1" applyFont="1" applyBorder="1" applyAlignment="1" applyProtection="1">
      <alignment horizontal="center"/>
      <protection locked="0"/>
    </xf>
    <xf numFmtId="201" fontId="28" fillId="0" borderId="30" xfId="0" applyNumberFormat="1" applyFont="1" applyBorder="1" applyAlignment="1" applyProtection="1">
      <alignment horizontal="center"/>
      <protection hidden="1"/>
    </xf>
    <xf numFmtId="201" fontId="28" fillId="0" borderId="13" xfId="0" applyNumberFormat="1" applyFont="1" applyBorder="1" applyAlignment="1" applyProtection="1">
      <alignment horizontal="center"/>
      <protection hidden="1"/>
    </xf>
    <xf numFmtId="0" fontId="21" fillId="0" borderId="31" xfId="0" applyFont="1" applyBorder="1" applyAlignment="1" applyProtection="1">
      <alignment horizontal="center" vertical="center"/>
      <protection locked="0"/>
    </xf>
    <xf numFmtId="0" fontId="21" fillId="0" borderId="32" xfId="0" applyFont="1" applyBorder="1" applyAlignment="1" applyProtection="1">
      <alignment horizontal="center" vertical="center"/>
      <protection locked="0"/>
    </xf>
    <xf numFmtId="0" fontId="16" fillId="2" borderId="33" xfId="0" applyFont="1" applyFill="1" applyBorder="1" applyAlignment="1" applyProtection="1">
      <alignment horizontal="center" vertical="center"/>
      <protection hidden="1"/>
    </xf>
    <xf numFmtId="0" fontId="16" fillId="2" borderId="11" xfId="0" applyFont="1" applyFill="1" applyBorder="1" applyAlignment="1" applyProtection="1">
      <alignment horizontal="center" vertical="center"/>
      <protection hidden="1"/>
    </xf>
    <xf numFmtId="0" fontId="16" fillId="2" borderId="34" xfId="0" applyFont="1" applyFill="1" applyBorder="1" applyAlignment="1" applyProtection="1">
      <alignment horizontal="center" vertical="center"/>
      <protection hidden="1"/>
    </xf>
    <xf numFmtId="0" fontId="16" fillId="2" borderId="35" xfId="0" applyFont="1" applyFill="1" applyBorder="1" applyAlignment="1" applyProtection="1">
      <alignment horizontal="center" vertical="center"/>
      <protection hidden="1"/>
    </xf>
    <xf numFmtId="0" fontId="21" fillId="0" borderId="14" xfId="0" applyFont="1" applyBorder="1" applyAlignment="1" applyProtection="1">
      <alignment horizontal="center" vertical="center"/>
      <protection locked="0"/>
    </xf>
    <xf numFmtId="0" fontId="7" fillId="2" borderId="14" xfId="0" applyFont="1" applyFill="1" applyBorder="1" applyAlignment="1" applyProtection="1">
      <alignment horizontal="center" vertical="center"/>
      <protection hidden="1"/>
    </xf>
    <xf numFmtId="0" fontId="7" fillId="2" borderId="32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8"/>
  <sheetViews>
    <sheetView showGridLines="0" tabSelected="1" workbookViewId="0">
      <pane ySplit="7" topLeftCell="A37" activePane="bottomLeft" state="frozen"/>
      <selection pane="bottomLeft" activeCell="A45" sqref="A45:B45"/>
    </sheetView>
  </sheetViews>
  <sheetFormatPr defaultRowHeight="15.75"/>
  <cols>
    <col min="1" max="1" width="6.75" customWidth="1"/>
    <col min="2" max="3" width="4.625" customWidth="1"/>
    <col min="4" max="4" width="3.125" customWidth="1"/>
    <col min="5" max="5" width="10.75" customWidth="1"/>
    <col min="6" max="6" width="9.875" customWidth="1"/>
    <col min="7" max="7" width="0.125" customWidth="1"/>
    <col min="8" max="8" width="7.875" customWidth="1"/>
    <col min="9" max="9" width="7.25" customWidth="1"/>
    <col min="10" max="10" width="5.5" customWidth="1"/>
    <col min="11" max="11" width="5.625" customWidth="1"/>
    <col min="12" max="12" width="5" customWidth="1"/>
    <col min="13" max="13" width="5.5" customWidth="1"/>
    <col min="14" max="14" width="5" customWidth="1"/>
    <col min="15" max="15" width="4.375" customWidth="1"/>
    <col min="16" max="18" width="4.5" customWidth="1"/>
    <col min="19" max="19" width="4" customWidth="1"/>
    <col min="20" max="20" width="3.375" customWidth="1"/>
    <col min="21" max="21" width="5.375" customWidth="1"/>
    <col min="22" max="22" width="4.625" customWidth="1"/>
    <col min="23" max="23" width="6.375" customWidth="1"/>
    <col min="24" max="24" width="6.75" customWidth="1"/>
  </cols>
  <sheetData>
    <row r="1" spans="1:30" ht="33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0" ht="16.5">
      <c r="A2" s="106" t="s">
        <v>0</v>
      </c>
      <c r="B2" s="106"/>
      <c r="C2" s="106"/>
      <c r="D2" s="104" t="s">
        <v>66</v>
      </c>
      <c r="E2" s="104"/>
      <c r="F2" s="69" t="s">
        <v>59</v>
      </c>
      <c r="G2" s="105"/>
      <c r="H2" s="105"/>
      <c r="J2" s="68" t="s">
        <v>63</v>
      </c>
      <c r="K2" s="68"/>
      <c r="L2" s="70" t="s">
        <v>163</v>
      </c>
      <c r="M2" s="68"/>
      <c r="R2" s="102" t="s">
        <v>1</v>
      </c>
      <c r="S2" s="102"/>
      <c r="T2" s="102"/>
      <c r="U2" s="102"/>
      <c r="V2" s="101" t="s">
        <v>169</v>
      </c>
      <c r="W2" s="101"/>
      <c r="X2" s="101"/>
    </row>
    <row r="3" spans="1:30">
      <c r="A3" s="106" t="s">
        <v>2</v>
      </c>
      <c r="B3" s="106"/>
      <c r="C3" s="106"/>
      <c r="D3" s="104" t="s">
        <v>60</v>
      </c>
      <c r="E3" s="104"/>
      <c r="F3" s="104"/>
      <c r="G3" s="104"/>
      <c r="H3" s="104"/>
      <c r="I3" s="106" t="s">
        <v>3</v>
      </c>
      <c r="J3" s="106"/>
      <c r="K3" s="104" t="s">
        <v>57</v>
      </c>
      <c r="L3" s="104"/>
      <c r="M3" s="104"/>
      <c r="N3" s="104"/>
      <c r="O3" s="104"/>
      <c r="P3" s="104"/>
      <c r="Q3" s="104"/>
      <c r="R3" s="102" t="s">
        <v>4</v>
      </c>
      <c r="S3" s="102"/>
      <c r="T3" s="102"/>
      <c r="U3" s="102"/>
      <c r="V3" s="101" t="s">
        <v>166</v>
      </c>
      <c r="W3" s="101"/>
      <c r="X3" s="101"/>
    </row>
    <row r="4" spans="1:30">
      <c r="A4" s="106" t="s">
        <v>5</v>
      </c>
      <c r="B4" s="106"/>
      <c r="C4" s="106"/>
      <c r="D4" s="107" t="s">
        <v>168</v>
      </c>
      <c r="E4" s="104"/>
      <c r="F4" s="40" t="s">
        <v>6</v>
      </c>
      <c r="G4" s="108">
        <v>36973</v>
      </c>
      <c r="H4" s="108"/>
      <c r="I4" s="108"/>
      <c r="J4" s="40" t="s">
        <v>5</v>
      </c>
      <c r="K4" s="107" t="s">
        <v>167</v>
      </c>
      <c r="L4" s="104"/>
      <c r="M4" s="106" t="s">
        <v>6</v>
      </c>
      <c r="N4" s="106"/>
      <c r="O4" s="108">
        <v>36997</v>
      </c>
      <c r="P4" s="108"/>
      <c r="Q4" s="108"/>
      <c r="R4" s="103" t="s">
        <v>7</v>
      </c>
      <c r="S4" s="103"/>
      <c r="T4" s="103"/>
      <c r="U4" s="103"/>
      <c r="V4" s="101" t="s">
        <v>170</v>
      </c>
      <c r="W4" s="101"/>
      <c r="X4" s="101"/>
    </row>
    <row r="5" spans="1:30" ht="16.5" thickBot="1"/>
    <row r="6" spans="1:30" ht="16.5" thickTop="1">
      <c r="A6" s="109" t="s">
        <v>8</v>
      </c>
      <c r="B6" s="111" t="s">
        <v>9</v>
      </c>
      <c r="C6" s="111"/>
      <c r="D6" s="111"/>
      <c r="E6" s="111" t="s">
        <v>10</v>
      </c>
      <c r="F6" s="111"/>
      <c r="G6" s="111" t="s">
        <v>11</v>
      </c>
      <c r="H6" s="111"/>
      <c r="I6" s="2" t="s">
        <v>12</v>
      </c>
      <c r="J6" s="2" t="s">
        <v>13</v>
      </c>
      <c r="K6" s="111" t="s">
        <v>14</v>
      </c>
      <c r="L6" s="111"/>
      <c r="M6" s="111"/>
      <c r="N6" s="111" t="s">
        <v>15</v>
      </c>
      <c r="O6" s="111"/>
      <c r="P6" s="111"/>
      <c r="Q6" s="111"/>
      <c r="R6" s="111" t="s">
        <v>16</v>
      </c>
      <c r="S6" s="111"/>
      <c r="T6" s="111"/>
      <c r="U6" s="3" t="s">
        <v>17</v>
      </c>
      <c r="V6" s="139" t="s">
        <v>18</v>
      </c>
      <c r="W6" s="141"/>
      <c r="X6" s="155"/>
      <c r="Y6" s="4"/>
      <c r="Z6" s="4"/>
      <c r="AA6" s="4"/>
      <c r="AB6" s="4"/>
      <c r="AC6" s="4"/>
      <c r="AD6" s="4"/>
    </row>
    <row r="7" spans="1:30" ht="19.5" customHeight="1">
      <c r="A7" s="110"/>
      <c r="B7" s="5" t="s">
        <v>19</v>
      </c>
      <c r="C7" s="6" t="s">
        <v>20</v>
      </c>
      <c r="D7" s="7" t="s">
        <v>21</v>
      </c>
      <c r="E7" s="8" t="s">
        <v>22</v>
      </c>
      <c r="F7" s="8" t="s">
        <v>23</v>
      </c>
      <c r="G7" s="7"/>
      <c r="H7" s="7" t="s">
        <v>24</v>
      </c>
      <c r="I7" s="7" t="s">
        <v>25</v>
      </c>
      <c r="J7" s="6" t="s">
        <v>26</v>
      </c>
      <c r="K7" s="7" t="s">
        <v>11</v>
      </c>
      <c r="L7" s="6" t="s">
        <v>27</v>
      </c>
      <c r="M7" s="6" t="s">
        <v>28</v>
      </c>
      <c r="N7" s="6" t="s">
        <v>29</v>
      </c>
      <c r="O7" s="6"/>
      <c r="P7" s="6" t="s">
        <v>54</v>
      </c>
      <c r="Q7" s="6" t="s">
        <v>56</v>
      </c>
      <c r="R7" s="6" t="s">
        <v>30</v>
      </c>
      <c r="S7" s="6" t="s">
        <v>31</v>
      </c>
      <c r="T7" s="6" t="s">
        <v>32</v>
      </c>
      <c r="U7" s="6" t="s">
        <v>33</v>
      </c>
      <c r="V7" s="162" t="s">
        <v>34</v>
      </c>
      <c r="W7" s="163"/>
      <c r="X7" s="164"/>
    </row>
    <row r="8" spans="1:30">
      <c r="A8" s="71">
        <v>36973</v>
      </c>
      <c r="B8" s="72" t="s">
        <v>67</v>
      </c>
      <c r="C8" s="72" t="s">
        <v>68</v>
      </c>
      <c r="D8" s="72" t="s">
        <v>69</v>
      </c>
      <c r="E8" s="72" t="s">
        <v>70</v>
      </c>
      <c r="F8" s="72" t="s">
        <v>71</v>
      </c>
      <c r="G8" s="73"/>
      <c r="H8" s="74">
        <v>316</v>
      </c>
      <c r="I8" s="74" t="s">
        <v>72</v>
      </c>
      <c r="J8" s="75">
        <v>17.079999999999998</v>
      </c>
      <c r="K8" s="10">
        <v>322.79595</v>
      </c>
      <c r="L8" s="11">
        <v>2.1053393018097051</v>
      </c>
      <c r="M8" s="10">
        <v>86.808108108108115</v>
      </c>
      <c r="N8" s="10">
        <v>56.6</v>
      </c>
      <c r="O8" s="10"/>
      <c r="P8" s="81">
        <v>46</v>
      </c>
      <c r="Q8" s="10"/>
      <c r="R8" s="97">
        <v>43</v>
      </c>
      <c r="S8" s="97">
        <v>21</v>
      </c>
      <c r="T8" s="81">
        <v>20</v>
      </c>
      <c r="U8" s="12"/>
      <c r="V8" s="65"/>
      <c r="W8" s="56" t="s">
        <v>73</v>
      </c>
      <c r="X8" s="57" t="s">
        <v>74</v>
      </c>
    </row>
    <row r="9" spans="1:30">
      <c r="A9" s="71">
        <v>36974</v>
      </c>
      <c r="B9" s="72" t="s">
        <v>76</v>
      </c>
      <c r="C9" s="72" t="s">
        <v>75</v>
      </c>
      <c r="D9" s="72" t="s">
        <v>69</v>
      </c>
      <c r="E9" s="72" t="s">
        <v>77</v>
      </c>
      <c r="F9" s="72" t="s">
        <v>78</v>
      </c>
      <c r="G9" s="76"/>
      <c r="H9" s="74">
        <v>418</v>
      </c>
      <c r="I9" s="74" t="s">
        <v>79</v>
      </c>
      <c r="J9" s="75">
        <v>17.420000000000002</v>
      </c>
      <c r="K9" s="10">
        <v>426.06305000000003</v>
      </c>
      <c r="L9" s="11">
        <v>1.892454649611139</v>
      </c>
      <c r="M9" s="10">
        <v>88.321527777777789</v>
      </c>
      <c r="N9" s="10">
        <v>204.2</v>
      </c>
      <c r="O9" s="10"/>
      <c r="P9" s="81">
        <v>49</v>
      </c>
      <c r="Q9" s="10"/>
      <c r="R9" s="97">
        <v>43</v>
      </c>
      <c r="S9" s="97">
        <v>21</v>
      </c>
      <c r="T9" s="81">
        <v>18</v>
      </c>
      <c r="U9" s="12"/>
      <c r="V9" s="55"/>
      <c r="W9" s="56"/>
      <c r="X9" s="57"/>
    </row>
    <row r="10" spans="1:30">
      <c r="A10" s="71">
        <v>36975</v>
      </c>
      <c r="B10" s="72" t="s">
        <v>89</v>
      </c>
      <c r="C10" s="72" t="s">
        <v>90</v>
      </c>
      <c r="D10" s="72" t="s">
        <v>69</v>
      </c>
      <c r="E10" s="72" t="s">
        <v>85</v>
      </c>
      <c r="F10" s="72" t="s">
        <v>86</v>
      </c>
      <c r="G10" s="76"/>
      <c r="H10" s="74">
        <v>454</v>
      </c>
      <c r="I10" s="74" t="s">
        <v>80</v>
      </c>
      <c r="J10" s="75">
        <v>18.16</v>
      </c>
      <c r="K10" s="10">
        <v>453.64359999999999</v>
      </c>
      <c r="L10" s="11">
        <v>-7.8563877017113842E-2</v>
      </c>
      <c r="M10" s="10">
        <v>90.277333333333345</v>
      </c>
      <c r="N10" s="10">
        <v>215.97</v>
      </c>
      <c r="O10" s="10"/>
      <c r="P10" s="81">
        <v>49</v>
      </c>
      <c r="Q10" s="10"/>
      <c r="R10" s="97">
        <v>44.2</v>
      </c>
      <c r="S10" s="97">
        <v>20</v>
      </c>
      <c r="T10" s="81">
        <v>18</v>
      </c>
      <c r="U10" s="12"/>
      <c r="V10" s="55"/>
      <c r="W10" s="56"/>
      <c r="X10" s="57"/>
    </row>
    <row r="11" spans="1:30">
      <c r="A11" s="71">
        <v>36976</v>
      </c>
      <c r="B11" s="72" t="s">
        <v>91</v>
      </c>
      <c r="C11" s="72" t="s">
        <v>89</v>
      </c>
      <c r="D11" s="72" t="s">
        <v>69</v>
      </c>
      <c r="E11" s="72" t="s">
        <v>88</v>
      </c>
      <c r="F11" s="72" t="s">
        <v>87</v>
      </c>
      <c r="G11" s="76"/>
      <c r="H11" s="74">
        <v>423</v>
      </c>
      <c r="I11" s="74" t="s">
        <v>79</v>
      </c>
      <c r="J11" s="75">
        <v>17.63</v>
      </c>
      <c r="K11" s="10">
        <v>424.76660000000004</v>
      </c>
      <c r="L11" s="11">
        <v>0.41589899017484877</v>
      </c>
      <c r="M11" s="10">
        <v>88.052777777777777</v>
      </c>
      <c r="N11" s="10">
        <v>170.64400000000001</v>
      </c>
      <c r="O11" s="10"/>
      <c r="P11" s="81">
        <v>41</v>
      </c>
      <c r="Q11" s="10"/>
      <c r="R11" s="97">
        <v>42.7</v>
      </c>
      <c r="S11" s="97">
        <v>34</v>
      </c>
      <c r="T11" s="81">
        <v>20</v>
      </c>
      <c r="U11" s="12"/>
      <c r="V11" s="55"/>
      <c r="W11" s="56"/>
      <c r="X11" s="57"/>
    </row>
    <row r="12" spans="1:30">
      <c r="A12" s="71">
        <v>36977</v>
      </c>
      <c r="B12" s="72" t="s">
        <v>81</v>
      </c>
      <c r="C12" s="72" t="s">
        <v>82</v>
      </c>
      <c r="D12" s="72" t="s">
        <v>69</v>
      </c>
      <c r="E12" s="72" t="s">
        <v>83</v>
      </c>
      <c r="F12" s="72" t="s">
        <v>84</v>
      </c>
      <c r="G12" s="76"/>
      <c r="H12" s="74">
        <v>367</v>
      </c>
      <c r="I12" s="74" t="s">
        <v>80</v>
      </c>
      <c r="J12" s="75">
        <v>14.68</v>
      </c>
      <c r="K12" s="10">
        <v>379.35399999999998</v>
      </c>
      <c r="L12" s="11">
        <v>3.2565888325943537</v>
      </c>
      <c r="M12" s="10">
        <v>75.493333333333339</v>
      </c>
      <c r="N12" s="10">
        <v>101.375</v>
      </c>
      <c r="O12" s="10"/>
      <c r="P12" s="81">
        <v>35</v>
      </c>
      <c r="Q12" s="10"/>
      <c r="R12" s="97">
        <v>29</v>
      </c>
      <c r="S12" s="97">
        <v>48</v>
      </c>
      <c r="T12" s="81">
        <v>13</v>
      </c>
      <c r="U12" s="12"/>
      <c r="V12" s="55"/>
      <c r="W12" s="63"/>
      <c r="X12" s="57"/>
    </row>
    <row r="13" spans="1:30">
      <c r="A13" s="71">
        <v>36978</v>
      </c>
      <c r="B13" s="72" t="s">
        <v>92</v>
      </c>
      <c r="C13" s="72" t="s">
        <v>93</v>
      </c>
      <c r="D13" s="72" t="s">
        <v>69</v>
      </c>
      <c r="E13" s="72" t="s">
        <v>94</v>
      </c>
      <c r="F13" s="72" t="s">
        <v>95</v>
      </c>
      <c r="G13" s="76"/>
      <c r="H13" s="74">
        <v>380</v>
      </c>
      <c r="I13" s="74" t="s">
        <v>79</v>
      </c>
      <c r="J13" s="75">
        <v>15.83</v>
      </c>
      <c r="K13" s="10">
        <v>367.94055000000003</v>
      </c>
      <c r="L13" s="11">
        <v>-3.2775539417984696</v>
      </c>
      <c r="M13" s="10">
        <v>76.27291666666666</v>
      </c>
      <c r="N13" s="10">
        <v>73.731999999999999</v>
      </c>
      <c r="O13" s="10"/>
      <c r="P13" s="81">
        <v>48</v>
      </c>
      <c r="Q13" s="10"/>
      <c r="R13" s="97">
        <v>55.1</v>
      </c>
      <c r="S13" s="97">
        <v>40</v>
      </c>
      <c r="T13" s="81">
        <v>10</v>
      </c>
      <c r="U13" s="12"/>
      <c r="V13" s="65"/>
      <c r="W13" s="99" t="s">
        <v>171</v>
      </c>
      <c r="X13" s="57"/>
    </row>
    <row r="14" spans="1:30">
      <c r="A14" s="71">
        <v>36979</v>
      </c>
      <c r="B14" s="72">
        <v>0</v>
      </c>
      <c r="C14" s="72">
        <v>0</v>
      </c>
      <c r="D14" s="72" t="s">
        <v>69</v>
      </c>
      <c r="E14" s="72" t="s">
        <v>96</v>
      </c>
      <c r="F14" s="72" t="s">
        <v>97</v>
      </c>
      <c r="G14" s="76" t="e">
        <f>M14*(I14*60)</f>
        <v>#VALUE!</v>
      </c>
      <c r="H14" s="74" t="s">
        <v>98</v>
      </c>
      <c r="I14" s="74" t="s">
        <v>99</v>
      </c>
      <c r="J14" s="75">
        <v>19.440000000000001</v>
      </c>
      <c r="K14" s="10">
        <v>68.0184</v>
      </c>
      <c r="L14" s="11">
        <v>-2.9133293344153941</v>
      </c>
      <c r="M14" s="10">
        <v>94</v>
      </c>
      <c r="N14" s="10">
        <v>15.198</v>
      </c>
      <c r="O14" s="10"/>
      <c r="P14" s="81">
        <v>5</v>
      </c>
      <c r="Q14" s="10"/>
      <c r="R14" s="97">
        <v>54</v>
      </c>
      <c r="S14" s="97">
        <v>20</v>
      </c>
      <c r="T14" s="81">
        <v>12</v>
      </c>
      <c r="U14" s="12"/>
      <c r="V14" s="55"/>
      <c r="W14" s="100" t="s">
        <v>172</v>
      </c>
      <c r="X14" s="57"/>
    </row>
    <row r="15" spans="1:30">
      <c r="A15" s="71">
        <v>36980</v>
      </c>
      <c r="B15" s="72" t="s">
        <v>100</v>
      </c>
      <c r="C15" s="72" t="s">
        <v>101</v>
      </c>
      <c r="D15" s="72" t="s">
        <v>69</v>
      </c>
      <c r="E15" s="72" t="s">
        <v>102</v>
      </c>
      <c r="F15" s="72" t="s">
        <v>103</v>
      </c>
      <c r="G15" s="76"/>
      <c r="H15" s="74">
        <v>234</v>
      </c>
      <c r="I15" s="74" t="s">
        <v>104</v>
      </c>
      <c r="J15" s="75">
        <v>15.92</v>
      </c>
      <c r="K15" s="10">
        <v>230.82840000000002</v>
      </c>
      <c r="L15" s="11">
        <v>-1.3740077044245784</v>
      </c>
      <c r="M15" s="10">
        <v>78.122448979591837</v>
      </c>
      <c r="N15" s="10">
        <v>44.411999999999999</v>
      </c>
      <c r="O15" s="10"/>
      <c r="P15" s="81">
        <v>26</v>
      </c>
      <c r="Q15" s="10"/>
      <c r="R15" s="97">
        <v>54.3</v>
      </c>
      <c r="S15" s="97">
        <v>24</v>
      </c>
      <c r="T15" s="81">
        <v>16</v>
      </c>
      <c r="U15" s="12"/>
      <c r="V15" s="55"/>
      <c r="W15" s="56"/>
      <c r="X15" s="57"/>
    </row>
    <row r="16" spans="1:30">
      <c r="A16" s="71">
        <v>36981</v>
      </c>
      <c r="B16" s="72" t="s">
        <v>105</v>
      </c>
      <c r="C16" s="72" t="s">
        <v>106</v>
      </c>
      <c r="D16" s="72" t="s">
        <v>69</v>
      </c>
      <c r="E16" s="72" t="s">
        <v>107</v>
      </c>
      <c r="F16" s="72" t="s">
        <v>108</v>
      </c>
      <c r="G16" s="76" t="e">
        <f>M16*(I16*60)</f>
        <v>#VALUE!</v>
      </c>
      <c r="H16" s="74" t="s">
        <v>109</v>
      </c>
      <c r="I16" s="74" t="s">
        <v>79</v>
      </c>
      <c r="J16" s="75">
        <v>16.04</v>
      </c>
      <c r="K16" s="10">
        <v>386.68380000000002</v>
      </c>
      <c r="L16" s="11">
        <v>0.43544622246911274</v>
      </c>
      <c r="M16" s="10">
        <v>80.158333333333331</v>
      </c>
      <c r="N16" s="10">
        <v>177.35499999999999</v>
      </c>
      <c r="O16" s="10"/>
      <c r="P16" s="81">
        <v>42</v>
      </c>
      <c r="Q16" s="10"/>
      <c r="R16" s="97">
        <v>55.1</v>
      </c>
      <c r="S16" s="97">
        <v>24</v>
      </c>
      <c r="T16" s="81">
        <v>16</v>
      </c>
      <c r="U16" s="12"/>
      <c r="V16" s="55"/>
      <c r="W16" s="56"/>
      <c r="X16" s="57"/>
    </row>
    <row r="17" spans="1:24">
      <c r="A17" s="71">
        <v>36982</v>
      </c>
      <c r="B17" s="9" t="s">
        <v>110</v>
      </c>
      <c r="C17" s="72" t="s">
        <v>111</v>
      </c>
      <c r="D17" s="72" t="s">
        <v>69</v>
      </c>
      <c r="E17" s="72" t="s">
        <v>112</v>
      </c>
      <c r="F17" s="72" t="s">
        <v>113</v>
      </c>
      <c r="G17" s="76" t="e">
        <f>M17*(I17*60)</f>
        <v>#VALUE!</v>
      </c>
      <c r="H17" s="74">
        <v>420</v>
      </c>
      <c r="I17" s="74" t="s">
        <v>79</v>
      </c>
      <c r="J17" s="75">
        <v>17.5</v>
      </c>
      <c r="K17" s="10">
        <v>433.67760000000004</v>
      </c>
      <c r="L17" s="11">
        <v>3.1538636074355786</v>
      </c>
      <c r="M17" s="10">
        <v>89.9</v>
      </c>
      <c r="N17" s="10">
        <v>256.59199999999998</v>
      </c>
      <c r="O17" s="10"/>
      <c r="P17" s="81">
        <v>41</v>
      </c>
      <c r="Q17" s="10"/>
      <c r="R17" s="97">
        <v>55.5</v>
      </c>
      <c r="S17" s="97">
        <v>20</v>
      </c>
      <c r="T17" s="81">
        <v>18</v>
      </c>
      <c r="U17" s="12"/>
      <c r="V17" s="55"/>
      <c r="W17" s="56"/>
      <c r="X17" s="57"/>
    </row>
    <row r="18" spans="1:24">
      <c r="A18" s="71">
        <v>36983</v>
      </c>
      <c r="B18" s="72" t="s">
        <v>114</v>
      </c>
      <c r="C18" s="72" t="s">
        <v>115</v>
      </c>
      <c r="D18" s="72" t="s">
        <v>69</v>
      </c>
      <c r="E18" s="72" t="s">
        <v>116</v>
      </c>
      <c r="F18" s="72" t="s">
        <v>117</v>
      </c>
      <c r="G18" s="76"/>
      <c r="H18" s="74">
        <v>410</v>
      </c>
      <c r="I18" s="74" t="s">
        <v>118</v>
      </c>
      <c r="J18" s="75">
        <v>17.079999999999998</v>
      </c>
      <c r="K18" s="10">
        <v>426.90390000000002</v>
      </c>
      <c r="L18" s="11">
        <v>3.9596499352664662</v>
      </c>
      <c r="M18" s="10">
        <v>88.495833333333337</v>
      </c>
      <c r="N18" s="10">
        <v>230.39099999999999</v>
      </c>
      <c r="O18" s="10"/>
      <c r="P18" s="81">
        <v>43</v>
      </c>
      <c r="Q18" s="10"/>
      <c r="R18" s="97">
        <v>55.1</v>
      </c>
      <c r="S18" s="97">
        <v>25</v>
      </c>
      <c r="T18" s="81">
        <v>15</v>
      </c>
      <c r="U18" s="12"/>
      <c r="V18" s="55"/>
      <c r="W18" s="56"/>
      <c r="X18" s="57"/>
    </row>
    <row r="19" spans="1:24">
      <c r="A19" s="71">
        <v>36984</v>
      </c>
      <c r="B19" s="72" t="s">
        <v>106</v>
      </c>
      <c r="C19" s="72" t="s">
        <v>119</v>
      </c>
      <c r="D19" s="72" t="s">
        <v>69</v>
      </c>
      <c r="E19" s="72" t="s">
        <v>120</v>
      </c>
      <c r="F19" s="72" t="s">
        <v>123</v>
      </c>
      <c r="G19" s="76"/>
      <c r="H19" s="74">
        <v>415</v>
      </c>
      <c r="I19" s="74" t="s">
        <v>79</v>
      </c>
      <c r="J19" s="75">
        <v>17.29</v>
      </c>
      <c r="K19" s="10">
        <v>433.33590000000004</v>
      </c>
      <c r="L19" s="11">
        <v>4.2313364759301129</v>
      </c>
      <c r="M19" s="10">
        <v>89.829166666666666</v>
      </c>
      <c r="N19" s="10">
        <v>230.86500000000001</v>
      </c>
      <c r="O19" s="10"/>
      <c r="P19" s="81">
        <v>43</v>
      </c>
      <c r="Q19" s="10">
        <v>1</v>
      </c>
      <c r="R19" s="97">
        <v>56.2</v>
      </c>
      <c r="S19" s="97">
        <v>24</v>
      </c>
      <c r="T19" s="81">
        <v>10</v>
      </c>
      <c r="U19" s="12"/>
      <c r="V19" s="55"/>
      <c r="W19" s="56"/>
      <c r="X19" s="57"/>
    </row>
    <row r="20" spans="1:24">
      <c r="A20" s="71">
        <v>36985</v>
      </c>
      <c r="B20" s="72" t="s">
        <v>111</v>
      </c>
      <c r="C20" s="72" t="s">
        <v>100</v>
      </c>
      <c r="D20" s="72" t="s">
        <v>69</v>
      </c>
      <c r="E20" s="72" t="s">
        <v>121</v>
      </c>
      <c r="F20" s="72" t="s">
        <v>122</v>
      </c>
      <c r="G20" s="76"/>
      <c r="H20" s="74">
        <v>218</v>
      </c>
      <c r="I20" s="74" t="s">
        <v>173</v>
      </c>
      <c r="J20" s="75" t="s">
        <v>174</v>
      </c>
      <c r="K20" s="10">
        <v>268.22110000000004</v>
      </c>
      <c r="L20" s="11">
        <v>18.723769308231166</v>
      </c>
      <c r="M20" s="10">
        <v>88.962222222222223</v>
      </c>
      <c r="N20" s="10">
        <v>61.966000000000001</v>
      </c>
      <c r="O20" s="10"/>
      <c r="P20" s="81">
        <v>35</v>
      </c>
      <c r="Q20" s="10"/>
      <c r="R20" s="97">
        <v>10</v>
      </c>
      <c r="S20" s="97">
        <v>66</v>
      </c>
      <c r="T20" s="81">
        <v>16</v>
      </c>
      <c r="U20" s="12"/>
      <c r="V20" s="93" t="s">
        <v>162</v>
      </c>
      <c r="W20" s="94"/>
      <c r="X20" s="95"/>
    </row>
    <row r="21" spans="1:24">
      <c r="A21" s="71">
        <v>36986</v>
      </c>
      <c r="B21" s="72" t="s">
        <v>114</v>
      </c>
      <c r="C21" s="72" t="s">
        <v>115</v>
      </c>
      <c r="D21" s="72" t="s">
        <v>69</v>
      </c>
      <c r="E21" s="72" t="s">
        <v>124</v>
      </c>
      <c r="F21" s="72" t="s">
        <v>125</v>
      </c>
      <c r="G21" s="76"/>
      <c r="H21" s="74">
        <v>432</v>
      </c>
      <c r="I21" s="74" t="s">
        <v>80</v>
      </c>
      <c r="J21" s="75">
        <v>17.28</v>
      </c>
      <c r="K21" s="10">
        <v>451.20814999999999</v>
      </c>
      <c r="L21" s="11">
        <v>4.2570485484360132</v>
      </c>
      <c r="M21" s="10">
        <v>89.792666666666676</v>
      </c>
      <c r="N21" s="10">
        <v>228.666</v>
      </c>
      <c r="O21" s="10"/>
      <c r="P21" s="81">
        <v>40</v>
      </c>
      <c r="Q21" s="10"/>
      <c r="R21" s="97">
        <v>36</v>
      </c>
      <c r="S21" s="97">
        <v>20</v>
      </c>
      <c r="T21" s="81">
        <v>16</v>
      </c>
      <c r="U21" s="12"/>
      <c r="V21" s="55"/>
      <c r="W21" s="56"/>
      <c r="X21" s="57"/>
    </row>
    <row r="22" spans="1:24">
      <c r="A22" s="71">
        <v>36987</v>
      </c>
      <c r="B22" s="72" t="s">
        <v>126</v>
      </c>
      <c r="C22" s="72" t="s">
        <v>127</v>
      </c>
      <c r="D22" s="72" t="s">
        <v>69</v>
      </c>
      <c r="E22" s="72" t="s">
        <v>128</v>
      </c>
      <c r="F22" s="72" t="s">
        <v>129</v>
      </c>
      <c r="G22" s="76"/>
      <c r="H22" s="74">
        <v>390</v>
      </c>
      <c r="I22" s="74" t="s">
        <v>80</v>
      </c>
      <c r="J22" s="75">
        <v>15.6</v>
      </c>
      <c r="K22" s="10">
        <v>404.14400000000001</v>
      </c>
      <c r="L22" s="11">
        <v>3.499742665980444</v>
      </c>
      <c r="M22" s="10">
        <v>80.426666666666677</v>
      </c>
      <c r="N22" s="10">
        <v>187.08600000000001</v>
      </c>
      <c r="O22" s="10"/>
      <c r="P22" s="81">
        <v>39</v>
      </c>
      <c r="Q22" s="10"/>
      <c r="R22" s="97">
        <v>56</v>
      </c>
      <c r="S22" s="97">
        <v>18</v>
      </c>
      <c r="T22" s="81">
        <v>17</v>
      </c>
      <c r="U22" s="12"/>
      <c r="V22" s="55"/>
      <c r="W22" s="56"/>
      <c r="X22" s="57"/>
    </row>
    <row r="23" spans="1:24">
      <c r="A23" s="71">
        <v>36988</v>
      </c>
      <c r="B23" s="72" t="s">
        <v>106</v>
      </c>
      <c r="C23" s="72" t="s">
        <v>119</v>
      </c>
      <c r="D23" s="72" t="s">
        <v>69</v>
      </c>
      <c r="E23" s="72" t="s">
        <v>130</v>
      </c>
      <c r="F23" s="72" t="s">
        <v>131</v>
      </c>
      <c r="G23" s="76"/>
      <c r="H23" s="74">
        <v>400</v>
      </c>
      <c r="I23" s="74" t="s">
        <v>79</v>
      </c>
      <c r="J23" s="75">
        <v>16.670000000000002</v>
      </c>
      <c r="K23" s="10">
        <v>407.55095</v>
      </c>
      <c r="L23" s="11">
        <v>1.852762212920863</v>
      </c>
      <c r="M23" s="10">
        <v>84.484027777777783</v>
      </c>
      <c r="N23" s="10">
        <v>235.45500000000001</v>
      </c>
      <c r="O23" s="10"/>
      <c r="P23" s="81">
        <v>47</v>
      </c>
      <c r="Q23" s="10"/>
      <c r="R23" s="97">
        <v>56.2</v>
      </c>
      <c r="S23" s="97">
        <v>19</v>
      </c>
      <c r="T23" s="81">
        <v>15</v>
      </c>
      <c r="U23" s="12"/>
      <c r="V23" s="55"/>
      <c r="W23" s="56"/>
      <c r="X23" s="57"/>
    </row>
    <row r="24" spans="1:24">
      <c r="A24" s="71">
        <v>36989</v>
      </c>
      <c r="B24" s="72" t="s">
        <v>132</v>
      </c>
      <c r="C24" s="72" t="s">
        <v>133</v>
      </c>
      <c r="D24" s="72" t="s">
        <v>69</v>
      </c>
      <c r="E24" s="72" t="s">
        <v>134</v>
      </c>
      <c r="F24" s="72" t="s">
        <v>135</v>
      </c>
      <c r="G24" s="76"/>
      <c r="H24" s="74">
        <v>437</v>
      </c>
      <c r="I24" s="74" t="s">
        <v>80</v>
      </c>
      <c r="J24" s="75">
        <v>17.48</v>
      </c>
      <c r="K24" s="10">
        <v>452.1361</v>
      </c>
      <c r="L24" s="11">
        <v>3.3476866810679349</v>
      </c>
      <c r="M24" s="10">
        <v>89.977333333333334</v>
      </c>
      <c r="N24" s="10">
        <v>253.67</v>
      </c>
      <c r="O24" s="10"/>
      <c r="P24" s="81">
        <v>43</v>
      </c>
      <c r="Q24" s="10"/>
      <c r="R24" s="97">
        <v>56.5</v>
      </c>
      <c r="S24" s="97">
        <v>18</v>
      </c>
      <c r="T24" s="81">
        <v>15</v>
      </c>
      <c r="U24" s="12"/>
      <c r="V24" s="55"/>
      <c r="W24" s="56"/>
      <c r="X24" s="57"/>
    </row>
    <row r="25" spans="1:24">
      <c r="A25" s="71">
        <v>36990</v>
      </c>
      <c r="B25" s="72" t="s">
        <v>136</v>
      </c>
      <c r="C25" s="72" t="s">
        <v>137</v>
      </c>
      <c r="D25" s="72" t="s">
        <v>69</v>
      </c>
      <c r="E25" s="72" t="s">
        <v>138</v>
      </c>
      <c r="F25" s="72" t="s">
        <v>139</v>
      </c>
      <c r="G25" s="76"/>
      <c r="H25" s="74">
        <v>374</v>
      </c>
      <c r="I25" s="74" t="s">
        <v>79</v>
      </c>
      <c r="J25" s="75">
        <v>15.58</v>
      </c>
      <c r="K25" s="10">
        <v>422.69630000000001</v>
      </c>
      <c r="L25" s="11">
        <v>11.520398924712614</v>
      </c>
      <c r="M25" s="10">
        <v>87.623611111111117</v>
      </c>
      <c r="N25" s="10">
        <v>361.23</v>
      </c>
      <c r="O25" s="10"/>
      <c r="P25" s="81">
        <v>53</v>
      </c>
      <c r="Q25" s="10"/>
      <c r="R25" s="97">
        <v>55.5</v>
      </c>
      <c r="S25" s="97">
        <v>21</v>
      </c>
      <c r="T25" s="81">
        <v>17</v>
      </c>
      <c r="U25" s="12"/>
      <c r="V25" s="55"/>
      <c r="W25" s="56"/>
      <c r="X25" s="57"/>
    </row>
    <row r="26" spans="1:24">
      <c r="A26" s="71">
        <v>36991</v>
      </c>
      <c r="B26" s="72" t="s">
        <v>140</v>
      </c>
      <c r="C26" s="72" t="s">
        <v>114</v>
      </c>
      <c r="D26" s="72" t="s">
        <v>69</v>
      </c>
      <c r="E26" s="72" t="s">
        <v>141</v>
      </c>
      <c r="F26" s="72" t="s">
        <v>142</v>
      </c>
      <c r="G26" s="76"/>
      <c r="H26" s="74">
        <v>413</v>
      </c>
      <c r="I26" s="74" t="s">
        <v>80</v>
      </c>
      <c r="J26" s="75">
        <v>16.52</v>
      </c>
      <c r="K26" s="10">
        <v>446.59854999999999</v>
      </c>
      <c r="L26" s="11">
        <v>7.5232107224709948</v>
      </c>
      <c r="M26" s="10">
        <v>88.875333333333344</v>
      </c>
      <c r="N26" s="10">
        <v>319.125</v>
      </c>
      <c r="O26" s="10"/>
      <c r="P26" s="81">
        <v>58</v>
      </c>
      <c r="Q26" s="10"/>
      <c r="R26" s="97">
        <v>33.700000000000003</v>
      </c>
      <c r="S26" s="97">
        <v>22</v>
      </c>
      <c r="T26" s="81">
        <v>17</v>
      </c>
      <c r="U26" s="12"/>
      <c r="V26" s="55"/>
      <c r="W26" s="56"/>
      <c r="X26" s="57"/>
    </row>
    <row r="27" spans="1:24">
      <c r="A27" s="71">
        <v>36992</v>
      </c>
      <c r="B27" s="72" t="s">
        <v>75</v>
      </c>
      <c r="C27" s="72" t="s">
        <v>143</v>
      </c>
      <c r="D27" s="72" t="s">
        <v>69</v>
      </c>
      <c r="E27" s="72" t="s">
        <v>144</v>
      </c>
      <c r="F27" s="72" t="s">
        <v>145</v>
      </c>
      <c r="G27" s="76"/>
      <c r="H27" s="74">
        <v>442</v>
      </c>
      <c r="I27" s="74" t="s">
        <v>80</v>
      </c>
      <c r="J27" s="75">
        <v>17.68</v>
      </c>
      <c r="K27" s="10">
        <v>452.66540000000003</v>
      </c>
      <c r="L27" s="11">
        <v>2.3561332498574075</v>
      </c>
      <c r="M27" s="10">
        <v>90.082666666666668</v>
      </c>
      <c r="N27" s="10">
        <v>288.73399999999998</v>
      </c>
      <c r="O27" s="10"/>
      <c r="P27" s="81">
        <v>61</v>
      </c>
      <c r="Q27" s="10"/>
      <c r="R27" s="97">
        <v>79.8</v>
      </c>
      <c r="S27" s="97">
        <v>24</v>
      </c>
      <c r="T27" s="81">
        <v>26</v>
      </c>
      <c r="U27" s="12"/>
      <c r="V27" s="55"/>
      <c r="W27" s="56"/>
      <c r="X27" s="57"/>
    </row>
    <row r="28" spans="1:24">
      <c r="A28" s="71">
        <v>36993</v>
      </c>
      <c r="B28" s="72" t="s">
        <v>146</v>
      </c>
      <c r="C28" s="72" t="s">
        <v>147</v>
      </c>
      <c r="D28" s="72" t="s">
        <v>69</v>
      </c>
      <c r="E28" s="72" t="s">
        <v>148</v>
      </c>
      <c r="F28" s="72" t="s">
        <v>149</v>
      </c>
      <c r="G28" s="76"/>
      <c r="H28" s="74">
        <v>400</v>
      </c>
      <c r="I28" s="74" t="s">
        <v>79</v>
      </c>
      <c r="J28" s="75">
        <v>16.670000000000002</v>
      </c>
      <c r="K28" s="10">
        <v>397.3904</v>
      </c>
      <c r="L28" s="11">
        <v>-0.65668420777150138</v>
      </c>
      <c r="M28" s="10">
        <v>82.37777777777778</v>
      </c>
      <c r="N28" s="10">
        <v>205.851</v>
      </c>
      <c r="O28" s="10"/>
      <c r="P28" s="81">
        <v>44</v>
      </c>
      <c r="Q28" s="10"/>
      <c r="R28" s="97">
        <v>72</v>
      </c>
      <c r="S28" s="97">
        <v>18</v>
      </c>
      <c r="T28" s="81">
        <v>18</v>
      </c>
      <c r="U28" s="12"/>
      <c r="V28" s="55"/>
      <c r="W28" s="56"/>
      <c r="X28" s="57"/>
    </row>
    <row r="29" spans="1:24">
      <c r="A29" s="71">
        <v>36994</v>
      </c>
      <c r="B29" s="72" t="s">
        <v>119</v>
      </c>
      <c r="C29" s="72" t="s">
        <v>150</v>
      </c>
      <c r="D29" s="72" t="s">
        <v>69</v>
      </c>
      <c r="E29" s="72" t="s">
        <v>151</v>
      </c>
      <c r="F29" s="72" t="s">
        <v>152</v>
      </c>
      <c r="G29" s="76" t="e">
        <f>M29*(I29*60)</f>
        <v>#VALUE!</v>
      </c>
      <c r="H29" s="74">
        <v>423</v>
      </c>
      <c r="I29" s="74" t="s">
        <v>80</v>
      </c>
      <c r="J29" s="75">
        <v>16.920000000000002</v>
      </c>
      <c r="K29" s="10">
        <v>415.18560000000002</v>
      </c>
      <c r="L29" s="11">
        <v>-1.8821462016023625</v>
      </c>
      <c r="M29" s="10">
        <v>82.623999999999995</v>
      </c>
      <c r="N29" s="10">
        <v>170.75800000000001</v>
      </c>
      <c r="O29" s="10"/>
      <c r="P29" s="81">
        <v>49</v>
      </c>
      <c r="Q29" s="10"/>
      <c r="R29" s="97">
        <v>72</v>
      </c>
      <c r="S29" s="97">
        <v>16</v>
      </c>
      <c r="T29" s="81">
        <v>10</v>
      </c>
      <c r="U29" s="12"/>
      <c r="V29" s="55"/>
      <c r="W29" s="56"/>
      <c r="X29" s="57"/>
    </row>
    <row r="30" spans="1:24">
      <c r="A30" s="71">
        <v>36995</v>
      </c>
      <c r="B30" s="72" t="s">
        <v>150</v>
      </c>
      <c r="C30" s="72" t="s">
        <v>153</v>
      </c>
      <c r="D30" s="72" t="s">
        <v>69</v>
      </c>
      <c r="E30" s="72" t="s">
        <v>154</v>
      </c>
      <c r="F30" s="72" t="s">
        <v>155</v>
      </c>
      <c r="G30" s="76" t="e">
        <f>M30*(I30*60)</f>
        <v>#VALUE!</v>
      </c>
      <c r="H30" s="74">
        <v>341</v>
      </c>
      <c r="I30" s="74" t="s">
        <v>79</v>
      </c>
      <c r="J30" s="75">
        <v>14.21</v>
      </c>
      <c r="K30" s="10">
        <v>397.21620000000001</v>
      </c>
      <c r="L30" s="11">
        <v>14.152544634382991</v>
      </c>
      <c r="M30" s="10">
        <v>82.341666666666669</v>
      </c>
      <c r="N30" s="10">
        <v>235.435</v>
      </c>
      <c r="O30" s="10"/>
      <c r="P30" s="10">
        <v>42</v>
      </c>
      <c r="Q30" s="10"/>
      <c r="R30" s="97">
        <v>73.099999999999994</v>
      </c>
      <c r="S30" s="97">
        <v>18</v>
      </c>
      <c r="T30" s="9">
        <v>10</v>
      </c>
      <c r="U30" s="12"/>
      <c r="V30" s="55"/>
      <c r="W30" s="56"/>
      <c r="X30" s="57"/>
    </row>
    <row r="31" spans="1:24">
      <c r="A31" s="71">
        <v>36996</v>
      </c>
      <c r="B31" s="72" t="s">
        <v>150</v>
      </c>
      <c r="C31" s="72" t="s">
        <v>153</v>
      </c>
      <c r="D31" s="72" t="s">
        <v>69</v>
      </c>
      <c r="E31" s="72" t="s">
        <v>156</v>
      </c>
      <c r="F31" s="72" t="s">
        <v>157</v>
      </c>
      <c r="G31" s="76" t="e">
        <f>M31*(I31*60)</f>
        <v>#VALUE!</v>
      </c>
      <c r="H31" s="74">
        <v>389</v>
      </c>
      <c r="I31" s="74" t="s">
        <v>80</v>
      </c>
      <c r="J31" s="75">
        <v>15.56</v>
      </c>
      <c r="K31" s="10">
        <v>398.98165</v>
      </c>
      <c r="L31" s="11">
        <v>2.5017817235454318</v>
      </c>
      <c r="M31" s="10">
        <v>79.399333333333331</v>
      </c>
      <c r="N31" s="10">
        <v>299</v>
      </c>
      <c r="O31" s="10"/>
      <c r="P31" s="10">
        <v>41</v>
      </c>
      <c r="Q31" s="10"/>
      <c r="R31" s="97">
        <v>73.599999999999994</v>
      </c>
      <c r="S31" s="97">
        <v>17</v>
      </c>
      <c r="T31" s="9">
        <v>12</v>
      </c>
      <c r="U31" s="12"/>
      <c r="V31" s="55"/>
      <c r="W31" s="56"/>
      <c r="X31" s="57"/>
    </row>
    <row r="32" spans="1:24" ht="16.5" thickBot="1">
      <c r="A32" s="71">
        <v>36997</v>
      </c>
      <c r="B32" s="72" t="s">
        <v>158</v>
      </c>
      <c r="C32" s="72" t="s">
        <v>147</v>
      </c>
      <c r="D32" s="72" t="s">
        <v>69</v>
      </c>
      <c r="E32" s="72" t="s">
        <v>159</v>
      </c>
      <c r="F32" s="77" t="s">
        <v>160</v>
      </c>
      <c r="G32" s="78" t="e">
        <f>M32*(I32*60)</f>
        <v>#VALUE!</v>
      </c>
      <c r="H32" s="79">
        <v>187</v>
      </c>
      <c r="I32" s="79" t="s">
        <v>165</v>
      </c>
      <c r="J32" s="80">
        <v>13.08</v>
      </c>
      <c r="K32" s="14">
        <v>255.41405</v>
      </c>
      <c r="L32" s="11">
        <v>26.8</v>
      </c>
      <c r="M32" s="14">
        <v>88.861305361305355</v>
      </c>
      <c r="N32" s="14">
        <v>216</v>
      </c>
      <c r="O32" s="14"/>
      <c r="P32" s="14">
        <v>4</v>
      </c>
      <c r="Q32" s="14"/>
      <c r="R32" s="14">
        <v>20.2</v>
      </c>
      <c r="S32" s="13">
        <v>23</v>
      </c>
      <c r="T32" s="13">
        <v>18</v>
      </c>
      <c r="U32" s="15"/>
      <c r="V32" s="55" t="s">
        <v>161</v>
      </c>
      <c r="W32" s="56"/>
      <c r="X32" s="57"/>
    </row>
    <row r="33" spans="1:24" ht="16.5" thickTop="1">
      <c r="A33" s="64"/>
      <c r="B33" s="16"/>
      <c r="C33" s="17"/>
      <c r="D33" s="17"/>
      <c r="E33" s="18"/>
      <c r="F33" s="19" t="s">
        <v>35</v>
      </c>
      <c r="G33" s="20" t="e">
        <f>SUM(G8:G32)</f>
        <v>#VALUE!</v>
      </c>
      <c r="H33" s="21">
        <v>9138</v>
      </c>
      <c r="I33" s="21">
        <v>555.28</v>
      </c>
      <c r="J33" s="21"/>
      <c r="K33" s="21">
        <f>IF(K8="","",(SUM(K8:K32)))</f>
        <v>9523.4202000000005</v>
      </c>
      <c r="L33" s="21"/>
      <c r="M33" s="21"/>
      <c r="N33" s="82">
        <f>SUM(N8:N32)</f>
        <v>4840.3099999999995</v>
      </c>
      <c r="O33" s="21" t="str">
        <f t="shared" ref="O33:U33" si="0">IF(O8="","",(SUM(O8:O32)))</f>
        <v/>
      </c>
      <c r="P33" s="82">
        <f>SUM(P8:P32)</f>
        <v>1024</v>
      </c>
      <c r="Q33" s="21">
        <f>SUM(Q8:Q32)</f>
        <v>1</v>
      </c>
      <c r="R33" s="82">
        <f t="shared" si="0"/>
        <v>1281.8</v>
      </c>
      <c r="S33" s="82">
        <f>IF(S8="","",(SUM(S8:S32)))</f>
        <v>621</v>
      </c>
      <c r="T33" s="82">
        <f t="shared" si="0"/>
        <v>393</v>
      </c>
      <c r="U33" s="22" t="str">
        <f t="shared" si="0"/>
        <v/>
      </c>
      <c r="V33" s="58"/>
      <c r="W33" s="58"/>
      <c r="X33" s="59"/>
    </row>
    <row r="34" spans="1:24">
      <c r="A34" s="64"/>
      <c r="B34" s="84"/>
      <c r="C34" s="85"/>
      <c r="D34" s="85"/>
      <c r="E34" s="86"/>
      <c r="F34" s="87" t="s">
        <v>36</v>
      </c>
      <c r="G34" s="88"/>
      <c r="H34" s="89">
        <f>H33/I33*24</f>
        <v>394.95749891946411</v>
      </c>
      <c r="I34" s="89"/>
      <c r="J34" s="96">
        <f>H33/I33</f>
        <v>16.456562454977671</v>
      </c>
      <c r="K34" s="89">
        <f>AVERAGE(K8:K32)</f>
        <v>380.93680800000004</v>
      </c>
      <c r="L34" s="89">
        <f>AVERAGE(L8:L32)</f>
        <v>4.2321348567947101</v>
      </c>
      <c r="M34" s="89">
        <f>AVERAGE(M8:M32)</f>
        <v>85.662415609071317</v>
      </c>
      <c r="N34" s="89">
        <f t="shared" ref="N34:T34" si="1">AVERAGE(N8:N32)</f>
        <v>193.61239999999998</v>
      </c>
      <c r="O34" s="89"/>
      <c r="P34" s="89">
        <f>P33/I33*24</f>
        <v>44.25875234116122</v>
      </c>
      <c r="Q34" s="89"/>
      <c r="R34" s="89">
        <f t="shared" si="1"/>
        <v>51.271999999999998</v>
      </c>
      <c r="S34" s="89">
        <f t="shared" si="1"/>
        <v>24.84</v>
      </c>
      <c r="T34" s="89">
        <f t="shared" si="1"/>
        <v>15.72</v>
      </c>
      <c r="U34" s="90"/>
      <c r="V34" s="91"/>
      <c r="W34" s="91"/>
      <c r="X34" s="92"/>
    </row>
    <row r="35" spans="1:24" ht="16.5" thickBot="1">
      <c r="A35" s="64"/>
      <c r="B35" s="23"/>
      <c r="C35" s="24"/>
      <c r="D35" s="24"/>
      <c r="E35" s="165" t="s">
        <v>164</v>
      </c>
      <c r="F35" s="166"/>
      <c r="G35" s="25"/>
      <c r="H35" s="26">
        <v>8764</v>
      </c>
      <c r="I35" s="98">
        <v>531.20000000000005</v>
      </c>
      <c r="J35" s="26">
        <v>16.5</v>
      </c>
      <c r="K35" s="26"/>
      <c r="L35" s="26"/>
      <c r="M35" s="26"/>
      <c r="N35" s="26"/>
      <c r="O35" s="26" t="str">
        <f>IF(O33="","",(O33/(I33/24)))</f>
        <v/>
      </c>
      <c r="P35" s="52"/>
      <c r="Q35" s="52"/>
      <c r="R35" s="52"/>
      <c r="S35" s="83"/>
      <c r="T35" s="83"/>
      <c r="U35" s="27" t="str">
        <f>IF(U33="","",(U33/(I33/24)))</f>
        <v/>
      </c>
      <c r="V35" s="60"/>
      <c r="W35" s="61"/>
      <c r="X35" s="62"/>
    </row>
    <row r="36" spans="1:24" ht="17.25" thickTop="1" thickBot="1">
      <c r="P36" s="144"/>
      <c r="Q36" s="144"/>
      <c r="R36" s="144"/>
      <c r="S36" s="144"/>
      <c r="T36" s="144"/>
      <c r="U36" s="41"/>
      <c r="X36" s="28"/>
    </row>
    <row r="37" spans="1:24" ht="16.5" thickTop="1">
      <c r="A37" s="45"/>
      <c r="B37" s="45"/>
      <c r="C37" s="154" t="s">
        <v>37</v>
      </c>
      <c r="D37" s="141"/>
      <c r="E37" s="155"/>
      <c r="F37" s="45"/>
      <c r="G37" s="45"/>
      <c r="H37" s="129" t="s">
        <v>38</v>
      </c>
      <c r="I37" s="130"/>
      <c r="J37" s="2" t="s">
        <v>39</v>
      </c>
      <c r="K37" s="2" t="s">
        <v>40</v>
      </c>
      <c r="L37" s="139"/>
      <c r="M37" s="140"/>
      <c r="N37" s="139" t="s">
        <v>41</v>
      </c>
      <c r="O37" s="141"/>
      <c r="P37" s="66"/>
      <c r="Q37" s="66"/>
      <c r="R37" s="66"/>
      <c r="S37" s="133"/>
      <c r="T37" s="134"/>
      <c r="U37" s="146" t="s">
        <v>55</v>
      </c>
      <c r="V37" s="147"/>
      <c r="W37" s="111" t="s">
        <v>42</v>
      </c>
      <c r="X37" s="145"/>
    </row>
    <row r="38" spans="1:24" ht="16.5" thickBot="1">
      <c r="A38" s="150"/>
      <c r="B38" s="151"/>
      <c r="C38" s="156" t="s">
        <v>43</v>
      </c>
      <c r="D38" s="157"/>
      <c r="E38" s="29" t="s">
        <v>44</v>
      </c>
      <c r="F38" s="45"/>
      <c r="G38" s="45"/>
      <c r="H38" s="123" t="s">
        <v>64</v>
      </c>
      <c r="I38" s="124"/>
      <c r="J38" s="30">
        <v>3788</v>
      </c>
      <c r="K38" s="30">
        <v>154</v>
      </c>
      <c r="L38" s="116"/>
      <c r="M38" s="117"/>
      <c r="N38" s="142">
        <v>86902.8</v>
      </c>
      <c r="O38" s="143"/>
      <c r="P38" s="43"/>
      <c r="Q38" s="43"/>
      <c r="R38" s="43"/>
      <c r="S38" s="169"/>
      <c r="T38" s="169"/>
      <c r="U38" s="179" t="s">
        <v>45</v>
      </c>
      <c r="V38" s="180"/>
      <c r="W38" s="31" t="s">
        <v>39</v>
      </c>
      <c r="X38" s="32" t="s">
        <v>40</v>
      </c>
    </row>
    <row r="39" spans="1:24" ht="16.5" thickTop="1">
      <c r="A39" s="152" t="s">
        <v>46</v>
      </c>
      <c r="B39" s="153"/>
      <c r="C39" s="158">
        <v>11.09</v>
      </c>
      <c r="D39" s="159"/>
      <c r="E39" s="33">
        <v>11.14</v>
      </c>
      <c r="F39" s="45"/>
      <c r="G39" s="45"/>
      <c r="H39" s="123" t="s">
        <v>47</v>
      </c>
      <c r="I39" s="124"/>
      <c r="J39" s="30">
        <v>1871</v>
      </c>
      <c r="K39" s="30"/>
      <c r="L39" s="116"/>
      <c r="M39" s="117"/>
      <c r="N39" s="116"/>
      <c r="O39" s="138"/>
      <c r="P39" s="43"/>
      <c r="Q39" s="43"/>
      <c r="R39" s="42"/>
      <c r="S39" s="135"/>
      <c r="T39" s="135"/>
      <c r="U39" s="178" t="s">
        <v>175</v>
      </c>
      <c r="V39" s="173"/>
      <c r="W39" s="53">
        <v>36</v>
      </c>
      <c r="X39" s="54"/>
    </row>
    <row r="40" spans="1:24" ht="16.5" thickBot="1">
      <c r="A40" s="148" t="s">
        <v>48</v>
      </c>
      <c r="B40" s="149"/>
      <c r="C40" s="160">
        <v>10.18</v>
      </c>
      <c r="D40" s="161"/>
      <c r="E40" s="34">
        <v>10.3</v>
      </c>
      <c r="F40" s="45"/>
      <c r="G40" s="45"/>
      <c r="H40" s="121" t="s">
        <v>58</v>
      </c>
      <c r="I40" s="122"/>
      <c r="J40" s="35">
        <f>P33</f>
        <v>1024</v>
      </c>
      <c r="K40" s="35">
        <f>Q33</f>
        <v>1</v>
      </c>
      <c r="L40" s="114"/>
      <c r="M40" s="115"/>
      <c r="N40" s="125">
        <f>N33</f>
        <v>4840.3099999999995</v>
      </c>
      <c r="O40" s="126"/>
      <c r="P40" s="43"/>
      <c r="Q40" s="43"/>
      <c r="R40" s="42"/>
      <c r="S40" s="135"/>
      <c r="T40" s="135"/>
      <c r="U40" s="178" t="s">
        <v>176</v>
      </c>
      <c r="V40" s="173"/>
      <c r="W40" s="53"/>
      <c r="X40" s="54">
        <v>1</v>
      </c>
    </row>
    <row r="41" spans="1:24" ht="17.25" thickTop="1" thickBot="1">
      <c r="A41" s="45"/>
      <c r="B41" s="45"/>
      <c r="C41" s="45"/>
      <c r="D41" s="45"/>
      <c r="E41" s="45"/>
      <c r="F41" s="45"/>
      <c r="G41" s="45"/>
      <c r="H41" s="119" t="s">
        <v>65</v>
      </c>
      <c r="I41" s="120"/>
      <c r="J41" s="36">
        <v>4585</v>
      </c>
      <c r="K41" s="36">
        <v>153</v>
      </c>
      <c r="L41" s="136" t="str">
        <f>IF(L40="","",(L38+L39-L40))</f>
        <v/>
      </c>
      <c r="M41" s="137"/>
      <c r="N41" s="127">
        <f>IF(N40="","",(N38+N39-N40))</f>
        <v>82062.490000000005</v>
      </c>
      <c r="O41" s="128"/>
      <c r="P41" s="67"/>
      <c r="Q41" s="44"/>
      <c r="R41" s="44"/>
      <c r="S41" s="170"/>
      <c r="T41" s="171"/>
      <c r="U41" s="178"/>
      <c r="V41" s="173"/>
      <c r="W41" s="53"/>
      <c r="X41" s="54"/>
    </row>
    <row r="42" spans="1:24" ht="16.5" thickTop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47"/>
      <c r="S42" s="47"/>
      <c r="T42" s="48"/>
      <c r="U42" s="172"/>
      <c r="V42" s="173"/>
      <c r="W42" s="53"/>
      <c r="X42" s="54"/>
    </row>
    <row r="43" spans="1:24">
      <c r="A43" s="131" t="s">
        <v>49</v>
      </c>
      <c r="B43" s="131"/>
      <c r="C43" s="118"/>
      <c r="D43" s="118"/>
      <c r="E43" s="118"/>
      <c r="F43" s="118"/>
      <c r="G43" s="45"/>
      <c r="H43" s="131" t="s">
        <v>49</v>
      </c>
      <c r="I43" s="131"/>
      <c r="J43" s="118"/>
      <c r="K43" s="118"/>
      <c r="L43" s="118"/>
      <c r="M43" s="118"/>
      <c r="N43" s="118"/>
      <c r="O43" s="118"/>
      <c r="P43" s="45"/>
      <c r="Q43" s="46"/>
      <c r="R43" s="47"/>
      <c r="S43" s="47"/>
      <c r="T43" s="48"/>
      <c r="U43" s="172"/>
      <c r="V43" s="173"/>
      <c r="W43" s="53"/>
      <c r="X43" s="54"/>
    </row>
    <row r="44" spans="1:24">
      <c r="A44" s="49"/>
      <c r="B44" s="49"/>
      <c r="C44" s="113" t="s">
        <v>50</v>
      </c>
      <c r="D44" s="113"/>
      <c r="E44" s="113"/>
      <c r="F44" s="113"/>
      <c r="G44" s="45"/>
      <c r="H44" s="49"/>
      <c r="I44" s="49"/>
      <c r="J44" s="113" t="s">
        <v>51</v>
      </c>
      <c r="K44" s="113"/>
      <c r="L44" s="113"/>
      <c r="M44" s="113"/>
      <c r="N44" s="113"/>
      <c r="O44" s="113"/>
      <c r="P44" s="45"/>
      <c r="Q44" s="46"/>
      <c r="R44" s="50"/>
      <c r="S44" s="50"/>
      <c r="T44" s="51"/>
      <c r="U44" s="174"/>
      <c r="V44" s="175"/>
      <c r="W44" s="167" t="s">
        <v>52</v>
      </c>
      <c r="X44" s="168"/>
    </row>
    <row r="45" spans="1:24" ht="21.75" thickBot="1">
      <c r="A45" s="132" t="s">
        <v>53</v>
      </c>
      <c r="B45" s="132"/>
      <c r="C45" s="112" t="s">
        <v>62</v>
      </c>
      <c r="D45" s="112"/>
      <c r="E45" s="112"/>
      <c r="F45" s="112"/>
      <c r="G45" s="45"/>
      <c r="H45" s="49"/>
      <c r="I45" s="37" t="s">
        <v>53</v>
      </c>
      <c r="J45" s="112" t="s">
        <v>61</v>
      </c>
      <c r="K45" s="112"/>
      <c r="L45" s="112"/>
      <c r="M45" s="112"/>
      <c r="N45" s="112"/>
      <c r="O45" s="112"/>
      <c r="P45" s="45"/>
      <c r="Q45" s="46"/>
      <c r="R45" s="50"/>
      <c r="S45" s="50"/>
      <c r="T45" s="51"/>
      <c r="U45" s="176"/>
      <c r="V45" s="177"/>
      <c r="W45" s="38">
        <f>IF(W39="","0",(SUM(W39:W43)))</f>
        <v>36</v>
      </c>
      <c r="X45" s="38">
        <v>1</v>
      </c>
    </row>
    <row r="46" spans="1:24" ht="16.5" thickTop="1"/>
    <row r="48" spans="1:24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</row>
  </sheetData>
  <mergeCells count="76">
    <mergeCell ref="W44:X44"/>
    <mergeCell ref="S38:T38"/>
    <mergeCell ref="S41:T41"/>
    <mergeCell ref="U42:V42"/>
    <mergeCell ref="U43:V43"/>
    <mergeCell ref="U44:V45"/>
    <mergeCell ref="U41:V41"/>
    <mergeCell ref="U38:V38"/>
    <mergeCell ref="U39:V39"/>
    <mergeCell ref="U40:V40"/>
    <mergeCell ref="V6:X6"/>
    <mergeCell ref="V7:X7"/>
    <mergeCell ref="R6:T6"/>
    <mergeCell ref="E35:F35"/>
    <mergeCell ref="K6:M6"/>
    <mergeCell ref="N6:Q6"/>
    <mergeCell ref="E6:F6"/>
    <mergeCell ref="P36:T36"/>
    <mergeCell ref="W37:X37"/>
    <mergeCell ref="U37:V37"/>
    <mergeCell ref="A40:B40"/>
    <mergeCell ref="A38:B38"/>
    <mergeCell ref="A39:B39"/>
    <mergeCell ref="C37:E37"/>
    <mergeCell ref="C38:D38"/>
    <mergeCell ref="C39:D39"/>
    <mergeCell ref="C40:D40"/>
    <mergeCell ref="S37:T37"/>
    <mergeCell ref="S39:T39"/>
    <mergeCell ref="S40:T40"/>
    <mergeCell ref="L41:M41"/>
    <mergeCell ref="N39:O39"/>
    <mergeCell ref="L38:M38"/>
    <mergeCell ref="L37:M37"/>
    <mergeCell ref="N37:O37"/>
    <mergeCell ref="N38:O38"/>
    <mergeCell ref="H37:I37"/>
    <mergeCell ref="H38:I38"/>
    <mergeCell ref="A43:B43"/>
    <mergeCell ref="A45:B45"/>
    <mergeCell ref="H43:I43"/>
    <mergeCell ref="C45:F45"/>
    <mergeCell ref="C43:F43"/>
    <mergeCell ref="C44:F44"/>
    <mergeCell ref="J45:O45"/>
    <mergeCell ref="J44:O44"/>
    <mergeCell ref="L40:M40"/>
    <mergeCell ref="L39:M39"/>
    <mergeCell ref="J43:O43"/>
    <mergeCell ref="H41:I41"/>
    <mergeCell ref="H40:I40"/>
    <mergeCell ref="H39:I39"/>
    <mergeCell ref="N40:O40"/>
    <mergeCell ref="N41:O41"/>
    <mergeCell ref="A2:C2"/>
    <mergeCell ref="D2:E2"/>
    <mergeCell ref="D4:E4"/>
    <mergeCell ref="A6:A7"/>
    <mergeCell ref="A3:C3"/>
    <mergeCell ref="A4:C4"/>
    <mergeCell ref="B6:D6"/>
    <mergeCell ref="D3:H3"/>
    <mergeCell ref="G6:H6"/>
    <mergeCell ref="K3:Q3"/>
    <mergeCell ref="G2:H2"/>
    <mergeCell ref="I3:J3"/>
    <mergeCell ref="K4:L4"/>
    <mergeCell ref="O4:Q4"/>
    <mergeCell ref="G4:I4"/>
    <mergeCell ref="M4:N4"/>
    <mergeCell ref="V4:X4"/>
    <mergeCell ref="R2:U2"/>
    <mergeCell ref="R3:U3"/>
    <mergeCell ref="R4:U4"/>
    <mergeCell ref="V2:X2"/>
    <mergeCell ref="V3:X3"/>
  </mergeCells>
  <printOptions horizontalCentered="1" verticalCentered="1"/>
  <pageMargins left="0.25" right="0.25" top="0.19685039370078741" bottom="0.19685039370078741" header="0.19685039370078741" footer="0.19685039370078741"/>
  <pageSetup scale="75" orientation="landscape" horizontalDpi="300" r:id="rId1"/>
  <headerFooter alignWithMargins="0">
    <oddHeader>&amp;C&amp;"Chicago,Regular"&amp;24Passage Summary</oddHeader>
    <oddFooter>&amp;L&amp;"Chicago,Regular"&amp;8Rev.1: DEC.10 '99&amp;C&amp;"Chicago,Regular"&amp;8Page &amp;P of &amp;N&amp;R&amp;"Chicago,Regular"&amp;8FOR C11/OPS-05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Sailors on Bed,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Zabala</dc:creator>
  <cp:lastModifiedBy>Jan Havlíček</cp:lastModifiedBy>
  <cp:lastPrinted>2001-04-24T14:04:43Z</cp:lastPrinted>
  <dcterms:created xsi:type="dcterms:W3CDTF">1999-12-09T18:55:16Z</dcterms:created>
  <dcterms:modified xsi:type="dcterms:W3CDTF">2023-09-15T20:49:34Z</dcterms:modified>
</cp:coreProperties>
</file>