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8BFC10-D576-44F2-92A5-EE8D7F1ADF4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U16" i="1"/>
  <c r="AU17" i="1"/>
  <c r="AU18" i="1"/>
  <c r="AU19" i="1"/>
  <c r="BA19" i="1"/>
  <c r="AU20" i="1"/>
  <c r="AU21" i="1"/>
  <c r="AU22" i="1"/>
  <c r="AG23" i="1"/>
  <c r="AO23" i="1"/>
  <c r="AQ23" i="1"/>
  <c r="AU23" i="1"/>
  <c r="AW23" i="1"/>
  <c r="AU24" i="1"/>
  <c r="AU25" i="1"/>
  <c r="AU26" i="1"/>
  <c r="AU27" i="1"/>
  <c r="AU28" i="1"/>
  <c r="AU29" i="1"/>
  <c r="AU34" i="1"/>
  <c r="AU35" i="1"/>
  <c r="Q36" i="1"/>
  <c r="AU36" i="1"/>
  <c r="M37" i="1"/>
  <c r="O37" i="1"/>
  <c r="AE37" i="1"/>
  <c r="AG37" i="1"/>
  <c r="AM37" i="1"/>
  <c r="AS37" i="1"/>
  <c r="AU37" i="1"/>
  <c r="BA37" i="1"/>
  <c r="AU38" i="1"/>
  <c r="Y41" i="1"/>
  <c r="AU41" i="1"/>
  <c r="U42" i="1"/>
  <c r="W42" i="1"/>
  <c r="AA42" i="1"/>
  <c r="AU42" i="1"/>
  <c r="AU45" i="1"/>
  <c r="AU46" i="1"/>
  <c r="AU47" i="1"/>
  <c r="AU48" i="1"/>
  <c r="AU49" i="1"/>
  <c r="AU50" i="1"/>
  <c r="AU51" i="1"/>
  <c r="AU52" i="1"/>
  <c r="AU53" i="1"/>
  <c r="AU57" i="1"/>
  <c r="AU58" i="1"/>
  <c r="AU59" i="1"/>
  <c r="AU60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K64" i="1"/>
  <c r="AM64" i="1"/>
  <c r="AO64" i="1"/>
  <c r="AQ64" i="1"/>
  <c r="AS64" i="1"/>
  <c r="AU64" i="1"/>
  <c r="AW64" i="1"/>
  <c r="AY64" i="1"/>
  <c r="BA64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K66" i="1"/>
  <c r="AM66" i="1"/>
  <c r="AO66" i="1"/>
  <c r="AQ66" i="1"/>
  <c r="AS66" i="1"/>
  <c r="AU66" i="1"/>
  <c r="AW66" i="1"/>
  <c r="AY66" i="1"/>
  <c r="BA66" i="1"/>
</calcChain>
</file>

<file path=xl/comments1.xml><?xml version="1.0" encoding="utf-8"?>
<comments xmlns="http://schemas.openxmlformats.org/spreadsheetml/2006/main">
  <authors>
    <author>Wade Stubblefield</author>
    <author>Sharon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O19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B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Sun &amp; Monday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AO21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M22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O23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Required collateral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pre-pay through next Wednesday</t>
        </r>
      </text>
    </comment>
    <comment ref="AW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Thurs, Friday, Sat, Sun and Monday power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</t>
        </r>
      </text>
    </comment>
    <comment ref="AS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
</t>
        </r>
      </text>
    </comment>
    <comment ref="AS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S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AM38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TXU gas through 12/31/2001</t>
        </r>
      </text>
    </comment>
    <comment ref="Y5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<sst xmlns="http://schemas.openxmlformats.org/spreadsheetml/2006/main" count="125" uniqueCount="97">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</sst>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05"/>
  <sheetViews>
    <sheetView tabSelected="1" workbookViewId="0">
      <pane xSplit="3" ySplit="7" topLeftCell="AH8" activePane="bottomRight" state="frozen"/>
      <selection pane="topRight" activeCell="D1" sqref="D1"/>
      <selection pane="bottomLeft" activeCell="A8" sqref="A8"/>
      <selection pane="bottomRight" activeCell="AO19" sqref="AO19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1.85546875" customWidth="1"/>
    <col min="34" max="34" width="1" customWidth="1"/>
    <col min="35" max="35" width="11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style="2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6" max="56" width="12.28515625" bestFit="1" customWidth="1"/>
  </cols>
  <sheetData>
    <row r="1" spans="1:54" x14ac:dyDescent="0.2">
      <c r="A1" t="s">
        <v>0</v>
      </c>
      <c r="Y1"/>
    </row>
    <row r="2" spans="1:54" x14ac:dyDescent="0.2">
      <c r="A2" t="s">
        <v>1</v>
      </c>
      <c r="Y2"/>
    </row>
    <row r="3" spans="1:54" x14ac:dyDescent="0.2">
      <c r="A3" t="s">
        <v>2</v>
      </c>
      <c r="C3" s="1">
        <f ca="1">TODAY()</f>
        <v>37251</v>
      </c>
      <c r="D3" s="1"/>
      <c r="E3" s="1"/>
      <c r="F3" s="1"/>
      <c r="G3" s="1"/>
      <c r="H3" s="1"/>
      <c r="I3" s="1"/>
      <c r="O3" s="1"/>
      <c r="Y3"/>
      <c r="AG3" s="1"/>
      <c r="AS3" s="1"/>
    </row>
    <row r="4" spans="1:54" x14ac:dyDescent="0.2">
      <c r="C4" s="1"/>
      <c r="D4" s="1"/>
      <c r="E4" s="1"/>
      <c r="F4" s="1"/>
      <c r="G4" s="1"/>
      <c r="H4" s="1"/>
      <c r="I4" s="1"/>
      <c r="O4" s="1"/>
      <c r="Y4"/>
      <c r="AG4" s="1"/>
      <c r="AS4" s="1"/>
    </row>
    <row r="5" spans="1:54" x14ac:dyDescent="0.2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4"/>
      <c r="AP5" s="3"/>
      <c r="AQ5" s="3"/>
      <c r="AR5" s="3"/>
      <c r="AS5" s="3"/>
      <c r="AU5" s="2" t="s">
        <v>46</v>
      </c>
      <c r="AW5" s="3"/>
      <c r="AX5" s="3"/>
      <c r="AY5" s="3"/>
      <c r="AZ5" s="3"/>
      <c r="BA5" s="3"/>
      <c r="BB5" s="3"/>
    </row>
    <row r="6" spans="1:54" x14ac:dyDescent="0.2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23" t="s">
        <v>25</v>
      </c>
      <c r="AQ6" s="4" t="s">
        <v>26</v>
      </c>
      <c r="AS6" s="4" t="s">
        <v>23</v>
      </c>
      <c r="AU6" s="3" t="s">
        <v>86</v>
      </c>
      <c r="AW6" s="37">
        <v>37258</v>
      </c>
      <c r="AY6" s="36">
        <v>37259</v>
      </c>
      <c r="BA6" s="35">
        <v>37260</v>
      </c>
    </row>
    <row r="7" spans="1:5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4" t="s">
        <v>7</v>
      </c>
      <c r="AQ7" s="2" t="s">
        <v>3</v>
      </c>
      <c r="AS7" s="2" t="s">
        <v>4</v>
      </c>
      <c r="AW7" s="2" t="s">
        <v>5</v>
      </c>
      <c r="AY7" s="2" t="s">
        <v>7</v>
      </c>
      <c r="BA7" s="2" t="s">
        <v>3</v>
      </c>
    </row>
    <row r="8" spans="1:54" s="2" customFormat="1" x14ac:dyDescent="0.2">
      <c r="AO8" s="24"/>
    </row>
    <row r="9" spans="1:54" s="2" customFormat="1" x14ac:dyDescent="0.2">
      <c r="A9" s="11" t="s">
        <v>58</v>
      </c>
      <c r="I9" s="21">
        <f>13131147.25+3389396.51+5517970.29</f>
        <v>22038514.050000001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3474558.95</v>
      </c>
      <c r="AF9" s="5"/>
      <c r="AG9" s="5">
        <v>2378483.08</v>
      </c>
      <c r="AH9" s="5"/>
      <c r="AI9" s="5">
        <v>8043938.7699999996</v>
      </c>
      <c r="AJ9" s="5"/>
      <c r="AK9" s="5">
        <v>0</v>
      </c>
      <c r="AL9" s="5"/>
      <c r="AM9" s="5">
        <v>0</v>
      </c>
      <c r="AN9" s="5"/>
      <c r="AO9" s="25">
        <v>0</v>
      </c>
      <c r="AP9" s="5"/>
      <c r="AQ9" s="5">
        <v>0</v>
      </c>
      <c r="AR9" s="5"/>
      <c r="AS9" s="5">
        <v>0</v>
      </c>
      <c r="AU9" s="7">
        <f>SUM(I9:AS9)</f>
        <v>82666831.430000007</v>
      </c>
      <c r="AW9" s="5">
        <v>0</v>
      </c>
      <c r="AX9" s="5"/>
      <c r="AY9" s="5">
        <v>0</v>
      </c>
      <c r="AZ9" s="5"/>
      <c r="BA9" s="5">
        <v>0</v>
      </c>
      <c r="BB9" s="5"/>
    </row>
    <row r="10" spans="1:54" s="2" customFormat="1" x14ac:dyDescent="0.2">
      <c r="A10" s="11"/>
      <c r="AO10" s="24"/>
      <c r="AU10" s="5"/>
    </row>
    <row r="11" spans="1:54" s="2" customFormat="1" x14ac:dyDescent="0.2">
      <c r="A11" s="11" t="s">
        <v>57</v>
      </c>
      <c r="X11"/>
      <c r="Z11" s="32"/>
      <c r="AO11" s="24"/>
    </row>
    <row r="12" spans="1:54" x14ac:dyDescent="0.2">
      <c r="Y12"/>
      <c r="Z12" s="33"/>
    </row>
    <row r="13" spans="1:54" x14ac:dyDescent="0.2">
      <c r="A13" s="6" t="s">
        <v>62</v>
      </c>
      <c r="L13" s="1"/>
      <c r="V13" s="1"/>
      <c r="Y13"/>
      <c r="AF13" s="1"/>
      <c r="AP13" s="1"/>
      <c r="AZ13" s="1"/>
    </row>
    <row r="14" spans="1:54" s="7" customFormat="1" x14ac:dyDescent="0.2">
      <c r="B14" s="8" t="s">
        <v>48</v>
      </c>
      <c r="E14" s="40" t="s">
        <v>91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7">
        <v>606807.46</v>
      </c>
      <c r="AK14" s="7">
        <v>0</v>
      </c>
      <c r="AM14" s="7">
        <v>0</v>
      </c>
      <c r="AO14" s="26">
        <v>0</v>
      </c>
      <c r="AQ14" s="7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</row>
    <row r="15" spans="1:54" s="5" customFormat="1" x14ac:dyDescent="0.2">
      <c r="B15" s="9" t="s">
        <v>50</v>
      </c>
      <c r="E15" s="41" t="s">
        <v>49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25">
        <v>0</v>
      </c>
      <c r="AQ15" s="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</row>
    <row r="16" spans="1:54" s="5" customFormat="1" x14ac:dyDescent="0.2">
      <c r="B16" s="9" t="s">
        <v>61</v>
      </c>
      <c r="E16" s="41" t="s">
        <v>49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0</v>
      </c>
      <c r="AO16" s="25">
        <v>0</v>
      </c>
      <c r="AQ16" s="5">
        <v>0</v>
      </c>
      <c r="AS16" s="5">
        <v>0</v>
      </c>
      <c r="AU16" s="5">
        <f t="shared" si="0"/>
        <v>10845000</v>
      </c>
      <c r="AW16" s="5">
        <v>0</v>
      </c>
      <c r="AY16" s="5">
        <v>0</v>
      </c>
      <c r="BA16" s="5">
        <v>0</v>
      </c>
    </row>
    <row r="17" spans="1:54" s="5" customFormat="1" x14ac:dyDescent="0.2">
      <c r="B17" s="9" t="s">
        <v>79</v>
      </c>
      <c r="E17" s="41" t="s">
        <v>49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25">
        <v>0</v>
      </c>
      <c r="AQ17" s="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</row>
    <row r="18" spans="1:54" s="5" customFormat="1" x14ac:dyDescent="0.2">
      <c r="B18" s="9" t="s">
        <v>80</v>
      </c>
      <c r="E18" s="41" t="s">
        <v>49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25">
        <v>0</v>
      </c>
      <c r="AQ18" s="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</row>
    <row r="19" spans="1:54" s="5" customFormat="1" x14ac:dyDescent="0.2">
      <c r="B19" s="9" t="s">
        <v>81</v>
      </c>
      <c r="E19" s="41" t="s">
        <v>49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5">
        <v>0</v>
      </c>
      <c r="AK19" s="5">
        <v>0</v>
      </c>
      <c r="AM19" s="5">
        <v>0</v>
      </c>
      <c r="AO19" s="25">
        <v>2579200</v>
      </c>
      <c r="AQ19" s="5">
        <v>0</v>
      </c>
      <c r="AS19" s="5">
        <v>0</v>
      </c>
      <c r="AU19" s="5">
        <f t="shared" si="0"/>
        <v>6548200</v>
      </c>
      <c r="AW19" s="5">
        <v>0</v>
      </c>
      <c r="AY19" s="5">
        <v>0</v>
      </c>
      <c r="BA19" s="5">
        <f>1980800/2*2</f>
        <v>1980800</v>
      </c>
    </row>
    <row r="20" spans="1:54" x14ac:dyDescent="0.2">
      <c r="B20" t="s">
        <v>92</v>
      </c>
      <c r="E20" s="41" t="s">
        <v>49</v>
      </c>
      <c r="F20" s="41"/>
      <c r="G20" s="41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2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</row>
    <row r="21" spans="1:54" x14ac:dyDescent="0.2">
      <c r="B21" t="s">
        <v>93</v>
      </c>
      <c r="E21" s="41" t="s">
        <v>49</v>
      </c>
      <c r="F21" s="41"/>
      <c r="G21" s="41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25">
        <v>1053000</v>
      </c>
      <c r="AP21" s="5"/>
      <c r="AQ21" s="5">
        <v>0</v>
      </c>
      <c r="AR21" s="5"/>
      <c r="AS21" s="5">
        <v>0</v>
      </c>
      <c r="AT21" s="5"/>
      <c r="AU21" s="5">
        <f t="shared" si="0"/>
        <v>2410800</v>
      </c>
      <c r="AW21" s="5">
        <v>0</v>
      </c>
      <c r="AX21" s="5"/>
      <c r="AY21" s="5">
        <v>0</v>
      </c>
      <c r="AZ21" s="5"/>
      <c r="BA21" s="5">
        <v>0</v>
      </c>
      <c r="BB21" s="5"/>
    </row>
    <row r="22" spans="1:54" x14ac:dyDescent="0.2">
      <c r="B22" t="s">
        <v>28</v>
      </c>
      <c r="E22" s="38" t="s">
        <v>71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2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</row>
    <row r="23" spans="1:54" x14ac:dyDescent="0.2">
      <c r="B23" t="s">
        <v>95</v>
      </c>
      <c r="E23" s="38" t="s">
        <v>96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25">
        <f>1282525.74+258865.72</f>
        <v>1541391.46</v>
      </c>
      <c r="AP23" s="5"/>
      <c r="AQ23" s="5">
        <f>4575504+1080432+371550</f>
        <v>6027486</v>
      </c>
      <c r="AR23" s="5"/>
      <c r="AS23" s="5">
        <v>0</v>
      </c>
      <c r="AT23" s="5"/>
      <c r="AU23" s="5">
        <f t="shared" si="0"/>
        <v>9020859.4600000009</v>
      </c>
      <c r="AW23" s="5">
        <f>5*240816</f>
        <v>1204080</v>
      </c>
      <c r="AX23" s="5"/>
      <c r="AY23" s="5">
        <v>0</v>
      </c>
      <c r="AZ23" s="5"/>
      <c r="BA23" s="5">
        <v>0</v>
      </c>
      <c r="BB23" s="5"/>
    </row>
    <row r="24" spans="1:54" x14ac:dyDescent="0.2">
      <c r="B24" t="s">
        <v>69</v>
      </c>
      <c r="E24" s="38" t="s">
        <v>70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25">
        <v>0</v>
      </c>
      <c r="AP24" s="5"/>
      <c r="AQ24" s="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</row>
    <row r="25" spans="1:54" x14ac:dyDescent="0.2">
      <c r="B25" t="s">
        <v>29</v>
      </c>
      <c r="E25" s="38" t="s">
        <v>53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25">
        <v>0</v>
      </c>
      <c r="AP25" s="5"/>
      <c r="AQ25" s="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</row>
    <row r="26" spans="1:54" x14ac:dyDescent="0.2">
      <c r="B26" t="s">
        <v>47</v>
      </c>
      <c r="E26" s="38" t="s">
        <v>54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25">
        <v>0</v>
      </c>
      <c r="AP26" s="5"/>
      <c r="AQ26" s="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</row>
    <row r="27" spans="1:54" x14ac:dyDescent="0.2">
      <c r="B27" t="s">
        <v>55</v>
      </c>
      <c r="E27" s="38" t="s">
        <v>56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25">
        <v>0</v>
      </c>
      <c r="AP27" s="5"/>
      <c r="AQ27" s="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</row>
    <row r="28" spans="1:54" x14ac:dyDescent="0.2">
      <c r="B28" t="s">
        <v>67</v>
      </c>
      <c r="E28" s="38" t="s">
        <v>94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25">
        <v>0</v>
      </c>
      <c r="AP28" s="5"/>
      <c r="AQ28" s="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</row>
    <row r="29" spans="1:54" x14ac:dyDescent="0.2">
      <c r="B29" t="s">
        <v>67</v>
      </c>
      <c r="E29" s="38" t="s">
        <v>68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25">
        <v>0</v>
      </c>
      <c r="AP29" s="5"/>
      <c r="AQ29" s="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</row>
    <row r="30" spans="1:5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25"/>
      <c r="AP30" s="5"/>
      <c r="AQ30" s="5"/>
      <c r="AR30" s="5"/>
      <c r="AS30" s="5"/>
      <c r="AT30" s="5"/>
      <c r="AU30" s="5"/>
      <c r="AW30" s="5"/>
      <c r="AX30" s="5"/>
      <c r="AY30" s="5"/>
      <c r="AZ30" s="5"/>
      <c r="BA30" s="5"/>
      <c r="BB30" s="5"/>
    </row>
    <row r="31" spans="1:5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25"/>
      <c r="AP31" s="5"/>
      <c r="AQ31" s="5"/>
      <c r="AR31" s="5"/>
      <c r="AS31" s="5"/>
      <c r="AT31" s="5"/>
      <c r="AU31" s="5"/>
      <c r="AW31" s="5"/>
      <c r="AX31" s="5"/>
      <c r="AY31" s="5"/>
      <c r="AZ31" s="5"/>
      <c r="BA31" s="5"/>
      <c r="BB31" s="5"/>
    </row>
    <row r="32" spans="1:54" x14ac:dyDescent="0.2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25"/>
      <c r="AP32" s="5"/>
      <c r="AQ32" s="5"/>
      <c r="AR32" s="5"/>
      <c r="AS32" s="5"/>
      <c r="AT32" s="5"/>
      <c r="AU32" s="5"/>
      <c r="AW32" s="5"/>
      <c r="AX32" s="5"/>
      <c r="AY32" s="5"/>
      <c r="AZ32" s="5"/>
      <c r="BA32" s="5"/>
      <c r="BB32" s="5"/>
    </row>
    <row r="33" spans="1:5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25"/>
      <c r="AP33" s="5"/>
      <c r="AQ33" s="5"/>
      <c r="AR33" s="5"/>
      <c r="AS33" s="5"/>
      <c r="AT33" s="5"/>
      <c r="AU33" s="5"/>
      <c r="AW33" s="5"/>
      <c r="AX33" s="5"/>
      <c r="AY33" s="5"/>
      <c r="AZ33" s="5"/>
      <c r="BA33" s="5"/>
      <c r="BB33" s="5"/>
    </row>
    <row r="34" spans="1:54" x14ac:dyDescent="0.2">
      <c r="B34" t="s">
        <v>65</v>
      </c>
      <c r="E34" s="38" t="s">
        <v>72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5">
        <v>0</v>
      </c>
      <c r="AJ34" s="5"/>
      <c r="AK34" s="5">
        <v>0</v>
      </c>
      <c r="AL34" s="5"/>
      <c r="AM34" s="5">
        <v>800000</v>
      </c>
      <c r="AN34" s="5"/>
      <c r="AO34" s="25">
        <v>0</v>
      </c>
      <c r="AP34" s="5"/>
      <c r="AQ34" s="5">
        <v>0</v>
      </c>
      <c r="AR34" s="5"/>
      <c r="AS34" s="5">
        <v>800000</v>
      </c>
      <c r="AT34" s="5"/>
      <c r="AU34" s="5">
        <f>SUM(K34:AS34)</f>
        <v>4971000</v>
      </c>
      <c r="AW34" s="5">
        <v>0</v>
      </c>
      <c r="AX34" s="5"/>
      <c r="AY34" s="5">
        <v>0</v>
      </c>
      <c r="AZ34" s="5"/>
      <c r="BA34" s="5">
        <v>800000</v>
      </c>
      <c r="BB34" s="5"/>
    </row>
    <row r="35" spans="1:54" x14ac:dyDescent="0.2">
      <c r="B35" t="s">
        <v>66</v>
      </c>
      <c r="E35" s="38" t="s">
        <v>72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25">
        <v>0</v>
      </c>
      <c r="AP35" s="5"/>
      <c r="AQ35" s="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</row>
    <row r="36" spans="1:54" x14ac:dyDescent="0.2">
      <c r="B36" t="s">
        <v>73</v>
      </c>
      <c r="E36" s="38" t="s">
        <v>72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5">
        <v>0</v>
      </c>
      <c r="AJ36" s="5"/>
      <c r="AK36" s="5">
        <v>0</v>
      </c>
      <c r="AL36" s="5"/>
      <c r="AM36" s="5">
        <v>800000</v>
      </c>
      <c r="AN36" s="5"/>
      <c r="AO36" s="25">
        <v>0</v>
      </c>
      <c r="AP36" s="5"/>
      <c r="AQ36" s="5">
        <v>0</v>
      </c>
      <c r="AR36" s="5"/>
      <c r="AS36" s="5">
        <v>800000</v>
      </c>
      <c r="AT36" s="5"/>
      <c r="AU36" s="5">
        <f>SUM(K36:AS36)</f>
        <v>5183550</v>
      </c>
      <c r="AW36" s="5">
        <v>0</v>
      </c>
      <c r="AX36" s="5"/>
      <c r="AY36" s="5">
        <v>0</v>
      </c>
      <c r="AZ36" s="5"/>
      <c r="BA36" s="5">
        <v>800000</v>
      </c>
      <c r="BB36" s="5"/>
    </row>
    <row r="37" spans="1:54" x14ac:dyDescent="0.2">
      <c r="B37" t="s">
        <v>64</v>
      </c>
      <c r="E37" s="38" t="s">
        <v>82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5">
        <f>193050+51625+53725</f>
        <v>298400</v>
      </c>
      <c r="AH37" s="5"/>
      <c r="AI37" s="5">
        <v>0</v>
      </c>
      <c r="AJ37" s="5"/>
      <c r="AK37" s="5">
        <v>0</v>
      </c>
      <c r="AL37" s="5"/>
      <c r="AM37" s="29">
        <f>354360+600000</f>
        <v>954360</v>
      </c>
      <c r="AN37" s="5"/>
      <c r="AO37" s="25">
        <v>0</v>
      </c>
      <c r="AP37" s="5"/>
      <c r="AQ37" s="5">
        <v>0</v>
      </c>
      <c r="AR37" s="5"/>
      <c r="AS37" s="29">
        <f>354360+600000</f>
        <v>954360</v>
      </c>
      <c r="AT37" s="5"/>
      <c r="AU37" s="5">
        <f>SUM(K37:AS37)</f>
        <v>5238444.78</v>
      </c>
      <c r="AW37" s="29">
        <v>0</v>
      </c>
      <c r="AX37" s="5"/>
      <c r="AY37" s="5">
        <v>0</v>
      </c>
      <c r="AZ37" s="5"/>
      <c r="BA37" s="29">
        <f>354360+600000</f>
        <v>954360</v>
      </c>
      <c r="BB37" s="5"/>
    </row>
    <row r="38" spans="1:54" x14ac:dyDescent="0.2">
      <c r="E38" s="38" t="s">
        <v>78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5">
        <v>0</v>
      </c>
      <c r="AJ38" s="5"/>
      <c r="AK38" s="5">
        <v>0</v>
      </c>
      <c r="AL38" s="5"/>
      <c r="AM38" s="5">
        <v>66500</v>
      </c>
      <c r="AN38" s="5"/>
      <c r="AO38" s="25">
        <v>100000</v>
      </c>
      <c r="AP38" s="5"/>
      <c r="AQ38" s="5">
        <v>100000</v>
      </c>
      <c r="AR38" s="5"/>
      <c r="AS38" s="5">
        <v>100000</v>
      </c>
      <c r="AT38" s="5"/>
      <c r="AU38" s="5">
        <f>SUM(K38:AS38)</f>
        <v>734400</v>
      </c>
      <c r="AW38" s="5">
        <v>100000</v>
      </c>
      <c r="AX38" s="5"/>
      <c r="AY38" s="5">
        <v>100000</v>
      </c>
      <c r="AZ38" s="5"/>
      <c r="BA38" s="5">
        <v>100000</v>
      </c>
      <c r="BB38" s="5"/>
    </row>
    <row r="39" spans="1:5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25"/>
      <c r="AP39" s="5"/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</row>
    <row r="40" spans="1:5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25"/>
      <c r="AP40" s="5"/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/>
    </row>
    <row r="41" spans="1:54" x14ac:dyDescent="0.2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25">
        <v>3101855</v>
      </c>
      <c r="AP41" s="5"/>
      <c r="AQ41" s="5">
        <v>3101855</v>
      </c>
      <c r="AR41" s="5"/>
      <c r="AS41" s="5">
        <v>3101855</v>
      </c>
      <c r="AT41" s="5"/>
      <c r="AU41" s="5">
        <f>SUM(K41:AS41)</f>
        <v>23829465.740000002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</row>
    <row r="42" spans="1:54" x14ac:dyDescent="0.2">
      <c r="A42" s="6"/>
      <c r="E42" t="s">
        <v>85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25">
        <v>-2081386</v>
      </c>
      <c r="AP42" s="5"/>
      <c r="AQ42" s="5">
        <v>-2081386</v>
      </c>
      <c r="AR42" s="5"/>
      <c r="AS42" s="5">
        <v>-2081386</v>
      </c>
      <c r="AT42" s="5"/>
      <c r="AU42" s="5">
        <f>SUM(K42:AS42)</f>
        <v>-16625587.189999999</v>
      </c>
      <c r="AW42" s="5">
        <v>-2081386</v>
      </c>
      <c r="AX42" s="5"/>
      <c r="AY42" s="5">
        <v>-2081386</v>
      </c>
      <c r="AZ42" s="5"/>
      <c r="BA42" s="5">
        <v>-2081386</v>
      </c>
      <c r="BB42" s="5"/>
    </row>
    <row r="43" spans="1:54" x14ac:dyDescent="0.2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25"/>
      <c r="AP43" s="5"/>
      <c r="AQ43" s="5"/>
      <c r="AR43" s="5"/>
      <c r="AS43" s="5"/>
      <c r="AT43" s="5"/>
      <c r="AU43" s="5"/>
      <c r="AW43" s="5"/>
      <c r="AX43" s="5"/>
      <c r="AY43" s="5"/>
      <c r="AZ43" s="5"/>
      <c r="BA43" s="5"/>
      <c r="BB43" s="5"/>
    </row>
    <row r="44" spans="1:54" x14ac:dyDescent="0.2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25"/>
      <c r="AP44" s="5"/>
      <c r="AQ44" s="5"/>
      <c r="AR44" s="5"/>
      <c r="AS44" s="5"/>
      <c r="AT44" s="5"/>
      <c r="AU44" s="5"/>
      <c r="AW44" s="5"/>
      <c r="AX44" s="5"/>
      <c r="AY44" s="5"/>
      <c r="AZ44" s="5"/>
      <c r="BA44" s="5"/>
      <c r="BB44" s="5"/>
    </row>
    <row r="45" spans="1:54" x14ac:dyDescent="0.2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25">
        <v>0</v>
      </c>
      <c r="AP45" s="5"/>
      <c r="AQ45" s="5">
        <v>0</v>
      </c>
      <c r="AR45" s="5"/>
      <c r="AS45" s="5">
        <v>0</v>
      </c>
      <c r="AT45" s="5"/>
      <c r="AU45" s="5">
        <f t="shared" ref="AU45:AU53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</row>
    <row r="46" spans="1:54" x14ac:dyDescent="0.2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25">
        <v>0</v>
      </c>
      <c r="AP46" s="5"/>
      <c r="AQ46" s="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</row>
    <row r="47" spans="1:54" x14ac:dyDescent="0.2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5">
        <v>2310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25">
        <v>0</v>
      </c>
      <c r="AP47" s="5"/>
      <c r="AQ47" s="5">
        <v>5000</v>
      </c>
      <c r="AR47" s="5"/>
      <c r="AS47" s="5">
        <v>0</v>
      </c>
      <c r="AT47" s="5"/>
      <c r="AU47" s="5">
        <f t="shared" si="1"/>
        <v>11510</v>
      </c>
      <c r="AW47" s="5">
        <v>0</v>
      </c>
      <c r="AX47" s="5"/>
      <c r="AY47" s="5">
        <v>0</v>
      </c>
      <c r="AZ47" s="5"/>
      <c r="BA47" s="5">
        <v>5000</v>
      </c>
      <c r="BB47" s="5"/>
    </row>
    <row r="48" spans="1:54" x14ac:dyDescent="0.2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25">
        <v>0</v>
      </c>
      <c r="AP48" s="5"/>
      <c r="AQ48" s="5">
        <v>5000</v>
      </c>
      <c r="AR48" s="5"/>
      <c r="AS48" s="5">
        <v>0</v>
      </c>
      <c r="AT48" s="5"/>
      <c r="AU48" s="5">
        <f t="shared" si="1"/>
        <v>7280</v>
      </c>
      <c r="AW48" s="5">
        <v>0</v>
      </c>
      <c r="AX48" s="5"/>
      <c r="AY48" s="5">
        <v>0</v>
      </c>
      <c r="AZ48" s="5"/>
      <c r="BA48" s="5">
        <v>5000</v>
      </c>
      <c r="BB48" s="5"/>
    </row>
    <row r="49" spans="1:54" x14ac:dyDescent="0.2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2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</row>
    <row r="50" spans="1:54" x14ac:dyDescent="0.2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20000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25">
        <v>0</v>
      </c>
      <c r="AP50" s="5"/>
      <c r="AQ50" s="5">
        <v>55000</v>
      </c>
      <c r="AR50" s="5"/>
      <c r="AS50" s="5">
        <v>0</v>
      </c>
      <c r="AT50" s="5"/>
      <c r="AU50" s="5">
        <f t="shared" si="1"/>
        <v>130000</v>
      </c>
      <c r="AW50" s="5">
        <v>0</v>
      </c>
      <c r="AX50" s="5"/>
      <c r="AY50" s="5">
        <v>0</v>
      </c>
      <c r="AZ50" s="5"/>
      <c r="BA50" s="5">
        <v>55000</v>
      </c>
      <c r="BB50" s="5"/>
    </row>
    <row r="51" spans="1:54" x14ac:dyDescent="0.2">
      <c r="B51" t="s">
        <v>87</v>
      </c>
      <c r="E51" t="s">
        <v>88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73350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25">
        <v>0</v>
      </c>
      <c r="AP51" s="5"/>
      <c r="AQ51" s="5">
        <v>73350</v>
      </c>
      <c r="AR51" s="5"/>
      <c r="AS51" s="5">
        <v>0</v>
      </c>
      <c r="AT51" s="5"/>
      <c r="AU51" s="5">
        <f>SUM(K51:AS51)</f>
        <v>146700</v>
      </c>
      <c r="AW51" s="5">
        <v>0</v>
      </c>
      <c r="AX51" s="5"/>
      <c r="AY51" s="5">
        <v>0</v>
      </c>
      <c r="AZ51" s="5"/>
      <c r="BA51" s="5">
        <v>73350</v>
      </c>
      <c r="BB51" s="5"/>
    </row>
    <row r="52" spans="1:54" x14ac:dyDescent="0.2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25">
        <v>0</v>
      </c>
      <c r="AP52" s="5"/>
      <c r="AQ52" s="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</row>
    <row r="53" spans="1:54" x14ac:dyDescent="0.2">
      <c r="B53" t="s">
        <v>83</v>
      </c>
      <c r="E53" t="s">
        <v>84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1000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25">
        <v>0</v>
      </c>
      <c r="AP53" s="5"/>
      <c r="AQ53" s="5">
        <v>0</v>
      </c>
      <c r="AR53" s="5"/>
      <c r="AS53" s="5">
        <v>0</v>
      </c>
      <c r="AT53" s="5"/>
      <c r="AU53" s="5">
        <f t="shared" si="1"/>
        <v>1000</v>
      </c>
      <c r="AW53" s="5">
        <v>0</v>
      </c>
      <c r="AX53" s="5"/>
      <c r="AY53" s="5">
        <v>0</v>
      </c>
      <c r="AZ53" s="5"/>
      <c r="BA53" s="5">
        <v>0</v>
      </c>
      <c r="BB53" s="5"/>
    </row>
    <row r="54" spans="1:54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25"/>
      <c r="AP54" s="5"/>
      <c r="AQ54" s="5"/>
      <c r="AR54" s="5"/>
      <c r="AS54" s="5"/>
      <c r="AT54" s="5"/>
      <c r="AU54" s="5"/>
      <c r="AW54" s="5"/>
      <c r="AX54" s="5"/>
      <c r="AY54" s="5"/>
      <c r="AZ54" s="5"/>
      <c r="BA54" s="5"/>
      <c r="BB54" s="5"/>
    </row>
    <row r="55" spans="1:54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25"/>
      <c r="AP55" s="5"/>
      <c r="AQ55" s="5"/>
      <c r="AR55" s="5"/>
      <c r="AS55" s="5"/>
      <c r="AT55" s="5"/>
      <c r="AU55" s="5"/>
      <c r="AW55" s="5"/>
      <c r="AX55" s="5"/>
      <c r="AY55" s="5"/>
      <c r="AZ55" s="5"/>
      <c r="BA55" s="5"/>
      <c r="BB55" s="5"/>
    </row>
    <row r="56" spans="1:54" x14ac:dyDescent="0.2">
      <c r="A56" s="6" t="s">
        <v>39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25"/>
      <c r="AP56" s="5"/>
      <c r="AQ56" s="5"/>
      <c r="AR56" s="5"/>
      <c r="AS56" s="5"/>
      <c r="AT56" s="5"/>
      <c r="AU56" s="5"/>
      <c r="AW56" s="5"/>
      <c r="AX56" s="5"/>
      <c r="AY56" s="5"/>
      <c r="AZ56" s="5"/>
      <c r="BA56" s="5"/>
      <c r="BB56" s="5"/>
    </row>
    <row r="57" spans="1:54" x14ac:dyDescent="0.2">
      <c r="B57" t="s">
        <v>40</v>
      </c>
      <c r="E57" t="s">
        <v>89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584500</v>
      </c>
      <c r="X57" s="5"/>
      <c r="Y57" s="5">
        <v>50000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25">
        <v>0</v>
      </c>
      <c r="AP57" s="5"/>
      <c r="AQ57" s="5">
        <v>0</v>
      </c>
      <c r="AR57" s="5"/>
      <c r="AS57" s="5">
        <v>584500</v>
      </c>
      <c r="AT57" s="5"/>
      <c r="AU57" s="5">
        <f>SUM(K57:AS57)</f>
        <v>1219000</v>
      </c>
      <c r="AW57" s="5">
        <v>0</v>
      </c>
      <c r="AX57" s="5"/>
      <c r="AY57" s="5">
        <v>0</v>
      </c>
      <c r="AZ57" s="5"/>
      <c r="BA57" s="5">
        <v>0</v>
      </c>
      <c r="BB57" s="5"/>
    </row>
    <row r="58" spans="1:54" x14ac:dyDescent="0.2">
      <c r="B58" t="s">
        <v>41</v>
      </c>
      <c r="E58" t="s">
        <v>90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325000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25">
        <v>0</v>
      </c>
      <c r="AP58" s="5"/>
      <c r="AQ58" s="5">
        <v>0</v>
      </c>
      <c r="AR58" s="5"/>
      <c r="AS58" s="5">
        <v>325000</v>
      </c>
      <c r="AT58" s="5"/>
      <c r="AU58" s="5">
        <f>SUM(K58:AS58)</f>
        <v>650000</v>
      </c>
      <c r="AW58" s="5">
        <v>0</v>
      </c>
      <c r="AX58" s="5"/>
      <c r="AY58" s="5">
        <v>0</v>
      </c>
      <c r="AZ58" s="5"/>
      <c r="BA58" s="5">
        <v>0</v>
      </c>
      <c r="BB58" s="5"/>
    </row>
    <row r="59" spans="1:54" x14ac:dyDescent="0.2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25">
        <v>0</v>
      </c>
      <c r="AP59" s="5"/>
      <c r="AQ59" s="5">
        <v>0</v>
      </c>
      <c r="AR59" s="5"/>
      <c r="AS59" s="5">
        <v>0</v>
      </c>
      <c r="AT59" s="5"/>
      <c r="AU59" s="5">
        <f>SUM(K59:AS59)</f>
        <v>0</v>
      </c>
      <c r="AW59" s="5">
        <v>0</v>
      </c>
      <c r="AX59" s="5"/>
      <c r="AY59" s="5">
        <v>0</v>
      </c>
      <c r="AZ59" s="5"/>
      <c r="BA59" s="5">
        <v>0</v>
      </c>
      <c r="BB59" s="5"/>
    </row>
    <row r="60" spans="1:54" x14ac:dyDescent="0.2">
      <c r="B60" t="s">
        <v>44</v>
      </c>
      <c r="E60" t="s">
        <v>45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5">
        <v>0</v>
      </c>
      <c r="AH60" s="5"/>
      <c r="AI60" s="5">
        <v>0</v>
      </c>
      <c r="AJ60" s="5"/>
      <c r="AK60" s="5">
        <v>0</v>
      </c>
      <c r="AL60" s="5"/>
      <c r="AM60" s="5">
        <v>0</v>
      </c>
      <c r="AN60" s="5"/>
      <c r="AO60" s="25">
        <v>0</v>
      </c>
      <c r="AP60" s="5"/>
      <c r="AQ60" s="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</row>
    <row r="61" spans="1:54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25"/>
      <c r="AP61" s="5"/>
      <c r="AQ61" s="5"/>
      <c r="AR61" s="5"/>
      <c r="AS61" s="5"/>
      <c r="AT61" s="5"/>
      <c r="AU61" s="5"/>
      <c r="AW61" s="5"/>
      <c r="AX61" s="5"/>
      <c r="AY61" s="5"/>
      <c r="AZ61" s="5"/>
      <c r="BA61" s="5"/>
      <c r="BB61" s="5"/>
    </row>
    <row r="62" spans="1:5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2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</row>
    <row r="63" spans="1:54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25"/>
      <c r="AP63" s="5"/>
      <c r="AQ63" s="5"/>
      <c r="AR63" s="5"/>
      <c r="AS63" s="5"/>
      <c r="AT63" s="5"/>
      <c r="AU63" s="5"/>
      <c r="AW63" s="5"/>
      <c r="AX63" s="5"/>
      <c r="AY63" s="5"/>
      <c r="AZ63" s="5"/>
      <c r="BA63" s="5"/>
      <c r="BB63" s="5"/>
    </row>
    <row r="64" spans="1:54" s="5" customFormat="1" x14ac:dyDescent="0.2">
      <c r="A64" s="13" t="s">
        <v>59</v>
      </c>
      <c r="I64" s="14">
        <f>SUM(I14:I60)</f>
        <v>0</v>
      </c>
      <c r="K64" s="14">
        <f>SUM(K14:K60)</f>
        <v>3490561</v>
      </c>
      <c r="M64" s="14">
        <f>SUM(M14:M60)</f>
        <v>4011787.32</v>
      </c>
      <c r="O64" s="14">
        <f>SUM(O14:O60)</f>
        <v>5909962.6400000006</v>
      </c>
      <c r="Q64" s="14">
        <f>SUM(Q14:Q60)</f>
        <v>4335610</v>
      </c>
      <c r="S64" s="14">
        <f>SUM(S14:S60)</f>
        <v>1406772.72</v>
      </c>
      <c r="U64" s="14">
        <f>SUM(U14:U60)</f>
        <v>4559248</v>
      </c>
      <c r="W64" s="14">
        <f>SUM(W14:W60)</f>
        <v>5727155.1799999997</v>
      </c>
      <c r="Y64" s="14">
        <f>SUM(Y14:Y60)</f>
        <v>6911140</v>
      </c>
      <c r="AA64" s="14">
        <f>SUM(AA14:AA60)</f>
        <v>10238072.790000001</v>
      </c>
      <c r="AC64" s="14">
        <f>SUM(AC14:AC60)</f>
        <v>-4058107.09</v>
      </c>
      <c r="AE64" s="14">
        <f>SUM(AE14:AE60)</f>
        <v>2684187.5</v>
      </c>
      <c r="AG64" s="14">
        <f>SUM(AG14:AG60)</f>
        <v>5242536</v>
      </c>
      <c r="AI64" s="14">
        <f>SUM(AI14:AI60)</f>
        <v>606807.46</v>
      </c>
      <c r="AK64" s="14">
        <f>SUM(AK14:AK60)</f>
        <v>0</v>
      </c>
      <c r="AM64" s="14">
        <f>SUM(AM14:AM60)</f>
        <v>2620860</v>
      </c>
      <c r="AO64" s="27">
        <f>SUM(AO14:AO60)</f>
        <v>6294060.46</v>
      </c>
      <c r="AQ64" s="14">
        <f>SUM(AQ14:AQ60)</f>
        <v>7286305</v>
      </c>
      <c r="AS64" s="14">
        <f>SUM(AS14:AS60)</f>
        <v>4784329</v>
      </c>
      <c r="AU64" s="14">
        <f>SUM(AU14:AU60)</f>
        <v>72051287.980000019</v>
      </c>
      <c r="AW64" s="14">
        <f>SUM(AW14:AW60)</f>
        <v>2324549</v>
      </c>
      <c r="AY64" s="14">
        <f>SUM(AY14:AY60)</f>
        <v>1120469</v>
      </c>
      <c r="BA64" s="14">
        <f>SUM(BA14:BA60)</f>
        <v>5793979</v>
      </c>
    </row>
    <row r="65" spans="1:54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25"/>
      <c r="AP65" s="5"/>
      <c r="AQ65" s="5"/>
      <c r="AR65" s="5"/>
      <c r="AS65" s="5"/>
      <c r="AT65" s="5"/>
      <c r="AU65" s="5"/>
      <c r="AW65" s="5"/>
      <c r="AX65" s="5"/>
      <c r="AY65" s="5"/>
      <c r="AZ65" s="5"/>
      <c r="BA65" s="5"/>
      <c r="BB65" s="5"/>
    </row>
    <row r="66" spans="1:54" ht="13.5" thickBot="1" x14ac:dyDescent="0.25">
      <c r="A66" s="6" t="s">
        <v>60</v>
      </c>
      <c r="I66" s="15">
        <f>I9-I64</f>
        <v>22038514.050000001</v>
      </c>
      <c r="K66" s="15">
        <f>K9-K64</f>
        <v>889022.27999999933</v>
      </c>
      <c r="L66" s="5"/>
      <c r="M66" s="15">
        <f>M9-M64</f>
        <v>-1702288.3299999996</v>
      </c>
      <c r="N66" s="5"/>
      <c r="O66" s="15">
        <f>O9-O64</f>
        <v>1219657.3399999999</v>
      </c>
      <c r="P66" s="5"/>
      <c r="Q66" s="15">
        <f>Q9-Q64</f>
        <v>1066955.4500000002</v>
      </c>
      <c r="R66" s="5"/>
      <c r="S66" s="15">
        <f>S9-S64</f>
        <v>4306771.04</v>
      </c>
      <c r="T66" s="5"/>
      <c r="U66" s="15">
        <f>U9-U64</f>
        <v>-1313005.3599999999</v>
      </c>
      <c r="V66" s="5"/>
      <c r="W66" s="15">
        <f>W9-W64</f>
        <v>4258505.4800000004</v>
      </c>
      <c r="X66" s="5"/>
      <c r="Y66" s="15">
        <f>Y9-Y64</f>
        <v>-2916264.76</v>
      </c>
      <c r="Z66" s="5"/>
      <c r="AA66" s="15">
        <f>AA9-AA64</f>
        <v>-7386799.790000001</v>
      </c>
      <c r="AB66" s="5"/>
      <c r="AC66" s="15">
        <f>AC9-AC64</f>
        <v>5776580.6699999999</v>
      </c>
      <c r="AD66" s="5"/>
      <c r="AE66" s="15">
        <f>AE9-AE64</f>
        <v>790371.45000000019</v>
      </c>
      <c r="AF66" s="5"/>
      <c r="AG66" s="15">
        <f>AG9-AG64</f>
        <v>-2864052.92</v>
      </c>
      <c r="AH66" s="5"/>
      <c r="AI66" s="15">
        <f>AI9-AI64</f>
        <v>7437131.3099999996</v>
      </c>
      <c r="AJ66" s="5"/>
      <c r="AK66" s="15">
        <f>AK9-AK64</f>
        <v>0</v>
      </c>
      <c r="AL66" s="5"/>
      <c r="AM66" s="15">
        <f>AM9-AM64</f>
        <v>-2620860</v>
      </c>
      <c r="AN66" s="5"/>
      <c r="AO66" s="28">
        <f>AO9-AO64</f>
        <v>-6294060.46</v>
      </c>
      <c r="AP66" s="5"/>
      <c r="AQ66" s="15">
        <f>AQ9-AQ64</f>
        <v>-7286305</v>
      </c>
      <c r="AR66" s="5"/>
      <c r="AS66" s="15">
        <f>AS9-AS64</f>
        <v>-4784329</v>
      </c>
      <c r="AT66" s="5"/>
      <c r="AU66" s="15">
        <f>AU9-AU64</f>
        <v>10615543.449999988</v>
      </c>
      <c r="AW66" s="15">
        <f>AW9-AW64</f>
        <v>-2324549</v>
      </c>
      <c r="AX66" s="5"/>
      <c r="AY66" s="15">
        <f>AY9-AY64</f>
        <v>-1120469</v>
      </c>
      <c r="AZ66" s="5"/>
      <c r="BA66" s="15">
        <f>BA9-BA64</f>
        <v>-5793979</v>
      </c>
      <c r="BB66" s="5"/>
    </row>
    <row r="67" spans="1:54" ht="13.5" thickTop="1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25"/>
      <c r="AP67" s="5"/>
      <c r="AQ67" s="5"/>
      <c r="AR67" s="5"/>
      <c r="AS67" s="5"/>
      <c r="AT67" s="5"/>
      <c r="AU67" s="5"/>
      <c r="AW67" s="5"/>
      <c r="AX67" s="5"/>
      <c r="AY67" s="5"/>
      <c r="AZ67" s="5"/>
      <c r="BA67" s="5"/>
      <c r="BB67" s="5"/>
    </row>
    <row r="68" spans="1:54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25"/>
      <c r="AP68" s="5"/>
      <c r="AQ68" s="5"/>
      <c r="AR68" s="5"/>
      <c r="AS68" s="5"/>
      <c r="AT68" s="5"/>
      <c r="AU68" s="5"/>
      <c r="AW68" s="5"/>
      <c r="AX68" s="5"/>
      <c r="AY68" s="5"/>
      <c r="AZ68" s="5"/>
      <c r="BA68" s="5"/>
      <c r="BB68" s="5"/>
    </row>
    <row r="69" spans="1:5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25"/>
      <c r="AP69" s="5"/>
      <c r="AQ69" s="5"/>
      <c r="AR69" s="5"/>
      <c r="AS69" s="5"/>
      <c r="AT69" s="5"/>
      <c r="AU69" s="5"/>
      <c r="AW69" s="5"/>
      <c r="AX69" s="5"/>
      <c r="AY69" s="5"/>
      <c r="AZ69" s="5"/>
      <c r="BA69" s="5"/>
      <c r="BB69" s="5"/>
    </row>
    <row r="70" spans="1:5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25"/>
      <c r="AP70" s="5"/>
      <c r="AQ70" s="5"/>
      <c r="AR70" s="5"/>
      <c r="AS70" s="5"/>
      <c r="AT70" s="5"/>
      <c r="AU70" s="5"/>
      <c r="AW70" s="5"/>
      <c r="AX70" s="5"/>
      <c r="AY70" s="5"/>
      <c r="AZ70" s="5"/>
      <c r="BA70" s="5"/>
      <c r="BB70" s="5"/>
    </row>
    <row r="71" spans="1:5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2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</row>
    <row r="72" spans="1:5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25"/>
      <c r="AP72" s="5"/>
      <c r="AQ72" s="5"/>
      <c r="AR72" s="5"/>
      <c r="AS72" s="5"/>
      <c r="AT72" s="5"/>
      <c r="AU72" s="5"/>
      <c r="AW72" s="5"/>
      <c r="AX72" s="5"/>
      <c r="AY72" s="5"/>
      <c r="AZ72" s="5"/>
      <c r="BA72" s="5"/>
      <c r="BB72" s="5"/>
    </row>
    <row r="73" spans="1:5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2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</row>
    <row r="74" spans="1:5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2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</row>
    <row r="75" spans="1:5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2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</row>
    <row r="76" spans="1:5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2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</row>
    <row r="77" spans="1:5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25"/>
      <c r="AP77" s="5"/>
      <c r="AQ77" s="5"/>
      <c r="AR77" s="5"/>
      <c r="AS77" s="5"/>
      <c r="AT77" s="5"/>
      <c r="AU77" s="5"/>
      <c r="AW77" s="5"/>
      <c r="AX77" s="5"/>
      <c r="AY77" s="5"/>
      <c r="AZ77" s="5"/>
      <c r="BA77" s="5"/>
      <c r="BB77" s="5"/>
    </row>
    <row r="78" spans="1:5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25"/>
      <c r="AP78" s="5"/>
      <c r="AQ78" s="5"/>
      <c r="AR78" s="5"/>
      <c r="AS78" s="5"/>
      <c r="AT78" s="5"/>
      <c r="AU78" s="5"/>
      <c r="AW78" s="5"/>
      <c r="AX78" s="5"/>
      <c r="AY78" s="5"/>
      <c r="AZ78" s="5"/>
      <c r="BA78" s="5"/>
      <c r="BB78" s="5"/>
    </row>
    <row r="79" spans="1:5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2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</row>
    <row r="80" spans="1:5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2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</row>
    <row r="81" spans="11:5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2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</row>
    <row r="82" spans="11:5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2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</row>
    <row r="83" spans="11:5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25"/>
      <c r="AP83" s="5"/>
      <c r="AQ83" s="5"/>
      <c r="AR83" s="5"/>
      <c r="AS83" s="5"/>
      <c r="AT83" s="5"/>
      <c r="AU83" s="5"/>
      <c r="AW83" s="5"/>
      <c r="AX83" s="5"/>
      <c r="AY83" s="5"/>
      <c r="AZ83" s="5"/>
      <c r="BA83" s="5"/>
      <c r="BB83" s="5"/>
    </row>
    <row r="84" spans="11:5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2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</row>
    <row r="85" spans="11:5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2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</row>
    <row r="86" spans="11:5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2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</row>
    <row r="87" spans="11:5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2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</row>
    <row r="88" spans="11:5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2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</row>
    <row r="89" spans="11:5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2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</row>
    <row r="90" spans="11:5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2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</row>
    <row r="91" spans="11:5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2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</row>
    <row r="92" spans="11:5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2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</row>
    <row r="93" spans="11:5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2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</row>
    <row r="94" spans="11:5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2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</row>
    <row r="95" spans="11:5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2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</row>
    <row r="96" spans="11:5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2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</row>
    <row r="97" spans="11:5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25"/>
      <c r="AP97" s="5"/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</row>
    <row r="98" spans="11:5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2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</row>
    <row r="99" spans="11:5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2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</row>
    <row r="100" spans="11:5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2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</row>
    <row r="101" spans="11:5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25"/>
      <c r="AP101" s="5"/>
      <c r="AQ101" s="5"/>
      <c r="AR101" s="5"/>
      <c r="AS101" s="5"/>
      <c r="AT101" s="5"/>
      <c r="AU101" s="5"/>
      <c r="AW101" s="5"/>
      <c r="AX101" s="5"/>
      <c r="AY101" s="5"/>
      <c r="AZ101" s="5"/>
      <c r="BA101" s="5"/>
      <c r="BB101" s="5"/>
    </row>
    <row r="102" spans="11:5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25"/>
      <c r="AP102" s="5"/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</row>
    <row r="103" spans="11:5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2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</row>
    <row r="104" spans="11:5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2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</row>
    <row r="105" spans="11:5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2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</row>
    <row r="106" spans="11:5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2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</row>
    <row r="107" spans="11:5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2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</row>
    <row r="108" spans="11:5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2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</row>
    <row r="109" spans="11:5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25"/>
      <c r="AP109" s="5"/>
      <c r="AQ109" s="5"/>
      <c r="AR109" s="5"/>
      <c r="AS109" s="5"/>
      <c r="AT109" s="5"/>
      <c r="AU109" s="5"/>
      <c r="AW109" s="5"/>
      <c r="AX109" s="5"/>
      <c r="AY109" s="5"/>
      <c r="AZ109" s="5"/>
      <c r="BA109" s="5"/>
      <c r="BB109" s="5"/>
    </row>
    <row r="110" spans="11:5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2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</row>
    <row r="111" spans="11:5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2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</row>
    <row r="112" spans="11:5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2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</row>
    <row r="113" spans="11:5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2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</row>
    <row r="114" spans="11:5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2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</row>
    <row r="115" spans="11:5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2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</row>
    <row r="116" spans="11:5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25"/>
      <c r="AP116" s="5"/>
      <c r="AQ116" s="5"/>
      <c r="AR116" s="5"/>
      <c r="AS116" s="5"/>
      <c r="AT116" s="5"/>
      <c r="AU116" s="5"/>
      <c r="AW116" s="5"/>
      <c r="AX116" s="5"/>
      <c r="AY116" s="5"/>
      <c r="AZ116" s="5"/>
      <c r="BA116" s="5"/>
      <c r="BB116" s="5"/>
    </row>
    <row r="117" spans="11:5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25"/>
      <c r="AP117" s="5"/>
      <c r="AQ117" s="5"/>
      <c r="AR117" s="5"/>
      <c r="AS117" s="5"/>
      <c r="AT117" s="5"/>
      <c r="AU117" s="5"/>
      <c r="AW117" s="5"/>
      <c r="AX117" s="5"/>
      <c r="AY117" s="5"/>
      <c r="AZ117" s="5"/>
      <c r="BA117" s="5"/>
      <c r="BB117" s="5"/>
    </row>
    <row r="118" spans="11:5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25"/>
      <c r="AP118" s="5"/>
      <c r="AQ118" s="5"/>
      <c r="AR118" s="5"/>
      <c r="AS118" s="5"/>
      <c r="AT118" s="5"/>
      <c r="AU118" s="5"/>
      <c r="AW118" s="5"/>
      <c r="AX118" s="5"/>
      <c r="AY118" s="5"/>
      <c r="AZ118" s="5"/>
      <c r="BA118" s="5"/>
      <c r="BB118" s="5"/>
    </row>
    <row r="119" spans="11:54" x14ac:dyDescent="0.2">
      <c r="Y119"/>
    </row>
    <row r="120" spans="11:54" x14ac:dyDescent="0.2">
      <c r="Y120"/>
    </row>
    <row r="121" spans="11:54" x14ac:dyDescent="0.2">
      <c r="Y121"/>
    </row>
    <row r="122" spans="11:54" x14ac:dyDescent="0.2">
      <c r="Y122"/>
    </row>
    <row r="123" spans="11:54" x14ac:dyDescent="0.2">
      <c r="Y123"/>
    </row>
    <row r="124" spans="11:54" x14ac:dyDescent="0.2">
      <c r="Y124"/>
    </row>
    <row r="125" spans="11:54" x14ac:dyDescent="0.2">
      <c r="Y125"/>
    </row>
    <row r="126" spans="11:54" x14ac:dyDescent="0.2">
      <c r="Y126"/>
    </row>
    <row r="127" spans="11:54" x14ac:dyDescent="0.2">
      <c r="Y127"/>
    </row>
    <row r="128" spans="11:5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</sheetData>
  <mergeCells count="23">
    <mergeCell ref="E34:G34"/>
    <mergeCell ref="E29:G29"/>
    <mergeCell ref="E23:G23"/>
    <mergeCell ref="E25:G25"/>
    <mergeCell ref="E27:G27"/>
    <mergeCell ref="E24:G24"/>
    <mergeCell ref="E19:G19"/>
    <mergeCell ref="E18:G18"/>
    <mergeCell ref="E17:G17"/>
    <mergeCell ref="E21:G21"/>
    <mergeCell ref="E20:G20"/>
    <mergeCell ref="E28:G28"/>
    <mergeCell ref="E22:G22"/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2001-12-21T20:57:21Z</cp:lastPrinted>
  <dcterms:created xsi:type="dcterms:W3CDTF">2001-12-05T05:03:43Z</dcterms:created>
  <dcterms:modified xsi:type="dcterms:W3CDTF">2023-09-15T21:01:58Z</dcterms:modified>
</cp:coreProperties>
</file>