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8837BB-5FFF-4500-A929-8D4F10086A5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BA16" i="1"/>
  <c r="AU17" i="1"/>
  <c r="AU18" i="1"/>
  <c r="AU19" i="1"/>
  <c r="AU20" i="1"/>
  <c r="AU21" i="1"/>
  <c r="AU22" i="1"/>
  <c r="AG23" i="1"/>
  <c r="AM23" i="1"/>
  <c r="AQ23" i="1"/>
  <c r="AU23" i="1"/>
  <c r="AW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U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W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B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M22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M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12/28/2002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pre-pay through next Wednesday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Thurs, Friday, Sat, Sun and Monday power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W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5 days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<sst xmlns="http://schemas.openxmlformats.org/spreadsheetml/2006/main" count="125" uniqueCount="97">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</sst>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14" fontId="0" fillId="2" borderId="0" xfId="0" applyNumberFormat="1" applyFill="1"/>
    <xf numFmtId="165" fontId="0" fillId="0" borderId="0" xfId="1" applyNumberFormat="1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5"/>
  <sheetViews>
    <sheetView tabSelected="1" workbookViewId="0">
      <pane xSplit="9" ySplit="6" topLeftCell="AE7" activePane="bottomRight" state="frozen"/>
      <selection pane="topRight" activeCell="J1" sqref="J1"/>
      <selection pane="bottomLeft" activeCell="A7" sqref="A7"/>
      <selection pane="bottomRight" activeCell="AI8" sqref="AI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1.85546875" customWidth="1"/>
    <col min="30" max="30" width="0.85546875" customWidth="1"/>
    <col min="31" max="31" width="12.42578125" customWidth="1"/>
    <col min="32" max="32" width="0.85546875" customWidth="1"/>
    <col min="33" max="33" width="11.85546875" customWidth="1"/>
    <col min="34" max="34" width="1" customWidth="1"/>
    <col min="35" max="35" width="11.85546875" style="22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48" max="48" width="1.5703125" customWidth="1"/>
    <col min="49" max="49" width="12.85546875" customWidth="1"/>
    <col min="50" max="50" width="0.5703125" customWidth="1"/>
    <col min="51" max="51" width="12" customWidth="1"/>
    <col min="52" max="52" width="0.5703125" customWidth="1"/>
    <col min="53" max="53" width="11.7109375" customWidth="1"/>
    <col min="54" max="54" width="0.5703125" customWidth="1"/>
    <col min="56" max="56" width="12.28515625" bestFit="1" customWidth="1"/>
  </cols>
  <sheetData>
    <row r="1" spans="1:54" x14ac:dyDescent="0.2">
      <c r="A1" t="s">
        <v>0</v>
      </c>
      <c r="Y1"/>
    </row>
    <row r="2" spans="1:54" x14ac:dyDescent="0.2">
      <c r="A2" t="s">
        <v>1</v>
      </c>
      <c r="Y2"/>
    </row>
    <row r="3" spans="1:54" x14ac:dyDescent="0.2">
      <c r="A3" t="s">
        <v>2</v>
      </c>
      <c r="C3" s="1">
        <f ca="1">TODAY()</f>
        <v>37246</v>
      </c>
      <c r="D3" s="1"/>
      <c r="E3" s="1"/>
      <c r="F3" s="1"/>
      <c r="G3" s="1"/>
      <c r="H3" s="1"/>
      <c r="I3" s="1"/>
      <c r="O3" s="1"/>
      <c r="Y3"/>
      <c r="AG3" s="1"/>
      <c r="AI3" s="38"/>
      <c r="AS3" s="1"/>
    </row>
    <row r="4" spans="1:54" x14ac:dyDescent="0.2">
      <c r="C4" s="1"/>
      <c r="D4" s="1"/>
      <c r="E4" s="1"/>
      <c r="F4" s="1"/>
      <c r="G4" s="1"/>
      <c r="H4" s="1"/>
      <c r="I4" s="1"/>
      <c r="O4" s="1"/>
      <c r="Y4"/>
      <c r="AG4" s="1"/>
      <c r="AI4" s="38"/>
      <c r="AS4" s="1"/>
    </row>
    <row r="5" spans="1:54" x14ac:dyDescent="0.2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4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46</v>
      </c>
      <c r="AW5" s="3"/>
      <c r="AX5" s="3"/>
      <c r="AY5" s="3"/>
      <c r="AZ5" s="3"/>
      <c r="BA5" s="3"/>
      <c r="BB5" s="3"/>
    </row>
    <row r="6" spans="1:54" x14ac:dyDescent="0.2">
      <c r="A6" s="41" t="s">
        <v>24</v>
      </c>
      <c r="B6" s="41"/>
      <c r="C6" s="41"/>
      <c r="D6" s="2"/>
      <c r="E6" s="41" t="s">
        <v>27</v>
      </c>
      <c r="F6" s="41"/>
      <c r="G6" s="41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23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86</v>
      </c>
      <c r="AW6" s="37">
        <v>37258</v>
      </c>
      <c r="AY6" s="36">
        <v>37259</v>
      </c>
      <c r="BA6" s="35">
        <v>37260</v>
      </c>
    </row>
    <row r="7" spans="1:54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4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">
      <c r="AI8" s="24"/>
    </row>
    <row r="9" spans="1:54" s="2" customFormat="1" x14ac:dyDescent="0.2">
      <c r="A9" s="11" t="s">
        <v>58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0</v>
      </c>
      <c r="AF9" s="5"/>
      <c r="AG9" s="5">
        <v>0</v>
      </c>
      <c r="AH9" s="5"/>
      <c r="AI9" s="2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68292463.900000021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">
      <c r="A10" s="11"/>
      <c r="AI10" s="24"/>
      <c r="AU10" s="5"/>
    </row>
    <row r="11" spans="1:54" s="2" customFormat="1" x14ac:dyDescent="0.2">
      <c r="A11" s="11" t="s">
        <v>57</v>
      </c>
      <c r="X11"/>
      <c r="Z11" s="32"/>
      <c r="AI11" s="24"/>
    </row>
    <row r="12" spans="1:54" x14ac:dyDescent="0.2">
      <c r="Y12"/>
      <c r="Z12" s="33"/>
    </row>
    <row r="13" spans="1:54" x14ac:dyDescent="0.2">
      <c r="A13" s="6" t="s">
        <v>62</v>
      </c>
      <c r="L13" s="1"/>
      <c r="V13" s="1"/>
      <c r="Y13"/>
      <c r="AF13" s="1"/>
      <c r="AP13" s="1"/>
      <c r="AZ13" s="1"/>
    </row>
    <row r="14" spans="1:54" s="7" customFormat="1" x14ac:dyDescent="0.2">
      <c r="B14" s="8" t="s">
        <v>48</v>
      </c>
      <c r="E14" s="42" t="s">
        <v>91</v>
      </c>
      <c r="F14" s="42"/>
      <c r="G14" s="42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26">
        <v>606807.46</v>
      </c>
      <c r="AK14" s="7">
        <v>0</v>
      </c>
      <c r="AM14" s="7">
        <v>0</v>
      </c>
      <c r="AO14" s="7">
        <v>0</v>
      </c>
      <c r="AQ14" s="7">
        <v>0</v>
      </c>
      <c r="AS14" s="7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</row>
    <row r="15" spans="1:54" s="5" customFormat="1" x14ac:dyDescent="0.2">
      <c r="B15" s="9" t="s">
        <v>50</v>
      </c>
      <c r="E15" s="39" t="s">
        <v>49</v>
      </c>
      <c r="F15" s="39"/>
      <c r="G15" s="39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2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">
      <c r="B16" s="9" t="s">
        <v>61</v>
      </c>
      <c r="E16" s="39" t="s">
        <v>49</v>
      </c>
      <c r="F16" s="39"/>
      <c r="G16" s="39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25">
        <v>0</v>
      </c>
      <c r="AK16" s="5">
        <v>0</v>
      </c>
      <c r="AM16" s="5">
        <v>0</v>
      </c>
      <c r="AO16" s="5">
        <v>0</v>
      </c>
      <c r="AQ16" s="5">
        <v>0</v>
      </c>
      <c r="AS16" s="5">
        <v>1980800</v>
      </c>
      <c r="AU16" s="5">
        <f t="shared" si="0"/>
        <v>12825800</v>
      </c>
      <c r="AW16" s="5">
        <v>1980800</v>
      </c>
      <c r="AY16" s="5">
        <v>0</v>
      </c>
      <c r="BA16" s="5">
        <f>1980800/2*3</f>
        <v>2971200</v>
      </c>
    </row>
    <row r="17" spans="1:54" s="5" customFormat="1" x14ac:dyDescent="0.2">
      <c r="B17" s="9" t="s">
        <v>79</v>
      </c>
      <c r="E17" s="39" t="s">
        <v>49</v>
      </c>
      <c r="F17" s="39"/>
      <c r="G17" s="39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2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</row>
    <row r="18" spans="1:54" s="5" customFormat="1" x14ac:dyDescent="0.2">
      <c r="B18" s="9" t="s">
        <v>80</v>
      </c>
      <c r="E18" s="39" t="s">
        <v>49</v>
      </c>
      <c r="F18" s="39"/>
      <c r="G18" s="39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2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</row>
    <row r="19" spans="1:54" s="5" customFormat="1" x14ac:dyDescent="0.2">
      <c r="B19" s="9" t="s">
        <v>81</v>
      </c>
      <c r="E19" s="39" t="s">
        <v>49</v>
      </c>
      <c r="F19" s="39"/>
      <c r="G19" s="39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2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 t="shared" si="0"/>
        <v>3969000</v>
      </c>
      <c r="AW19" s="5">
        <v>0</v>
      </c>
      <c r="AY19" s="5">
        <v>0</v>
      </c>
      <c r="BA19" s="5">
        <v>0</v>
      </c>
    </row>
    <row r="20" spans="1:54" x14ac:dyDescent="0.2">
      <c r="B20" t="s">
        <v>92</v>
      </c>
      <c r="E20" s="39" t="s">
        <v>49</v>
      </c>
      <c r="F20" s="39"/>
      <c r="G20" s="39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2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">
      <c r="B21" t="s">
        <v>93</v>
      </c>
      <c r="E21" s="39" t="s">
        <v>49</v>
      </c>
      <c r="F21" s="39"/>
      <c r="G21" s="39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2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 t="shared" si="0"/>
        <v>1357800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">
      <c r="B22" t="s">
        <v>28</v>
      </c>
      <c r="E22" s="40" t="s">
        <v>71</v>
      </c>
      <c r="F22" s="40"/>
      <c r="G22" s="40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2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">
      <c r="B23" t="s">
        <v>95</v>
      </c>
      <c r="E23" s="40" t="s">
        <v>96</v>
      </c>
      <c r="F23" s="40"/>
      <c r="G23" s="40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25">
        <v>0</v>
      </c>
      <c r="AJ23" s="5"/>
      <c r="AK23" s="5">
        <v>0</v>
      </c>
      <c r="AL23" s="5"/>
      <c r="AM23" s="5">
        <f>1451982/6*3</f>
        <v>725991</v>
      </c>
      <c r="AN23" s="5"/>
      <c r="AO23" s="5">
        <v>0</v>
      </c>
      <c r="AP23" s="5"/>
      <c r="AQ23" s="5">
        <f>4575504+1080432+371550</f>
        <v>6027486</v>
      </c>
      <c r="AR23" s="5"/>
      <c r="AS23" s="5">
        <v>0</v>
      </c>
      <c r="AT23" s="5"/>
      <c r="AU23" s="5">
        <f t="shared" si="0"/>
        <v>8205459</v>
      </c>
      <c r="AW23" s="5">
        <f>5*240816</f>
        <v>1204080</v>
      </c>
      <c r="AX23" s="5"/>
      <c r="AY23" s="5">
        <v>0</v>
      </c>
      <c r="AZ23" s="5"/>
      <c r="BA23" s="5">
        <v>0</v>
      </c>
      <c r="BB23" s="5"/>
    </row>
    <row r="24" spans="1:54" x14ac:dyDescent="0.2">
      <c r="B24" t="s">
        <v>69</v>
      </c>
      <c r="E24" s="40" t="s">
        <v>70</v>
      </c>
      <c r="F24" s="40"/>
      <c r="G24" s="40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2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">
      <c r="B25" t="s">
        <v>29</v>
      </c>
      <c r="E25" s="40" t="s">
        <v>53</v>
      </c>
      <c r="F25" s="40"/>
      <c r="G25" s="40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2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">
      <c r="B26" t="s">
        <v>47</v>
      </c>
      <c r="E26" s="40" t="s">
        <v>54</v>
      </c>
      <c r="F26" s="40"/>
      <c r="G26" s="40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2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</row>
    <row r="27" spans="1:54" x14ac:dyDescent="0.2">
      <c r="B27" t="s">
        <v>55</v>
      </c>
      <c r="E27" s="40" t="s">
        <v>56</v>
      </c>
      <c r="F27" s="40"/>
      <c r="G27" s="40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2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</row>
    <row r="28" spans="1:54" x14ac:dyDescent="0.2">
      <c r="B28" t="s">
        <v>67</v>
      </c>
      <c r="E28" s="40" t="s">
        <v>94</v>
      </c>
      <c r="F28" s="40"/>
      <c r="G28" s="40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2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</row>
    <row r="29" spans="1:54" x14ac:dyDescent="0.2">
      <c r="B29" t="s">
        <v>67</v>
      </c>
      <c r="E29" s="40" t="s">
        <v>68</v>
      </c>
      <c r="F29" s="40"/>
      <c r="G29" s="40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2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</row>
    <row r="30" spans="1:54" x14ac:dyDescent="0.2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2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</row>
    <row r="31" spans="1:54" x14ac:dyDescent="0.2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2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W31" s="5"/>
      <c r="AX31" s="5"/>
      <c r="AY31" s="5"/>
      <c r="AZ31" s="5"/>
      <c r="BA31" s="5"/>
      <c r="BB31" s="5"/>
    </row>
    <row r="32" spans="1:54" x14ac:dyDescent="0.2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2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</row>
    <row r="33" spans="1:54" x14ac:dyDescent="0.2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2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</row>
    <row r="34" spans="1:54" x14ac:dyDescent="0.2">
      <c r="B34" t="s">
        <v>65</v>
      </c>
      <c r="E34" s="40" t="s">
        <v>72</v>
      </c>
      <c r="F34" s="40"/>
      <c r="G34" s="40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25">
        <v>0</v>
      </c>
      <c r="AJ34" s="5"/>
      <c r="AK34" s="5">
        <v>0</v>
      </c>
      <c r="AL34" s="5"/>
      <c r="AM34" s="5">
        <v>1696000</v>
      </c>
      <c r="AN34" s="5"/>
      <c r="AO34" s="5">
        <v>0</v>
      </c>
      <c r="AP34" s="5"/>
      <c r="AQ34" s="5">
        <v>0</v>
      </c>
      <c r="AR34" s="5"/>
      <c r="AS34" s="5">
        <v>0</v>
      </c>
      <c r="AT34" s="5"/>
      <c r="AU34" s="5">
        <f>SUM(K34:AS34)</f>
        <v>5067000</v>
      </c>
      <c r="AW34" s="5">
        <v>0</v>
      </c>
      <c r="AX34" s="5"/>
      <c r="AY34" s="5">
        <v>1696000</v>
      </c>
      <c r="AZ34" s="5"/>
      <c r="BA34" s="5">
        <v>0</v>
      </c>
      <c r="BB34" s="5"/>
    </row>
    <row r="35" spans="1:54" x14ac:dyDescent="0.2">
      <c r="B35" t="s">
        <v>66</v>
      </c>
      <c r="E35" s="40" t="s">
        <v>72</v>
      </c>
      <c r="F35" s="40"/>
      <c r="G35" s="40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2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</row>
    <row r="36" spans="1:54" x14ac:dyDescent="0.2">
      <c r="B36" t="s">
        <v>73</v>
      </c>
      <c r="E36" s="40" t="s">
        <v>72</v>
      </c>
      <c r="F36" s="40"/>
      <c r="G36" s="40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25">
        <v>0</v>
      </c>
      <c r="AJ36" s="5"/>
      <c r="AK36" s="5">
        <v>0</v>
      </c>
      <c r="AL36" s="5"/>
      <c r="AM36" s="5">
        <v>2048550</v>
      </c>
      <c r="AN36" s="5"/>
      <c r="AO36" s="5">
        <v>0</v>
      </c>
      <c r="AP36" s="5"/>
      <c r="AQ36" s="5">
        <v>0</v>
      </c>
      <c r="AR36" s="5"/>
      <c r="AS36" s="5">
        <v>0</v>
      </c>
      <c r="AT36" s="5"/>
      <c r="AU36" s="5">
        <f>SUM(K36:AS36)</f>
        <v>5632100</v>
      </c>
      <c r="AW36" s="5">
        <v>0</v>
      </c>
      <c r="AX36" s="5"/>
      <c r="AY36" s="5">
        <v>2048550</v>
      </c>
      <c r="AZ36" s="5"/>
      <c r="BA36" s="5">
        <v>0</v>
      </c>
      <c r="BB36" s="5"/>
    </row>
    <row r="37" spans="1:54" x14ac:dyDescent="0.2">
      <c r="B37" t="s">
        <v>64</v>
      </c>
      <c r="E37" s="40" t="s">
        <v>82</v>
      </c>
      <c r="F37" s="40"/>
      <c r="G37" s="40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25">
        <v>0</v>
      </c>
      <c r="AJ37" s="5"/>
      <c r="AK37" s="5">
        <v>0</v>
      </c>
      <c r="AL37" s="5"/>
      <c r="AM37" s="29">
        <v>1500000</v>
      </c>
      <c r="AN37" s="5"/>
      <c r="AO37" s="5">
        <v>0</v>
      </c>
      <c r="AP37" s="5"/>
      <c r="AQ37" s="5">
        <v>0</v>
      </c>
      <c r="AR37" s="5"/>
      <c r="AS37" s="29">
        <v>0</v>
      </c>
      <c r="AT37" s="5"/>
      <c r="AU37" s="5">
        <f>SUM(K37:AS37)</f>
        <v>4829724.78</v>
      </c>
      <c r="AW37" s="29">
        <v>1500000</v>
      </c>
      <c r="AX37" s="5"/>
      <c r="AY37" s="5">
        <v>0</v>
      </c>
      <c r="AZ37" s="5"/>
      <c r="BA37" s="5">
        <v>0</v>
      </c>
      <c r="BB37" s="5"/>
    </row>
    <row r="38" spans="1:54" x14ac:dyDescent="0.2">
      <c r="E38" s="40" t="s">
        <v>78</v>
      </c>
      <c r="F38" s="40"/>
      <c r="G38" s="40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25">
        <v>0</v>
      </c>
      <c r="AJ38" s="5"/>
      <c r="AK38" s="5">
        <v>0</v>
      </c>
      <c r="AL38" s="5"/>
      <c r="AM38" s="5">
        <v>100000</v>
      </c>
      <c r="AN38" s="5"/>
      <c r="AO38" s="5">
        <v>100000</v>
      </c>
      <c r="AP38" s="5"/>
      <c r="AQ38" s="5">
        <v>100000</v>
      </c>
      <c r="AR38" s="5"/>
      <c r="AS38" s="5">
        <v>100000</v>
      </c>
      <c r="AT38" s="5"/>
      <c r="AU38" s="5">
        <f>SUM(K38:AS38)</f>
        <v>767900</v>
      </c>
      <c r="AW38" s="5">
        <v>100000</v>
      </c>
      <c r="AX38" s="5"/>
      <c r="AY38" s="5">
        <v>100000</v>
      </c>
      <c r="AZ38" s="5"/>
      <c r="BA38" s="5">
        <v>100000</v>
      </c>
      <c r="BB38" s="5"/>
    </row>
    <row r="39" spans="1:54" x14ac:dyDescent="0.2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2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2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25">
        <v>3101855</v>
      </c>
      <c r="AJ41" s="5"/>
      <c r="AK41" s="5">
        <v>0</v>
      </c>
      <c r="AL41" s="5"/>
      <c r="AM41" s="5">
        <v>3101855</v>
      </c>
      <c r="AN41" s="5"/>
      <c r="AO41" s="5">
        <v>3101855</v>
      </c>
      <c r="AP41" s="5"/>
      <c r="AQ41" s="5">
        <v>3101855</v>
      </c>
      <c r="AR41" s="5"/>
      <c r="AS41" s="5">
        <v>3101855</v>
      </c>
      <c r="AT41" s="5"/>
      <c r="AU41" s="5">
        <f>SUM(K41:AS41)</f>
        <v>30033175.740000002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</row>
    <row r="42" spans="1:54" x14ac:dyDescent="0.2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0</v>
      </c>
      <c r="AH42" s="5"/>
      <c r="AI42" s="25">
        <v>-2081386</v>
      </c>
      <c r="AJ42" s="5"/>
      <c r="AK42" s="5">
        <v>0</v>
      </c>
      <c r="AL42" s="5"/>
      <c r="AM42" s="5">
        <v>-2081386</v>
      </c>
      <c r="AN42" s="5"/>
      <c r="AO42" s="5">
        <v>-2081386</v>
      </c>
      <c r="AP42" s="5"/>
      <c r="AQ42" s="5">
        <v>-2081386</v>
      </c>
      <c r="AR42" s="5"/>
      <c r="AS42" s="5">
        <v>-2081386</v>
      </c>
      <c r="AT42" s="5"/>
      <c r="AU42" s="5">
        <f>SUM(K42:AS42)</f>
        <v>-20788359.189999998</v>
      </c>
      <c r="AW42" s="5">
        <v>-2081386</v>
      </c>
      <c r="AX42" s="5"/>
      <c r="AY42" s="5">
        <v>-2081386</v>
      </c>
      <c r="AZ42" s="5"/>
      <c r="BA42" s="5">
        <v>-2081386</v>
      </c>
      <c r="BB42" s="5"/>
    </row>
    <row r="43" spans="1:54" x14ac:dyDescent="0.2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2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W43" s="5"/>
      <c r="AX43" s="5"/>
      <c r="AY43" s="5"/>
      <c r="AZ43" s="5"/>
      <c r="BA43" s="5"/>
      <c r="BB43" s="5"/>
    </row>
    <row r="44" spans="1:54" x14ac:dyDescent="0.2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2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</row>
    <row r="45" spans="1:54" x14ac:dyDescent="0.2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2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2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</row>
    <row r="47" spans="1:54" x14ac:dyDescent="0.2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2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5000</v>
      </c>
      <c r="AR47" s="5"/>
      <c r="AS47" s="5">
        <v>0</v>
      </c>
      <c r="AT47" s="5"/>
      <c r="AU47" s="5">
        <f t="shared" si="1"/>
        <v>11510</v>
      </c>
      <c r="AW47" s="5">
        <v>0</v>
      </c>
      <c r="AX47" s="5"/>
      <c r="AY47" s="5">
        <v>0</v>
      </c>
      <c r="AZ47" s="5"/>
      <c r="BA47" s="5">
        <v>5000</v>
      </c>
      <c r="BB47" s="5"/>
    </row>
    <row r="48" spans="1:54" x14ac:dyDescent="0.2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2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5000</v>
      </c>
      <c r="AR48" s="5"/>
      <c r="AS48" s="5">
        <v>0</v>
      </c>
      <c r="AT48" s="5"/>
      <c r="AU48" s="5">
        <f t="shared" si="1"/>
        <v>7280</v>
      </c>
      <c r="AW48" s="5">
        <v>0</v>
      </c>
      <c r="AX48" s="5"/>
      <c r="AY48" s="5">
        <v>0</v>
      </c>
      <c r="AZ48" s="5"/>
      <c r="BA48" s="5">
        <v>5000</v>
      </c>
      <c r="BB48" s="5"/>
    </row>
    <row r="49" spans="1:54" x14ac:dyDescent="0.2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2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2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55000</v>
      </c>
      <c r="AR50" s="5"/>
      <c r="AS50" s="5">
        <v>0</v>
      </c>
      <c r="AT50" s="5"/>
      <c r="AU50" s="5">
        <f t="shared" si="1"/>
        <v>130000</v>
      </c>
      <c r="AW50" s="5">
        <v>0</v>
      </c>
      <c r="AX50" s="5"/>
      <c r="AY50" s="5">
        <v>0</v>
      </c>
      <c r="AZ50" s="5"/>
      <c r="BA50" s="5">
        <v>55000</v>
      </c>
      <c r="BB50" s="5"/>
    </row>
    <row r="51" spans="1:54" x14ac:dyDescent="0.2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2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73350</v>
      </c>
      <c r="AR51" s="5"/>
      <c r="AS51" s="5">
        <v>0</v>
      </c>
      <c r="AT51" s="5"/>
      <c r="AU51" s="5">
        <f>SUM(K51:AS51)</f>
        <v>146700</v>
      </c>
      <c r="AW51" s="5">
        <v>0</v>
      </c>
      <c r="AX51" s="5"/>
      <c r="AY51" s="5">
        <v>0</v>
      </c>
      <c r="AZ51" s="5"/>
      <c r="BA51" s="5">
        <v>73350</v>
      </c>
      <c r="BB51" s="5"/>
    </row>
    <row r="52" spans="1:54" x14ac:dyDescent="0.2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2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</row>
    <row r="53" spans="1:54" x14ac:dyDescent="0.2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2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</row>
    <row r="54" spans="1:54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2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W54" s="5"/>
      <c r="AX54" s="5"/>
      <c r="AY54" s="5"/>
      <c r="AZ54" s="5"/>
      <c r="BA54" s="5"/>
      <c r="BB54" s="5"/>
    </row>
    <row r="55" spans="1:54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2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W55" s="5"/>
      <c r="AX55" s="5"/>
      <c r="AY55" s="5"/>
      <c r="AZ55" s="5"/>
      <c r="BA55" s="5"/>
      <c r="BB55" s="5"/>
    </row>
    <row r="56" spans="1:54" x14ac:dyDescent="0.2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2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W56" s="5"/>
      <c r="AX56" s="5"/>
      <c r="AY56" s="5"/>
      <c r="AZ56" s="5"/>
      <c r="BA56" s="5"/>
      <c r="BB56" s="5"/>
    </row>
    <row r="57" spans="1:54" x14ac:dyDescent="0.2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2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2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</row>
    <row r="59" spans="1:54" x14ac:dyDescent="0.2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2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</row>
    <row r="60" spans="1:54" x14ac:dyDescent="0.2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2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5">
        <v>0</v>
      </c>
      <c r="AR60" s="5"/>
      <c r="AS60" s="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</row>
    <row r="61" spans="1:54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2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W61" s="5"/>
      <c r="AX61" s="5"/>
      <c r="AY61" s="5"/>
      <c r="AZ61" s="5"/>
      <c r="BA61" s="5"/>
      <c r="BB61" s="5"/>
    </row>
    <row r="62" spans="1:54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2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2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W63" s="5"/>
      <c r="AX63" s="5"/>
      <c r="AY63" s="5"/>
      <c r="AZ63" s="5"/>
      <c r="BA63" s="5"/>
      <c r="BB63" s="5"/>
    </row>
    <row r="64" spans="1:54" s="5" customFormat="1" x14ac:dyDescent="0.2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5242536</v>
      </c>
      <c r="AI64" s="27">
        <f>SUM(AI14:AI60)</f>
        <v>1627276.46</v>
      </c>
      <c r="AK64" s="14">
        <f>SUM(AK14:AK60)</f>
        <v>0</v>
      </c>
      <c r="AM64" s="14">
        <f>SUM(AM14:AM60)</f>
        <v>7091010</v>
      </c>
      <c r="AO64" s="14">
        <f>SUM(AO14:AO60)</f>
        <v>1120469</v>
      </c>
      <c r="AQ64" s="14">
        <f>SUM(AQ14:AQ60)</f>
        <v>7286305</v>
      </c>
      <c r="AS64" s="14">
        <f>SUM(AS14:AS60)</f>
        <v>4210769</v>
      </c>
      <c r="AU64" s="14">
        <f>SUM(AU14:AU60)</f>
        <v>71794755.520000011</v>
      </c>
      <c r="AW64" s="14">
        <f>SUM(AW14:AW60)</f>
        <v>5805349</v>
      </c>
      <c r="AY64" s="14">
        <f>SUM(AY14:AY60)</f>
        <v>4865019</v>
      </c>
      <c r="BA64" s="14">
        <f>SUM(BA14:BA60)</f>
        <v>4230019</v>
      </c>
    </row>
    <row r="65" spans="1:54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2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:54" ht="13.5" thickBot="1" x14ac:dyDescent="0.25">
      <c r="A66" s="6" t="s">
        <v>60</v>
      </c>
      <c r="I66" s="15">
        <f>I9-I64</f>
        <v>21561127.32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-2684187.5</v>
      </c>
      <c r="AF66" s="5"/>
      <c r="AG66" s="15">
        <f>AG9-AG64</f>
        <v>-5242536</v>
      </c>
      <c r="AH66" s="5"/>
      <c r="AI66" s="28">
        <f>AI9-AI64</f>
        <v>-1627276.46</v>
      </c>
      <c r="AJ66" s="5"/>
      <c r="AK66" s="15">
        <f>AK9-AK64</f>
        <v>0</v>
      </c>
      <c r="AL66" s="5"/>
      <c r="AM66" s="15">
        <f>AM9-AM64</f>
        <v>-7091010</v>
      </c>
      <c r="AN66" s="5"/>
      <c r="AO66" s="15">
        <f>AO9-AO64</f>
        <v>-1120469</v>
      </c>
      <c r="AP66" s="5"/>
      <c r="AQ66" s="15">
        <f>AQ9-AQ64</f>
        <v>-7286305</v>
      </c>
      <c r="AR66" s="5"/>
      <c r="AS66" s="15">
        <f>AS9-AS64</f>
        <v>-4210769</v>
      </c>
      <c r="AT66" s="5"/>
      <c r="AU66" s="15">
        <f>AU9-AU64</f>
        <v>-3502291.6199999899</v>
      </c>
      <c r="AW66" s="15">
        <f>AW9-AW64</f>
        <v>-5805349</v>
      </c>
      <c r="AX66" s="5"/>
      <c r="AY66" s="15">
        <f>AY9-AY64</f>
        <v>-4865019</v>
      </c>
      <c r="AZ66" s="5"/>
      <c r="BA66" s="15">
        <f>BA9-BA64</f>
        <v>-4230019</v>
      </c>
      <c r="BB66" s="5"/>
    </row>
    <row r="67" spans="1:54" ht="13.5" thickTop="1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2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:54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2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:54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2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:54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2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:54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2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:54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2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:54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2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:54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2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:54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2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:54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2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:54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2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:54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2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:54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2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:54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2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2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2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2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2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2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2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2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2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2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2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2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2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2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2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2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2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2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2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2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2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2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2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2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2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2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2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2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2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2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2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2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2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2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2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2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2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</row>
    <row r="117" spans="11:54" x14ac:dyDescent="0.2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2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</row>
    <row r="118" spans="11:54" x14ac:dyDescent="0.2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2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</row>
    <row r="119" spans="11:54" x14ac:dyDescent="0.2">
      <c r="Y119"/>
    </row>
    <row r="120" spans="11:54" x14ac:dyDescent="0.2">
      <c r="Y120"/>
    </row>
    <row r="121" spans="11:54" x14ac:dyDescent="0.2">
      <c r="Y121"/>
    </row>
    <row r="122" spans="11:54" x14ac:dyDescent="0.2">
      <c r="Y122"/>
    </row>
    <row r="123" spans="11:54" x14ac:dyDescent="0.2">
      <c r="Y123"/>
    </row>
    <row r="124" spans="11:54" x14ac:dyDescent="0.2">
      <c r="Y124"/>
    </row>
    <row r="125" spans="11:54" x14ac:dyDescent="0.2">
      <c r="Y125"/>
    </row>
    <row r="126" spans="11:54" x14ac:dyDescent="0.2">
      <c r="Y126"/>
    </row>
    <row r="127" spans="11:54" x14ac:dyDescent="0.2">
      <c r="Y127"/>
    </row>
    <row r="128" spans="11:54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  <row r="202" spans="25:25" x14ac:dyDescent="0.2">
      <c r="Y202"/>
    </row>
    <row r="203" spans="25:25" x14ac:dyDescent="0.2">
      <c r="Y203"/>
    </row>
    <row r="204" spans="25:25" x14ac:dyDescent="0.2">
      <c r="Y204"/>
    </row>
    <row r="205" spans="25:25" x14ac:dyDescent="0.2">
      <c r="Y205"/>
    </row>
  </sheetData>
  <mergeCells count="23"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  <mergeCell ref="E19:G19"/>
    <mergeCell ref="E18:G18"/>
    <mergeCell ref="E17:G17"/>
    <mergeCell ref="E21:G21"/>
    <mergeCell ref="E20:G20"/>
    <mergeCell ref="E28:G28"/>
    <mergeCell ref="E22:G22"/>
    <mergeCell ref="E34:G34"/>
    <mergeCell ref="E29:G29"/>
    <mergeCell ref="E23:G23"/>
    <mergeCell ref="E25:G25"/>
    <mergeCell ref="E27:G27"/>
    <mergeCell ref="E24:G24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2001-12-21T20:57:21Z</cp:lastPrinted>
  <dcterms:created xsi:type="dcterms:W3CDTF">2001-12-05T05:03:43Z</dcterms:created>
  <dcterms:modified xsi:type="dcterms:W3CDTF">2023-09-15T21:02:08Z</dcterms:modified>
</cp:coreProperties>
</file>