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EA2353-8881-4837-BA2F-37A0D4C6E498}" xr6:coauthVersionLast="47" xr6:coauthVersionMax="47" xr10:uidLastSave="{00000000-0000-0000-0000-000000000000}"/>
  <bookViews>
    <workbookView xWindow="-120" yWindow="-120" windowWidth="38640" windowHeight="15720"/>
  </bookViews>
  <sheets>
    <sheet name="USGT" sheetId="1" r:id="rId1"/>
  </sheets>
  <definedNames>
    <definedName name="_xlnm.Print_Area" localSheetId="0">USGT!$A$1:$P$209</definedName>
  </definedName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B35" i="1"/>
  <c r="C35" i="1"/>
  <c r="D35" i="1"/>
  <c r="E35" i="1"/>
  <c r="F35" i="1"/>
  <c r="H35" i="1"/>
  <c r="J35" i="1"/>
  <c r="K35" i="1"/>
  <c r="M35" i="1"/>
  <c r="N35" i="1"/>
  <c r="O35" i="1"/>
  <c r="P35" i="1"/>
  <c r="E36" i="1"/>
  <c r="F36" i="1"/>
  <c r="J36" i="1"/>
  <c r="M36" i="1"/>
  <c r="O36" i="1"/>
  <c r="P36" i="1"/>
  <c r="E37" i="1"/>
  <c r="F37" i="1"/>
  <c r="J37" i="1"/>
  <c r="M37" i="1"/>
  <c r="N37" i="1"/>
  <c r="O37" i="1"/>
  <c r="P37" i="1"/>
  <c r="E38" i="1"/>
  <c r="F38" i="1"/>
  <c r="J38" i="1"/>
  <c r="M38" i="1"/>
  <c r="N38" i="1"/>
  <c r="O38" i="1"/>
  <c r="P38" i="1"/>
  <c r="E39" i="1"/>
  <c r="F39" i="1"/>
  <c r="J39" i="1"/>
  <c r="M39" i="1"/>
  <c r="N39" i="1"/>
  <c r="O39" i="1"/>
  <c r="P39" i="1"/>
  <c r="E40" i="1"/>
  <c r="F40" i="1"/>
  <c r="J40" i="1"/>
  <c r="M40" i="1"/>
  <c r="N40" i="1"/>
  <c r="O40" i="1"/>
  <c r="P40" i="1"/>
  <c r="E41" i="1"/>
  <c r="F41" i="1"/>
  <c r="J41" i="1"/>
  <c r="M41" i="1"/>
  <c r="N41" i="1"/>
  <c r="O41" i="1"/>
  <c r="P41" i="1"/>
  <c r="E42" i="1"/>
  <c r="F42" i="1"/>
  <c r="J42" i="1"/>
  <c r="M42" i="1"/>
  <c r="N42" i="1"/>
  <c r="O42" i="1"/>
  <c r="P42" i="1"/>
  <c r="E43" i="1"/>
  <c r="F43" i="1"/>
  <c r="J43" i="1"/>
  <c r="M43" i="1"/>
  <c r="N43" i="1"/>
  <c r="O43" i="1"/>
  <c r="P43" i="1"/>
  <c r="E44" i="1"/>
  <c r="F44" i="1"/>
  <c r="J44" i="1"/>
  <c r="M44" i="1"/>
  <c r="N44" i="1"/>
  <c r="O44" i="1"/>
  <c r="P44" i="1"/>
  <c r="E45" i="1"/>
  <c r="F45" i="1"/>
  <c r="J45" i="1"/>
  <c r="M45" i="1"/>
  <c r="N45" i="1"/>
  <c r="O45" i="1"/>
  <c r="P45" i="1"/>
  <c r="E46" i="1"/>
  <c r="F46" i="1"/>
  <c r="J46" i="1"/>
  <c r="M46" i="1"/>
  <c r="N46" i="1"/>
  <c r="O46" i="1"/>
  <c r="P46" i="1"/>
  <c r="E47" i="1"/>
  <c r="F47" i="1"/>
  <c r="J47" i="1"/>
  <c r="M47" i="1"/>
  <c r="N47" i="1"/>
  <c r="O47" i="1"/>
  <c r="P47" i="1"/>
  <c r="E48" i="1"/>
  <c r="F48" i="1"/>
  <c r="J48" i="1"/>
  <c r="M48" i="1"/>
  <c r="N48" i="1"/>
  <c r="O48" i="1"/>
  <c r="P48" i="1"/>
  <c r="E49" i="1"/>
  <c r="F49" i="1"/>
  <c r="J49" i="1"/>
  <c r="M49" i="1"/>
  <c r="N49" i="1"/>
  <c r="O49" i="1"/>
  <c r="P49" i="1"/>
  <c r="E50" i="1"/>
  <c r="F50" i="1"/>
  <c r="J50" i="1"/>
  <c r="M50" i="1"/>
  <c r="N50" i="1"/>
  <c r="O50" i="1"/>
  <c r="P50" i="1"/>
  <c r="E51" i="1"/>
  <c r="F51" i="1"/>
  <c r="J51" i="1"/>
  <c r="M51" i="1"/>
  <c r="N51" i="1"/>
  <c r="O51" i="1"/>
  <c r="P51" i="1"/>
  <c r="E52" i="1"/>
  <c r="F52" i="1"/>
  <c r="J52" i="1"/>
  <c r="M52" i="1"/>
  <c r="N52" i="1"/>
  <c r="O52" i="1"/>
  <c r="P52" i="1"/>
  <c r="E53" i="1"/>
  <c r="F53" i="1"/>
  <c r="J53" i="1"/>
  <c r="M53" i="1"/>
  <c r="N53" i="1"/>
  <c r="O53" i="1"/>
  <c r="P53" i="1"/>
  <c r="E54" i="1"/>
  <c r="F54" i="1"/>
  <c r="J54" i="1"/>
  <c r="M54" i="1"/>
  <c r="N54" i="1"/>
  <c r="O54" i="1"/>
  <c r="P54" i="1"/>
  <c r="E55" i="1"/>
  <c r="F55" i="1"/>
  <c r="J55" i="1"/>
  <c r="M55" i="1"/>
  <c r="N55" i="1"/>
  <c r="O55" i="1"/>
  <c r="P55" i="1"/>
  <c r="E56" i="1"/>
  <c r="F56" i="1"/>
  <c r="J56" i="1"/>
  <c r="M56" i="1"/>
  <c r="N56" i="1"/>
  <c r="O56" i="1"/>
  <c r="P56" i="1"/>
  <c r="E57" i="1"/>
  <c r="F57" i="1"/>
  <c r="J57" i="1"/>
  <c r="M57" i="1"/>
  <c r="N57" i="1"/>
  <c r="O57" i="1"/>
  <c r="P57" i="1"/>
  <c r="E58" i="1"/>
  <c r="F58" i="1"/>
  <c r="J58" i="1"/>
  <c r="M58" i="1"/>
  <c r="N58" i="1"/>
  <c r="O58" i="1"/>
  <c r="P58" i="1"/>
  <c r="E59" i="1"/>
  <c r="F59" i="1"/>
  <c r="J59" i="1"/>
  <c r="M59" i="1"/>
  <c r="N59" i="1"/>
  <c r="O59" i="1"/>
  <c r="P59" i="1"/>
  <c r="E60" i="1"/>
  <c r="F60" i="1"/>
  <c r="J60" i="1"/>
  <c r="M60" i="1"/>
  <c r="N60" i="1"/>
  <c r="O60" i="1"/>
  <c r="P60" i="1"/>
  <c r="E61" i="1"/>
  <c r="F61" i="1"/>
  <c r="J61" i="1"/>
  <c r="M61" i="1"/>
  <c r="N61" i="1"/>
  <c r="O61" i="1"/>
  <c r="P61" i="1"/>
  <c r="E62" i="1"/>
  <c r="F62" i="1"/>
  <c r="J62" i="1"/>
  <c r="M62" i="1"/>
  <c r="N62" i="1"/>
  <c r="O62" i="1"/>
  <c r="P62" i="1"/>
  <c r="E63" i="1"/>
  <c r="F63" i="1"/>
  <c r="J63" i="1"/>
  <c r="M63" i="1"/>
  <c r="N63" i="1"/>
  <c r="O63" i="1"/>
  <c r="P63" i="1"/>
  <c r="E64" i="1"/>
  <c r="F64" i="1"/>
  <c r="J64" i="1"/>
  <c r="M64" i="1"/>
  <c r="N64" i="1"/>
  <c r="O64" i="1"/>
  <c r="P64" i="1"/>
  <c r="E65" i="1"/>
  <c r="F65" i="1"/>
  <c r="J65" i="1"/>
  <c r="M65" i="1"/>
  <c r="N65" i="1"/>
  <c r="O65" i="1"/>
  <c r="P65" i="1"/>
  <c r="E66" i="1"/>
  <c r="F66" i="1"/>
  <c r="J66" i="1"/>
  <c r="M66" i="1"/>
  <c r="N66" i="1"/>
  <c r="O66" i="1"/>
  <c r="P66" i="1"/>
  <c r="E67" i="1"/>
  <c r="F67" i="1"/>
  <c r="J67" i="1"/>
  <c r="M67" i="1"/>
  <c r="N67" i="1"/>
  <c r="O67" i="1"/>
  <c r="P67" i="1"/>
  <c r="E68" i="1"/>
  <c r="F68" i="1"/>
  <c r="J68" i="1"/>
  <c r="M68" i="1"/>
  <c r="O68" i="1"/>
  <c r="P68" i="1"/>
  <c r="B69" i="1"/>
  <c r="C69" i="1"/>
  <c r="D69" i="1"/>
  <c r="E69" i="1"/>
  <c r="F69" i="1"/>
  <c r="H69" i="1"/>
  <c r="J69" i="1"/>
  <c r="K69" i="1"/>
  <c r="L69" i="1"/>
  <c r="M69" i="1"/>
  <c r="N69" i="1"/>
  <c r="O69" i="1"/>
  <c r="P69" i="1"/>
  <c r="E70" i="1"/>
  <c r="F70" i="1"/>
  <c r="J70" i="1"/>
  <c r="M70" i="1"/>
  <c r="O70" i="1"/>
  <c r="P70" i="1"/>
  <c r="E71" i="1"/>
  <c r="F71" i="1"/>
  <c r="J71" i="1"/>
  <c r="M71" i="1"/>
  <c r="N71" i="1"/>
  <c r="O71" i="1"/>
  <c r="P71" i="1"/>
  <c r="E72" i="1"/>
  <c r="F72" i="1"/>
  <c r="J72" i="1"/>
  <c r="M72" i="1"/>
  <c r="N72" i="1"/>
  <c r="O72" i="1"/>
  <c r="P72" i="1"/>
  <c r="E73" i="1"/>
  <c r="F73" i="1"/>
  <c r="J73" i="1"/>
  <c r="M73" i="1"/>
  <c r="N73" i="1"/>
  <c r="O73" i="1"/>
  <c r="P73" i="1"/>
  <c r="E74" i="1"/>
  <c r="F74" i="1"/>
  <c r="J74" i="1"/>
  <c r="M74" i="1"/>
  <c r="N74" i="1"/>
  <c r="O74" i="1"/>
  <c r="P74" i="1"/>
  <c r="E75" i="1"/>
  <c r="F75" i="1"/>
  <c r="J75" i="1"/>
  <c r="M75" i="1"/>
  <c r="N75" i="1"/>
  <c r="O75" i="1"/>
  <c r="P75" i="1"/>
  <c r="E76" i="1"/>
  <c r="F76" i="1"/>
  <c r="J76" i="1"/>
  <c r="M76" i="1"/>
  <c r="N76" i="1"/>
  <c r="O76" i="1"/>
  <c r="P76" i="1"/>
  <c r="E77" i="1"/>
  <c r="F77" i="1"/>
  <c r="J77" i="1"/>
  <c r="M77" i="1"/>
  <c r="N77" i="1"/>
  <c r="O77" i="1"/>
  <c r="P77" i="1"/>
  <c r="E78" i="1"/>
  <c r="F78" i="1"/>
  <c r="J78" i="1"/>
  <c r="M78" i="1"/>
  <c r="N78" i="1"/>
  <c r="O78" i="1"/>
  <c r="P78" i="1"/>
  <c r="E79" i="1"/>
  <c r="F79" i="1"/>
  <c r="J79" i="1"/>
  <c r="M79" i="1"/>
  <c r="N79" i="1"/>
  <c r="O79" i="1"/>
  <c r="P79" i="1"/>
  <c r="E80" i="1"/>
  <c r="F80" i="1"/>
  <c r="J80" i="1"/>
  <c r="M80" i="1"/>
  <c r="N80" i="1"/>
  <c r="O80" i="1"/>
  <c r="P80" i="1"/>
  <c r="E81" i="1"/>
  <c r="F81" i="1"/>
  <c r="J81" i="1"/>
  <c r="M81" i="1"/>
  <c r="N81" i="1"/>
  <c r="O81" i="1"/>
  <c r="P81" i="1"/>
  <c r="E82" i="1"/>
  <c r="F82" i="1"/>
  <c r="J82" i="1"/>
  <c r="M82" i="1"/>
  <c r="N82" i="1"/>
  <c r="O82" i="1"/>
  <c r="P82" i="1"/>
  <c r="E83" i="1"/>
  <c r="F83" i="1"/>
  <c r="J83" i="1"/>
  <c r="M83" i="1"/>
  <c r="N83" i="1"/>
  <c r="O83" i="1"/>
  <c r="P83" i="1"/>
  <c r="E84" i="1"/>
  <c r="F84" i="1"/>
  <c r="J84" i="1"/>
  <c r="M84" i="1"/>
  <c r="N84" i="1"/>
  <c r="O84" i="1"/>
  <c r="P84" i="1"/>
  <c r="E85" i="1"/>
  <c r="F85" i="1"/>
  <c r="J85" i="1"/>
  <c r="M85" i="1"/>
  <c r="N85" i="1"/>
  <c r="O85" i="1"/>
  <c r="P85" i="1"/>
  <c r="E86" i="1"/>
  <c r="F86" i="1"/>
  <c r="J86" i="1"/>
  <c r="M86" i="1"/>
  <c r="N86" i="1"/>
  <c r="O86" i="1"/>
  <c r="P86" i="1"/>
  <c r="E87" i="1"/>
  <c r="F87" i="1"/>
  <c r="J87" i="1"/>
  <c r="M87" i="1"/>
  <c r="N87" i="1"/>
  <c r="O87" i="1"/>
  <c r="P87" i="1"/>
  <c r="E88" i="1"/>
  <c r="F88" i="1"/>
  <c r="J88" i="1"/>
  <c r="M88" i="1"/>
  <c r="N88" i="1"/>
  <c r="O88" i="1"/>
  <c r="P88" i="1"/>
  <c r="E89" i="1"/>
  <c r="F89" i="1"/>
  <c r="J89" i="1"/>
  <c r="M89" i="1"/>
  <c r="N89" i="1"/>
  <c r="O89" i="1"/>
  <c r="P89" i="1"/>
  <c r="E90" i="1"/>
  <c r="F90" i="1"/>
  <c r="J90" i="1"/>
  <c r="M90" i="1"/>
  <c r="N90" i="1"/>
  <c r="O90" i="1"/>
  <c r="P90" i="1"/>
  <c r="E91" i="1"/>
  <c r="F91" i="1"/>
  <c r="J91" i="1"/>
  <c r="M91" i="1"/>
  <c r="N91" i="1"/>
  <c r="O91" i="1"/>
  <c r="P91" i="1"/>
  <c r="E92" i="1"/>
  <c r="F92" i="1"/>
  <c r="J92" i="1"/>
  <c r="M92" i="1"/>
  <c r="N92" i="1"/>
  <c r="O92" i="1"/>
  <c r="P92" i="1"/>
  <c r="E93" i="1"/>
  <c r="F93" i="1"/>
  <c r="J93" i="1"/>
  <c r="M93" i="1"/>
  <c r="N93" i="1"/>
  <c r="O93" i="1"/>
  <c r="P93" i="1"/>
  <c r="E94" i="1"/>
  <c r="F94" i="1"/>
  <c r="J94" i="1"/>
  <c r="M94" i="1"/>
  <c r="N94" i="1"/>
  <c r="O94" i="1"/>
  <c r="P94" i="1"/>
  <c r="E95" i="1"/>
  <c r="F95" i="1"/>
  <c r="J95" i="1"/>
  <c r="M95" i="1"/>
  <c r="N95" i="1"/>
  <c r="O95" i="1"/>
  <c r="P95" i="1"/>
  <c r="E96" i="1"/>
  <c r="F96" i="1"/>
  <c r="J96" i="1"/>
  <c r="M96" i="1"/>
  <c r="N96" i="1"/>
  <c r="O96" i="1"/>
  <c r="P96" i="1"/>
  <c r="E97" i="1"/>
  <c r="F97" i="1"/>
  <c r="J97" i="1"/>
  <c r="M97" i="1"/>
  <c r="N97" i="1"/>
  <c r="O97" i="1"/>
  <c r="P97" i="1"/>
  <c r="E98" i="1"/>
  <c r="F98" i="1"/>
  <c r="J98" i="1"/>
  <c r="M98" i="1"/>
  <c r="N98" i="1"/>
  <c r="O98" i="1"/>
  <c r="P98" i="1"/>
  <c r="E99" i="1"/>
  <c r="F99" i="1"/>
  <c r="J99" i="1"/>
  <c r="M99" i="1"/>
  <c r="N99" i="1"/>
  <c r="O99" i="1"/>
  <c r="P99" i="1"/>
  <c r="E100" i="1"/>
  <c r="F100" i="1"/>
  <c r="J100" i="1"/>
  <c r="M100" i="1"/>
  <c r="N100" i="1"/>
  <c r="O100" i="1"/>
  <c r="P100" i="1"/>
  <c r="E101" i="1"/>
  <c r="F101" i="1"/>
  <c r="J101" i="1"/>
  <c r="M101" i="1"/>
  <c r="O101" i="1"/>
  <c r="P101" i="1"/>
  <c r="B102" i="1"/>
  <c r="C102" i="1"/>
  <c r="D102" i="1"/>
  <c r="E102" i="1"/>
  <c r="F102" i="1"/>
  <c r="H102" i="1"/>
  <c r="J102" i="1"/>
  <c r="K102" i="1"/>
  <c r="M102" i="1"/>
  <c r="N102" i="1"/>
  <c r="O102" i="1"/>
  <c r="P102" i="1"/>
  <c r="E103" i="1"/>
  <c r="F103" i="1"/>
  <c r="J103" i="1"/>
  <c r="M103" i="1"/>
  <c r="O103" i="1"/>
  <c r="P103" i="1"/>
  <c r="E104" i="1"/>
  <c r="F104" i="1"/>
  <c r="J104" i="1"/>
  <c r="M104" i="1"/>
  <c r="N104" i="1"/>
  <c r="O104" i="1"/>
  <c r="P104" i="1"/>
  <c r="E105" i="1"/>
  <c r="F105" i="1"/>
  <c r="J105" i="1"/>
  <c r="M105" i="1"/>
  <c r="N105" i="1"/>
  <c r="O105" i="1"/>
  <c r="P105" i="1"/>
  <c r="E106" i="1"/>
  <c r="F106" i="1"/>
  <c r="J106" i="1"/>
  <c r="M106" i="1"/>
  <c r="N106" i="1"/>
  <c r="O106" i="1"/>
  <c r="P106" i="1"/>
  <c r="E107" i="1"/>
  <c r="F107" i="1"/>
  <c r="J107" i="1"/>
  <c r="M107" i="1"/>
  <c r="N107" i="1"/>
  <c r="O107" i="1"/>
  <c r="P107" i="1"/>
  <c r="E108" i="1"/>
  <c r="F108" i="1"/>
  <c r="J108" i="1"/>
  <c r="M108" i="1"/>
  <c r="N108" i="1"/>
  <c r="O108" i="1"/>
  <c r="P108" i="1"/>
  <c r="E109" i="1"/>
  <c r="F109" i="1"/>
  <c r="J109" i="1"/>
  <c r="M109" i="1"/>
  <c r="N109" i="1"/>
  <c r="O109" i="1"/>
  <c r="P109" i="1"/>
  <c r="E110" i="1"/>
  <c r="F110" i="1"/>
  <c r="J110" i="1"/>
  <c r="M110" i="1"/>
  <c r="N110" i="1"/>
  <c r="O110" i="1"/>
  <c r="P110" i="1"/>
  <c r="E111" i="1"/>
  <c r="F111" i="1"/>
  <c r="J111" i="1"/>
  <c r="M111" i="1"/>
  <c r="N111" i="1"/>
  <c r="O111" i="1"/>
  <c r="P111" i="1"/>
  <c r="E112" i="1"/>
  <c r="F112" i="1"/>
  <c r="J112" i="1"/>
  <c r="M112" i="1"/>
  <c r="N112" i="1"/>
  <c r="O112" i="1"/>
  <c r="P112" i="1"/>
  <c r="E113" i="1"/>
  <c r="F113" i="1"/>
  <c r="J113" i="1"/>
  <c r="M113" i="1"/>
  <c r="N113" i="1"/>
  <c r="O113" i="1"/>
  <c r="P113" i="1"/>
  <c r="E114" i="1"/>
  <c r="F114" i="1"/>
  <c r="J114" i="1"/>
  <c r="M114" i="1"/>
  <c r="N114" i="1"/>
  <c r="O114" i="1"/>
  <c r="P114" i="1"/>
  <c r="E115" i="1"/>
  <c r="F115" i="1"/>
  <c r="J115" i="1"/>
  <c r="M115" i="1"/>
  <c r="N115" i="1"/>
  <c r="O115" i="1"/>
  <c r="P115" i="1"/>
  <c r="E116" i="1"/>
  <c r="F116" i="1"/>
  <c r="J116" i="1"/>
  <c r="M116" i="1"/>
  <c r="N116" i="1"/>
  <c r="O116" i="1"/>
  <c r="P116" i="1"/>
  <c r="E117" i="1"/>
  <c r="F117" i="1"/>
  <c r="J117" i="1"/>
  <c r="M117" i="1"/>
  <c r="N117" i="1"/>
  <c r="O117" i="1"/>
  <c r="P117" i="1"/>
  <c r="E118" i="1"/>
  <c r="F118" i="1"/>
  <c r="J118" i="1"/>
  <c r="M118" i="1"/>
  <c r="N118" i="1"/>
  <c r="O118" i="1"/>
  <c r="P118" i="1"/>
  <c r="E119" i="1"/>
  <c r="F119" i="1"/>
  <c r="J119" i="1"/>
  <c r="M119" i="1"/>
  <c r="N119" i="1"/>
  <c r="O119" i="1"/>
  <c r="P119" i="1"/>
  <c r="E120" i="1"/>
  <c r="F120" i="1"/>
  <c r="J120" i="1"/>
  <c r="M120" i="1"/>
  <c r="N120" i="1"/>
  <c r="O120" i="1"/>
  <c r="P120" i="1"/>
  <c r="E121" i="1"/>
  <c r="F121" i="1"/>
  <c r="J121" i="1"/>
  <c r="M121" i="1"/>
  <c r="N121" i="1"/>
  <c r="O121" i="1"/>
  <c r="P121" i="1"/>
  <c r="E122" i="1"/>
  <c r="F122" i="1"/>
  <c r="J122" i="1"/>
  <c r="M122" i="1"/>
  <c r="N122" i="1"/>
  <c r="O122" i="1"/>
  <c r="P122" i="1"/>
  <c r="E123" i="1"/>
  <c r="F123" i="1"/>
  <c r="J123" i="1"/>
  <c r="M123" i="1"/>
  <c r="N123" i="1"/>
  <c r="O123" i="1"/>
  <c r="P123" i="1"/>
  <c r="E124" i="1"/>
  <c r="F124" i="1"/>
  <c r="J124" i="1"/>
  <c r="M124" i="1"/>
  <c r="N124" i="1"/>
  <c r="O124" i="1"/>
  <c r="P124" i="1"/>
  <c r="E125" i="1"/>
  <c r="F125" i="1"/>
  <c r="J125" i="1"/>
  <c r="M125" i="1"/>
  <c r="N125" i="1"/>
  <c r="O125" i="1"/>
  <c r="P125" i="1"/>
  <c r="E126" i="1"/>
  <c r="F126" i="1"/>
  <c r="J126" i="1"/>
  <c r="M126" i="1"/>
  <c r="N126" i="1"/>
  <c r="O126" i="1"/>
  <c r="P126" i="1"/>
  <c r="E127" i="1"/>
  <c r="F127" i="1"/>
  <c r="J127" i="1"/>
  <c r="M127" i="1"/>
  <c r="N127" i="1"/>
  <c r="O127" i="1"/>
  <c r="P127" i="1"/>
  <c r="E128" i="1"/>
  <c r="F128" i="1"/>
  <c r="J128" i="1"/>
  <c r="M128" i="1"/>
  <c r="N128" i="1"/>
  <c r="O128" i="1"/>
  <c r="P128" i="1"/>
  <c r="E129" i="1"/>
  <c r="F129" i="1"/>
  <c r="J129" i="1"/>
  <c r="M129" i="1"/>
  <c r="N129" i="1"/>
  <c r="O129" i="1"/>
  <c r="P129" i="1"/>
  <c r="E130" i="1"/>
  <c r="F130" i="1"/>
  <c r="J130" i="1"/>
  <c r="M130" i="1"/>
  <c r="N130" i="1"/>
  <c r="O130" i="1"/>
  <c r="P130" i="1"/>
  <c r="E131" i="1"/>
  <c r="F131" i="1"/>
  <c r="J131" i="1"/>
  <c r="M131" i="1"/>
  <c r="N131" i="1"/>
  <c r="O131" i="1"/>
  <c r="P131" i="1"/>
  <c r="E132" i="1"/>
  <c r="F132" i="1"/>
  <c r="J132" i="1"/>
  <c r="M132" i="1"/>
  <c r="N132" i="1"/>
  <c r="O132" i="1"/>
  <c r="P132" i="1"/>
  <c r="E133" i="1"/>
  <c r="F133" i="1"/>
  <c r="J133" i="1"/>
  <c r="M133" i="1"/>
  <c r="N133" i="1"/>
  <c r="O133" i="1"/>
  <c r="P133" i="1"/>
  <c r="E134" i="1"/>
  <c r="F134" i="1"/>
  <c r="J134" i="1"/>
  <c r="M134" i="1"/>
  <c r="N134" i="1"/>
  <c r="O134" i="1"/>
  <c r="P134" i="1"/>
  <c r="E135" i="1"/>
  <c r="F135" i="1"/>
  <c r="J135" i="1"/>
  <c r="M135" i="1"/>
  <c r="O135" i="1"/>
  <c r="P135" i="1"/>
  <c r="B136" i="1"/>
  <c r="C136" i="1"/>
  <c r="D136" i="1"/>
  <c r="E136" i="1"/>
  <c r="F136" i="1"/>
  <c r="H136" i="1"/>
  <c r="J136" i="1"/>
  <c r="K136" i="1"/>
  <c r="M136" i="1"/>
  <c r="N136" i="1"/>
  <c r="O136" i="1"/>
  <c r="P136" i="1"/>
  <c r="E137" i="1"/>
  <c r="F137" i="1"/>
  <c r="J137" i="1"/>
  <c r="M137" i="1"/>
  <c r="O137" i="1"/>
  <c r="P137" i="1"/>
  <c r="E138" i="1"/>
  <c r="F138" i="1"/>
  <c r="J138" i="1"/>
  <c r="M138" i="1"/>
  <c r="N138" i="1"/>
  <c r="O138" i="1"/>
  <c r="P138" i="1"/>
  <c r="E139" i="1"/>
  <c r="F139" i="1"/>
  <c r="J139" i="1"/>
  <c r="M139" i="1"/>
  <c r="N139" i="1"/>
  <c r="O139" i="1"/>
  <c r="P139" i="1"/>
  <c r="E140" i="1"/>
  <c r="F140" i="1"/>
  <c r="J140" i="1"/>
  <c r="M140" i="1"/>
  <c r="N140" i="1"/>
  <c r="O140" i="1"/>
  <c r="P140" i="1"/>
  <c r="E141" i="1"/>
  <c r="F141" i="1"/>
  <c r="J141" i="1"/>
  <c r="M141" i="1"/>
  <c r="N141" i="1"/>
  <c r="O141" i="1"/>
  <c r="P141" i="1"/>
  <c r="E142" i="1"/>
  <c r="F142" i="1"/>
  <c r="J142" i="1"/>
  <c r="M142" i="1"/>
  <c r="N142" i="1"/>
  <c r="O142" i="1"/>
  <c r="P142" i="1"/>
  <c r="E143" i="1"/>
  <c r="F143" i="1"/>
  <c r="J143" i="1"/>
  <c r="M143" i="1"/>
  <c r="N143" i="1"/>
  <c r="O143" i="1"/>
  <c r="P143" i="1"/>
  <c r="E144" i="1"/>
  <c r="F144" i="1"/>
  <c r="J144" i="1"/>
  <c r="M144" i="1"/>
  <c r="N144" i="1"/>
  <c r="O144" i="1"/>
  <c r="P144" i="1"/>
  <c r="E145" i="1"/>
  <c r="F145" i="1"/>
  <c r="J145" i="1"/>
  <c r="M145" i="1"/>
  <c r="N145" i="1"/>
  <c r="O145" i="1"/>
  <c r="P145" i="1"/>
  <c r="E146" i="1"/>
  <c r="F146" i="1"/>
  <c r="J146" i="1"/>
  <c r="M146" i="1"/>
  <c r="N146" i="1"/>
  <c r="O146" i="1"/>
  <c r="P146" i="1"/>
  <c r="E147" i="1"/>
  <c r="F147" i="1"/>
  <c r="J147" i="1"/>
  <c r="M147" i="1"/>
  <c r="N147" i="1"/>
  <c r="O147" i="1"/>
  <c r="P147" i="1"/>
  <c r="E148" i="1"/>
  <c r="F148" i="1"/>
  <c r="J148" i="1"/>
  <c r="M148" i="1"/>
  <c r="N148" i="1"/>
  <c r="O148" i="1"/>
  <c r="P148" i="1"/>
  <c r="E149" i="1"/>
  <c r="F149" i="1"/>
  <c r="J149" i="1"/>
  <c r="M149" i="1"/>
  <c r="N149" i="1"/>
  <c r="O149" i="1"/>
  <c r="P149" i="1"/>
  <c r="E150" i="1"/>
  <c r="F150" i="1"/>
  <c r="J150" i="1"/>
  <c r="M150" i="1"/>
  <c r="N150" i="1"/>
  <c r="O150" i="1"/>
  <c r="P150" i="1"/>
  <c r="E151" i="1"/>
  <c r="F151" i="1"/>
  <c r="J151" i="1"/>
  <c r="M151" i="1"/>
  <c r="N151" i="1"/>
  <c r="O151" i="1"/>
  <c r="P151" i="1"/>
  <c r="E152" i="1"/>
  <c r="F152" i="1"/>
  <c r="J152" i="1"/>
  <c r="M152" i="1"/>
  <c r="N152" i="1"/>
  <c r="O152" i="1"/>
  <c r="P152" i="1"/>
  <c r="E153" i="1"/>
  <c r="F153" i="1"/>
  <c r="J153" i="1"/>
  <c r="M153" i="1"/>
  <c r="N153" i="1"/>
  <c r="O153" i="1"/>
  <c r="P153" i="1"/>
  <c r="E154" i="1"/>
  <c r="F154" i="1"/>
  <c r="J154" i="1"/>
  <c r="M154" i="1"/>
  <c r="N154" i="1"/>
  <c r="O154" i="1"/>
  <c r="P154" i="1"/>
  <c r="E155" i="1"/>
  <c r="F155" i="1"/>
  <c r="J155" i="1"/>
  <c r="M155" i="1"/>
  <c r="N155" i="1"/>
  <c r="O155" i="1"/>
  <c r="P155" i="1"/>
  <c r="E156" i="1"/>
  <c r="F156" i="1"/>
  <c r="J156" i="1"/>
  <c r="M156" i="1"/>
  <c r="N156" i="1"/>
  <c r="O156" i="1"/>
  <c r="P156" i="1"/>
  <c r="E157" i="1"/>
  <c r="F157" i="1"/>
  <c r="J157" i="1"/>
  <c r="M157" i="1"/>
  <c r="N157" i="1"/>
  <c r="O157" i="1"/>
  <c r="P157" i="1"/>
  <c r="E158" i="1"/>
  <c r="F158" i="1"/>
  <c r="J158" i="1"/>
  <c r="M158" i="1"/>
  <c r="N158" i="1"/>
  <c r="O158" i="1"/>
  <c r="P158" i="1"/>
  <c r="E159" i="1"/>
  <c r="F159" i="1"/>
  <c r="J159" i="1"/>
  <c r="M159" i="1"/>
  <c r="N159" i="1"/>
  <c r="O159" i="1"/>
  <c r="P159" i="1"/>
  <c r="E160" i="1"/>
  <c r="F160" i="1"/>
  <c r="J160" i="1"/>
  <c r="M160" i="1"/>
  <c r="N160" i="1"/>
  <c r="O160" i="1"/>
  <c r="P160" i="1"/>
  <c r="E161" i="1"/>
  <c r="F161" i="1"/>
  <c r="J161" i="1"/>
  <c r="M161" i="1"/>
  <c r="N161" i="1"/>
  <c r="O161" i="1"/>
  <c r="P161" i="1"/>
  <c r="E162" i="1"/>
  <c r="F162" i="1"/>
  <c r="J162" i="1"/>
  <c r="M162" i="1"/>
  <c r="N162" i="1"/>
  <c r="O162" i="1"/>
  <c r="P162" i="1"/>
  <c r="E163" i="1"/>
  <c r="F163" i="1"/>
  <c r="J163" i="1"/>
  <c r="M163" i="1"/>
  <c r="N163" i="1"/>
  <c r="O163" i="1"/>
  <c r="P163" i="1"/>
  <c r="E164" i="1"/>
  <c r="F164" i="1"/>
  <c r="J164" i="1"/>
  <c r="M164" i="1"/>
  <c r="N164" i="1"/>
  <c r="O164" i="1"/>
  <c r="P164" i="1"/>
  <c r="E165" i="1"/>
  <c r="F165" i="1"/>
  <c r="J165" i="1"/>
  <c r="M165" i="1"/>
  <c r="N165" i="1"/>
  <c r="O165" i="1"/>
  <c r="P165" i="1"/>
  <c r="E166" i="1"/>
  <c r="F166" i="1"/>
  <c r="J166" i="1"/>
  <c r="M166" i="1"/>
  <c r="N166" i="1"/>
  <c r="O166" i="1"/>
  <c r="P166" i="1"/>
  <c r="E167" i="1"/>
  <c r="F167" i="1"/>
  <c r="J167" i="1"/>
  <c r="M167" i="1"/>
  <c r="N167" i="1"/>
  <c r="O167" i="1"/>
  <c r="P167" i="1"/>
  <c r="E168" i="1"/>
  <c r="F168" i="1"/>
  <c r="J168" i="1"/>
  <c r="M168" i="1"/>
  <c r="N168" i="1"/>
  <c r="O168" i="1"/>
  <c r="P168" i="1"/>
  <c r="E169" i="1"/>
  <c r="F169" i="1"/>
  <c r="J169" i="1"/>
  <c r="M169" i="1"/>
  <c r="O169" i="1"/>
  <c r="P169" i="1"/>
  <c r="B170" i="1"/>
  <c r="C170" i="1"/>
  <c r="D170" i="1"/>
  <c r="E170" i="1"/>
  <c r="F170" i="1"/>
  <c r="H170" i="1"/>
  <c r="J170" i="1"/>
  <c r="K170" i="1"/>
  <c r="L170" i="1"/>
  <c r="M170" i="1"/>
  <c r="N170" i="1"/>
  <c r="O170" i="1"/>
  <c r="P170" i="1"/>
  <c r="E171" i="1"/>
  <c r="F171" i="1"/>
  <c r="J171" i="1"/>
  <c r="M171" i="1"/>
  <c r="O171" i="1"/>
  <c r="P171" i="1"/>
  <c r="E172" i="1"/>
  <c r="F172" i="1"/>
  <c r="J172" i="1"/>
  <c r="M172" i="1"/>
  <c r="N172" i="1"/>
  <c r="O172" i="1"/>
  <c r="P172" i="1"/>
  <c r="E173" i="1"/>
  <c r="F173" i="1"/>
  <c r="J173" i="1"/>
  <c r="M173" i="1"/>
  <c r="N173" i="1"/>
  <c r="O173" i="1"/>
  <c r="P173" i="1"/>
  <c r="E174" i="1"/>
  <c r="F174" i="1"/>
  <c r="J174" i="1"/>
  <c r="M174" i="1"/>
  <c r="N174" i="1"/>
  <c r="O174" i="1"/>
  <c r="P174" i="1"/>
  <c r="E175" i="1"/>
  <c r="F175" i="1"/>
  <c r="J175" i="1"/>
  <c r="M175" i="1"/>
  <c r="N175" i="1"/>
  <c r="O175" i="1"/>
  <c r="P175" i="1"/>
  <c r="E176" i="1"/>
  <c r="F176" i="1"/>
  <c r="J176" i="1"/>
  <c r="M176" i="1"/>
  <c r="N176" i="1"/>
  <c r="O176" i="1"/>
  <c r="P176" i="1"/>
  <c r="E177" i="1"/>
  <c r="F177" i="1"/>
  <c r="J177" i="1"/>
  <c r="M177" i="1"/>
  <c r="N177" i="1"/>
  <c r="O177" i="1"/>
  <c r="P177" i="1"/>
  <c r="E178" i="1"/>
  <c r="F178" i="1"/>
  <c r="J178" i="1"/>
  <c r="M178" i="1"/>
  <c r="N178" i="1"/>
  <c r="O178" i="1"/>
  <c r="P178" i="1"/>
  <c r="E179" i="1"/>
  <c r="F179" i="1"/>
  <c r="J179" i="1"/>
  <c r="M179" i="1"/>
  <c r="N179" i="1"/>
  <c r="O179" i="1"/>
  <c r="P179" i="1"/>
  <c r="E180" i="1"/>
  <c r="F180" i="1"/>
  <c r="J180" i="1"/>
  <c r="M180" i="1"/>
  <c r="N180" i="1"/>
  <c r="O180" i="1"/>
  <c r="P180" i="1"/>
  <c r="E181" i="1"/>
  <c r="F181" i="1"/>
  <c r="J181" i="1"/>
  <c r="M181" i="1"/>
  <c r="N181" i="1"/>
  <c r="O181" i="1"/>
  <c r="P181" i="1"/>
  <c r="E182" i="1"/>
  <c r="F182" i="1"/>
  <c r="J182" i="1"/>
  <c r="M182" i="1"/>
  <c r="N182" i="1"/>
  <c r="O182" i="1"/>
  <c r="P182" i="1"/>
  <c r="E183" i="1"/>
  <c r="F183" i="1"/>
  <c r="J183" i="1"/>
  <c r="M183" i="1"/>
  <c r="N183" i="1"/>
  <c r="O183" i="1"/>
  <c r="P183" i="1"/>
  <c r="E184" i="1"/>
  <c r="F184" i="1"/>
  <c r="J184" i="1"/>
  <c r="M184" i="1"/>
  <c r="N184" i="1"/>
  <c r="O184" i="1"/>
  <c r="P184" i="1"/>
  <c r="E185" i="1"/>
  <c r="F185" i="1"/>
  <c r="J185" i="1"/>
  <c r="M185" i="1"/>
  <c r="N185" i="1"/>
  <c r="O185" i="1"/>
  <c r="P185" i="1"/>
  <c r="E186" i="1"/>
  <c r="F186" i="1"/>
  <c r="J186" i="1"/>
  <c r="M186" i="1"/>
  <c r="N186" i="1"/>
  <c r="O186" i="1"/>
  <c r="P186" i="1"/>
  <c r="E187" i="1"/>
  <c r="F187" i="1"/>
  <c r="J187" i="1"/>
  <c r="M187" i="1"/>
  <c r="N187" i="1"/>
  <c r="O187" i="1"/>
  <c r="P187" i="1"/>
  <c r="E188" i="1"/>
  <c r="F188" i="1"/>
  <c r="J188" i="1"/>
  <c r="M188" i="1"/>
  <c r="N188" i="1"/>
  <c r="O188" i="1"/>
  <c r="P188" i="1"/>
  <c r="E189" i="1"/>
  <c r="F189" i="1"/>
  <c r="J189" i="1"/>
  <c r="M189" i="1"/>
  <c r="N189" i="1"/>
  <c r="O189" i="1"/>
  <c r="P189" i="1"/>
  <c r="E190" i="1"/>
  <c r="F190" i="1"/>
  <c r="J190" i="1"/>
  <c r="M190" i="1"/>
  <c r="N190" i="1"/>
  <c r="O190" i="1"/>
  <c r="P190" i="1"/>
  <c r="E191" i="1"/>
  <c r="F191" i="1"/>
  <c r="J191" i="1"/>
  <c r="M191" i="1"/>
  <c r="N191" i="1"/>
  <c r="O191" i="1"/>
  <c r="P191" i="1"/>
  <c r="E192" i="1"/>
  <c r="F192" i="1"/>
  <c r="J192" i="1"/>
  <c r="M192" i="1"/>
  <c r="N192" i="1"/>
  <c r="O192" i="1"/>
  <c r="P192" i="1"/>
  <c r="E193" i="1"/>
  <c r="F193" i="1"/>
  <c r="J193" i="1"/>
  <c r="M193" i="1"/>
  <c r="O193" i="1"/>
  <c r="P193" i="1"/>
  <c r="B194" i="1"/>
  <c r="C194" i="1"/>
  <c r="D194" i="1"/>
  <c r="E194" i="1"/>
  <c r="F194" i="1"/>
  <c r="H194" i="1"/>
  <c r="J194" i="1"/>
  <c r="K194" i="1"/>
  <c r="L194" i="1"/>
  <c r="M194" i="1"/>
  <c r="N194" i="1"/>
  <c r="O194" i="1"/>
  <c r="P194" i="1"/>
  <c r="E195" i="1"/>
  <c r="E196" i="1"/>
  <c r="F196" i="1"/>
  <c r="N196" i="1"/>
  <c r="E197" i="1"/>
  <c r="F197" i="1"/>
  <c r="N197" i="1"/>
  <c r="E198" i="1"/>
  <c r="F198" i="1"/>
  <c r="N198" i="1"/>
  <c r="E199" i="1"/>
  <c r="F199" i="1"/>
  <c r="N199" i="1"/>
  <c r="E200" i="1"/>
  <c r="F200" i="1"/>
  <c r="N200" i="1"/>
  <c r="E201" i="1"/>
  <c r="F201" i="1"/>
  <c r="N201" i="1"/>
  <c r="E202" i="1"/>
  <c r="F202" i="1"/>
  <c r="N202" i="1"/>
  <c r="E203" i="1"/>
  <c r="F203" i="1"/>
  <c r="N203" i="1"/>
  <c r="E204" i="1"/>
  <c r="F204" i="1"/>
  <c r="N204" i="1"/>
  <c r="E205" i="1"/>
  <c r="F205" i="1"/>
  <c r="N205" i="1"/>
  <c r="E206" i="1"/>
  <c r="F206" i="1"/>
  <c r="N206" i="1"/>
  <c r="E207" i="1"/>
  <c r="F207" i="1"/>
  <c r="N207" i="1"/>
  <c r="F209" i="1"/>
  <c r="P209" i="1"/>
</calcChain>
</file>

<file path=xl/sharedStrings.xml><?xml version="1.0" encoding="utf-8"?>
<sst xmlns="http://schemas.openxmlformats.org/spreadsheetml/2006/main" count="111" uniqueCount="34">
  <si>
    <t>USGT #27161 Contract Analysis</t>
  </si>
  <si>
    <t>GD PB TX Waha</t>
  </si>
  <si>
    <t>GD PB TW</t>
  </si>
  <si>
    <t>East flow volumes</t>
  </si>
  <si>
    <t>1.31% fuel</t>
  </si>
  <si>
    <t>CSM</t>
  </si>
  <si>
    <t>GD So Cal</t>
  </si>
  <si>
    <t>So Cal volumes</t>
  </si>
  <si>
    <t>5.0% fuel</t>
  </si>
  <si>
    <t>GD PG&amp;E</t>
  </si>
  <si>
    <t>PG&amp;E volumes</t>
  </si>
  <si>
    <t>Cal Border avg GD</t>
  </si>
  <si>
    <t>West flow volumes</t>
  </si>
  <si>
    <t xml:space="preserve"> </t>
  </si>
  <si>
    <t>April 2000</t>
  </si>
  <si>
    <t>May 2000</t>
  </si>
  <si>
    <t>June 2000</t>
  </si>
  <si>
    <t>July 2000</t>
  </si>
  <si>
    <t>August 2000</t>
  </si>
  <si>
    <t>Sept 2000 (9/21)</t>
  </si>
  <si>
    <t>Sum</t>
  </si>
  <si>
    <t>Average</t>
  </si>
  <si>
    <t>Average (+)</t>
  </si>
  <si>
    <t>Average (-)</t>
  </si>
  <si>
    <t>NaN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</si>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</sst>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$&quot;#,##0.00"/>
    <numFmt numFmtId="167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167" fontId="0" fillId="0" borderId="0" xfId="0" applyNumberFormat="1"/>
    <xf numFmtId="14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7"/>
  <sheetViews>
    <sheetView tabSelected="1" zoomScale="75" workbookViewId="0">
      <pane ySplit="3" topLeftCell="A35" activePane="bottomLeft" state="frozen"/>
      <selection pane="bottomLeft" activeCell="A35" sqref="A35"/>
    </sheetView>
  </sheetViews>
  <sheetFormatPr defaultRowHeight="12.75" x14ac:dyDescent="0.2"/>
  <cols>
    <col min="1" max="1" width="14.7109375" customWidth="1"/>
    <col min="2" max="2" width="14.85546875" customWidth="1"/>
    <col min="3" max="3" width="10.28515625" customWidth="1"/>
    <col min="4" max="4" width="15.85546875" customWidth="1"/>
    <col min="5" max="5" width="9.7109375" customWidth="1"/>
    <col min="6" max="6" width="11.140625" customWidth="1"/>
    <col min="7" max="7" width="3.5703125" customWidth="1"/>
    <col min="8" max="8" width="9.85546875" customWidth="1"/>
    <col min="9" max="9" width="13.85546875" customWidth="1"/>
    <col min="10" max="10" width="8.7109375" customWidth="1"/>
    <col min="11" max="11" width="9.5703125" customWidth="1"/>
    <col min="12" max="12" width="13.5703125" customWidth="1"/>
    <col min="13" max="13" width="8.7109375" customWidth="1"/>
    <col min="14" max="14" width="16.28515625" customWidth="1"/>
    <col min="15" max="15" width="16.42578125" customWidth="1"/>
    <col min="16" max="16" width="11.7109375" customWidth="1"/>
  </cols>
  <sheetData>
    <row r="1" spans="1:16" s="9" customFormat="1" x14ac:dyDescent="0.2">
      <c r="A1" s="9" t="s">
        <v>0</v>
      </c>
    </row>
    <row r="3" spans="1:16" x14ac:dyDescent="0.2">
      <c r="B3" t="s">
        <v>1</v>
      </c>
      <c r="C3" t="s">
        <v>2</v>
      </c>
      <c r="D3" t="s">
        <v>3</v>
      </c>
      <c r="E3" t="s">
        <v>4</v>
      </c>
      <c r="F3" s="10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8</v>
      </c>
      <c r="N3" t="s">
        <v>11</v>
      </c>
      <c r="O3" t="s">
        <v>12</v>
      </c>
      <c r="P3" s="10" t="s">
        <v>5</v>
      </c>
    </row>
    <row r="4" spans="1:16" hidden="1" x14ac:dyDescent="0.2">
      <c r="A4" s="1">
        <v>36617</v>
      </c>
      <c r="B4" s="2">
        <v>2.78</v>
      </c>
      <c r="C4" s="2">
        <v>2.69</v>
      </c>
      <c r="D4" s="6" t="s">
        <v>13</v>
      </c>
      <c r="E4" t="s">
        <v>13</v>
      </c>
      <c r="F4" s="4" t="s">
        <v>13</v>
      </c>
      <c r="H4" s="2">
        <v>2.9750000000000001</v>
      </c>
      <c r="I4" s="2"/>
      <c r="J4" s="2"/>
      <c r="K4" s="2">
        <v>2.9750000000000001</v>
      </c>
      <c r="L4" s="2"/>
      <c r="M4" s="2"/>
      <c r="N4" s="2">
        <f>AVERAGE(H4,K4)</f>
        <v>2.9750000000000001</v>
      </c>
      <c r="O4" t="s">
        <v>13</v>
      </c>
      <c r="P4" s="4" t="s">
        <v>13</v>
      </c>
    </row>
    <row r="5" spans="1:16" hidden="1" x14ac:dyDescent="0.2">
      <c r="A5" s="1">
        <v>36618</v>
      </c>
      <c r="B5" s="2">
        <v>2.78</v>
      </c>
      <c r="C5" s="2">
        <v>2.69</v>
      </c>
      <c r="F5" s="4" t="s">
        <v>13</v>
      </c>
      <c r="H5" s="2">
        <v>2.9750000000000001</v>
      </c>
      <c r="I5" s="2"/>
      <c r="J5" s="2"/>
      <c r="K5" s="2">
        <v>2.9750000000000001</v>
      </c>
      <c r="L5" s="2"/>
      <c r="M5" s="2"/>
      <c r="N5" s="2">
        <f t="shared" ref="N5:N74" si="0">AVERAGE(H5,K5)</f>
        <v>2.9750000000000001</v>
      </c>
      <c r="P5" s="5"/>
    </row>
    <row r="6" spans="1:16" hidden="1" x14ac:dyDescent="0.2">
      <c r="A6" s="1">
        <v>36619</v>
      </c>
      <c r="B6" s="2">
        <v>2.78</v>
      </c>
      <c r="C6" s="2">
        <v>2.69</v>
      </c>
      <c r="F6" s="4" t="s">
        <v>13</v>
      </c>
      <c r="H6" s="2">
        <v>2.9750000000000001</v>
      </c>
      <c r="I6" s="2"/>
      <c r="J6" s="2"/>
      <c r="K6" s="2">
        <v>2.9750000000000001</v>
      </c>
      <c r="L6" s="2"/>
      <c r="M6" s="2"/>
      <c r="N6" s="2">
        <f t="shared" si="0"/>
        <v>2.9750000000000001</v>
      </c>
      <c r="P6" s="5"/>
    </row>
    <row r="7" spans="1:16" hidden="1" x14ac:dyDescent="0.2">
      <c r="A7" s="1">
        <v>36620</v>
      </c>
      <c r="B7" s="2">
        <v>2.8450000000000002</v>
      </c>
      <c r="C7" s="2">
        <v>2.78</v>
      </c>
      <c r="F7" s="4" t="s">
        <v>13</v>
      </c>
      <c r="H7" s="2">
        <v>3.0449999999999999</v>
      </c>
      <c r="I7" s="2"/>
      <c r="J7" s="2"/>
      <c r="K7" s="2">
        <v>3.0249999999999999</v>
      </c>
      <c r="L7" s="2"/>
      <c r="M7" s="2"/>
      <c r="N7" s="2">
        <f t="shared" si="0"/>
        <v>3.0350000000000001</v>
      </c>
      <c r="P7" s="5"/>
    </row>
    <row r="8" spans="1:16" hidden="1" x14ac:dyDescent="0.2">
      <c r="A8" s="1">
        <v>36621</v>
      </c>
      <c r="B8" s="2">
        <v>2.7850000000000001</v>
      </c>
      <c r="C8" s="2">
        <v>2.73</v>
      </c>
      <c r="F8" s="4" t="s">
        <v>13</v>
      </c>
      <c r="H8" s="2">
        <v>2.9950000000000001</v>
      </c>
      <c r="I8" s="2"/>
      <c r="J8" s="2"/>
      <c r="K8" s="2">
        <v>2.97</v>
      </c>
      <c r="L8" s="2"/>
      <c r="M8" s="2"/>
      <c r="N8" s="2">
        <f t="shared" si="0"/>
        <v>2.9824999999999999</v>
      </c>
      <c r="P8" s="5"/>
    </row>
    <row r="9" spans="1:16" hidden="1" x14ac:dyDescent="0.2">
      <c r="A9" s="1">
        <v>36622</v>
      </c>
      <c r="B9" s="2">
        <v>2.7949999999999999</v>
      </c>
      <c r="C9" s="2">
        <v>2.73</v>
      </c>
      <c r="F9" s="4" t="s">
        <v>13</v>
      </c>
      <c r="H9" s="2">
        <v>2.98</v>
      </c>
      <c r="I9" s="2"/>
      <c r="J9" s="2"/>
      <c r="K9" s="2">
        <v>2.9750000000000001</v>
      </c>
      <c r="L9" s="2"/>
      <c r="M9" s="2"/>
      <c r="N9" s="2">
        <f t="shared" si="0"/>
        <v>2.9775</v>
      </c>
      <c r="P9" s="5"/>
    </row>
    <row r="10" spans="1:16" hidden="1" x14ac:dyDescent="0.2">
      <c r="A10" s="1">
        <v>36623</v>
      </c>
      <c r="B10" s="2">
        <v>2.8149999999999999</v>
      </c>
      <c r="C10" s="2">
        <v>2.76</v>
      </c>
      <c r="F10" s="4" t="s">
        <v>13</v>
      </c>
      <c r="H10" s="2">
        <v>2.9950000000000001</v>
      </c>
      <c r="I10" s="2"/>
      <c r="J10" s="2"/>
      <c r="K10" s="2">
        <v>2.9849999999999999</v>
      </c>
      <c r="L10" s="2"/>
      <c r="M10" s="2"/>
      <c r="N10" s="2">
        <f t="shared" si="0"/>
        <v>2.99</v>
      </c>
      <c r="P10" s="5"/>
    </row>
    <row r="11" spans="1:16" hidden="1" x14ac:dyDescent="0.2">
      <c r="A11" s="1">
        <v>36624</v>
      </c>
      <c r="B11" s="2">
        <v>2.8450000000000002</v>
      </c>
      <c r="C11" s="2">
        <v>2.7650000000000001</v>
      </c>
      <c r="F11" s="4" t="s">
        <v>13</v>
      </c>
      <c r="H11" s="2">
        <v>3.0049999999999999</v>
      </c>
      <c r="I11" s="2"/>
      <c r="J11" s="2"/>
      <c r="K11" s="2">
        <v>2.9750000000000001</v>
      </c>
      <c r="L11" s="2"/>
      <c r="M11" s="2"/>
      <c r="N11" s="2">
        <f t="shared" si="0"/>
        <v>2.99</v>
      </c>
      <c r="P11" s="5"/>
    </row>
    <row r="12" spans="1:16" hidden="1" x14ac:dyDescent="0.2">
      <c r="A12" s="1">
        <v>36625</v>
      </c>
      <c r="B12" s="2">
        <v>2.8450000000000002</v>
      </c>
      <c r="C12" s="2">
        <v>2.7650000000000001</v>
      </c>
      <c r="F12" s="4" t="s">
        <v>13</v>
      </c>
      <c r="H12" s="2">
        <v>3.0049999999999999</v>
      </c>
      <c r="I12" s="2"/>
      <c r="J12" s="2"/>
      <c r="K12" s="2">
        <v>2.9750000000000001</v>
      </c>
      <c r="L12" s="2"/>
      <c r="M12" s="2"/>
      <c r="N12" s="2">
        <f t="shared" si="0"/>
        <v>2.99</v>
      </c>
      <c r="P12" s="5"/>
    </row>
    <row r="13" spans="1:16" hidden="1" x14ac:dyDescent="0.2">
      <c r="A13" s="1">
        <v>36626</v>
      </c>
      <c r="B13" s="3">
        <v>2.8450000000000002</v>
      </c>
      <c r="C13" s="3">
        <v>2.7650000000000001</v>
      </c>
      <c r="F13" s="4" t="s">
        <v>13</v>
      </c>
      <c r="H13" s="2">
        <v>3.0049999999999999</v>
      </c>
      <c r="I13" s="2"/>
      <c r="J13" s="2"/>
      <c r="K13" s="2">
        <v>2.9750000000000001</v>
      </c>
      <c r="L13" s="2"/>
      <c r="M13" s="2"/>
      <c r="N13" s="2">
        <f t="shared" si="0"/>
        <v>2.99</v>
      </c>
      <c r="P13" s="5"/>
    </row>
    <row r="14" spans="1:16" hidden="1" x14ac:dyDescent="0.2">
      <c r="A14" s="1">
        <v>36627</v>
      </c>
      <c r="B14" s="3">
        <v>2.8650000000000002</v>
      </c>
      <c r="C14" s="3">
        <v>2.7949999999999999</v>
      </c>
      <c r="F14" s="4" t="s">
        <v>13</v>
      </c>
      <c r="H14" s="2">
        <v>3.0249999999999999</v>
      </c>
      <c r="I14" s="2"/>
      <c r="J14" s="2"/>
      <c r="K14" s="2">
        <v>2.9950000000000001</v>
      </c>
      <c r="L14" s="2"/>
      <c r="M14" s="2"/>
      <c r="N14" s="2">
        <f t="shared" si="0"/>
        <v>3.01</v>
      </c>
      <c r="P14" s="5"/>
    </row>
    <row r="15" spans="1:16" hidden="1" x14ac:dyDescent="0.2">
      <c r="A15" s="1">
        <v>36628</v>
      </c>
      <c r="B15" s="2">
        <v>2.87</v>
      </c>
      <c r="C15" s="2">
        <v>2.8050000000000002</v>
      </c>
      <c r="F15" s="4" t="s">
        <v>13</v>
      </c>
      <c r="H15" s="2">
        <v>3.01</v>
      </c>
      <c r="I15" s="2"/>
      <c r="J15" s="2"/>
      <c r="K15" s="2">
        <v>3.0049999999999999</v>
      </c>
      <c r="L15" s="2"/>
      <c r="M15" s="2"/>
      <c r="N15" s="2">
        <f t="shared" si="0"/>
        <v>3.0074999999999998</v>
      </c>
      <c r="P15" s="5"/>
    </row>
    <row r="16" spans="1:16" hidden="1" x14ac:dyDescent="0.2">
      <c r="A16" s="1">
        <v>36629</v>
      </c>
      <c r="B16" s="2">
        <v>2.875</v>
      </c>
      <c r="C16" s="2">
        <v>2.8</v>
      </c>
      <c r="F16" s="4" t="s">
        <v>13</v>
      </c>
      <c r="H16" s="2">
        <v>3.0150000000000001</v>
      </c>
      <c r="I16" s="2"/>
      <c r="J16" s="2"/>
      <c r="K16" s="2">
        <v>2.9950000000000001</v>
      </c>
      <c r="L16" s="2"/>
      <c r="M16" s="2"/>
      <c r="N16" s="2">
        <f t="shared" si="0"/>
        <v>3.0049999999999999</v>
      </c>
      <c r="P16" s="5"/>
    </row>
    <row r="17" spans="1:16" hidden="1" x14ac:dyDescent="0.2">
      <c r="A17" s="1">
        <v>36630</v>
      </c>
      <c r="B17" s="2">
        <v>2.9350000000000001</v>
      </c>
      <c r="C17" s="2">
        <v>2.88</v>
      </c>
      <c r="F17" s="4" t="s">
        <v>13</v>
      </c>
      <c r="H17" s="2">
        <v>3.0449999999999999</v>
      </c>
      <c r="I17" s="2"/>
      <c r="J17" s="2"/>
      <c r="K17" s="2">
        <v>3.0350000000000001</v>
      </c>
      <c r="L17" s="2"/>
      <c r="M17" s="2"/>
      <c r="N17" s="2">
        <f t="shared" si="0"/>
        <v>3.04</v>
      </c>
      <c r="P17" s="5"/>
    </row>
    <row r="18" spans="1:16" hidden="1" x14ac:dyDescent="0.2">
      <c r="A18" s="1">
        <v>36631</v>
      </c>
      <c r="B18" s="2">
        <v>2.91</v>
      </c>
      <c r="C18" s="2">
        <v>2.835</v>
      </c>
      <c r="F18" s="4" t="s">
        <v>13</v>
      </c>
      <c r="H18" s="2">
        <v>2.9849999999999999</v>
      </c>
      <c r="I18" s="2"/>
      <c r="J18" s="2"/>
      <c r="K18" s="2">
        <v>2.9849999999999999</v>
      </c>
      <c r="L18" s="2"/>
      <c r="M18" s="2"/>
      <c r="N18" s="2">
        <f t="shared" si="0"/>
        <v>2.9849999999999999</v>
      </c>
      <c r="P18" s="5"/>
    </row>
    <row r="19" spans="1:16" hidden="1" x14ac:dyDescent="0.2">
      <c r="A19" s="1">
        <v>36632</v>
      </c>
      <c r="B19" s="2">
        <v>2.91</v>
      </c>
      <c r="C19" s="2">
        <v>2.835</v>
      </c>
      <c r="F19" s="4" t="s">
        <v>13</v>
      </c>
      <c r="H19" s="2">
        <v>2.9849999999999999</v>
      </c>
      <c r="I19" s="2"/>
      <c r="J19" s="2"/>
      <c r="K19" s="2">
        <v>2.9849999999999999</v>
      </c>
      <c r="L19" s="2"/>
      <c r="M19" s="2"/>
      <c r="N19" s="2">
        <f t="shared" si="0"/>
        <v>2.9849999999999999</v>
      </c>
      <c r="P19" s="5"/>
    </row>
    <row r="20" spans="1:16" hidden="1" x14ac:dyDescent="0.2">
      <c r="A20" s="1">
        <v>36633</v>
      </c>
      <c r="B20" s="2">
        <v>2.91</v>
      </c>
      <c r="C20" s="2">
        <v>2.835</v>
      </c>
      <c r="F20" s="4" t="s">
        <v>13</v>
      </c>
      <c r="H20" s="2">
        <v>2.9849999999999999</v>
      </c>
      <c r="I20" s="2"/>
      <c r="J20" s="2"/>
      <c r="K20" s="2">
        <v>2.9849999999999999</v>
      </c>
      <c r="L20" s="2"/>
      <c r="M20" s="2"/>
      <c r="N20" s="2">
        <f t="shared" si="0"/>
        <v>2.9849999999999999</v>
      </c>
      <c r="P20" s="5"/>
    </row>
    <row r="21" spans="1:16" hidden="1" x14ac:dyDescent="0.2">
      <c r="A21" s="1">
        <v>36634</v>
      </c>
      <c r="B21" s="2">
        <v>3.01</v>
      </c>
      <c r="C21" s="2">
        <v>2.9249999999999998</v>
      </c>
      <c r="F21" s="4" t="s">
        <v>13</v>
      </c>
      <c r="H21" s="2">
        <v>3.0550000000000002</v>
      </c>
      <c r="I21" s="2"/>
      <c r="J21" s="2"/>
      <c r="K21" s="2">
        <v>3.0249999999999999</v>
      </c>
      <c r="L21" s="2"/>
      <c r="M21" s="2"/>
      <c r="N21" s="2">
        <f t="shared" si="0"/>
        <v>3.04</v>
      </c>
      <c r="P21" s="5"/>
    </row>
    <row r="22" spans="1:16" hidden="1" x14ac:dyDescent="0.2">
      <c r="A22" s="1">
        <v>36635</v>
      </c>
      <c r="B22" s="2">
        <v>3.0249999999999999</v>
      </c>
      <c r="C22" s="2">
        <v>2.96</v>
      </c>
      <c r="F22" s="4" t="s">
        <v>13</v>
      </c>
      <c r="H22" s="2">
        <v>3.0750000000000002</v>
      </c>
      <c r="I22" s="2"/>
      <c r="J22" s="2"/>
      <c r="K22" s="2">
        <v>3.07</v>
      </c>
      <c r="L22" s="2"/>
      <c r="M22" s="2"/>
      <c r="N22" s="2">
        <f t="shared" si="0"/>
        <v>3.0724999999999998</v>
      </c>
      <c r="P22" s="5"/>
    </row>
    <row r="23" spans="1:16" hidden="1" x14ac:dyDescent="0.2">
      <c r="A23" s="1">
        <v>36636</v>
      </c>
      <c r="B23" s="2">
        <v>3.0249999999999999</v>
      </c>
      <c r="C23" s="2">
        <v>2.95</v>
      </c>
      <c r="F23" s="4" t="s">
        <v>13</v>
      </c>
      <c r="H23" s="2">
        <v>3.0649999999999999</v>
      </c>
      <c r="I23" s="2"/>
      <c r="J23" s="2"/>
      <c r="K23" s="2">
        <v>3.0550000000000002</v>
      </c>
      <c r="L23" s="2"/>
      <c r="M23" s="2"/>
      <c r="N23" s="2">
        <f t="shared" si="0"/>
        <v>3.06</v>
      </c>
      <c r="P23" s="5"/>
    </row>
    <row r="24" spans="1:16" hidden="1" x14ac:dyDescent="0.2">
      <c r="A24" s="1">
        <v>36637</v>
      </c>
      <c r="B24" s="2">
        <v>2.96</v>
      </c>
      <c r="C24" s="2">
        <v>2.875</v>
      </c>
      <c r="F24" s="4" t="s">
        <v>13</v>
      </c>
      <c r="H24" s="2">
        <v>2.9849999999999999</v>
      </c>
      <c r="I24" s="2"/>
      <c r="J24" s="2"/>
      <c r="K24" s="2">
        <v>2.95</v>
      </c>
      <c r="L24" s="2"/>
      <c r="M24" s="2"/>
      <c r="N24" s="2">
        <f t="shared" si="0"/>
        <v>2.9675000000000002</v>
      </c>
      <c r="P24" s="5"/>
    </row>
    <row r="25" spans="1:16" hidden="1" x14ac:dyDescent="0.2">
      <c r="A25" s="1">
        <v>36638</v>
      </c>
      <c r="B25" s="2">
        <v>2.96</v>
      </c>
      <c r="C25" s="2">
        <v>2.875</v>
      </c>
      <c r="F25" s="4" t="s">
        <v>13</v>
      </c>
      <c r="H25" s="2">
        <v>2.9849999999999999</v>
      </c>
      <c r="I25" s="2"/>
      <c r="J25" s="2"/>
      <c r="K25" s="2">
        <v>2.95</v>
      </c>
      <c r="L25" s="2"/>
      <c r="M25" s="2"/>
      <c r="N25" s="2">
        <f t="shared" si="0"/>
        <v>2.9675000000000002</v>
      </c>
      <c r="P25" s="5"/>
    </row>
    <row r="26" spans="1:16" hidden="1" x14ac:dyDescent="0.2">
      <c r="A26" s="1">
        <v>36639</v>
      </c>
      <c r="B26" s="2">
        <v>2.96</v>
      </c>
      <c r="C26" s="2">
        <v>2.875</v>
      </c>
      <c r="F26" s="4" t="s">
        <v>13</v>
      </c>
      <c r="H26" s="2">
        <v>2.9849999999999999</v>
      </c>
      <c r="I26" s="2"/>
      <c r="J26" s="2"/>
      <c r="K26" s="2">
        <v>2.95</v>
      </c>
      <c r="L26" s="2"/>
      <c r="M26" s="2"/>
      <c r="N26" s="2">
        <f t="shared" si="0"/>
        <v>2.9675000000000002</v>
      </c>
      <c r="P26" s="5"/>
    </row>
    <row r="27" spans="1:16" hidden="1" x14ac:dyDescent="0.2">
      <c r="A27" s="1">
        <v>36640</v>
      </c>
      <c r="B27" s="2">
        <v>2.96</v>
      </c>
      <c r="C27" s="2">
        <v>2.875</v>
      </c>
      <c r="F27" s="4" t="s">
        <v>13</v>
      </c>
      <c r="H27" s="2">
        <v>2.9849999999999999</v>
      </c>
      <c r="I27" s="2"/>
      <c r="J27" s="2"/>
      <c r="K27" s="2">
        <v>2.95</v>
      </c>
      <c r="L27" s="2"/>
      <c r="M27" s="2"/>
      <c r="N27" s="2">
        <f t="shared" si="0"/>
        <v>2.9675000000000002</v>
      </c>
      <c r="P27" s="5"/>
    </row>
    <row r="28" spans="1:16" hidden="1" x14ac:dyDescent="0.2">
      <c r="A28" s="1">
        <v>36641</v>
      </c>
      <c r="B28" s="2">
        <v>3</v>
      </c>
      <c r="C28" s="2">
        <v>2.9249999999999998</v>
      </c>
      <c r="F28" s="4" t="s">
        <v>13</v>
      </c>
      <c r="H28" s="2">
        <v>3.0550000000000002</v>
      </c>
      <c r="I28" s="2"/>
      <c r="J28" s="2"/>
      <c r="K28" s="2">
        <v>3.0449999999999999</v>
      </c>
      <c r="L28" s="2"/>
      <c r="M28" s="2"/>
      <c r="N28" s="2">
        <f t="shared" si="0"/>
        <v>3.05</v>
      </c>
      <c r="P28" s="5"/>
    </row>
    <row r="29" spans="1:16" hidden="1" x14ac:dyDescent="0.2">
      <c r="A29" s="1">
        <v>36642</v>
      </c>
      <c r="B29" s="2">
        <v>2.9849999999999999</v>
      </c>
      <c r="C29" s="2">
        <v>2.895</v>
      </c>
      <c r="F29" s="4" t="s">
        <v>13</v>
      </c>
      <c r="H29" s="2">
        <v>3.0750000000000002</v>
      </c>
      <c r="I29" s="2"/>
      <c r="J29" s="2"/>
      <c r="K29" s="2">
        <v>3.05</v>
      </c>
      <c r="L29" s="2"/>
      <c r="M29" s="2"/>
      <c r="N29" s="2">
        <f t="shared" si="0"/>
        <v>3.0625</v>
      </c>
      <c r="P29" s="5"/>
    </row>
    <row r="30" spans="1:16" hidden="1" x14ac:dyDescent="0.2">
      <c r="A30" s="1">
        <v>36643</v>
      </c>
      <c r="B30" s="2">
        <v>2.97</v>
      </c>
      <c r="C30" s="2">
        <v>2.88</v>
      </c>
      <c r="F30" s="4" t="s">
        <v>13</v>
      </c>
      <c r="H30" s="2">
        <v>3.085</v>
      </c>
      <c r="I30" s="2"/>
      <c r="J30" s="2"/>
      <c r="K30" s="2">
        <v>3.0649999999999999</v>
      </c>
      <c r="L30" s="2"/>
      <c r="M30" s="2"/>
      <c r="N30" s="2">
        <f t="shared" si="0"/>
        <v>3.0750000000000002</v>
      </c>
      <c r="P30" s="5"/>
    </row>
    <row r="31" spans="1:16" hidden="1" x14ac:dyDescent="0.2">
      <c r="A31" s="1">
        <v>36644</v>
      </c>
      <c r="B31" s="2">
        <v>2.9</v>
      </c>
      <c r="C31" s="2">
        <v>2.835</v>
      </c>
      <c r="F31" s="4" t="s">
        <v>13</v>
      </c>
      <c r="H31" s="2">
        <v>3.06</v>
      </c>
      <c r="I31" s="2"/>
      <c r="J31" s="2"/>
      <c r="K31" s="2">
        <v>3.0649999999999999</v>
      </c>
      <c r="L31" s="2"/>
      <c r="M31" s="2"/>
      <c r="N31" s="2">
        <f t="shared" si="0"/>
        <v>3.0625</v>
      </c>
      <c r="P31" s="5"/>
    </row>
    <row r="32" spans="1:16" hidden="1" x14ac:dyDescent="0.2">
      <c r="A32" s="1">
        <v>36645</v>
      </c>
      <c r="B32" s="2">
        <v>2.895</v>
      </c>
      <c r="C32" s="2">
        <v>2.83</v>
      </c>
      <c r="F32" s="4" t="s">
        <v>13</v>
      </c>
      <c r="H32" s="2">
        <v>2.9849999999999999</v>
      </c>
      <c r="I32" s="2"/>
      <c r="J32" s="2"/>
      <c r="K32" s="2">
        <v>2.99</v>
      </c>
      <c r="L32" s="2"/>
      <c r="M32" s="2"/>
      <c r="N32" s="2">
        <f t="shared" si="0"/>
        <v>2.9874999999999998</v>
      </c>
      <c r="P32" s="5"/>
    </row>
    <row r="33" spans="1:16" hidden="1" x14ac:dyDescent="0.2">
      <c r="A33" s="1">
        <v>36646</v>
      </c>
      <c r="B33" s="2">
        <v>2.895</v>
      </c>
      <c r="C33" s="2">
        <v>2.83</v>
      </c>
      <c r="F33" s="4" t="s">
        <v>13</v>
      </c>
      <c r="H33" s="2">
        <v>2.9849999999999999</v>
      </c>
      <c r="I33" s="2"/>
      <c r="J33" s="2"/>
      <c r="K33" s="2">
        <v>2.99</v>
      </c>
      <c r="L33" s="2"/>
      <c r="M33" s="2"/>
      <c r="N33" s="2">
        <f t="shared" si="0"/>
        <v>2.9874999999999998</v>
      </c>
      <c r="P33" s="5"/>
    </row>
    <row r="34" spans="1:16" hidden="1" x14ac:dyDescent="0.2">
      <c r="A34" s="1"/>
      <c r="B34" s="2"/>
      <c r="C34" s="2"/>
      <c r="F34" s="4"/>
      <c r="H34" s="2"/>
      <c r="I34" s="2"/>
      <c r="J34" s="2"/>
      <c r="K34" s="2"/>
      <c r="L34" s="2"/>
      <c r="M34" s="2"/>
      <c r="N34" s="2"/>
      <c r="P34" s="5"/>
    </row>
    <row r="35" spans="1:16" x14ac:dyDescent="0.2">
      <c r="A35" s="8" t="s">
        <v>14</v>
      </c>
      <c r="B35" s="2">
        <f>AVERAGE(B4:B33)</f>
        <v>2.8978333333333324</v>
      </c>
      <c r="C35" s="2">
        <f>AVERAGE(C4:C33)</f>
        <v>2.8226666666666662</v>
      </c>
      <c r="D35" s="6">
        <f>4848560-662243-30000</f>
        <v>4156317</v>
      </c>
      <c r="E35" s="7">
        <f>0.0131*C35</f>
        <v>3.697693333333333E-2</v>
      </c>
      <c r="F35" s="4">
        <f>D35*((B35-C35)-0.0093-E35)</f>
        <v>120074.88977879789</v>
      </c>
      <c r="H35" s="2">
        <f t="shared" ref="H35:N35" si="1">AVERAGE(H4:H33)</f>
        <v>3.0128333333333335</v>
      </c>
      <c r="I35" s="6">
        <v>662243</v>
      </c>
      <c r="J35" s="7">
        <f>0.05*C35</f>
        <v>0.14113333333333331</v>
      </c>
      <c r="K35" s="2">
        <f t="shared" si="1"/>
        <v>2.9981666666666666</v>
      </c>
      <c r="L35" s="6">
        <v>30000</v>
      </c>
      <c r="M35" s="7">
        <f>0.05*C35</f>
        <v>0.14113333333333331</v>
      </c>
      <c r="N35" s="2">
        <f t="shared" si="1"/>
        <v>3.0055000000000001</v>
      </c>
      <c r="O35" s="6">
        <f>I35+L35</f>
        <v>692243</v>
      </c>
      <c r="P35" s="4">
        <f>(I35*((H35-C35)-0.04-J35))+(L35*((K35-C35)-0.04-M35))</f>
        <v>5813.2617666670876</v>
      </c>
    </row>
    <row r="36" spans="1:16" hidden="1" x14ac:dyDescent="0.2">
      <c r="A36" s="1"/>
      <c r="B36" s="2"/>
      <c r="C36" s="2"/>
      <c r="D36" s="6"/>
      <c r="E36" s="7">
        <f t="shared" ref="E36:E99" si="2">0.0131*C36</f>
        <v>0</v>
      </c>
      <c r="F36" s="4">
        <f t="shared" ref="F36:F99" si="3">D36*((B36-C36)-0.0093-E36)</f>
        <v>0</v>
      </c>
      <c r="H36" s="2"/>
      <c r="I36" s="6"/>
      <c r="J36" s="7">
        <f t="shared" ref="J36:J99" si="4">0.05*C36</f>
        <v>0</v>
      </c>
      <c r="K36" s="2"/>
      <c r="L36" s="6"/>
      <c r="M36" s="7">
        <f t="shared" ref="M36:M99" si="5">0.05*C36</f>
        <v>0</v>
      </c>
      <c r="N36" s="2"/>
      <c r="O36" s="6">
        <f t="shared" ref="O36:O99" si="6">I36+L36</f>
        <v>0</v>
      </c>
      <c r="P36" s="4">
        <f t="shared" ref="P36:P99" si="7">(I36*((H36-C36)-0.04-J36))-(L36*((K36-C36)-0.04-M36))</f>
        <v>0</v>
      </c>
    </row>
    <row r="37" spans="1:16" hidden="1" x14ac:dyDescent="0.2">
      <c r="A37" s="1">
        <v>36647</v>
      </c>
      <c r="B37" s="2">
        <v>2.92</v>
      </c>
      <c r="C37" s="2">
        <v>2.84</v>
      </c>
      <c r="D37" s="6"/>
      <c r="E37" s="7">
        <f t="shared" si="2"/>
        <v>3.7204000000000001E-2</v>
      </c>
      <c r="F37" s="4">
        <f t="shared" si="3"/>
        <v>0</v>
      </c>
      <c r="H37" s="2">
        <v>3.04</v>
      </c>
      <c r="I37" s="6"/>
      <c r="J37" s="7">
        <f t="shared" si="4"/>
        <v>0.14199999999999999</v>
      </c>
      <c r="K37" s="2">
        <v>3.03</v>
      </c>
      <c r="L37" s="6"/>
      <c r="M37" s="7">
        <f t="shared" si="5"/>
        <v>0.14199999999999999</v>
      </c>
      <c r="N37" s="2">
        <f t="shared" si="0"/>
        <v>3.0350000000000001</v>
      </c>
      <c r="O37" s="6">
        <f t="shared" si="6"/>
        <v>0</v>
      </c>
      <c r="P37" s="4">
        <f t="shared" si="7"/>
        <v>0</v>
      </c>
    </row>
    <row r="38" spans="1:16" hidden="1" x14ac:dyDescent="0.2">
      <c r="A38" s="1">
        <v>36648</v>
      </c>
      <c r="B38" s="2">
        <v>3</v>
      </c>
      <c r="C38" s="2">
        <v>2.9550000000000001</v>
      </c>
      <c r="D38" s="6"/>
      <c r="E38" s="7">
        <f t="shared" si="2"/>
        <v>3.8710500000000002E-2</v>
      </c>
      <c r="F38" s="4">
        <f t="shared" si="3"/>
        <v>0</v>
      </c>
      <c r="H38" s="2">
        <v>3.145</v>
      </c>
      <c r="I38" s="6"/>
      <c r="J38" s="7">
        <f t="shared" si="4"/>
        <v>0.14775000000000002</v>
      </c>
      <c r="K38" s="2">
        <v>3.12</v>
      </c>
      <c r="L38" s="6"/>
      <c r="M38" s="7">
        <f t="shared" si="5"/>
        <v>0.14775000000000002</v>
      </c>
      <c r="N38" s="2">
        <f t="shared" si="0"/>
        <v>3.1325000000000003</v>
      </c>
      <c r="O38" s="6">
        <f t="shared" si="6"/>
        <v>0</v>
      </c>
      <c r="P38" s="4">
        <f t="shared" si="7"/>
        <v>0</v>
      </c>
    </row>
    <row r="39" spans="1:16" hidden="1" x14ac:dyDescent="0.2">
      <c r="A39" s="1">
        <v>36649</v>
      </c>
      <c r="B39" s="2">
        <v>3.0249999999999999</v>
      </c>
      <c r="C39" s="2">
        <v>2.97</v>
      </c>
      <c r="D39" s="6"/>
      <c r="E39" s="7">
        <f t="shared" si="2"/>
        <v>3.8907000000000004E-2</v>
      </c>
      <c r="F39" s="4">
        <f t="shared" si="3"/>
        <v>0</v>
      </c>
      <c r="H39" s="2">
        <v>3.21</v>
      </c>
      <c r="I39" s="6"/>
      <c r="J39" s="7">
        <f t="shared" si="4"/>
        <v>0.14850000000000002</v>
      </c>
      <c r="K39" s="2">
        <v>3.165</v>
      </c>
      <c r="L39" s="6"/>
      <c r="M39" s="7">
        <f t="shared" si="5"/>
        <v>0.14850000000000002</v>
      </c>
      <c r="N39" s="2">
        <f t="shared" si="0"/>
        <v>3.1875</v>
      </c>
      <c r="O39" s="6">
        <f t="shared" si="6"/>
        <v>0</v>
      </c>
      <c r="P39" s="4">
        <f t="shared" si="7"/>
        <v>0</v>
      </c>
    </row>
    <row r="40" spans="1:16" hidden="1" x14ac:dyDescent="0.2">
      <c r="A40" s="1">
        <v>36650</v>
      </c>
      <c r="B40" s="2">
        <v>3</v>
      </c>
      <c r="C40" s="2">
        <v>2.95</v>
      </c>
      <c r="D40" s="6"/>
      <c r="E40" s="7">
        <f t="shared" si="2"/>
        <v>3.8645000000000006E-2</v>
      </c>
      <c r="F40" s="4">
        <f t="shared" si="3"/>
        <v>0</v>
      </c>
      <c r="H40" s="2">
        <v>3.1749999999999998</v>
      </c>
      <c r="I40" s="6"/>
      <c r="J40" s="7">
        <f t="shared" si="4"/>
        <v>0.14750000000000002</v>
      </c>
      <c r="K40" s="2">
        <v>3.15</v>
      </c>
      <c r="L40" s="6"/>
      <c r="M40" s="7">
        <f t="shared" si="5"/>
        <v>0.14750000000000002</v>
      </c>
      <c r="N40" s="2">
        <f t="shared" si="0"/>
        <v>3.1624999999999996</v>
      </c>
      <c r="O40" s="6">
        <f t="shared" si="6"/>
        <v>0</v>
      </c>
      <c r="P40" s="4">
        <f t="shared" si="7"/>
        <v>0</v>
      </c>
    </row>
    <row r="41" spans="1:16" hidden="1" x14ac:dyDescent="0.2">
      <c r="A41" s="1">
        <v>36651</v>
      </c>
      <c r="B41" s="2">
        <v>2.9649999999999999</v>
      </c>
      <c r="C41" s="2">
        <v>2.895</v>
      </c>
      <c r="D41" s="6"/>
      <c r="E41" s="7">
        <f t="shared" si="2"/>
        <v>3.79245E-2</v>
      </c>
      <c r="F41" s="4">
        <f t="shared" si="3"/>
        <v>0</v>
      </c>
      <c r="H41" s="2">
        <v>3.1549999999999998</v>
      </c>
      <c r="I41" s="6"/>
      <c r="J41" s="7">
        <f t="shared" si="4"/>
        <v>0.14475000000000002</v>
      </c>
      <c r="K41" s="2">
        <v>3.05</v>
      </c>
      <c r="L41" s="6"/>
      <c r="M41" s="7">
        <f t="shared" si="5"/>
        <v>0.14475000000000002</v>
      </c>
      <c r="N41" s="2">
        <f t="shared" si="0"/>
        <v>3.1025</v>
      </c>
      <c r="O41" s="6">
        <f t="shared" si="6"/>
        <v>0</v>
      </c>
      <c r="P41" s="4">
        <f t="shared" si="7"/>
        <v>0</v>
      </c>
    </row>
    <row r="42" spans="1:16" hidden="1" x14ac:dyDescent="0.2">
      <c r="A42" s="1">
        <v>36652</v>
      </c>
      <c r="B42" s="2">
        <v>2.9449999999999998</v>
      </c>
      <c r="C42" s="2">
        <v>2.88</v>
      </c>
      <c r="D42" s="6"/>
      <c r="E42" s="7">
        <f t="shared" si="2"/>
        <v>3.7727999999999998E-2</v>
      </c>
      <c r="F42" s="4">
        <f t="shared" si="3"/>
        <v>0</v>
      </c>
      <c r="H42" s="2">
        <v>3.0550000000000002</v>
      </c>
      <c r="I42" s="6"/>
      <c r="J42" s="7">
        <f t="shared" si="4"/>
        <v>0.14399999999999999</v>
      </c>
      <c r="K42" s="2">
        <v>3.05</v>
      </c>
      <c r="L42" s="6"/>
      <c r="M42" s="7">
        <f t="shared" si="5"/>
        <v>0.14399999999999999</v>
      </c>
      <c r="N42" s="2">
        <f t="shared" si="0"/>
        <v>3.0525000000000002</v>
      </c>
      <c r="O42" s="6">
        <f t="shared" si="6"/>
        <v>0</v>
      </c>
      <c r="P42" s="4">
        <f t="shared" si="7"/>
        <v>0</v>
      </c>
    </row>
    <row r="43" spans="1:16" hidden="1" x14ac:dyDescent="0.2">
      <c r="A43" s="1">
        <v>36653</v>
      </c>
      <c r="B43" s="2">
        <v>2.9449999999999998</v>
      </c>
      <c r="C43" s="2">
        <v>2.88</v>
      </c>
      <c r="D43" s="6"/>
      <c r="E43" s="7">
        <f t="shared" si="2"/>
        <v>3.7727999999999998E-2</v>
      </c>
      <c r="F43" s="4">
        <f t="shared" si="3"/>
        <v>0</v>
      </c>
      <c r="H43" s="2">
        <v>3.0550000000000002</v>
      </c>
      <c r="I43" s="6"/>
      <c r="J43" s="7">
        <f t="shared" si="4"/>
        <v>0.14399999999999999</v>
      </c>
      <c r="K43" s="2">
        <v>3.05</v>
      </c>
      <c r="L43" s="6"/>
      <c r="M43" s="7">
        <f t="shared" si="5"/>
        <v>0.14399999999999999</v>
      </c>
      <c r="N43" s="2">
        <f t="shared" si="0"/>
        <v>3.0525000000000002</v>
      </c>
      <c r="O43" s="6">
        <f t="shared" si="6"/>
        <v>0</v>
      </c>
      <c r="P43" s="4">
        <f t="shared" si="7"/>
        <v>0</v>
      </c>
    </row>
    <row r="44" spans="1:16" hidden="1" x14ac:dyDescent="0.2">
      <c r="A44" s="1">
        <v>36654</v>
      </c>
      <c r="B44" s="2">
        <v>2.9449999999999998</v>
      </c>
      <c r="C44" s="2">
        <v>2.88</v>
      </c>
      <c r="D44" s="6"/>
      <c r="E44" s="7">
        <f t="shared" si="2"/>
        <v>3.7727999999999998E-2</v>
      </c>
      <c r="F44" s="4">
        <f t="shared" si="3"/>
        <v>0</v>
      </c>
      <c r="H44" s="2">
        <v>3.0550000000000002</v>
      </c>
      <c r="I44" s="6"/>
      <c r="J44" s="7">
        <f t="shared" si="4"/>
        <v>0.14399999999999999</v>
      </c>
      <c r="K44" s="2">
        <v>3.05</v>
      </c>
      <c r="L44" s="6"/>
      <c r="M44" s="7">
        <f t="shared" si="5"/>
        <v>0.14399999999999999</v>
      </c>
      <c r="N44" s="2">
        <f t="shared" si="0"/>
        <v>3.0525000000000002</v>
      </c>
      <c r="O44" s="6">
        <f t="shared" si="6"/>
        <v>0</v>
      </c>
      <c r="P44" s="4">
        <f t="shared" si="7"/>
        <v>0</v>
      </c>
    </row>
    <row r="45" spans="1:16" hidden="1" x14ac:dyDescent="0.2">
      <c r="A45" s="1">
        <v>36655</v>
      </c>
      <c r="B45" s="2">
        <v>2.9950000000000001</v>
      </c>
      <c r="C45" s="2">
        <v>2.95</v>
      </c>
      <c r="D45" s="6"/>
      <c r="E45" s="7">
        <f t="shared" si="2"/>
        <v>3.8645000000000006E-2</v>
      </c>
      <c r="F45" s="4">
        <f t="shared" si="3"/>
        <v>0</v>
      </c>
      <c r="H45" s="2">
        <v>3.12</v>
      </c>
      <c r="I45" s="6"/>
      <c r="J45" s="7">
        <f t="shared" si="4"/>
        <v>0.14750000000000002</v>
      </c>
      <c r="K45" s="2">
        <v>3.0750000000000002</v>
      </c>
      <c r="L45" s="6"/>
      <c r="M45" s="7">
        <f t="shared" si="5"/>
        <v>0.14750000000000002</v>
      </c>
      <c r="N45" s="2">
        <f t="shared" si="0"/>
        <v>3.0975000000000001</v>
      </c>
      <c r="O45" s="6">
        <f t="shared" si="6"/>
        <v>0</v>
      </c>
      <c r="P45" s="4">
        <f t="shared" si="7"/>
        <v>0</v>
      </c>
    </row>
    <row r="46" spans="1:16" hidden="1" x14ac:dyDescent="0.2">
      <c r="A46" s="1">
        <v>36656</v>
      </c>
      <c r="B46" s="2">
        <v>3.09</v>
      </c>
      <c r="C46" s="2">
        <v>3.04</v>
      </c>
      <c r="D46" s="6"/>
      <c r="E46" s="7">
        <f t="shared" si="2"/>
        <v>3.9824000000000005E-2</v>
      </c>
      <c r="F46" s="4">
        <f t="shared" si="3"/>
        <v>0</v>
      </c>
      <c r="H46" s="2">
        <v>3.1949999999999998</v>
      </c>
      <c r="I46" s="6"/>
      <c r="J46" s="7">
        <f t="shared" si="4"/>
        <v>0.15200000000000002</v>
      </c>
      <c r="K46" s="2">
        <v>3.165</v>
      </c>
      <c r="L46" s="6"/>
      <c r="M46" s="7">
        <f t="shared" si="5"/>
        <v>0.15200000000000002</v>
      </c>
      <c r="N46" s="2">
        <f t="shared" si="0"/>
        <v>3.1799999999999997</v>
      </c>
      <c r="O46" s="6">
        <f t="shared" si="6"/>
        <v>0</v>
      </c>
      <c r="P46" s="4">
        <f t="shared" si="7"/>
        <v>0</v>
      </c>
    </row>
    <row r="47" spans="1:16" hidden="1" x14ac:dyDescent="0.2">
      <c r="A47" s="1">
        <v>36657</v>
      </c>
      <c r="B47" s="2">
        <v>3.0550000000000002</v>
      </c>
      <c r="C47" s="2">
        <v>3.01</v>
      </c>
      <c r="D47" s="6"/>
      <c r="E47" s="7">
        <f t="shared" si="2"/>
        <v>3.9431000000000001E-2</v>
      </c>
      <c r="F47" s="4">
        <f t="shared" si="3"/>
        <v>0</v>
      </c>
      <c r="H47" s="2">
        <v>3.165</v>
      </c>
      <c r="I47" s="6"/>
      <c r="J47" s="7">
        <f t="shared" si="4"/>
        <v>0.15049999999999999</v>
      </c>
      <c r="K47" s="2">
        <v>3.145</v>
      </c>
      <c r="L47" s="6"/>
      <c r="M47" s="7">
        <f t="shared" si="5"/>
        <v>0.15049999999999999</v>
      </c>
      <c r="N47" s="2">
        <f t="shared" si="0"/>
        <v>3.1550000000000002</v>
      </c>
      <c r="O47" s="6">
        <f t="shared" si="6"/>
        <v>0</v>
      </c>
      <c r="P47" s="4">
        <f t="shared" si="7"/>
        <v>0</v>
      </c>
    </row>
    <row r="48" spans="1:16" hidden="1" x14ac:dyDescent="0.2">
      <c r="A48" s="1">
        <v>36658</v>
      </c>
      <c r="B48" s="2">
        <v>3.2050000000000001</v>
      </c>
      <c r="C48" s="2">
        <v>3.125</v>
      </c>
      <c r="D48" s="6"/>
      <c r="E48" s="7">
        <f t="shared" si="2"/>
        <v>4.0937500000000002E-2</v>
      </c>
      <c r="F48" s="4">
        <f t="shared" si="3"/>
        <v>0</v>
      </c>
      <c r="H48" s="2">
        <v>3.2650000000000001</v>
      </c>
      <c r="I48" s="6"/>
      <c r="J48" s="7">
        <f t="shared" si="4"/>
        <v>0.15625</v>
      </c>
      <c r="K48" s="2">
        <v>3.25</v>
      </c>
      <c r="L48" s="6"/>
      <c r="M48" s="7">
        <f t="shared" si="5"/>
        <v>0.15625</v>
      </c>
      <c r="N48" s="2">
        <f t="shared" si="0"/>
        <v>3.2575000000000003</v>
      </c>
      <c r="O48" s="6">
        <f t="shared" si="6"/>
        <v>0</v>
      </c>
      <c r="P48" s="4">
        <f t="shared" si="7"/>
        <v>0</v>
      </c>
    </row>
    <row r="49" spans="1:16" hidden="1" x14ac:dyDescent="0.2">
      <c r="A49" s="1">
        <v>36659</v>
      </c>
      <c r="B49" s="2">
        <v>3.1549999999999998</v>
      </c>
      <c r="C49" s="2">
        <v>3.08</v>
      </c>
      <c r="D49" s="6"/>
      <c r="E49" s="7">
        <f t="shared" si="2"/>
        <v>4.0348000000000002E-2</v>
      </c>
      <c r="F49" s="4">
        <f t="shared" si="3"/>
        <v>0</v>
      </c>
      <c r="H49" s="2">
        <v>3.22</v>
      </c>
      <c r="I49" s="6"/>
      <c r="J49" s="7">
        <f t="shared" si="4"/>
        <v>0.15400000000000003</v>
      </c>
      <c r="K49" s="2">
        <v>3.1850000000000001</v>
      </c>
      <c r="L49" s="6"/>
      <c r="M49" s="7">
        <f t="shared" si="5"/>
        <v>0.15400000000000003</v>
      </c>
      <c r="N49" s="2">
        <f t="shared" si="0"/>
        <v>3.2025000000000001</v>
      </c>
      <c r="O49" s="6">
        <f t="shared" si="6"/>
        <v>0</v>
      </c>
      <c r="P49" s="4">
        <f t="shared" si="7"/>
        <v>0</v>
      </c>
    </row>
    <row r="50" spans="1:16" hidden="1" x14ac:dyDescent="0.2">
      <c r="A50" s="1">
        <v>36660</v>
      </c>
      <c r="B50" s="2">
        <v>3.1549999999999998</v>
      </c>
      <c r="C50" s="2">
        <v>3.08</v>
      </c>
      <c r="D50" s="6"/>
      <c r="E50" s="7">
        <f t="shared" si="2"/>
        <v>4.0348000000000002E-2</v>
      </c>
      <c r="F50" s="4">
        <f t="shared" si="3"/>
        <v>0</v>
      </c>
      <c r="H50" s="2">
        <v>3.22</v>
      </c>
      <c r="I50" s="6"/>
      <c r="J50" s="7">
        <f t="shared" si="4"/>
        <v>0.15400000000000003</v>
      </c>
      <c r="K50" s="2">
        <v>3.1850000000000001</v>
      </c>
      <c r="L50" s="6"/>
      <c r="M50" s="7">
        <f t="shared" si="5"/>
        <v>0.15400000000000003</v>
      </c>
      <c r="N50" s="2">
        <f t="shared" si="0"/>
        <v>3.2025000000000001</v>
      </c>
      <c r="O50" s="6">
        <f t="shared" si="6"/>
        <v>0</v>
      </c>
      <c r="P50" s="4">
        <f t="shared" si="7"/>
        <v>0</v>
      </c>
    </row>
    <row r="51" spans="1:16" hidden="1" x14ac:dyDescent="0.2">
      <c r="A51" s="1">
        <v>36661</v>
      </c>
      <c r="B51" s="2">
        <v>3.1549999999999998</v>
      </c>
      <c r="C51" s="2">
        <v>3.08</v>
      </c>
      <c r="D51" s="6"/>
      <c r="E51" s="7">
        <f t="shared" si="2"/>
        <v>4.0348000000000002E-2</v>
      </c>
      <c r="F51" s="4">
        <f t="shared" si="3"/>
        <v>0</v>
      </c>
      <c r="H51" s="2">
        <v>3.22</v>
      </c>
      <c r="I51" s="6"/>
      <c r="J51" s="7">
        <f t="shared" si="4"/>
        <v>0.15400000000000003</v>
      </c>
      <c r="K51" s="2">
        <v>3.1850000000000001</v>
      </c>
      <c r="L51" s="6"/>
      <c r="M51" s="7">
        <f t="shared" si="5"/>
        <v>0.15400000000000003</v>
      </c>
      <c r="N51" s="2">
        <f t="shared" si="0"/>
        <v>3.2025000000000001</v>
      </c>
      <c r="O51" s="6">
        <f t="shared" si="6"/>
        <v>0</v>
      </c>
      <c r="P51" s="4">
        <f t="shared" si="7"/>
        <v>0</v>
      </c>
    </row>
    <row r="52" spans="1:16" hidden="1" x14ac:dyDescent="0.2">
      <c r="A52" s="1">
        <v>36662</v>
      </c>
      <c r="B52" s="2">
        <v>3.2050000000000001</v>
      </c>
      <c r="C52" s="2">
        <v>3.15</v>
      </c>
      <c r="D52" s="6"/>
      <c r="E52" s="7">
        <f t="shared" si="2"/>
        <v>4.1265000000000003E-2</v>
      </c>
      <c r="F52" s="4">
        <f t="shared" si="3"/>
        <v>0</v>
      </c>
      <c r="H52" s="2">
        <v>3.29</v>
      </c>
      <c r="I52" s="6"/>
      <c r="J52" s="7">
        <f t="shared" si="4"/>
        <v>0.1575</v>
      </c>
      <c r="K52" s="2">
        <v>3.2650000000000001</v>
      </c>
      <c r="L52" s="6"/>
      <c r="M52" s="7">
        <f t="shared" si="5"/>
        <v>0.1575</v>
      </c>
      <c r="N52" s="2">
        <f t="shared" si="0"/>
        <v>3.2774999999999999</v>
      </c>
      <c r="O52" s="6">
        <f t="shared" si="6"/>
        <v>0</v>
      </c>
      <c r="P52" s="4">
        <f t="shared" si="7"/>
        <v>0</v>
      </c>
    </row>
    <row r="53" spans="1:16" hidden="1" x14ac:dyDescent="0.2">
      <c r="A53" s="1">
        <v>36663</v>
      </c>
      <c r="B53" s="2">
        <v>3.32</v>
      </c>
      <c r="C53" s="2">
        <v>3.2450000000000001</v>
      </c>
      <c r="D53" s="6"/>
      <c r="E53" s="7">
        <f t="shared" si="2"/>
        <v>4.2509500000000006E-2</v>
      </c>
      <c r="F53" s="4">
        <f t="shared" si="3"/>
        <v>0</v>
      </c>
      <c r="H53" s="2">
        <v>3.4249999999999998</v>
      </c>
      <c r="I53" s="6"/>
      <c r="J53" s="7">
        <f t="shared" si="4"/>
        <v>0.16225000000000001</v>
      </c>
      <c r="K53" s="2">
        <v>3.41</v>
      </c>
      <c r="L53" s="6"/>
      <c r="M53" s="7">
        <f t="shared" si="5"/>
        <v>0.16225000000000001</v>
      </c>
      <c r="N53" s="2">
        <f t="shared" si="0"/>
        <v>3.4175</v>
      </c>
      <c r="O53" s="6">
        <f t="shared" si="6"/>
        <v>0</v>
      </c>
      <c r="P53" s="4">
        <f t="shared" si="7"/>
        <v>0</v>
      </c>
    </row>
    <row r="54" spans="1:16" hidden="1" x14ac:dyDescent="0.2">
      <c r="A54" s="1">
        <v>36664</v>
      </c>
      <c r="B54" s="2">
        <v>3.37</v>
      </c>
      <c r="C54" s="2">
        <v>3.31</v>
      </c>
      <c r="D54" s="6"/>
      <c r="E54" s="7">
        <f t="shared" si="2"/>
        <v>4.3361000000000004E-2</v>
      </c>
      <c r="F54" s="4">
        <f t="shared" si="3"/>
        <v>0</v>
      </c>
      <c r="H54" s="2">
        <v>3.4950000000000001</v>
      </c>
      <c r="I54" s="6"/>
      <c r="J54" s="7">
        <f t="shared" si="4"/>
        <v>0.16550000000000001</v>
      </c>
      <c r="K54" s="2">
        <v>3.4750000000000001</v>
      </c>
      <c r="L54" s="6"/>
      <c r="M54" s="7">
        <f t="shared" si="5"/>
        <v>0.16550000000000001</v>
      </c>
      <c r="N54" s="2">
        <f t="shared" si="0"/>
        <v>3.4850000000000003</v>
      </c>
      <c r="O54" s="6">
        <f t="shared" si="6"/>
        <v>0</v>
      </c>
      <c r="P54" s="4">
        <f t="shared" si="7"/>
        <v>0</v>
      </c>
    </row>
    <row r="55" spans="1:16" hidden="1" x14ac:dyDescent="0.2">
      <c r="A55" s="1">
        <v>36665</v>
      </c>
      <c r="B55" s="2">
        <v>3.64</v>
      </c>
      <c r="C55" s="2">
        <v>3.59</v>
      </c>
      <c r="D55" s="6"/>
      <c r="E55" s="7">
        <f t="shared" si="2"/>
        <v>4.7029000000000001E-2</v>
      </c>
      <c r="F55" s="4">
        <f t="shared" si="3"/>
        <v>0</v>
      </c>
      <c r="H55" s="2">
        <v>3.8250000000000002</v>
      </c>
      <c r="I55" s="6"/>
      <c r="J55" s="7">
        <f t="shared" si="4"/>
        <v>0.17949999999999999</v>
      </c>
      <c r="K55" s="2">
        <v>3.7549999999999999</v>
      </c>
      <c r="L55" s="6"/>
      <c r="M55" s="7">
        <f t="shared" si="5"/>
        <v>0.17949999999999999</v>
      </c>
      <c r="N55" s="2">
        <f t="shared" si="0"/>
        <v>3.79</v>
      </c>
      <c r="O55" s="6">
        <f t="shared" si="6"/>
        <v>0</v>
      </c>
      <c r="P55" s="4">
        <f t="shared" si="7"/>
        <v>0</v>
      </c>
    </row>
    <row r="56" spans="1:16" hidden="1" x14ac:dyDescent="0.2">
      <c r="A56" s="1">
        <v>36666</v>
      </c>
      <c r="B56" s="2">
        <v>3.625</v>
      </c>
      <c r="C56" s="2">
        <v>3.6</v>
      </c>
      <c r="D56" s="6"/>
      <c r="E56" s="7">
        <f t="shared" si="2"/>
        <v>4.7160000000000001E-2</v>
      </c>
      <c r="F56" s="4">
        <f t="shared" si="3"/>
        <v>0</v>
      </c>
      <c r="H56" s="2">
        <v>3.9449999999999998</v>
      </c>
      <c r="I56" s="6"/>
      <c r="J56" s="7">
        <f t="shared" si="4"/>
        <v>0.18000000000000002</v>
      </c>
      <c r="K56" s="2">
        <v>3.91</v>
      </c>
      <c r="L56" s="6"/>
      <c r="M56" s="7">
        <f t="shared" si="5"/>
        <v>0.18000000000000002</v>
      </c>
      <c r="N56" s="2">
        <f t="shared" si="0"/>
        <v>3.9275000000000002</v>
      </c>
      <c r="O56" s="6">
        <f t="shared" si="6"/>
        <v>0</v>
      </c>
      <c r="P56" s="4">
        <f t="shared" si="7"/>
        <v>0</v>
      </c>
    </row>
    <row r="57" spans="1:16" hidden="1" x14ac:dyDescent="0.2">
      <c r="A57" s="1">
        <v>36667</v>
      </c>
      <c r="B57" s="2">
        <v>3.625</v>
      </c>
      <c r="C57" s="2">
        <v>3.6</v>
      </c>
      <c r="D57" s="6"/>
      <c r="E57" s="7">
        <f t="shared" si="2"/>
        <v>4.7160000000000001E-2</v>
      </c>
      <c r="F57" s="4">
        <f t="shared" si="3"/>
        <v>0</v>
      </c>
      <c r="H57" s="2">
        <v>3.9449999999999998</v>
      </c>
      <c r="I57" s="6"/>
      <c r="J57" s="7">
        <f t="shared" si="4"/>
        <v>0.18000000000000002</v>
      </c>
      <c r="K57" s="2">
        <v>3.91</v>
      </c>
      <c r="L57" s="6"/>
      <c r="M57" s="7">
        <f t="shared" si="5"/>
        <v>0.18000000000000002</v>
      </c>
      <c r="N57" s="2">
        <f t="shared" si="0"/>
        <v>3.9275000000000002</v>
      </c>
      <c r="O57" s="6">
        <f t="shared" si="6"/>
        <v>0</v>
      </c>
      <c r="P57" s="4">
        <f t="shared" si="7"/>
        <v>0</v>
      </c>
    </row>
    <row r="58" spans="1:16" hidden="1" x14ac:dyDescent="0.2">
      <c r="A58" s="1">
        <v>36668</v>
      </c>
      <c r="B58" s="2">
        <v>3.625</v>
      </c>
      <c r="C58" s="2">
        <v>3.6</v>
      </c>
      <c r="D58" s="6"/>
      <c r="E58" s="7">
        <f t="shared" si="2"/>
        <v>4.7160000000000001E-2</v>
      </c>
      <c r="F58" s="4">
        <f t="shared" si="3"/>
        <v>0</v>
      </c>
      <c r="H58" s="2">
        <v>3.9449999999999998</v>
      </c>
      <c r="I58" s="6"/>
      <c r="J58" s="7">
        <f t="shared" si="4"/>
        <v>0.18000000000000002</v>
      </c>
      <c r="K58" s="2">
        <v>3.91</v>
      </c>
      <c r="L58" s="6"/>
      <c r="M58" s="7">
        <f t="shared" si="5"/>
        <v>0.18000000000000002</v>
      </c>
      <c r="N58" s="2">
        <f t="shared" si="0"/>
        <v>3.9275000000000002</v>
      </c>
      <c r="O58" s="6">
        <f t="shared" si="6"/>
        <v>0</v>
      </c>
      <c r="P58" s="4">
        <f t="shared" si="7"/>
        <v>0</v>
      </c>
    </row>
    <row r="59" spans="1:16" hidden="1" x14ac:dyDescent="0.2">
      <c r="A59" s="1">
        <v>36669</v>
      </c>
      <c r="B59" s="2">
        <v>3.98</v>
      </c>
      <c r="C59" s="2">
        <v>3.9849999999999999</v>
      </c>
      <c r="D59" s="6"/>
      <c r="E59" s="7">
        <f t="shared" si="2"/>
        <v>5.22035E-2</v>
      </c>
      <c r="F59" s="4">
        <f t="shared" si="3"/>
        <v>0</v>
      </c>
      <c r="H59" s="2">
        <v>4.8650000000000002</v>
      </c>
      <c r="I59" s="6"/>
      <c r="J59" s="7">
        <f t="shared" si="4"/>
        <v>0.19925000000000001</v>
      </c>
      <c r="K59" s="2">
        <v>4.625</v>
      </c>
      <c r="L59" s="6"/>
      <c r="M59" s="7">
        <f t="shared" si="5"/>
        <v>0.19925000000000001</v>
      </c>
      <c r="N59" s="2">
        <f t="shared" si="0"/>
        <v>4.7450000000000001</v>
      </c>
      <c r="O59" s="6">
        <f t="shared" si="6"/>
        <v>0</v>
      </c>
      <c r="P59" s="4">
        <f t="shared" si="7"/>
        <v>0</v>
      </c>
    </row>
    <row r="60" spans="1:16" hidden="1" x14ac:dyDescent="0.2">
      <c r="A60" s="1">
        <v>36670</v>
      </c>
      <c r="B60" s="2">
        <v>3.8</v>
      </c>
      <c r="C60" s="2">
        <v>3.7450000000000001</v>
      </c>
      <c r="D60" s="6"/>
      <c r="E60" s="7">
        <f t="shared" si="2"/>
        <v>4.9059500000000006E-2</v>
      </c>
      <c r="F60" s="4">
        <f t="shared" si="3"/>
        <v>0</v>
      </c>
      <c r="H60" s="2">
        <v>4.2149999999999999</v>
      </c>
      <c r="I60" s="6"/>
      <c r="J60" s="7">
        <f t="shared" si="4"/>
        <v>0.18725000000000003</v>
      </c>
      <c r="K60" s="2">
        <v>4.1900000000000004</v>
      </c>
      <c r="L60" s="6"/>
      <c r="M60" s="7">
        <f t="shared" si="5"/>
        <v>0.18725000000000003</v>
      </c>
      <c r="N60" s="2">
        <f t="shared" si="0"/>
        <v>4.2025000000000006</v>
      </c>
      <c r="O60" s="6">
        <f t="shared" si="6"/>
        <v>0</v>
      </c>
      <c r="P60" s="4">
        <f t="shared" si="7"/>
        <v>0</v>
      </c>
    </row>
    <row r="61" spans="1:16" hidden="1" x14ac:dyDescent="0.2">
      <c r="A61" s="1">
        <v>36671</v>
      </c>
      <c r="B61" s="2">
        <v>3.85</v>
      </c>
      <c r="C61" s="2">
        <v>3.8</v>
      </c>
      <c r="D61" s="6"/>
      <c r="E61" s="7">
        <f t="shared" si="2"/>
        <v>4.9779999999999998E-2</v>
      </c>
      <c r="F61" s="4">
        <f t="shared" si="3"/>
        <v>0</v>
      </c>
      <c r="H61" s="2">
        <v>4.1500000000000004</v>
      </c>
      <c r="I61" s="6"/>
      <c r="J61" s="7">
        <f t="shared" si="4"/>
        <v>0.19</v>
      </c>
      <c r="K61" s="2">
        <v>4.085</v>
      </c>
      <c r="L61" s="6"/>
      <c r="M61" s="7">
        <f t="shared" si="5"/>
        <v>0.19</v>
      </c>
      <c r="N61" s="2">
        <f t="shared" si="0"/>
        <v>4.1174999999999997</v>
      </c>
      <c r="O61" s="6">
        <f t="shared" si="6"/>
        <v>0</v>
      </c>
      <c r="P61" s="4">
        <f t="shared" si="7"/>
        <v>0</v>
      </c>
    </row>
    <row r="62" spans="1:16" hidden="1" x14ac:dyDescent="0.2">
      <c r="A62" s="1">
        <v>36672</v>
      </c>
      <c r="B62" s="2">
        <v>4.07</v>
      </c>
      <c r="C62" s="2">
        <v>4.0149999999999997</v>
      </c>
      <c r="D62" s="6"/>
      <c r="E62" s="7">
        <f t="shared" si="2"/>
        <v>5.2596499999999997E-2</v>
      </c>
      <c r="F62" s="4">
        <f t="shared" si="3"/>
        <v>0</v>
      </c>
      <c r="H62" s="2">
        <v>4.3</v>
      </c>
      <c r="I62" s="6"/>
      <c r="J62" s="7">
        <f t="shared" si="4"/>
        <v>0.20074999999999998</v>
      </c>
      <c r="K62" s="2">
        <v>4.2450000000000001</v>
      </c>
      <c r="L62" s="6"/>
      <c r="M62" s="7">
        <f t="shared" si="5"/>
        <v>0.20074999999999998</v>
      </c>
      <c r="N62" s="2">
        <f t="shared" si="0"/>
        <v>4.2725</v>
      </c>
      <c r="O62" s="6">
        <f t="shared" si="6"/>
        <v>0</v>
      </c>
      <c r="P62" s="4">
        <f t="shared" si="7"/>
        <v>0</v>
      </c>
    </row>
    <row r="63" spans="1:16" hidden="1" x14ac:dyDescent="0.2">
      <c r="A63" s="1">
        <v>36673</v>
      </c>
      <c r="B63" s="2">
        <v>4.1050000000000004</v>
      </c>
      <c r="C63" s="2">
        <v>3.99</v>
      </c>
      <c r="D63" s="6"/>
      <c r="E63" s="7">
        <f t="shared" si="2"/>
        <v>5.2269000000000003E-2</v>
      </c>
      <c r="F63" s="4">
        <f t="shared" si="3"/>
        <v>0</v>
      </c>
      <c r="H63" s="2">
        <v>4.2249999999999996</v>
      </c>
      <c r="I63" s="6"/>
      <c r="J63" s="7">
        <f t="shared" si="4"/>
        <v>0.19950000000000001</v>
      </c>
      <c r="K63" s="2">
        <v>4.16</v>
      </c>
      <c r="L63" s="6"/>
      <c r="M63" s="7">
        <f t="shared" si="5"/>
        <v>0.19950000000000001</v>
      </c>
      <c r="N63" s="2">
        <f t="shared" si="0"/>
        <v>4.1924999999999999</v>
      </c>
      <c r="O63" s="6">
        <f t="shared" si="6"/>
        <v>0</v>
      </c>
      <c r="P63" s="4">
        <f t="shared" si="7"/>
        <v>0</v>
      </c>
    </row>
    <row r="64" spans="1:16" hidden="1" x14ac:dyDescent="0.2">
      <c r="A64" s="1">
        <v>36674</v>
      </c>
      <c r="B64" s="2">
        <v>4.1050000000000004</v>
      </c>
      <c r="C64" s="2">
        <v>3.99</v>
      </c>
      <c r="D64" s="6"/>
      <c r="E64" s="7">
        <f t="shared" si="2"/>
        <v>5.2269000000000003E-2</v>
      </c>
      <c r="F64" s="4">
        <f t="shared" si="3"/>
        <v>0</v>
      </c>
      <c r="H64" s="2">
        <v>4.2249999999999996</v>
      </c>
      <c r="I64" s="6"/>
      <c r="J64" s="7">
        <f t="shared" si="4"/>
        <v>0.19950000000000001</v>
      </c>
      <c r="K64" s="2">
        <v>4.16</v>
      </c>
      <c r="L64" s="6"/>
      <c r="M64" s="7">
        <f t="shared" si="5"/>
        <v>0.19950000000000001</v>
      </c>
      <c r="N64" s="2">
        <f t="shared" si="0"/>
        <v>4.1924999999999999</v>
      </c>
      <c r="O64" s="6">
        <f t="shared" si="6"/>
        <v>0</v>
      </c>
      <c r="P64" s="4">
        <f t="shared" si="7"/>
        <v>0</v>
      </c>
    </row>
    <row r="65" spans="1:16" hidden="1" x14ac:dyDescent="0.2">
      <c r="A65" s="1">
        <v>36675</v>
      </c>
      <c r="B65" s="2">
        <v>4.1050000000000004</v>
      </c>
      <c r="C65" s="2">
        <v>3.99</v>
      </c>
      <c r="D65" s="6"/>
      <c r="E65" s="7">
        <f t="shared" si="2"/>
        <v>5.2269000000000003E-2</v>
      </c>
      <c r="F65" s="4">
        <f t="shared" si="3"/>
        <v>0</v>
      </c>
      <c r="H65" s="2">
        <v>4.2249999999999996</v>
      </c>
      <c r="I65" s="6"/>
      <c r="J65" s="7">
        <f t="shared" si="4"/>
        <v>0.19950000000000001</v>
      </c>
      <c r="K65" s="2">
        <v>4.16</v>
      </c>
      <c r="L65" s="6"/>
      <c r="M65" s="7">
        <f t="shared" si="5"/>
        <v>0.19950000000000001</v>
      </c>
      <c r="N65" s="2">
        <f t="shared" si="0"/>
        <v>4.1924999999999999</v>
      </c>
      <c r="O65" s="6">
        <f t="shared" si="6"/>
        <v>0</v>
      </c>
      <c r="P65" s="4">
        <f t="shared" si="7"/>
        <v>0</v>
      </c>
    </row>
    <row r="66" spans="1:16" hidden="1" x14ac:dyDescent="0.2">
      <c r="A66" s="1">
        <v>36676</v>
      </c>
      <c r="B66" s="2">
        <v>4.1050000000000004</v>
      </c>
      <c r="C66" s="2">
        <v>3.99</v>
      </c>
      <c r="D66" s="6"/>
      <c r="E66" s="7">
        <f t="shared" si="2"/>
        <v>5.2269000000000003E-2</v>
      </c>
      <c r="F66" s="4">
        <f t="shared" si="3"/>
        <v>0</v>
      </c>
      <c r="H66" s="2">
        <v>4.2249999999999996</v>
      </c>
      <c r="I66" s="6"/>
      <c r="J66" s="7">
        <f t="shared" si="4"/>
        <v>0.19950000000000001</v>
      </c>
      <c r="K66" s="2">
        <v>4.16</v>
      </c>
      <c r="L66" s="6"/>
      <c r="M66" s="7">
        <f t="shared" si="5"/>
        <v>0.19950000000000001</v>
      </c>
      <c r="N66" s="2">
        <f t="shared" si="0"/>
        <v>4.1924999999999999</v>
      </c>
      <c r="O66" s="6">
        <f t="shared" si="6"/>
        <v>0</v>
      </c>
      <c r="P66" s="4">
        <f t="shared" si="7"/>
        <v>0</v>
      </c>
    </row>
    <row r="67" spans="1:16" hidden="1" x14ac:dyDescent="0.2">
      <c r="A67" s="1">
        <v>36677</v>
      </c>
      <c r="B67" s="2">
        <v>4.29</v>
      </c>
      <c r="C67" s="2">
        <v>4.28</v>
      </c>
      <c r="D67" s="6"/>
      <c r="E67" s="7">
        <f t="shared" si="2"/>
        <v>5.6068000000000007E-2</v>
      </c>
      <c r="F67" s="4">
        <f t="shared" si="3"/>
        <v>0</v>
      </c>
      <c r="H67" s="2">
        <v>4.76</v>
      </c>
      <c r="I67" s="6"/>
      <c r="J67" s="7">
        <f t="shared" si="4"/>
        <v>0.21400000000000002</v>
      </c>
      <c r="K67" s="2">
        <v>4.7</v>
      </c>
      <c r="L67" s="6"/>
      <c r="M67" s="7">
        <f t="shared" si="5"/>
        <v>0.21400000000000002</v>
      </c>
      <c r="N67" s="2">
        <f t="shared" si="0"/>
        <v>4.7300000000000004</v>
      </c>
      <c r="O67" s="6">
        <f t="shared" si="6"/>
        <v>0</v>
      </c>
      <c r="P67" s="4">
        <f t="shared" si="7"/>
        <v>0</v>
      </c>
    </row>
    <row r="68" spans="1:16" hidden="1" x14ac:dyDescent="0.2">
      <c r="A68" s="1"/>
      <c r="B68" s="2"/>
      <c r="C68" s="2"/>
      <c r="D68" s="6"/>
      <c r="E68" s="7">
        <f t="shared" si="2"/>
        <v>0</v>
      </c>
      <c r="F68" s="4">
        <f t="shared" si="3"/>
        <v>0</v>
      </c>
      <c r="H68" s="2"/>
      <c r="I68" s="6"/>
      <c r="J68" s="7">
        <f t="shared" si="4"/>
        <v>0</v>
      </c>
      <c r="K68" s="2"/>
      <c r="L68" s="6"/>
      <c r="M68" s="7">
        <f t="shared" si="5"/>
        <v>0</v>
      </c>
      <c r="N68" s="2"/>
      <c r="O68" s="6">
        <f t="shared" si="6"/>
        <v>0</v>
      </c>
      <c r="P68" s="4">
        <f t="shared" si="7"/>
        <v>0</v>
      </c>
    </row>
    <row r="69" spans="1:16" x14ac:dyDescent="0.2">
      <c r="A69" s="8" t="s">
        <v>15</v>
      </c>
      <c r="B69" s="2">
        <f>AVERAGE(B37:B67)</f>
        <v>3.4314516129032264</v>
      </c>
      <c r="C69" s="2">
        <f>AVERAGE(C37:C67)</f>
        <v>3.3708064516129022</v>
      </c>
      <c r="D69" s="6">
        <f>4627194-241764-60200-71733</f>
        <v>4253497</v>
      </c>
      <c r="E69" s="7">
        <f t="shared" si="2"/>
        <v>4.4157564516129018E-2</v>
      </c>
      <c r="F69" s="4">
        <f t="shared" si="3"/>
        <v>30572.421316249161</v>
      </c>
      <c r="H69" s="2">
        <f>AVERAGE(H37:H67)</f>
        <v>3.6243548387096762</v>
      </c>
      <c r="I69" s="6">
        <v>241764</v>
      </c>
      <c r="J69" s="7">
        <f t="shared" si="4"/>
        <v>0.16854032258064511</v>
      </c>
      <c r="K69" s="2">
        <f>AVERAGE(K37:K67)</f>
        <v>3.5798387096774191</v>
      </c>
      <c r="L69" s="6">
        <f>60200+71733</f>
        <v>131933</v>
      </c>
      <c r="M69" s="7">
        <f t="shared" si="5"/>
        <v>0.16854032258064511</v>
      </c>
      <c r="N69" s="2">
        <f>AVERAGE(N37:N67)</f>
        <v>3.602096774193547</v>
      </c>
      <c r="O69" s="6">
        <f t="shared" si="6"/>
        <v>373697</v>
      </c>
      <c r="P69" s="4">
        <f>(I69*((H69-C69)-0.04-J69))+(L69*((K69-C69)-0.04-M69))</f>
        <v>10946.232233871067</v>
      </c>
    </row>
    <row r="70" spans="1:16" hidden="1" x14ac:dyDescent="0.2">
      <c r="A70" s="1"/>
      <c r="B70" s="2"/>
      <c r="C70" s="2"/>
      <c r="D70" s="6"/>
      <c r="E70" s="7">
        <f t="shared" si="2"/>
        <v>0</v>
      </c>
      <c r="F70" s="4">
        <f t="shared" si="3"/>
        <v>0</v>
      </c>
      <c r="H70" s="2"/>
      <c r="I70" s="6"/>
      <c r="J70" s="7">
        <f t="shared" si="4"/>
        <v>0</v>
      </c>
      <c r="K70" s="2"/>
      <c r="L70" s="6"/>
      <c r="M70" s="7">
        <f t="shared" si="5"/>
        <v>0</v>
      </c>
      <c r="N70" s="2"/>
      <c r="O70" s="6">
        <f t="shared" si="6"/>
        <v>0</v>
      </c>
      <c r="P70" s="4">
        <f t="shared" si="7"/>
        <v>0</v>
      </c>
    </row>
    <row r="71" spans="1:16" hidden="1" x14ac:dyDescent="0.2">
      <c r="A71" s="1">
        <v>36678</v>
      </c>
      <c r="B71" s="2">
        <v>4.4450000000000003</v>
      </c>
      <c r="C71" s="2">
        <v>4.3949999999999996</v>
      </c>
      <c r="D71" s="6"/>
      <c r="E71" s="7">
        <f t="shared" si="2"/>
        <v>5.7574499999999994E-2</v>
      </c>
      <c r="F71" s="4">
        <f t="shared" si="3"/>
        <v>0</v>
      </c>
      <c r="H71" s="2">
        <v>4.8250000000000002</v>
      </c>
      <c r="I71" s="6"/>
      <c r="J71" s="7">
        <f t="shared" si="4"/>
        <v>0.21975</v>
      </c>
      <c r="K71" s="2">
        <v>4.7750000000000004</v>
      </c>
      <c r="L71" s="6"/>
      <c r="M71" s="7">
        <f t="shared" si="5"/>
        <v>0.21975</v>
      </c>
      <c r="N71" s="2">
        <f t="shared" si="0"/>
        <v>4.8000000000000007</v>
      </c>
      <c r="O71" s="6">
        <f t="shared" si="6"/>
        <v>0</v>
      </c>
      <c r="P71" s="4">
        <f t="shared" si="7"/>
        <v>0</v>
      </c>
    </row>
    <row r="72" spans="1:16" hidden="1" x14ac:dyDescent="0.2">
      <c r="A72" s="1">
        <v>36679</v>
      </c>
      <c r="B72" s="2">
        <v>4.3250000000000002</v>
      </c>
      <c r="C72" s="2">
        <v>4.2649999999999997</v>
      </c>
      <c r="D72" s="6"/>
      <c r="E72" s="7">
        <f t="shared" si="2"/>
        <v>5.5871499999999998E-2</v>
      </c>
      <c r="F72" s="4">
        <f t="shared" si="3"/>
        <v>0</v>
      </c>
      <c r="H72" s="2">
        <v>4.72</v>
      </c>
      <c r="I72" s="6"/>
      <c r="J72" s="7">
        <f t="shared" si="4"/>
        <v>0.21325</v>
      </c>
      <c r="K72" s="2">
        <v>4.665</v>
      </c>
      <c r="L72" s="6"/>
      <c r="M72" s="7">
        <f t="shared" si="5"/>
        <v>0.21325</v>
      </c>
      <c r="N72" s="2">
        <f t="shared" si="0"/>
        <v>4.6924999999999999</v>
      </c>
      <c r="O72" s="6">
        <f t="shared" si="6"/>
        <v>0</v>
      </c>
      <c r="P72" s="4">
        <f t="shared" si="7"/>
        <v>0</v>
      </c>
    </row>
    <row r="73" spans="1:16" hidden="1" x14ac:dyDescent="0.2">
      <c r="A73" s="1">
        <v>36680</v>
      </c>
      <c r="B73" s="2">
        <v>4.0949999999999998</v>
      </c>
      <c r="C73" s="2">
        <v>3.9849999999999999</v>
      </c>
      <c r="D73" s="6"/>
      <c r="E73" s="7">
        <f t="shared" si="2"/>
        <v>5.22035E-2</v>
      </c>
      <c r="F73" s="4">
        <f t="shared" si="3"/>
        <v>0</v>
      </c>
      <c r="H73" s="2">
        <v>4.22</v>
      </c>
      <c r="I73" s="6"/>
      <c r="J73" s="7">
        <f t="shared" si="4"/>
        <v>0.19925000000000001</v>
      </c>
      <c r="K73" s="2">
        <v>4.2</v>
      </c>
      <c r="L73" s="6"/>
      <c r="M73" s="7">
        <f t="shared" si="5"/>
        <v>0.19925000000000001</v>
      </c>
      <c r="N73" s="2">
        <f t="shared" si="0"/>
        <v>4.21</v>
      </c>
      <c r="O73" s="6">
        <f t="shared" si="6"/>
        <v>0</v>
      </c>
      <c r="P73" s="4">
        <f t="shared" si="7"/>
        <v>0</v>
      </c>
    </row>
    <row r="74" spans="1:16" hidden="1" x14ac:dyDescent="0.2">
      <c r="A74" s="1">
        <v>36681</v>
      </c>
      <c r="B74" s="2">
        <v>4.0949999999999998</v>
      </c>
      <c r="C74" s="2">
        <v>3.9849999999999999</v>
      </c>
      <c r="D74" s="6"/>
      <c r="E74" s="7">
        <f t="shared" si="2"/>
        <v>5.22035E-2</v>
      </c>
      <c r="F74" s="4">
        <f t="shared" si="3"/>
        <v>0</v>
      </c>
      <c r="H74" s="2">
        <v>4.22</v>
      </c>
      <c r="I74" s="6"/>
      <c r="J74" s="7">
        <f t="shared" si="4"/>
        <v>0.19925000000000001</v>
      </c>
      <c r="K74" s="2">
        <v>4.2</v>
      </c>
      <c r="L74" s="6"/>
      <c r="M74" s="7">
        <f t="shared" si="5"/>
        <v>0.19925000000000001</v>
      </c>
      <c r="N74" s="2">
        <f t="shared" si="0"/>
        <v>4.21</v>
      </c>
      <c r="O74" s="6">
        <f t="shared" si="6"/>
        <v>0</v>
      </c>
      <c r="P74" s="4">
        <f t="shared" si="7"/>
        <v>0</v>
      </c>
    </row>
    <row r="75" spans="1:16" hidden="1" x14ac:dyDescent="0.2">
      <c r="A75" s="1">
        <v>36682</v>
      </c>
      <c r="B75" s="2">
        <v>4.0949999999999998</v>
      </c>
      <c r="C75" s="2">
        <v>3.9849999999999999</v>
      </c>
      <c r="D75" s="6"/>
      <c r="E75" s="7">
        <f t="shared" si="2"/>
        <v>5.22035E-2</v>
      </c>
      <c r="F75" s="4">
        <f t="shared" si="3"/>
        <v>0</v>
      </c>
      <c r="H75" s="2">
        <v>4.22</v>
      </c>
      <c r="I75" s="6"/>
      <c r="J75" s="7">
        <f t="shared" si="4"/>
        <v>0.19925000000000001</v>
      </c>
      <c r="K75" s="2">
        <v>4.2</v>
      </c>
      <c r="L75" s="6"/>
      <c r="M75" s="7">
        <f t="shared" si="5"/>
        <v>0.19925000000000001</v>
      </c>
      <c r="N75" s="2">
        <f t="shared" ref="N75:N144" si="8">AVERAGE(H75,K75)</f>
        <v>4.21</v>
      </c>
      <c r="O75" s="6">
        <f t="shared" si="6"/>
        <v>0</v>
      </c>
      <c r="P75" s="4">
        <f t="shared" si="7"/>
        <v>0</v>
      </c>
    </row>
    <row r="76" spans="1:16" hidden="1" x14ac:dyDescent="0.2">
      <c r="A76" s="1">
        <v>36683</v>
      </c>
      <c r="B76" s="2">
        <v>4.0750000000000002</v>
      </c>
      <c r="C76" s="2">
        <v>4.08</v>
      </c>
      <c r="D76" s="6"/>
      <c r="E76" s="7">
        <f t="shared" si="2"/>
        <v>5.3448000000000002E-2</v>
      </c>
      <c r="F76" s="4">
        <f t="shared" si="3"/>
        <v>0</v>
      </c>
      <c r="H76" s="2">
        <v>4.4550000000000001</v>
      </c>
      <c r="I76" s="6"/>
      <c r="J76" s="7">
        <f t="shared" si="4"/>
        <v>0.20400000000000001</v>
      </c>
      <c r="K76" s="2">
        <v>4.3849999999999998</v>
      </c>
      <c r="L76" s="6"/>
      <c r="M76" s="7">
        <f t="shared" si="5"/>
        <v>0.20400000000000001</v>
      </c>
      <c r="N76" s="2">
        <f t="shared" si="8"/>
        <v>4.42</v>
      </c>
      <c r="O76" s="6">
        <f t="shared" si="6"/>
        <v>0</v>
      </c>
      <c r="P76" s="4">
        <f t="shared" si="7"/>
        <v>0</v>
      </c>
    </row>
    <row r="77" spans="1:16" hidden="1" x14ac:dyDescent="0.2">
      <c r="A77" s="1">
        <v>36684</v>
      </c>
      <c r="B77" s="2">
        <v>4.38</v>
      </c>
      <c r="C77" s="2">
        <v>4.335</v>
      </c>
      <c r="D77" s="6"/>
      <c r="E77" s="7">
        <f t="shared" si="2"/>
        <v>5.6788499999999999E-2</v>
      </c>
      <c r="F77" s="4">
        <f t="shared" si="3"/>
        <v>0</v>
      </c>
      <c r="H77" s="2">
        <v>4.67</v>
      </c>
      <c r="I77" s="6"/>
      <c r="J77" s="7">
        <f t="shared" si="4"/>
        <v>0.21675</v>
      </c>
      <c r="K77" s="2">
        <v>4.62</v>
      </c>
      <c r="L77" s="6"/>
      <c r="M77" s="7">
        <f t="shared" si="5"/>
        <v>0.21675</v>
      </c>
      <c r="N77" s="2">
        <f t="shared" si="8"/>
        <v>4.6449999999999996</v>
      </c>
      <c r="O77" s="6">
        <f t="shared" si="6"/>
        <v>0</v>
      </c>
      <c r="P77" s="4">
        <f t="shared" si="7"/>
        <v>0</v>
      </c>
    </row>
    <row r="78" spans="1:16" hidden="1" x14ac:dyDescent="0.2">
      <c r="A78" s="1">
        <v>36685</v>
      </c>
      <c r="B78" s="2">
        <v>4.085</v>
      </c>
      <c r="C78" s="2">
        <v>4.05</v>
      </c>
      <c r="D78" s="6"/>
      <c r="E78" s="7">
        <f t="shared" si="2"/>
        <v>5.3054999999999998E-2</v>
      </c>
      <c r="F78" s="4">
        <f t="shared" si="3"/>
        <v>0</v>
      </c>
      <c r="H78" s="2">
        <v>4.45</v>
      </c>
      <c r="I78" s="6"/>
      <c r="J78" s="7">
        <f t="shared" si="4"/>
        <v>0.20250000000000001</v>
      </c>
      <c r="K78" s="2">
        <v>4.42</v>
      </c>
      <c r="L78" s="6"/>
      <c r="M78" s="7">
        <f t="shared" si="5"/>
        <v>0.20250000000000001</v>
      </c>
      <c r="N78" s="2">
        <f t="shared" si="8"/>
        <v>4.4350000000000005</v>
      </c>
      <c r="O78" s="6">
        <f t="shared" si="6"/>
        <v>0</v>
      </c>
      <c r="P78" s="4">
        <f t="shared" si="7"/>
        <v>0</v>
      </c>
    </row>
    <row r="79" spans="1:16" hidden="1" x14ac:dyDescent="0.2">
      <c r="A79" s="1">
        <v>36686</v>
      </c>
      <c r="B79" s="2">
        <v>3.85</v>
      </c>
      <c r="C79" s="2">
        <v>3.8</v>
      </c>
      <c r="D79" s="6"/>
      <c r="E79" s="7">
        <f t="shared" si="2"/>
        <v>4.9779999999999998E-2</v>
      </c>
      <c r="F79" s="4">
        <f t="shared" si="3"/>
        <v>0</v>
      </c>
      <c r="H79" s="2">
        <v>4.3650000000000002</v>
      </c>
      <c r="I79" s="6"/>
      <c r="J79" s="7">
        <f t="shared" si="4"/>
        <v>0.19</v>
      </c>
      <c r="K79" s="2">
        <v>4.2649999999999997</v>
      </c>
      <c r="L79" s="6"/>
      <c r="M79" s="7">
        <f t="shared" si="5"/>
        <v>0.19</v>
      </c>
      <c r="N79" s="2">
        <f t="shared" si="8"/>
        <v>4.3149999999999995</v>
      </c>
      <c r="O79" s="6">
        <f t="shared" si="6"/>
        <v>0</v>
      </c>
      <c r="P79" s="4">
        <f t="shared" si="7"/>
        <v>0</v>
      </c>
    </row>
    <row r="80" spans="1:16" hidden="1" x14ac:dyDescent="0.2">
      <c r="A80" s="1">
        <v>36687</v>
      </c>
      <c r="B80" s="2">
        <v>4.07</v>
      </c>
      <c r="C80" s="2">
        <v>4.0250000000000004</v>
      </c>
      <c r="D80" s="6"/>
      <c r="E80" s="7">
        <f t="shared" si="2"/>
        <v>5.2727500000000004E-2</v>
      </c>
      <c r="F80" s="4">
        <f t="shared" si="3"/>
        <v>0</v>
      </c>
      <c r="H80" s="2">
        <v>4.43</v>
      </c>
      <c r="I80" s="6"/>
      <c r="J80" s="7">
        <f t="shared" si="4"/>
        <v>0.20125000000000004</v>
      </c>
      <c r="K80" s="2">
        <v>4.3550000000000004</v>
      </c>
      <c r="L80" s="6"/>
      <c r="M80" s="7">
        <f t="shared" si="5"/>
        <v>0.20125000000000004</v>
      </c>
      <c r="N80" s="2">
        <f t="shared" si="8"/>
        <v>4.3925000000000001</v>
      </c>
      <c r="O80" s="6">
        <f t="shared" si="6"/>
        <v>0</v>
      </c>
      <c r="P80" s="4">
        <f t="shared" si="7"/>
        <v>0</v>
      </c>
    </row>
    <row r="81" spans="1:16" hidden="1" x14ac:dyDescent="0.2">
      <c r="A81" s="1">
        <v>36688</v>
      </c>
      <c r="B81" s="2">
        <v>4.07</v>
      </c>
      <c r="C81" s="2">
        <v>4.0250000000000004</v>
      </c>
      <c r="D81" s="6"/>
      <c r="E81" s="7">
        <f t="shared" si="2"/>
        <v>5.2727500000000004E-2</v>
      </c>
      <c r="F81" s="4">
        <f t="shared" si="3"/>
        <v>0</v>
      </c>
      <c r="H81" s="2">
        <v>4.43</v>
      </c>
      <c r="I81" s="6"/>
      <c r="J81" s="7">
        <f t="shared" si="4"/>
        <v>0.20125000000000004</v>
      </c>
      <c r="K81" s="2">
        <v>4.3550000000000004</v>
      </c>
      <c r="L81" s="6"/>
      <c r="M81" s="7">
        <f t="shared" si="5"/>
        <v>0.20125000000000004</v>
      </c>
      <c r="N81" s="2">
        <f t="shared" si="8"/>
        <v>4.3925000000000001</v>
      </c>
      <c r="O81" s="6">
        <f t="shared" si="6"/>
        <v>0</v>
      </c>
      <c r="P81" s="4">
        <f t="shared" si="7"/>
        <v>0</v>
      </c>
    </row>
    <row r="82" spans="1:16" hidden="1" x14ac:dyDescent="0.2">
      <c r="A82" s="1">
        <v>36689</v>
      </c>
      <c r="B82" s="2">
        <v>4.07</v>
      </c>
      <c r="C82" s="2">
        <v>4.0250000000000004</v>
      </c>
      <c r="D82" s="6"/>
      <c r="E82" s="7">
        <f t="shared" si="2"/>
        <v>5.2727500000000004E-2</v>
      </c>
      <c r="F82" s="4">
        <f t="shared" si="3"/>
        <v>0</v>
      </c>
      <c r="H82" s="2">
        <v>4.43</v>
      </c>
      <c r="I82" s="6"/>
      <c r="J82" s="7">
        <f t="shared" si="4"/>
        <v>0.20125000000000004</v>
      </c>
      <c r="K82" s="2">
        <v>4.3550000000000004</v>
      </c>
      <c r="L82" s="6"/>
      <c r="M82" s="7">
        <f t="shared" si="5"/>
        <v>0.20125000000000004</v>
      </c>
      <c r="N82" s="2">
        <f t="shared" si="8"/>
        <v>4.3925000000000001</v>
      </c>
      <c r="O82" s="6">
        <f t="shared" si="6"/>
        <v>0</v>
      </c>
      <c r="P82" s="4">
        <f t="shared" si="7"/>
        <v>0</v>
      </c>
    </row>
    <row r="83" spans="1:16" hidden="1" x14ac:dyDescent="0.2">
      <c r="A83" s="1">
        <v>36690</v>
      </c>
      <c r="B83" s="2">
        <v>4.1349999999999998</v>
      </c>
      <c r="C83" s="2">
        <v>4.0949999999999998</v>
      </c>
      <c r="D83" s="6"/>
      <c r="E83" s="7">
        <f t="shared" si="2"/>
        <v>5.3644499999999998E-2</v>
      </c>
      <c r="F83" s="4">
        <f t="shared" si="3"/>
        <v>0</v>
      </c>
      <c r="H83" s="2">
        <v>4.83</v>
      </c>
      <c r="I83" s="6"/>
      <c r="J83" s="7">
        <f t="shared" si="4"/>
        <v>0.20474999999999999</v>
      </c>
      <c r="K83" s="2">
        <v>4.6500000000000004</v>
      </c>
      <c r="L83" s="6"/>
      <c r="M83" s="7">
        <f t="shared" si="5"/>
        <v>0.20474999999999999</v>
      </c>
      <c r="N83" s="2">
        <f t="shared" si="8"/>
        <v>4.74</v>
      </c>
      <c r="O83" s="6">
        <f t="shared" si="6"/>
        <v>0</v>
      </c>
      <c r="P83" s="4">
        <f t="shared" si="7"/>
        <v>0</v>
      </c>
    </row>
    <row r="84" spans="1:16" hidden="1" x14ac:dyDescent="0.2">
      <c r="A84" s="1">
        <v>36691</v>
      </c>
      <c r="B84" s="2">
        <v>4.21</v>
      </c>
      <c r="C84" s="2">
        <v>4.18</v>
      </c>
      <c r="D84" s="6"/>
      <c r="E84" s="7">
        <f t="shared" si="2"/>
        <v>5.4758000000000001E-2</v>
      </c>
      <c r="F84" s="4">
        <f t="shared" si="3"/>
        <v>0</v>
      </c>
      <c r="H84" s="2">
        <v>4.8049999999999997</v>
      </c>
      <c r="I84" s="6"/>
      <c r="J84" s="7">
        <f t="shared" si="4"/>
        <v>0.20899999999999999</v>
      </c>
      <c r="K84" s="2">
        <v>4.5549999999999997</v>
      </c>
      <c r="L84" s="6"/>
      <c r="M84" s="7">
        <f t="shared" si="5"/>
        <v>0.20899999999999999</v>
      </c>
      <c r="N84" s="2">
        <f t="shared" si="8"/>
        <v>4.68</v>
      </c>
      <c r="O84" s="6">
        <f t="shared" si="6"/>
        <v>0</v>
      </c>
      <c r="P84" s="4">
        <f t="shared" si="7"/>
        <v>0</v>
      </c>
    </row>
    <row r="85" spans="1:16" hidden="1" x14ac:dyDescent="0.2">
      <c r="A85" s="1">
        <v>36692</v>
      </c>
      <c r="B85" s="2">
        <v>4.0999999999999996</v>
      </c>
      <c r="C85" s="2">
        <v>4.01</v>
      </c>
      <c r="D85" s="6"/>
      <c r="E85" s="7">
        <f t="shared" si="2"/>
        <v>5.2531000000000001E-2</v>
      </c>
      <c r="F85" s="4">
        <f t="shared" si="3"/>
        <v>0</v>
      </c>
      <c r="H85" s="2">
        <v>4.6849999999999996</v>
      </c>
      <c r="I85" s="6"/>
      <c r="J85" s="7">
        <f t="shared" si="4"/>
        <v>0.20050000000000001</v>
      </c>
      <c r="K85" s="2">
        <v>4.4249999999999998</v>
      </c>
      <c r="L85" s="6"/>
      <c r="M85" s="7">
        <f t="shared" si="5"/>
        <v>0.20050000000000001</v>
      </c>
      <c r="N85" s="2">
        <f t="shared" si="8"/>
        <v>4.5549999999999997</v>
      </c>
      <c r="O85" s="6">
        <f t="shared" si="6"/>
        <v>0</v>
      </c>
      <c r="P85" s="4">
        <f t="shared" si="7"/>
        <v>0</v>
      </c>
    </row>
    <row r="86" spans="1:16" hidden="1" x14ac:dyDescent="0.2">
      <c r="A86" s="1">
        <v>36693</v>
      </c>
      <c r="B86" s="2">
        <v>4.25</v>
      </c>
      <c r="C86" s="2">
        <v>4.1849999999999996</v>
      </c>
      <c r="D86" s="6"/>
      <c r="E86" s="7">
        <f t="shared" si="2"/>
        <v>5.4823499999999997E-2</v>
      </c>
      <c r="F86" s="4">
        <f t="shared" si="3"/>
        <v>0</v>
      </c>
      <c r="H86" s="2">
        <v>4.7750000000000004</v>
      </c>
      <c r="I86" s="6"/>
      <c r="J86" s="7">
        <f t="shared" si="4"/>
        <v>0.20924999999999999</v>
      </c>
      <c r="K86" s="2">
        <v>4.4950000000000001</v>
      </c>
      <c r="L86" s="6"/>
      <c r="M86" s="7">
        <f t="shared" si="5"/>
        <v>0.20924999999999999</v>
      </c>
      <c r="N86" s="2">
        <f t="shared" si="8"/>
        <v>4.6349999999999998</v>
      </c>
      <c r="O86" s="6">
        <f t="shared" si="6"/>
        <v>0</v>
      </c>
      <c r="P86" s="4">
        <f t="shared" si="7"/>
        <v>0</v>
      </c>
    </row>
    <row r="87" spans="1:16" hidden="1" x14ac:dyDescent="0.2">
      <c r="A87" s="1">
        <v>36694</v>
      </c>
      <c r="B87" s="2">
        <v>4.2549999999999999</v>
      </c>
      <c r="C87" s="2">
        <v>4.1399999999999997</v>
      </c>
      <c r="D87" s="6"/>
      <c r="E87" s="7">
        <f t="shared" si="2"/>
        <v>5.4233999999999997E-2</v>
      </c>
      <c r="F87" s="4">
        <f t="shared" si="3"/>
        <v>0</v>
      </c>
      <c r="H87" s="2">
        <v>4.67</v>
      </c>
      <c r="I87" s="6"/>
      <c r="J87" s="7">
        <f t="shared" si="4"/>
        <v>0.20699999999999999</v>
      </c>
      <c r="K87" s="2">
        <v>4.46</v>
      </c>
      <c r="L87" s="6"/>
      <c r="M87" s="7">
        <f t="shared" si="5"/>
        <v>0.20699999999999999</v>
      </c>
      <c r="N87" s="2">
        <f t="shared" si="8"/>
        <v>4.5649999999999995</v>
      </c>
      <c r="O87" s="6">
        <f t="shared" si="6"/>
        <v>0</v>
      </c>
      <c r="P87" s="4">
        <f t="shared" si="7"/>
        <v>0</v>
      </c>
    </row>
    <row r="88" spans="1:16" hidden="1" x14ac:dyDescent="0.2">
      <c r="A88" s="1">
        <v>36695</v>
      </c>
      <c r="B88" s="2">
        <v>4.2549999999999999</v>
      </c>
      <c r="C88" s="2">
        <v>4.1399999999999997</v>
      </c>
      <c r="D88" s="6"/>
      <c r="E88" s="7">
        <f t="shared" si="2"/>
        <v>5.4233999999999997E-2</v>
      </c>
      <c r="F88" s="4">
        <f t="shared" si="3"/>
        <v>0</v>
      </c>
      <c r="H88" s="2">
        <v>4.67</v>
      </c>
      <c r="I88" s="6"/>
      <c r="J88" s="7">
        <f t="shared" si="4"/>
        <v>0.20699999999999999</v>
      </c>
      <c r="K88" s="2">
        <v>4.46</v>
      </c>
      <c r="L88" s="6"/>
      <c r="M88" s="7">
        <f t="shared" si="5"/>
        <v>0.20699999999999999</v>
      </c>
      <c r="N88" s="2">
        <f t="shared" si="8"/>
        <v>4.5649999999999995</v>
      </c>
      <c r="O88" s="6">
        <f t="shared" si="6"/>
        <v>0</v>
      </c>
      <c r="P88" s="4">
        <f t="shared" si="7"/>
        <v>0</v>
      </c>
    </row>
    <row r="89" spans="1:16" hidden="1" x14ac:dyDescent="0.2">
      <c r="A89" s="1">
        <v>36696</v>
      </c>
      <c r="B89" s="2">
        <v>4.2549999999999999</v>
      </c>
      <c r="C89" s="2">
        <v>4.1399999999999997</v>
      </c>
      <c r="D89" s="6"/>
      <c r="E89" s="7">
        <f t="shared" si="2"/>
        <v>5.4233999999999997E-2</v>
      </c>
      <c r="F89" s="4">
        <f t="shared" si="3"/>
        <v>0</v>
      </c>
      <c r="H89" s="2">
        <v>4.67</v>
      </c>
      <c r="I89" s="6"/>
      <c r="J89" s="7">
        <f t="shared" si="4"/>
        <v>0.20699999999999999</v>
      </c>
      <c r="K89" s="2">
        <v>4.46</v>
      </c>
      <c r="L89" s="6"/>
      <c r="M89" s="7">
        <f t="shared" si="5"/>
        <v>0.20699999999999999</v>
      </c>
      <c r="N89" s="2">
        <f t="shared" si="8"/>
        <v>4.5649999999999995</v>
      </c>
      <c r="O89" s="6">
        <f t="shared" si="6"/>
        <v>0</v>
      </c>
      <c r="P89" s="4">
        <f t="shared" si="7"/>
        <v>0</v>
      </c>
    </row>
    <row r="90" spans="1:16" hidden="1" x14ac:dyDescent="0.2">
      <c r="A90" s="1">
        <v>36697</v>
      </c>
      <c r="B90" s="2">
        <v>4.26</v>
      </c>
      <c r="C90" s="2">
        <v>4.2249999999999996</v>
      </c>
      <c r="D90" s="6"/>
      <c r="E90" s="7">
        <f t="shared" si="2"/>
        <v>5.5347500000000001E-2</v>
      </c>
      <c r="F90" s="4">
        <f t="shared" si="3"/>
        <v>0</v>
      </c>
      <c r="H90" s="2">
        <v>4.72</v>
      </c>
      <c r="I90" s="6"/>
      <c r="J90" s="7">
        <f t="shared" si="4"/>
        <v>0.21124999999999999</v>
      </c>
      <c r="K90" s="2">
        <v>4.43</v>
      </c>
      <c r="L90" s="6"/>
      <c r="M90" s="7">
        <f t="shared" si="5"/>
        <v>0.21124999999999999</v>
      </c>
      <c r="N90" s="2">
        <f t="shared" si="8"/>
        <v>4.5749999999999993</v>
      </c>
      <c r="O90" s="6">
        <f t="shared" si="6"/>
        <v>0</v>
      </c>
      <c r="P90" s="4">
        <f t="shared" si="7"/>
        <v>0</v>
      </c>
    </row>
    <row r="91" spans="1:16" hidden="1" x14ac:dyDescent="0.2">
      <c r="A91" s="1">
        <v>36698</v>
      </c>
      <c r="B91" s="2">
        <v>3.96</v>
      </c>
      <c r="C91" s="2">
        <v>3.875</v>
      </c>
      <c r="D91" s="6"/>
      <c r="E91" s="7">
        <f t="shared" si="2"/>
        <v>5.0762500000000002E-2</v>
      </c>
      <c r="F91" s="4">
        <f t="shared" si="3"/>
        <v>0</v>
      </c>
      <c r="H91" s="2">
        <v>4.41</v>
      </c>
      <c r="I91" s="6"/>
      <c r="J91" s="7">
        <f t="shared" si="4"/>
        <v>0.19375000000000001</v>
      </c>
      <c r="K91" s="2">
        <v>4.165</v>
      </c>
      <c r="L91" s="6"/>
      <c r="M91" s="7">
        <f t="shared" si="5"/>
        <v>0.19375000000000001</v>
      </c>
      <c r="N91" s="2">
        <f t="shared" si="8"/>
        <v>4.2874999999999996</v>
      </c>
      <c r="O91" s="6">
        <f t="shared" si="6"/>
        <v>0</v>
      </c>
      <c r="P91" s="4">
        <f t="shared" si="7"/>
        <v>0</v>
      </c>
    </row>
    <row r="92" spans="1:16" hidden="1" x14ac:dyDescent="0.2">
      <c r="A92" s="1">
        <v>36699</v>
      </c>
      <c r="B92" s="2">
        <v>4.085</v>
      </c>
      <c r="C92" s="2">
        <v>4.0549999999999997</v>
      </c>
      <c r="D92" s="6"/>
      <c r="E92" s="7">
        <f t="shared" si="2"/>
        <v>5.3120500000000001E-2</v>
      </c>
      <c r="F92" s="4">
        <f t="shared" si="3"/>
        <v>0</v>
      </c>
      <c r="H92" s="2">
        <v>4.47</v>
      </c>
      <c r="I92" s="6"/>
      <c r="J92" s="7">
        <f t="shared" si="4"/>
        <v>0.20274999999999999</v>
      </c>
      <c r="K92" s="2">
        <v>4.3550000000000004</v>
      </c>
      <c r="L92" s="6"/>
      <c r="M92" s="7">
        <f t="shared" si="5"/>
        <v>0.20274999999999999</v>
      </c>
      <c r="N92" s="2">
        <f t="shared" si="8"/>
        <v>4.4124999999999996</v>
      </c>
      <c r="O92" s="6">
        <f t="shared" si="6"/>
        <v>0</v>
      </c>
      <c r="P92" s="4">
        <f t="shared" si="7"/>
        <v>0</v>
      </c>
    </row>
    <row r="93" spans="1:16" hidden="1" x14ac:dyDescent="0.2">
      <c r="A93" s="1">
        <v>36700</v>
      </c>
      <c r="B93" s="2">
        <v>4.38</v>
      </c>
      <c r="C93" s="2">
        <v>4.3550000000000004</v>
      </c>
      <c r="D93" s="6"/>
      <c r="E93" s="7">
        <f t="shared" si="2"/>
        <v>5.7050500000000011E-2</v>
      </c>
      <c r="F93" s="4">
        <f t="shared" si="3"/>
        <v>0</v>
      </c>
      <c r="H93" s="2">
        <v>4.875</v>
      </c>
      <c r="I93" s="6"/>
      <c r="J93" s="7">
        <f t="shared" si="4"/>
        <v>0.21775000000000003</v>
      </c>
      <c r="K93" s="2">
        <v>4.6100000000000003</v>
      </c>
      <c r="L93" s="6"/>
      <c r="M93" s="7">
        <f t="shared" si="5"/>
        <v>0.21775000000000003</v>
      </c>
      <c r="N93" s="2">
        <f t="shared" si="8"/>
        <v>4.7424999999999997</v>
      </c>
      <c r="O93" s="6">
        <f t="shared" si="6"/>
        <v>0</v>
      </c>
      <c r="P93" s="4">
        <f t="shared" si="7"/>
        <v>0</v>
      </c>
    </row>
    <row r="94" spans="1:16" hidden="1" x14ac:dyDescent="0.2">
      <c r="A94" s="1">
        <v>36701</v>
      </c>
      <c r="B94" s="2">
        <v>4.26</v>
      </c>
      <c r="C94" s="2">
        <v>4.1900000000000004</v>
      </c>
      <c r="D94" s="6"/>
      <c r="E94" s="7">
        <f t="shared" si="2"/>
        <v>5.4889000000000007E-2</v>
      </c>
      <c r="F94" s="4">
        <f t="shared" si="3"/>
        <v>0</v>
      </c>
      <c r="H94" s="2">
        <v>4.6849999999999996</v>
      </c>
      <c r="I94" s="6"/>
      <c r="J94" s="7">
        <f t="shared" si="4"/>
        <v>0.20950000000000002</v>
      </c>
      <c r="K94" s="2">
        <v>4.4850000000000003</v>
      </c>
      <c r="L94" s="6"/>
      <c r="M94" s="7">
        <f t="shared" si="5"/>
        <v>0.20950000000000002</v>
      </c>
      <c r="N94" s="2">
        <f t="shared" si="8"/>
        <v>4.585</v>
      </c>
      <c r="O94" s="6">
        <f t="shared" si="6"/>
        <v>0</v>
      </c>
      <c r="P94" s="4">
        <f t="shared" si="7"/>
        <v>0</v>
      </c>
    </row>
    <row r="95" spans="1:16" hidden="1" x14ac:dyDescent="0.2">
      <c r="A95" s="1">
        <v>36702</v>
      </c>
      <c r="B95" s="2">
        <v>4.26</v>
      </c>
      <c r="C95" s="2">
        <v>4.1900000000000004</v>
      </c>
      <c r="D95" s="6"/>
      <c r="E95" s="7">
        <f t="shared" si="2"/>
        <v>5.4889000000000007E-2</v>
      </c>
      <c r="F95" s="4">
        <f t="shared" si="3"/>
        <v>0</v>
      </c>
      <c r="H95" s="2">
        <v>4.6849999999999996</v>
      </c>
      <c r="I95" s="6"/>
      <c r="J95" s="7">
        <f t="shared" si="4"/>
        <v>0.20950000000000002</v>
      </c>
      <c r="K95" s="2">
        <v>4.4850000000000003</v>
      </c>
      <c r="L95" s="6"/>
      <c r="M95" s="7">
        <f t="shared" si="5"/>
        <v>0.20950000000000002</v>
      </c>
      <c r="N95" s="2">
        <f t="shared" si="8"/>
        <v>4.585</v>
      </c>
      <c r="O95" s="6">
        <f t="shared" si="6"/>
        <v>0</v>
      </c>
      <c r="P95" s="4">
        <f t="shared" si="7"/>
        <v>0</v>
      </c>
    </row>
    <row r="96" spans="1:16" hidden="1" x14ac:dyDescent="0.2">
      <c r="A96" s="1">
        <v>36703</v>
      </c>
      <c r="B96" s="2">
        <v>4.26</v>
      </c>
      <c r="C96" s="2">
        <v>4.1900000000000004</v>
      </c>
      <c r="D96" s="6"/>
      <c r="E96" s="7">
        <f t="shared" si="2"/>
        <v>5.4889000000000007E-2</v>
      </c>
      <c r="F96" s="4">
        <f t="shared" si="3"/>
        <v>0</v>
      </c>
      <c r="H96" s="2">
        <v>4.6849999999999996</v>
      </c>
      <c r="I96" s="6"/>
      <c r="J96" s="7">
        <f t="shared" si="4"/>
        <v>0.20950000000000002</v>
      </c>
      <c r="K96" s="2">
        <v>4.4850000000000003</v>
      </c>
      <c r="L96" s="6"/>
      <c r="M96" s="7">
        <f t="shared" si="5"/>
        <v>0.20950000000000002</v>
      </c>
      <c r="N96" s="2">
        <f t="shared" si="8"/>
        <v>4.585</v>
      </c>
      <c r="O96" s="6">
        <f t="shared" si="6"/>
        <v>0</v>
      </c>
      <c r="P96" s="4">
        <f t="shared" si="7"/>
        <v>0</v>
      </c>
    </row>
    <row r="97" spans="1:16" hidden="1" x14ac:dyDescent="0.2">
      <c r="A97" s="1">
        <v>36704</v>
      </c>
      <c r="B97" s="2">
        <v>4.3150000000000004</v>
      </c>
      <c r="C97" s="2">
        <v>4.28</v>
      </c>
      <c r="D97" s="6"/>
      <c r="E97" s="7">
        <f t="shared" si="2"/>
        <v>5.6068000000000007E-2</v>
      </c>
      <c r="F97" s="4">
        <f t="shared" si="3"/>
        <v>0</v>
      </c>
      <c r="H97" s="2">
        <v>4.83</v>
      </c>
      <c r="I97" s="6"/>
      <c r="J97" s="7">
        <f t="shared" si="4"/>
        <v>0.21400000000000002</v>
      </c>
      <c r="K97" s="2">
        <v>4.58</v>
      </c>
      <c r="L97" s="6"/>
      <c r="M97" s="7">
        <f t="shared" si="5"/>
        <v>0.21400000000000002</v>
      </c>
      <c r="N97" s="2">
        <f t="shared" si="8"/>
        <v>4.7050000000000001</v>
      </c>
      <c r="O97" s="6">
        <f t="shared" si="6"/>
        <v>0</v>
      </c>
      <c r="P97" s="4">
        <f t="shared" si="7"/>
        <v>0</v>
      </c>
    </row>
    <row r="98" spans="1:16" hidden="1" x14ac:dyDescent="0.2">
      <c r="A98" s="1">
        <v>36705</v>
      </c>
      <c r="B98" s="2">
        <v>4.5199999999999996</v>
      </c>
      <c r="C98" s="2">
        <v>4.5049999999999999</v>
      </c>
      <c r="D98" s="6"/>
      <c r="E98" s="7">
        <f t="shared" si="2"/>
        <v>5.9015499999999999E-2</v>
      </c>
      <c r="F98" s="4">
        <f t="shared" si="3"/>
        <v>0</v>
      </c>
      <c r="H98" s="2">
        <v>5.09</v>
      </c>
      <c r="I98" s="6"/>
      <c r="J98" s="7">
        <f t="shared" si="4"/>
        <v>0.22525000000000001</v>
      </c>
      <c r="K98" s="2">
        <v>4.7750000000000004</v>
      </c>
      <c r="L98" s="6"/>
      <c r="M98" s="7">
        <f t="shared" si="5"/>
        <v>0.22525000000000001</v>
      </c>
      <c r="N98" s="2">
        <f t="shared" si="8"/>
        <v>4.9325000000000001</v>
      </c>
      <c r="O98" s="6">
        <f t="shared" si="6"/>
        <v>0</v>
      </c>
      <c r="P98" s="4">
        <f t="shared" si="7"/>
        <v>0</v>
      </c>
    </row>
    <row r="99" spans="1:16" hidden="1" x14ac:dyDescent="0.2">
      <c r="A99" s="1">
        <v>36706</v>
      </c>
      <c r="B99" s="2">
        <v>4.4550000000000001</v>
      </c>
      <c r="C99" s="2">
        <v>4.42</v>
      </c>
      <c r="D99" s="6"/>
      <c r="E99" s="7">
        <f t="shared" si="2"/>
        <v>5.7902000000000002E-2</v>
      </c>
      <c r="F99" s="4">
        <f t="shared" si="3"/>
        <v>0</v>
      </c>
      <c r="H99" s="2">
        <v>5.1050000000000004</v>
      </c>
      <c r="I99" s="6"/>
      <c r="J99" s="7">
        <f t="shared" si="4"/>
        <v>0.221</v>
      </c>
      <c r="K99" s="2">
        <v>4.8150000000000004</v>
      </c>
      <c r="L99" s="6"/>
      <c r="M99" s="7">
        <f t="shared" si="5"/>
        <v>0.221</v>
      </c>
      <c r="N99" s="2">
        <f t="shared" si="8"/>
        <v>4.9600000000000009</v>
      </c>
      <c r="O99" s="6">
        <f t="shared" si="6"/>
        <v>0</v>
      </c>
      <c r="P99" s="4">
        <f t="shared" si="7"/>
        <v>0</v>
      </c>
    </row>
    <row r="100" spans="1:16" hidden="1" x14ac:dyDescent="0.2">
      <c r="A100" s="1">
        <v>36707</v>
      </c>
      <c r="B100" s="2">
        <v>4.2450000000000001</v>
      </c>
      <c r="C100" s="2">
        <v>4.1550000000000002</v>
      </c>
      <c r="D100" s="6"/>
      <c r="E100" s="7">
        <f t="shared" ref="E100:E163" si="9">0.0131*C100</f>
        <v>5.4430500000000007E-2</v>
      </c>
      <c r="F100" s="4">
        <f t="shared" ref="F100:F163" si="10">D100*((B100-C100)-0.0093-E100)</f>
        <v>0</v>
      </c>
      <c r="H100" s="2">
        <v>4.8250000000000002</v>
      </c>
      <c r="I100" s="6"/>
      <c r="J100" s="7">
        <f t="shared" ref="J100:J163" si="11">0.05*C100</f>
        <v>0.20775000000000002</v>
      </c>
      <c r="K100" s="2">
        <v>4.68</v>
      </c>
      <c r="L100" s="6"/>
      <c r="M100" s="7">
        <f t="shared" ref="M100:M163" si="12">0.05*C100</f>
        <v>0.20775000000000002</v>
      </c>
      <c r="N100" s="2">
        <f t="shared" si="8"/>
        <v>4.7524999999999995</v>
      </c>
      <c r="O100" s="6">
        <f t="shared" ref="O100:O163" si="13">I100+L100</f>
        <v>0</v>
      </c>
      <c r="P100" s="4">
        <f t="shared" ref="P100:P163" si="14">(I100*((H100-C100)-0.04-J100))-(L100*((K100-C100)-0.04-M100))</f>
        <v>0</v>
      </c>
    </row>
    <row r="101" spans="1:16" hidden="1" x14ac:dyDescent="0.2">
      <c r="A101" s="1"/>
      <c r="B101" s="2"/>
      <c r="C101" s="2"/>
      <c r="D101" s="6"/>
      <c r="E101" s="7">
        <f t="shared" si="9"/>
        <v>0</v>
      </c>
      <c r="F101" s="4">
        <f t="shared" si="10"/>
        <v>0</v>
      </c>
      <c r="H101" s="2"/>
      <c r="I101" s="6"/>
      <c r="J101" s="7">
        <f t="shared" si="11"/>
        <v>0</v>
      </c>
      <c r="K101" s="2"/>
      <c r="L101" s="6"/>
      <c r="M101" s="7">
        <f t="shared" si="12"/>
        <v>0</v>
      </c>
      <c r="N101" s="2"/>
      <c r="O101" s="6">
        <f t="shared" si="13"/>
        <v>0</v>
      </c>
      <c r="P101" s="4">
        <f t="shared" si="14"/>
        <v>0</v>
      </c>
    </row>
    <row r="102" spans="1:16" x14ac:dyDescent="0.2">
      <c r="A102" s="8" t="s">
        <v>16</v>
      </c>
      <c r="B102" s="2">
        <f>AVERAGE(B71:B100)</f>
        <v>4.2038333333333329</v>
      </c>
      <c r="C102" s="2">
        <f>AVERAGE(C71:C100)</f>
        <v>4.142833333333332</v>
      </c>
      <c r="D102" s="6">
        <f>3578280-113921-1102737</f>
        <v>2361622</v>
      </c>
      <c r="E102" s="7">
        <f t="shared" si="9"/>
        <v>5.4271116666666654E-2</v>
      </c>
      <c r="F102" s="4">
        <f t="shared" si="10"/>
        <v>-6072.0056845646786</v>
      </c>
      <c r="H102" s="2">
        <f>AVERAGE(H71:H100)</f>
        <v>4.6306666666666665</v>
      </c>
      <c r="I102" s="6">
        <v>113921</v>
      </c>
      <c r="J102" s="7">
        <f t="shared" si="11"/>
        <v>0.20714166666666661</v>
      </c>
      <c r="K102" s="2">
        <f>AVERAGE(K71:K100)</f>
        <v>4.4721666666666673</v>
      </c>
      <c r="L102" s="6">
        <v>1102737</v>
      </c>
      <c r="M102" s="7">
        <f t="shared" si="12"/>
        <v>0.20714166666666661</v>
      </c>
      <c r="N102" s="2">
        <f>AVERAGE(N71:N100)</f>
        <v>4.5514166666666664</v>
      </c>
      <c r="O102" s="6">
        <f t="shared" si="13"/>
        <v>1216658</v>
      </c>
      <c r="P102" s="4">
        <f>(I102*((H102-C102)-0.04-J102))+(L102*((K102-C102)-0.04-M102))</f>
        <v>118055.62728333566</v>
      </c>
    </row>
    <row r="103" spans="1:16" hidden="1" x14ac:dyDescent="0.2">
      <c r="A103" s="1"/>
      <c r="B103" s="2"/>
      <c r="C103" s="2"/>
      <c r="D103" s="6"/>
      <c r="E103" s="7">
        <f t="shared" si="9"/>
        <v>0</v>
      </c>
      <c r="F103" s="4">
        <f t="shared" si="10"/>
        <v>0</v>
      </c>
      <c r="H103" s="2"/>
      <c r="I103" s="6"/>
      <c r="J103" s="7">
        <f t="shared" si="11"/>
        <v>0</v>
      </c>
      <c r="K103" s="2"/>
      <c r="L103" s="6"/>
      <c r="M103" s="7">
        <f t="shared" si="12"/>
        <v>0</v>
      </c>
      <c r="N103" s="2"/>
      <c r="O103" s="6">
        <f t="shared" si="13"/>
        <v>0</v>
      </c>
      <c r="P103" s="4">
        <f t="shared" si="14"/>
        <v>0</v>
      </c>
    </row>
    <row r="104" spans="1:16" hidden="1" x14ac:dyDescent="0.2">
      <c r="A104" s="1">
        <v>36708</v>
      </c>
      <c r="B104" s="2">
        <v>4.29</v>
      </c>
      <c r="C104" s="2">
        <v>4.2</v>
      </c>
      <c r="D104" s="6"/>
      <c r="E104" s="7">
        <f t="shared" si="9"/>
        <v>5.5020000000000006E-2</v>
      </c>
      <c r="F104" s="4">
        <f t="shared" si="10"/>
        <v>0</v>
      </c>
      <c r="H104" s="2">
        <v>4.7300000000000004</v>
      </c>
      <c r="I104" s="6"/>
      <c r="J104" s="7">
        <f t="shared" si="11"/>
        <v>0.21000000000000002</v>
      </c>
      <c r="K104" s="2">
        <v>4.4550000000000001</v>
      </c>
      <c r="L104" s="6"/>
      <c r="M104" s="7">
        <f t="shared" si="12"/>
        <v>0.21000000000000002</v>
      </c>
      <c r="N104" s="2">
        <f t="shared" si="8"/>
        <v>4.5925000000000002</v>
      </c>
      <c r="O104" s="6">
        <f t="shared" si="13"/>
        <v>0</v>
      </c>
      <c r="P104" s="4">
        <f t="shared" si="14"/>
        <v>0</v>
      </c>
    </row>
    <row r="105" spans="1:16" hidden="1" x14ac:dyDescent="0.2">
      <c r="A105" s="1">
        <v>36709</v>
      </c>
      <c r="B105" s="2">
        <v>4.29</v>
      </c>
      <c r="C105" s="2">
        <v>4.2</v>
      </c>
      <c r="D105" s="6"/>
      <c r="E105" s="7">
        <f t="shared" si="9"/>
        <v>5.5020000000000006E-2</v>
      </c>
      <c r="F105" s="4">
        <f t="shared" si="10"/>
        <v>0</v>
      </c>
      <c r="H105" s="2">
        <v>4.7300000000000004</v>
      </c>
      <c r="I105" s="6"/>
      <c r="J105" s="7">
        <f t="shared" si="11"/>
        <v>0.21000000000000002</v>
      </c>
      <c r="K105" s="2">
        <v>4.4550000000000001</v>
      </c>
      <c r="L105" s="6"/>
      <c r="M105" s="7">
        <f t="shared" si="12"/>
        <v>0.21000000000000002</v>
      </c>
      <c r="N105" s="2">
        <f t="shared" si="8"/>
        <v>4.5925000000000002</v>
      </c>
      <c r="O105" s="6">
        <f t="shared" si="13"/>
        <v>0</v>
      </c>
      <c r="P105" s="4">
        <f t="shared" si="14"/>
        <v>0</v>
      </c>
    </row>
    <row r="106" spans="1:16" hidden="1" x14ac:dyDescent="0.2">
      <c r="A106" s="1">
        <v>36710</v>
      </c>
      <c r="B106" s="2">
        <v>4.29</v>
      </c>
      <c r="C106" s="2">
        <v>4.2</v>
      </c>
      <c r="D106" s="6"/>
      <c r="E106" s="7">
        <f t="shared" si="9"/>
        <v>5.5020000000000006E-2</v>
      </c>
      <c r="F106" s="4">
        <f t="shared" si="10"/>
        <v>0</v>
      </c>
      <c r="H106" s="2">
        <v>4.7300000000000004</v>
      </c>
      <c r="I106" s="6"/>
      <c r="J106" s="7">
        <f t="shared" si="11"/>
        <v>0.21000000000000002</v>
      </c>
      <c r="K106" s="2">
        <v>4.4550000000000001</v>
      </c>
      <c r="L106" s="6"/>
      <c r="M106" s="7">
        <f t="shared" si="12"/>
        <v>0.21000000000000002</v>
      </c>
      <c r="N106" s="2">
        <f t="shared" si="8"/>
        <v>4.5925000000000002</v>
      </c>
      <c r="O106" s="6">
        <f t="shared" si="13"/>
        <v>0</v>
      </c>
      <c r="P106" s="4">
        <f t="shared" si="14"/>
        <v>0</v>
      </c>
    </row>
    <row r="107" spans="1:16" hidden="1" x14ac:dyDescent="0.2">
      <c r="A107" s="1">
        <v>36711</v>
      </c>
      <c r="B107" s="2">
        <v>4.29</v>
      </c>
      <c r="C107" s="2">
        <v>4.2</v>
      </c>
      <c r="D107" s="6"/>
      <c r="E107" s="7">
        <f t="shared" si="9"/>
        <v>5.5020000000000006E-2</v>
      </c>
      <c r="F107" s="4">
        <f t="shared" si="10"/>
        <v>0</v>
      </c>
      <c r="H107" s="2">
        <v>4.7300000000000004</v>
      </c>
      <c r="I107" s="6"/>
      <c r="J107" s="7">
        <f t="shared" si="11"/>
        <v>0.21000000000000002</v>
      </c>
      <c r="K107" s="2">
        <v>4.4550000000000001</v>
      </c>
      <c r="L107" s="6"/>
      <c r="M107" s="7">
        <f t="shared" si="12"/>
        <v>0.21000000000000002</v>
      </c>
      <c r="N107" s="2">
        <f t="shared" si="8"/>
        <v>4.5925000000000002</v>
      </c>
      <c r="O107" s="6">
        <f t="shared" si="13"/>
        <v>0</v>
      </c>
      <c r="P107" s="4">
        <f t="shared" si="14"/>
        <v>0</v>
      </c>
    </row>
    <row r="108" spans="1:16" hidden="1" x14ac:dyDescent="0.2">
      <c r="A108" s="1">
        <v>36712</v>
      </c>
      <c r="B108" s="2">
        <v>4.29</v>
      </c>
      <c r="C108" s="2">
        <v>4.2</v>
      </c>
      <c r="D108" s="6"/>
      <c r="E108" s="7">
        <f t="shared" si="9"/>
        <v>5.5020000000000006E-2</v>
      </c>
      <c r="F108" s="4">
        <f t="shared" si="10"/>
        <v>0</v>
      </c>
      <c r="H108" s="2">
        <v>4.7300000000000004</v>
      </c>
      <c r="I108" s="6"/>
      <c r="J108" s="7">
        <f t="shared" si="11"/>
        <v>0.21000000000000002</v>
      </c>
      <c r="K108" s="2">
        <v>4.4550000000000001</v>
      </c>
      <c r="L108" s="6"/>
      <c r="M108" s="7">
        <f t="shared" si="12"/>
        <v>0.21000000000000002</v>
      </c>
      <c r="N108" s="2">
        <f t="shared" si="8"/>
        <v>4.5925000000000002</v>
      </c>
      <c r="O108" s="6">
        <f t="shared" si="13"/>
        <v>0</v>
      </c>
      <c r="P108" s="4">
        <f t="shared" si="14"/>
        <v>0</v>
      </c>
    </row>
    <row r="109" spans="1:16" hidden="1" x14ac:dyDescent="0.2">
      <c r="A109" s="1">
        <v>36713</v>
      </c>
      <c r="B109" s="2">
        <v>4.2</v>
      </c>
      <c r="C109" s="2">
        <v>4.13</v>
      </c>
      <c r="D109" s="6"/>
      <c r="E109" s="7">
        <f t="shared" si="9"/>
        <v>5.4102999999999998E-2</v>
      </c>
      <c r="F109" s="4">
        <f t="shared" si="10"/>
        <v>0</v>
      </c>
      <c r="H109" s="2">
        <v>4.84</v>
      </c>
      <c r="I109" s="6"/>
      <c r="J109" s="7">
        <f t="shared" si="11"/>
        <v>0.20650000000000002</v>
      </c>
      <c r="K109" s="2">
        <v>4.2949999999999999</v>
      </c>
      <c r="L109" s="6"/>
      <c r="M109" s="7">
        <f t="shared" si="12"/>
        <v>0.20650000000000002</v>
      </c>
      <c r="N109" s="2">
        <f t="shared" si="8"/>
        <v>4.5674999999999999</v>
      </c>
      <c r="O109" s="6">
        <f t="shared" si="13"/>
        <v>0</v>
      </c>
      <c r="P109" s="4">
        <f t="shared" si="14"/>
        <v>0</v>
      </c>
    </row>
    <row r="110" spans="1:16" hidden="1" x14ac:dyDescent="0.2">
      <c r="A110" s="1">
        <v>36714</v>
      </c>
      <c r="B110" s="2">
        <v>3.97</v>
      </c>
      <c r="C110" s="2">
        <v>3.9</v>
      </c>
      <c r="D110" s="6"/>
      <c r="E110" s="7">
        <f t="shared" si="9"/>
        <v>5.1090000000000003E-2</v>
      </c>
      <c r="F110" s="4">
        <f t="shared" si="10"/>
        <v>0</v>
      </c>
      <c r="H110" s="2">
        <v>4.5549999999999997</v>
      </c>
      <c r="I110" s="6"/>
      <c r="J110" s="7">
        <f t="shared" si="11"/>
        <v>0.19500000000000001</v>
      </c>
      <c r="K110" s="2">
        <v>4.2949999999999999</v>
      </c>
      <c r="L110" s="6"/>
      <c r="M110" s="7">
        <f t="shared" si="12"/>
        <v>0.19500000000000001</v>
      </c>
      <c r="N110" s="2">
        <f t="shared" si="8"/>
        <v>4.4249999999999998</v>
      </c>
      <c r="O110" s="6">
        <f t="shared" si="13"/>
        <v>0</v>
      </c>
      <c r="P110" s="4">
        <f t="shared" si="14"/>
        <v>0</v>
      </c>
    </row>
    <row r="111" spans="1:16" hidden="1" x14ac:dyDescent="0.2">
      <c r="A111" s="1">
        <v>36715</v>
      </c>
      <c r="B111" s="2">
        <v>3.85</v>
      </c>
      <c r="C111" s="2">
        <v>3.74</v>
      </c>
      <c r="D111" s="6"/>
      <c r="E111" s="7">
        <f t="shared" si="9"/>
        <v>4.8994000000000003E-2</v>
      </c>
      <c r="F111" s="4">
        <f t="shared" si="10"/>
        <v>0</v>
      </c>
      <c r="H111" s="2">
        <v>4.1349999999999998</v>
      </c>
      <c r="I111" s="6"/>
      <c r="J111" s="7">
        <f t="shared" si="11"/>
        <v>0.18700000000000003</v>
      </c>
      <c r="K111" s="2">
        <v>3.59</v>
      </c>
      <c r="L111" s="6"/>
      <c r="M111" s="7">
        <f t="shared" si="12"/>
        <v>0.18700000000000003</v>
      </c>
      <c r="N111" s="2">
        <f t="shared" si="8"/>
        <v>3.8624999999999998</v>
      </c>
      <c r="O111" s="6">
        <f t="shared" si="13"/>
        <v>0</v>
      </c>
      <c r="P111" s="4">
        <f t="shared" si="14"/>
        <v>0</v>
      </c>
    </row>
    <row r="112" spans="1:16" hidden="1" x14ac:dyDescent="0.2">
      <c r="A112" s="1">
        <v>36716</v>
      </c>
      <c r="B112" s="2">
        <v>3.85</v>
      </c>
      <c r="C112" s="2">
        <v>3.74</v>
      </c>
      <c r="D112" s="6"/>
      <c r="E112" s="7">
        <f t="shared" si="9"/>
        <v>4.8994000000000003E-2</v>
      </c>
      <c r="F112" s="4">
        <f t="shared" si="10"/>
        <v>0</v>
      </c>
      <c r="H112" s="2">
        <v>4.1349999999999998</v>
      </c>
      <c r="I112" s="6"/>
      <c r="J112" s="7">
        <f t="shared" si="11"/>
        <v>0.18700000000000003</v>
      </c>
      <c r="K112" s="2">
        <v>3.59</v>
      </c>
      <c r="L112" s="6"/>
      <c r="M112" s="7">
        <f t="shared" si="12"/>
        <v>0.18700000000000003</v>
      </c>
      <c r="N112" s="2">
        <f t="shared" si="8"/>
        <v>3.8624999999999998</v>
      </c>
      <c r="O112" s="6">
        <f t="shared" si="13"/>
        <v>0</v>
      </c>
      <c r="P112" s="4">
        <f t="shared" si="14"/>
        <v>0</v>
      </c>
    </row>
    <row r="113" spans="1:16" hidden="1" x14ac:dyDescent="0.2">
      <c r="A113" s="1">
        <v>36717</v>
      </c>
      <c r="B113" s="2">
        <v>3.85</v>
      </c>
      <c r="C113" s="2">
        <v>3.74</v>
      </c>
      <c r="D113" s="6"/>
      <c r="E113" s="7">
        <f t="shared" si="9"/>
        <v>4.8994000000000003E-2</v>
      </c>
      <c r="F113" s="4">
        <f t="shared" si="10"/>
        <v>0</v>
      </c>
      <c r="H113" s="2">
        <v>4.1349999999999998</v>
      </c>
      <c r="I113" s="6"/>
      <c r="J113" s="7">
        <f t="shared" si="11"/>
        <v>0.18700000000000003</v>
      </c>
      <c r="K113" s="2">
        <v>3.59</v>
      </c>
      <c r="L113" s="6"/>
      <c r="M113" s="7">
        <f t="shared" si="12"/>
        <v>0.18700000000000003</v>
      </c>
      <c r="N113" s="2">
        <f t="shared" si="8"/>
        <v>3.8624999999999998</v>
      </c>
      <c r="O113" s="6">
        <f t="shared" si="13"/>
        <v>0</v>
      </c>
      <c r="P113" s="4">
        <f t="shared" si="14"/>
        <v>0</v>
      </c>
    </row>
    <row r="114" spans="1:16" hidden="1" x14ac:dyDescent="0.2">
      <c r="A114" s="1">
        <v>36718</v>
      </c>
      <c r="B114" s="2">
        <v>4.16</v>
      </c>
      <c r="C114" s="2">
        <v>4.1050000000000004</v>
      </c>
      <c r="D114" s="6"/>
      <c r="E114" s="7">
        <f t="shared" si="9"/>
        <v>5.3775500000000011E-2</v>
      </c>
      <c r="F114" s="4">
        <f t="shared" si="10"/>
        <v>0</v>
      </c>
      <c r="H114" s="2">
        <v>4.74</v>
      </c>
      <c r="I114" s="6"/>
      <c r="J114" s="7">
        <f t="shared" si="11"/>
        <v>0.20525000000000004</v>
      </c>
      <c r="K114" s="2">
        <v>4.3250000000000002</v>
      </c>
      <c r="L114" s="6"/>
      <c r="M114" s="7">
        <f t="shared" si="12"/>
        <v>0.20525000000000004</v>
      </c>
      <c r="N114" s="2">
        <f t="shared" si="8"/>
        <v>4.5325000000000006</v>
      </c>
      <c r="O114" s="6">
        <f t="shared" si="13"/>
        <v>0</v>
      </c>
      <c r="P114" s="4">
        <f t="shared" si="14"/>
        <v>0</v>
      </c>
    </row>
    <row r="115" spans="1:16" hidden="1" x14ac:dyDescent="0.2">
      <c r="A115" s="1">
        <v>36719</v>
      </c>
      <c r="B115" s="2">
        <v>4.1849999999999996</v>
      </c>
      <c r="C115" s="2">
        <v>4.085</v>
      </c>
      <c r="D115" s="6"/>
      <c r="E115" s="7">
        <f t="shared" si="9"/>
        <v>5.3513499999999999E-2</v>
      </c>
      <c r="F115" s="4">
        <f t="shared" si="10"/>
        <v>0</v>
      </c>
      <c r="H115" s="2">
        <v>4.6900000000000004</v>
      </c>
      <c r="I115" s="6"/>
      <c r="J115" s="7">
        <f t="shared" si="11"/>
        <v>0.20425000000000001</v>
      </c>
      <c r="K115" s="2">
        <v>4.2149999999999999</v>
      </c>
      <c r="L115" s="6"/>
      <c r="M115" s="7">
        <f t="shared" si="12"/>
        <v>0.20425000000000001</v>
      </c>
      <c r="N115" s="2">
        <f t="shared" si="8"/>
        <v>4.4525000000000006</v>
      </c>
      <c r="O115" s="6">
        <f t="shared" si="13"/>
        <v>0</v>
      </c>
      <c r="P115" s="4">
        <f t="shared" si="14"/>
        <v>0</v>
      </c>
    </row>
    <row r="116" spans="1:16" hidden="1" x14ac:dyDescent="0.2">
      <c r="A116" s="1">
        <v>36720</v>
      </c>
      <c r="B116" s="2">
        <v>4.3099999999999996</v>
      </c>
      <c r="C116" s="2">
        <v>4.26</v>
      </c>
      <c r="D116" s="6"/>
      <c r="E116" s="7">
        <f t="shared" si="9"/>
        <v>5.5806000000000001E-2</v>
      </c>
      <c r="F116" s="4">
        <f t="shared" si="10"/>
        <v>0</v>
      </c>
      <c r="H116" s="2">
        <v>4.8049999999999997</v>
      </c>
      <c r="I116" s="6"/>
      <c r="J116" s="7">
        <f t="shared" si="11"/>
        <v>0.21299999999999999</v>
      </c>
      <c r="K116" s="2">
        <v>4.415</v>
      </c>
      <c r="L116" s="6"/>
      <c r="M116" s="7">
        <f t="shared" si="12"/>
        <v>0.21299999999999999</v>
      </c>
      <c r="N116" s="2">
        <f t="shared" si="8"/>
        <v>4.6099999999999994</v>
      </c>
      <c r="O116" s="6">
        <f t="shared" si="13"/>
        <v>0</v>
      </c>
      <c r="P116" s="4">
        <f t="shared" si="14"/>
        <v>0</v>
      </c>
    </row>
    <row r="117" spans="1:16" hidden="1" x14ac:dyDescent="0.2">
      <c r="A117" s="1">
        <v>36721</v>
      </c>
      <c r="B117" s="2">
        <v>4.0949999999999998</v>
      </c>
      <c r="C117" s="2">
        <v>4.05</v>
      </c>
      <c r="D117" s="6"/>
      <c r="E117" s="7">
        <f t="shared" si="9"/>
        <v>5.3054999999999998E-2</v>
      </c>
      <c r="F117" s="4">
        <f t="shared" si="10"/>
        <v>0</v>
      </c>
      <c r="H117" s="2">
        <v>4.72</v>
      </c>
      <c r="I117" s="6"/>
      <c r="J117" s="7">
        <f t="shared" si="11"/>
        <v>0.20250000000000001</v>
      </c>
      <c r="K117" s="2">
        <v>4.3</v>
      </c>
      <c r="L117" s="6"/>
      <c r="M117" s="7">
        <f t="shared" si="12"/>
        <v>0.20250000000000001</v>
      </c>
      <c r="N117" s="2">
        <f t="shared" si="8"/>
        <v>4.51</v>
      </c>
      <c r="O117" s="6">
        <f t="shared" si="13"/>
        <v>0</v>
      </c>
      <c r="P117" s="4">
        <f t="shared" si="14"/>
        <v>0</v>
      </c>
    </row>
    <row r="118" spans="1:16" hidden="1" x14ac:dyDescent="0.2">
      <c r="A118" s="1">
        <v>36722</v>
      </c>
      <c r="B118" s="2">
        <v>4.1550000000000002</v>
      </c>
      <c r="C118" s="2">
        <v>4.0599999999999996</v>
      </c>
      <c r="D118" s="6"/>
      <c r="E118" s="7">
        <f t="shared" si="9"/>
        <v>5.3185999999999997E-2</v>
      </c>
      <c r="F118" s="4">
        <f t="shared" si="10"/>
        <v>0</v>
      </c>
      <c r="H118" s="2">
        <v>4.6550000000000002</v>
      </c>
      <c r="I118" s="6"/>
      <c r="J118" s="7">
        <f t="shared" si="11"/>
        <v>0.20299999999999999</v>
      </c>
      <c r="K118" s="2">
        <v>4.0449999999999999</v>
      </c>
      <c r="L118" s="6"/>
      <c r="M118" s="7">
        <f t="shared" si="12"/>
        <v>0.20299999999999999</v>
      </c>
      <c r="N118" s="2">
        <f t="shared" si="8"/>
        <v>4.3499999999999996</v>
      </c>
      <c r="O118" s="6">
        <f t="shared" si="13"/>
        <v>0</v>
      </c>
      <c r="P118" s="4">
        <f t="shared" si="14"/>
        <v>0</v>
      </c>
    </row>
    <row r="119" spans="1:16" hidden="1" x14ac:dyDescent="0.2">
      <c r="A119" s="1">
        <v>36723</v>
      </c>
      <c r="B119" s="2">
        <v>4.1550000000000002</v>
      </c>
      <c r="C119" s="2">
        <v>4.0599999999999996</v>
      </c>
      <c r="D119" s="6"/>
      <c r="E119" s="7">
        <f t="shared" si="9"/>
        <v>5.3185999999999997E-2</v>
      </c>
      <c r="F119" s="4">
        <f t="shared" si="10"/>
        <v>0</v>
      </c>
      <c r="H119" s="2">
        <v>4.6550000000000002</v>
      </c>
      <c r="I119" s="6"/>
      <c r="J119" s="7">
        <f t="shared" si="11"/>
        <v>0.20299999999999999</v>
      </c>
      <c r="K119" s="2">
        <v>4.0449999999999999</v>
      </c>
      <c r="L119" s="6"/>
      <c r="M119" s="7">
        <f t="shared" si="12"/>
        <v>0.20299999999999999</v>
      </c>
      <c r="N119" s="2">
        <f t="shared" si="8"/>
        <v>4.3499999999999996</v>
      </c>
      <c r="O119" s="6">
        <f t="shared" si="13"/>
        <v>0</v>
      </c>
      <c r="P119" s="4">
        <f t="shared" si="14"/>
        <v>0</v>
      </c>
    </row>
    <row r="120" spans="1:16" hidden="1" x14ac:dyDescent="0.2">
      <c r="A120" s="1">
        <v>36724</v>
      </c>
      <c r="B120" s="2">
        <v>4.1550000000000002</v>
      </c>
      <c r="C120" s="2">
        <v>4.0599999999999996</v>
      </c>
      <c r="D120" s="6"/>
      <c r="E120" s="7">
        <f t="shared" si="9"/>
        <v>5.3185999999999997E-2</v>
      </c>
      <c r="F120" s="4">
        <f t="shared" si="10"/>
        <v>0</v>
      </c>
      <c r="H120" s="2">
        <v>4.6550000000000002</v>
      </c>
      <c r="I120" s="6"/>
      <c r="J120" s="7">
        <f t="shared" si="11"/>
        <v>0.20299999999999999</v>
      </c>
      <c r="K120" s="2">
        <v>4.0449999999999999</v>
      </c>
      <c r="L120" s="6"/>
      <c r="M120" s="7">
        <f t="shared" si="12"/>
        <v>0.20299999999999999</v>
      </c>
      <c r="N120" s="2">
        <f t="shared" si="8"/>
        <v>4.3499999999999996</v>
      </c>
      <c r="O120" s="6">
        <f t="shared" si="13"/>
        <v>0</v>
      </c>
      <c r="P120" s="4">
        <f t="shared" si="14"/>
        <v>0</v>
      </c>
    </row>
    <row r="121" spans="1:16" hidden="1" x14ac:dyDescent="0.2">
      <c r="A121" s="1">
        <v>36725</v>
      </c>
      <c r="B121" s="2">
        <v>4.1399999999999997</v>
      </c>
      <c r="C121" s="2">
        <v>4.0549999999999997</v>
      </c>
      <c r="D121" s="6"/>
      <c r="E121" s="7">
        <f t="shared" si="9"/>
        <v>5.3120500000000001E-2</v>
      </c>
      <c r="F121" s="4">
        <f t="shared" si="10"/>
        <v>0</v>
      </c>
      <c r="H121" s="2">
        <v>4.7050000000000001</v>
      </c>
      <c r="I121" s="6"/>
      <c r="J121" s="7">
        <f t="shared" si="11"/>
        <v>0.20274999999999999</v>
      </c>
      <c r="K121" s="2">
        <v>4.3449999999999998</v>
      </c>
      <c r="L121" s="6"/>
      <c r="M121" s="7">
        <f t="shared" si="12"/>
        <v>0.20274999999999999</v>
      </c>
      <c r="N121" s="2">
        <f t="shared" si="8"/>
        <v>4.5250000000000004</v>
      </c>
      <c r="O121" s="6">
        <f t="shared" si="13"/>
        <v>0</v>
      </c>
      <c r="P121" s="4">
        <f t="shared" si="14"/>
        <v>0</v>
      </c>
    </row>
    <row r="122" spans="1:16" hidden="1" x14ac:dyDescent="0.2">
      <c r="A122" s="1">
        <v>36726</v>
      </c>
      <c r="B122" s="2">
        <v>3.98</v>
      </c>
      <c r="C122" s="2">
        <v>3.9049999999999998</v>
      </c>
      <c r="D122" s="6"/>
      <c r="E122" s="7">
        <f t="shared" si="9"/>
        <v>5.11555E-2</v>
      </c>
      <c r="F122" s="4">
        <f t="shared" si="10"/>
        <v>0</v>
      </c>
      <c r="H122" s="2">
        <v>4.6749999999999998</v>
      </c>
      <c r="I122" s="6"/>
      <c r="J122" s="7">
        <f t="shared" si="11"/>
        <v>0.19525000000000001</v>
      </c>
      <c r="K122" s="2">
        <v>4.2249999999999996</v>
      </c>
      <c r="L122" s="6"/>
      <c r="M122" s="7">
        <f t="shared" si="12"/>
        <v>0.19525000000000001</v>
      </c>
      <c r="N122" s="2">
        <f t="shared" si="8"/>
        <v>4.4499999999999993</v>
      </c>
      <c r="O122" s="6">
        <f t="shared" si="13"/>
        <v>0</v>
      </c>
      <c r="P122" s="4">
        <f t="shared" si="14"/>
        <v>0</v>
      </c>
    </row>
    <row r="123" spans="1:16" hidden="1" x14ac:dyDescent="0.2">
      <c r="A123" s="1">
        <v>36727</v>
      </c>
      <c r="B123" s="2">
        <v>4.0750000000000002</v>
      </c>
      <c r="C123" s="2">
        <v>3.9950000000000001</v>
      </c>
      <c r="D123" s="6"/>
      <c r="E123" s="7">
        <f t="shared" si="9"/>
        <v>5.2334500000000006E-2</v>
      </c>
      <c r="F123" s="4">
        <f t="shared" si="10"/>
        <v>0</v>
      </c>
      <c r="H123" s="2">
        <v>4.76</v>
      </c>
      <c r="I123" s="6"/>
      <c r="J123" s="7">
        <f t="shared" si="11"/>
        <v>0.19975000000000001</v>
      </c>
      <c r="K123" s="2">
        <v>4.32</v>
      </c>
      <c r="L123" s="6"/>
      <c r="M123" s="7">
        <f t="shared" si="12"/>
        <v>0.19975000000000001</v>
      </c>
      <c r="N123" s="2">
        <f t="shared" si="8"/>
        <v>4.54</v>
      </c>
      <c r="O123" s="6">
        <f t="shared" si="13"/>
        <v>0</v>
      </c>
      <c r="P123" s="4">
        <f t="shared" si="14"/>
        <v>0</v>
      </c>
    </row>
    <row r="124" spans="1:16" hidden="1" x14ac:dyDescent="0.2">
      <c r="A124" s="1">
        <v>36728</v>
      </c>
      <c r="B124" s="2">
        <v>3.95</v>
      </c>
      <c r="C124" s="2">
        <v>3.89</v>
      </c>
      <c r="D124" s="6"/>
      <c r="E124" s="7">
        <f t="shared" si="9"/>
        <v>5.0959000000000004E-2</v>
      </c>
      <c r="F124" s="4">
        <f t="shared" si="10"/>
        <v>0</v>
      </c>
      <c r="H124" s="2">
        <v>4.625</v>
      </c>
      <c r="I124" s="6"/>
      <c r="J124" s="7">
        <f t="shared" si="11"/>
        <v>0.19450000000000001</v>
      </c>
      <c r="K124" s="2">
        <v>4.3</v>
      </c>
      <c r="L124" s="6"/>
      <c r="M124" s="7">
        <f t="shared" si="12"/>
        <v>0.19450000000000001</v>
      </c>
      <c r="N124" s="2">
        <f t="shared" si="8"/>
        <v>4.4625000000000004</v>
      </c>
      <c r="O124" s="6">
        <f t="shared" si="13"/>
        <v>0</v>
      </c>
      <c r="P124" s="4">
        <f t="shared" si="14"/>
        <v>0</v>
      </c>
    </row>
    <row r="125" spans="1:16" hidden="1" x14ac:dyDescent="0.2">
      <c r="A125" s="1">
        <v>36729</v>
      </c>
      <c r="B125" s="2">
        <v>3.97</v>
      </c>
      <c r="C125" s="2">
        <v>3.915</v>
      </c>
      <c r="D125" s="6"/>
      <c r="E125" s="7">
        <f t="shared" si="9"/>
        <v>5.1286500000000006E-2</v>
      </c>
      <c r="F125" s="4">
        <f t="shared" si="10"/>
        <v>0</v>
      </c>
      <c r="H125" s="2">
        <v>4.62</v>
      </c>
      <c r="I125" s="6"/>
      <c r="J125" s="7">
        <f t="shared" si="11"/>
        <v>0.19575000000000001</v>
      </c>
      <c r="K125" s="2">
        <v>4.2350000000000003</v>
      </c>
      <c r="L125" s="6"/>
      <c r="M125" s="7">
        <f t="shared" si="12"/>
        <v>0.19575000000000001</v>
      </c>
      <c r="N125" s="2">
        <f t="shared" si="8"/>
        <v>4.4275000000000002</v>
      </c>
      <c r="O125" s="6">
        <f t="shared" si="13"/>
        <v>0</v>
      </c>
      <c r="P125" s="4">
        <f t="shared" si="14"/>
        <v>0</v>
      </c>
    </row>
    <row r="126" spans="1:16" hidden="1" x14ac:dyDescent="0.2">
      <c r="A126" s="1">
        <v>36730</v>
      </c>
      <c r="B126" s="2">
        <v>3.97</v>
      </c>
      <c r="C126" s="2">
        <v>3.915</v>
      </c>
      <c r="D126" s="6"/>
      <c r="E126" s="7">
        <f t="shared" si="9"/>
        <v>5.1286500000000006E-2</v>
      </c>
      <c r="F126" s="4">
        <f t="shared" si="10"/>
        <v>0</v>
      </c>
      <c r="H126" s="2">
        <v>4.62</v>
      </c>
      <c r="I126" s="6"/>
      <c r="J126" s="7">
        <f t="shared" si="11"/>
        <v>0.19575000000000001</v>
      </c>
      <c r="K126" s="2">
        <v>4.2350000000000003</v>
      </c>
      <c r="L126" s="6"/>
      <c r="M126" s="7">
        <f t="shared" si="12"/>
        <v>0.19575000000000001</v>
      </c>
      <c r="N126" s="2">
        <f t="shared" si="8"/>
        <v>4.4275000000000002</v>
      </c>
      <c r="O126" s="6">
        <f t="shared" si="13"/>
        <v>0</v>
      </c>
      <c r="P126" s="4">
        <f t="shared" si="14"/>
        <v>0</v>
      </c>
    </row>
    <row r="127" spans="1:16" hidden="1" x14ac:dyDescent="0.2">
      <c r="A127" s="1">
        <v>36731</v>
      </c>
      <c r="B127" s="2">
        <v>3.97</v>
      </c>
      <c r="C127" s="2">
        <v>3.915</v>
      </c>
      <c r="D127" s="6"/>
      <c r="E127" s="7">
        <f t="shared" si="9"/>
        <v>5.1286500000000006E-2</v>
      </c>
      <c r="F127" s="4">
        <f t="shared" si="10"/>
        <v>0</v>
      </c>
      <c r="H127" s="2">
        <v>4.62</v>
      </c>
      <c r="I127" s="6"/>
      <c r="J127" s="7">
        <f t="shared" si="11"/>
        <v>0.19575000000000001</v>
      </c>
      <c r="K127" s="2">
        <v>4.2350000000000003</v>
      </c>
      <c r="L127" s="6"/>
      <c r="M127" s="7">
        <f t="shared" si="12"/>
        <v>0.19575000000000001</v>
      </c>
      <c r="N127" s="2">
        <f t="shared" si="8"/>
        <v>4.4275000000000002</v>
      </c>
      <c r="O127" s="6">
        <f t="shared" si="13"/>
        <v>0</v>
      </c>
      <c r="P127" s="4">
        <f t="shared" si="14"/>
        <v>0</v>
      </c>
    </row>
    <row r="128" spans="1:16" hidden="1" x14ac:dyDescent="0.2">
      <c r="A128" s="1">
        <v>36732</v>
      </c>
      <c r="B128" s="2">
        <v>3.8</v>
      </c>
      <c r="C128" s="2">
        <v>3.84</v>
      </c>
      <c r="D128" s="6"/>
      <c r="E128" s="7">
        <f t="shared" si="9"/>
        <v>5.0304000000000001E-2</v>
      </c>
      <c r="F128" s="4">
        <f t="shared" si="10"/>
        <v>0</v>
      </c>
      <c r="H128" s="2">
        <v>4.625</v>
      </c>
      <c r="I128" s="6"/>
      <c r="J128" s="7">
        <f t="shared" si="11"/>
        <v>0.192</v>
      </c>
      <c r="K128" s="2">
        <v>4.3250000000000002</v>
      </c>
      <c r="L128" s="6"/>
      <c r="M128" s="7">
        <f t="shared" si="12"/>
        <v>0.192</v>
      </c>
      <c r="N128" s="2">
        <f t="shared" si="8"/>
        <v>4.4749999999999996</v>
      </c>
      <c r="O128" s="6">
        <f t="shared" si="13"/>
        <v>0</v>
      </c>
      <c r="P128" s="4">
        <f t="shared" si="14"/>
        <v>0</v>
      </c>
    </row>
    <row r="129" spans="1:16" hidden="1" x14ac:dyDescent="0.2">
      <c r="A129" s="1">
        <v>36733</v>
      </c>
      <c r="B129" s="2">
        <v>3.7050000000000001</v>
      </c>
      <c r="C129" s="2">
        <v>3.58</v>
      </c>
      <c r="D129" s="6"/>
      <c r="E129" s="7">
        <f t="shared" si="9"/>
        <v>4.6898000000000002E-2</v>
      </c>
      <c r="F129" s="4">
        <f t="shared" si="10"/>
        <v>0</v>
      </c>
      <c r="H129" s="2">
        <v>4.53</v>
      </c>
      <c r="I129" s="6"/>
      <c r="J129" s="7">
        <f t="shared" si="11"/>
        <v>0.17900000000000002</v>
      </c>
      <c r="K129" s="2">
        <v>4.1550000000000002</v>
      </c>
      <c r="L129" s="6"/>
      <c r="M129" s="7">
        <f t="shared" si="12"/>
        <v>0.17900000000000002</v>
      </c>
      <c r="N129" s="2">
        <f t="shared" si="8"/>
        <v>4.3425000000000002</v>
      </c>
      <c r="O129" s="6">
        <f t="shared" si="13"/>
        <v>0</v>
      </c>
      <c r="P129" s="4">
        <f t="shared" si="14"/>
        <v>0</v>
      </c>
    </row>
    <row r="130" spans="1:16" hidden="1" x14ac:dyDescent="0.2">
      <c r="A130" s="1">
        <v>36734</v>
      </c>
      <c r="B130" s="2">
        <v>3.6949999999999998</v>
      </c>
      <c r="C130" s="2">
        <v>3.55</v>
      </c>
      <c r="D130" s="6"/>
      <c r="E130" s="7">
        <f t="shared" si="9"/>
        <v>4.6504999999999998E-2</v>
      </c>
      <c r="F130" s="4">
        <f t="shared" si="10"/>
        <v>0</v>
      </c>
      <c r="H130" s="2">
        <v>4.53</v>
      </c>
      <c r="I130" s="6"/>
      <c r="J130" s="7">
        <f t="shared" si="11"/>
        <v>0.17749999999999999</v>
      </c>
      <c r="K130" s="2">
        <v>4.08</v>
      </c>
      <c r="L130" s="6"/>
      <c r="M130" s="7">
        <f t="shared" si="12"/>
        <v>0.17749999999999999</v>
      </c>
      <c r="N130" s="2">
        <f t="shared" si="8"/>
        <v>4.3049999999999997</v>
      </c>
      <c r="O130" s="6">
        <f t="shared" si="13"/>
        <v>0</v>
      </c>
      <c r="P130" s="4">
        <f t="shared" si="14"/>
        <v>0</v>
      </c>
    </row>
    <row r="131" spans="1:16" hidden="1" x14ac:dyDescent="0.2">
      <c r="A131" s="1">
        <v>36735</v>
      </c>
      <c r="B131" s="2">
        <v>3.86</v>
      </c>
      <c r="C131" s="2">
        <v>3.81</v>
      </c>
      <c r="D131" s="6"/>
      <c r="E131" s="7">
        <f t="shared" si="9"/>
        <v>4.9911000000000004E-2</v>
      </c>
      <c r="F131" s="4">
        <f t="shared" si="10"/>
        <v>0</v>
      </c>
      <c r="H131" s="2">
        <v>4.62</v>
      </c>
      <c r="I131" s="6"/>
      <c r="J131" s="7">
        <f t="shared" si="11"/>
        <v>0.1905</v>
      </c>
      <c r="K131" s="2">
        <v>4.1399999999999997</v>
      </c>
      <c r="L131" s="6"/>
      <c r="M131" s="7">
        <f t="shared" si="12"/>
        <v>0.1905</v>
      </c>
      <c r="N131" s="2">
        <f t="shared" si="8"/>
        <v>4.38</v>
      </c>
      <c r="O131" s="6">
        <f t="shared" si="13"/>
        <v>0</v>
      </c>
      <c r="P131" s="4">
        <f t="shared" si="14"/>
        <v>0</v>
      </c>
    </row>
    <row r="132" spans="1:16" hidden="1" x14ac:dyDescent="0.2">
      <c r="A132" s="1">
        <v>36736</v>
      </c>
      <c r="B132" s="2">
        <v>3.89</v>
      </c>
      <c r="C132" s="2">
        <v>3.82</v>
      </c>
      <c r="D132" s="6"/>
      <c r="E132" s="7">
        <f t="shared" si="9"/>
        <v>5.0042000000000003E-2</v>
      </c>
      <c r="F132" s="4">
        <f t="shared" si="10"/>
        <v>0</v>
      </c>
      <c r="H132" s="2">
        <v>4.6050000000000004</v>
      </c>
      <c r="I132" s="6"/>
      <c r="J132" s="7">
        <f t="shared" si="11"/>
        <v>0.191</v>
      </c>
      <c r="K132" s="2">
        <v>4.1550000000000002</v>
      </c>
      <c r="L132" s="6"/>
      <c r="M132" s="7">
        <f t="shared" si="12"/>
        <v>0.191</v>
      </c>
      <c r="N132" s="2">
        <f t="shared" si="8"/>
        <v>4.3800000000000008</v>
      </c>
      <c r="O132" s="6">
        <f t="shared" si="13"/>
        <v>0</v>
      </c>
      <c r="P132" s="4">
        <f t="shared" si="14"/>
        <v>0</v>
      </c>
    </row>
    <row r="133" spans="1:16" hidden="1" x14ac:dyDescent="0.2">
      <c r="A133" s="1">
        <v>36737</v>
      </c>
      <c r="B133" s="2">
        <v>3.89</v>
      </c>
      <c r="C133" s="2">
        <v>3.82</v>
      </c>
      <c r="D133" s="6"/>
      <c r="E133" s="7">
        <f t="shared" si="9"/>
        <v>5.0042000000000003E-2</v>
      </c>
      <c r="F133" s="4">
        <f t="shared" si="10"/>
        <v>0</v>
      </c>
      <c r="H133" s="2">
        <v>4.6050000000000004</v>
      </c>
      <c r="I133" s="6"/>
      <c r="J133" s="7">
        <f t="shared" si="11"/>
        <v>0.191</v>
      </c>
      <c r="K133" s="2">
        <v>4.1550000000000002</v>
      </c>
      <c r="L133" s="6"/>
      <c r="M133" s="7">
        <f t="shared" si="12"/>
        <v>0.191</v>
      </c>
      <c r="N133" s="2">
        <f t="shared" si="8"/>
        <v>4.3800000000000008</v>
      </c>
      <c r="O133" s="6">
        <f t="shared" si="13"/>
        <v>0</v>
      </c>
      <c r="P133" s="4">
        <f t="shared" si="14"/>
        <v>0</v>
      </c>
    </row>
    <row r="134" spans="1:16" hidden="1" x14ac:dyDescent="0.2">
      <c r="A134" s="1">
        <v>36738</v>
      </c>
      <c r="B134" s="2">
        <v>3.89</v>
      </c>
      <c r="C134" s="2">
        <v>3.82</v>
      </c>
      <c r="D134" s="6"/>
      <c r="E134" s="7">
        <f t="shared" si="9"/>
        <v>5.0042000000000003E-2</v>
      </c>
      <c r="F134" s="4">
        <f t="shared" si="10"/>
        <v>0</v>
      </c>
      <c r="H134" s="2">
        <v>4.6050000000000004</v>
      </c>
      <c r="I134" s="6"/>
      <c r="J134" s="7">
        <f t="shared" si="11"/>
        <v>0.191</v>
      </c>
      <c r="K134" s="2">
        <v>4.1550000000000002</v>
      </c>
      <c r="L134" s="6"/>
      <c r="M134" s="7">
        <f t="shared" si="12"/>
        <v>0.191</v>
      </c>
      <c r="N134" s="2">
        <f t="shared" si="8"/>
        <v>4.3800000000000008</v>
      </c>
      <c r="O134" s="6">
        <f t="shared" si="13"/>
        <v>0</v>
      </c>
      <c r="P134" s="4">
        <f t="shared" si="14"/>
        <v>0</v>
      </c>
    </row>
    <row r="135" spans="1:16" hidden="1" x14ac:dyDescent="0.2">
      <c r="A135" s="1"/>
      <c r="B135" s="2"/>
      <c r="C135" s="2"/>
      <c r="D135" s="6"/>
      <c r="E135" s="7">
        <f t="shared" si="9"/>
        <v>0</v>
      </c>
      <c r="F135" s="4">
        <f t="shared" si="10"/>
        <v>0</v>
      </c>
      <c r="H135" s="2"/>
      <c r="I135" s="6"/>
      <c r="J135" s="7">
        <f t="shared" si="11"/>
        <v>0</v>
      </c>
      <c r="K135" s="2"/>
      <c r="L135" s="6"/>
      <c r="M135" s="7">
        <f t="shared" si="12"/>
        <v>0</v>
      </c>
      <c r="N135" s="2"/>
      <c r="O135" s="6">
        <f t="shared" si="13"/>
        <v>0</v>
      </c>
      <c r="P135" s="4">
        <f t="shared" si="14"/>
        <v>0</v>
      </c>
    </row>
    <row r="136" spans="1:16" x14ac:dyDescent="0.2">
      <c r="A136" s="8" t="s">
        <v>17</v>
      </c>
      <c r="B136" s="2">
        <f>AVERAGE(B104:B134)</f>
        <v>4.0377419354838713</v>
      </c>
      <c r="C136" s="2">
        <f>AVERAGE(C104:C134)</f>
        <v>3.9600000000000004</v>
      </c>
      <c r="D136" s="6">
        <f>3202215-137405-374456</f>
        <v>2690354</v>
      </c>
      <c r="E136" s="7">
        <f t="shared" si="9"/>
        <v>5.1876000000000005E-2</v>
      </c>
      <c r="F136" s="4">
        <f t="shared" si="10"/>
        <v>44568.230792773917</v>
      </c>
      <c r="H136" s="2">
        <f>AVERAGE(H104:H134)</f>
        <v>4.6166129032258061</v>
      </c>
      <c r="I136" s="6">
        <v>137405</v>
      </c>
      <c r="J136" s="7">
        <f t="shared" si="11"/>
        <v>0.19800000000000004</v>
      </c>
      <c r="K136" s="2">
        <f>AVERAGE(K104:K134)</f>
        <v>4.1962903225806443</v>
      </c>
      <c r="L136" s="6">
        <v>374456</v>
      </c>
      <c r="M136" s="7">
        <f t="shared" si="12"/>
        <v>0.19800000000000004</v>
      </c>
      <c r="N136" s="2">
        <f>AVERAGE(N104:N134)</f>
        <v>4.4064516129032247</v>
      </c>
      <c r="O136" s="6">
        <f t="shared" si="13"/>
        <v>511861</v>
      </c>
      <c r="P136" s="4">
        <f>(I136*((H136-C136)-0.04-J136))+(L136*((K136-C136)-0.04-M136))</f>
        <v>56879.306999999382</v>
      </c>
    </row>
    <row r="137" spans="1:16" hidden="1" x14ac:dyDescent="0.2">
      <c r="A137" s="1"/>
      <c r="B137" s="2"/>
      <c r="C137" s="2"/>
      <c r="D137" s="6"/>
      <c r="E137" s="7">
        <f t="shared" si="9"/>
        <v>0</v>
      </c>
      <c r="F137" s="4">
        <f t="shared" si="10"/>
        <v>0</v>
      </c>
      <c r="H137" s="2"/>
      <c r="I137" s="6"/>
      <c r="J137" s="7">
        <f t="shared" si="11"/>
        <v>0</v>
      </c>
      <c r="K137" s="2"/>
      <c r="L137" s="6"/>
      <c r="M137" s="7">
        <f t="shared" si="12"/>
        <v>0</v>
      </c>
      <c r="N137" s="2"/>
      <c r="O137" s="6">
        <f t="shared" si="13"/>
        <v>0</v>
      </c>
      <c r="P137" s="4">
        <f t="shared" si="14"/>
        <v>0</v>
      </c>
    </row>
    <row r="138" spans="1:16" hidden="1" x14ac:dyDescent="0.2">
      <c r="A138" s="1">
        <v>36739</v>
      </c>
      <c r="B138" s="2">
        <v>3.76</v>
      </c>
      <c r="C138" s="2">
        <v>3.72</v>
      </c>
      <c r="D138" s="6"/>
      <c r="E138" s="7">
        <f t="shared" si="9"/>
        <v>4.8732000000000004E-2</v>
      </c>
      <c r="F138" s="4">
        <f t="shared" si="10"/>
        <v>0</v>
      </c>
      <c r="H138" s="2">
        <v>4.6150000000000002</v>
      </c>
      <c r="I138" s="6"/>
      <c r="J138" s="7">
        <f t="shared" si="11"/>
        <v>0.18600000000000003</v>
      </c>
      <c r="K138" s="2">
        <v>4.2149999999999999</v>
      </c>
      <c r="L138" s="6"/>
      <c r="M138" s="7">
        <f t="shared" si="12"/>
        <v>0.18600000000000003</v>
      </c>
      <c r="N138" s="2">
        <f t="shared" si="8"/>
        <v>4.415</v>
      </c>
      <c r="O138" s="6">
        <f t="shared" si="13"/>
        <v>0</v>
      </c>
      <c r="P138" s="4">
        <f t="shared" si="14"/>
        <v>0</v>
      </c>
    </row>
    <row r="139" spans="1:16" hidden="1" x14ac:dyDescent="0.2">
      <c r="A139" s="1">
        <v>36740</v>
      </c>
      <c r="B139" s="2">
        <v>3.78</v>
      </c>
      <c r="C139" s="2">
        <v>3.77</v>
      </c>
      <c r="D139" s="6"/>
      <c r="E139" s="7">
        <f t="shared" si="9"/>
        <v>4.9387E-2</v>
      </c>
      <c r="F139" s="4">
        <f t="shared" si="10"/>
        <v>0</v>
      </c>
      <c r="H139" s="2">
        <v>4.5350000000000001</v>
      </c>
      <c r="I139" s="6"/>
      <c r="J139" s="7">
        <f t="shared" si="11"/>
        <v>0.1885</v>
      </c>
      <c r="K139" s="2">
        <v>4.13</v>
      </c>
      <c r="L139" s="6"/>
      <c r="M139" s="7">
        <f t="shared" si="12"/>
        <v>0.1885</v>
      </c>
      <c r="N139" s="2">
        <f t="shared" si="8"/>
        <v>4.3324999999999996</v>
      </c>
      <c r="O139" s="6">
        <f t="shared" si="13"/>
        <v>0</v>
      </c>
      <c r="P139" s="4">
        <f t="shared" si="14"/>
        <v>0</v>
      </c>
    </row>
    <row r="140" spans="1:16" hidden="1" x14ac:dyDescent="0.2">
      <c r="A140" s="1">
        <v>36741</v>
      </c>
      <c r="B140" s="2">
        <v>4.0549999999999997</v>
      </c>
      <c r="C140" s="2">
        <v>4.03</v>
      </c>
      <c r="D140" s="6"/>
      <c r="E140" s="7">
        <f t="shared" si="9"/>
        <v>5.2793000000000007E-2</v>
      </c>
      <c r="F140" s="4">
        <f t="shared" si="10"/>
        <v>0</v>
      </c>
      <c r="H140" s="2">
        <v>4.6449999999999996</v>
      </c>
      <c r="I140" s="6"/>
      <c r="J140" s="7">
        <f t="shared" si="11"/>
        <v>0.20150000000000001</v>
      </c>
      <c r="K140" s="2">
        <v>4.29</v>
      </c>
      <c r="L140" s="6"/>
      <c r="M140" s="7">
        <f t="shared" si="12"/>
        <v>0.20150000000000001</v>
      </c>
      <c r="N140" s="2">
        <f t="shared" si="8"/>
        <v>4.4674999999999994</v>
      </c>
      <c r="O140" s="6">
        <f t="shared" si="13"/>
        <v>0</v>
      </c>
      <c r="P140" s="4">
        <f t="shared" si="14"/>
        <v>0</v>
      </c>
    </row>
    <row r="141" spans="1:16" hidden="1" x14ac:dyDescent="0.2">
      <c r="A141" s="1">
        <v>36742</v>
      </c>
      <c r="B141" s="2">
        <v>4.1900000000000004</v>
      </c>
      <c r="C141" s="2">
        <v>4.125</v>
      </c>
      <c r="D141" s="6"/>
      <c r="E141" s="7">
        <f t="shared" si="9"/>
        <v>5.4037500000000002E-2</v>
      </c>
      <c r="F141" s="4">
        <f t="shared" si="10"/>
        <v>0</v>
      </c>
      <c r="H141" s="2">
        <v>4.7549999999999999</v>
      </c>
      <c r="I141" s="6"/>
      <c r="J141" s="7">
        <f t="shared" si="11"/>
        <v>0.20625000000000002</v>
      </c>
      <c r="K141" s="2">
        <v>4.34</v>
      </c>
      <c r="L141" s="6"/>
      <c r="M141" s="7">
        <f t="shared" si="12"/>
        <v>0.20625000000000002</v>
      </c>
      <c r="N141" s="2">
        <f t="shared" si="8"/>
        <v>4.5474999999999994</v>
      </c>
      <c r="O141" s="6">
        <f t="shared" si="13"/>
        <v>0</v>
      </c>
      <c r="P141" s="4">
        <f t="shared" si="14"/>
        <v>0</v>
      </c>
    </row>
    <row r="142" spans="1:16" hidden="1" x14ac:dyDescent="0.2">
      <c r="A142" s="1">
        <v>36743</v>
      </c>
      <c r="B142" s="2">
        <v>4.2249999999999996</v>
      </c>
      <c r="C142" s="2">
        <v>4.1550000000000002</v>
      </c>
      <c r="D142" s="6"/>
      <c r="E142" s="7">
        <f t="shared" si="9"/>
        <v>5.4430500000000007E-2</v>
      </c>
      <c r="F142" s="4">
        <f t="shared" si="10"/>
        <v>0</v>
      </c>
      <c r="H142" s="2">
        <v>4.75</v>
      </c>
      <c r="I142" s="6"/>
      <c r="J142" s="7">
        <f t="shared" si="11"/>
        <v>0.20775000000000002</v>
      </c>
      <c r="K142" s="2">
        <v>4.3600000000000003</v>
      </c>
      <c r="L142" s="6"/>
      <c r="M142" s="7">
        <f t="shared" si="12"/>
        <v>0.20775000000000002</v>
      </c>
      <c r="N142" s="2">
        <f t="shared" si="8"/>
        <v>4.5549999999999997</v>
      </c>
      <c r="O142" s="6">
        <f t="shared" si="13"/>
        <v>0</v>
      </c>
      <c r="P142" s="4">
        <f t="shared" si="14"/>
        <v>0</v>
      </c>
    </row>
    <row r="143" spans="1:16" hidden="1" x14ac:dyDescent="0.2">
      <c r="A143" s="1">
        <v>36744</v>
      </c>
      <c r="B143" s="2">
        <v>4.2249999999999996</v>
      </c>
      <c r="C143" s="2">
        <v>4.1550000000000002</v>
      </c>
      <c r="D143" s="6"/>
      <c r="E143" s="7">
        <f t="shared" si="9"/>
        <v>5.4430500000000007E-2</v>
      </c>
      <c r="F143" s="4">
        <f t="shared" si="10"/>
        <v>0</v>
      </c>
      <c r="H143" s="2">
        <v>4.75</v>
      </c>
      <c r="I143" s="6"/>
      <c r="J143" s="7">
        <f t="shared" si="11"/>
        <v>0.20775000000000002</v>
      </c>
      <c r="K143" s="2">
        <v>4.3600000000000003</v>
      </c>
      <c r="L143" s="6"/>
      <c r="M143" s="7">
        <f t="shared" si="12"/>
        <v>0.20775000000000002</v>
      </c>
      <c r="N143" s="2">
        <f t="shared" si="8"/>
        <v>4.5549999999999997</v>
      </c>
      <c r="O143" s="6">
        <f t="shared" si="13"/>
        <v>0</v>
      </c>
      <c r="P143" s="4">
        <f t="shared" si="14"/>
        <v>0</v>
      </c>
    </row>
    <row r="144" spans="1:16" hidden="1" x14ac:dyDescent="0.2">
      <c r="A144" s="1">
        <v>36745</v>
      </c>
      <c r="B144" s="2">
        <v>4.2249999999999996</v>
      </c>
      <c r="C144" s="2">
        <v>4.1550000000000002</v>
      </c>
      <c r="D144" s="6"/>
      <c r="E144" s="7">
        <f t="shared" si="9"/>
        <v>5.4430500000000007E-2</v>
      </c>
      <c r="F144" s="4">
        <f t="shared" si="10"/>
        <v>0</v>
      </c>
      <c r="H144" s="2">
        <v>4.75</v>
      </c>
      <c r="I144" s="6"/>
      <c r="J144" s="7">
        <f t="shared" si="11"/>
        <v>0.20775000000000002</v>
      </c>
      <c r="K144" s="2">
        <v>4.3600000000000003</v>
      </c>
      <c r="L144" s="6"/>
      <c r="M144" s="7">
        <f t="shared" si="12"/>
        <v>0.20775000000000002</v>
      </c>
      <c r="N144" s="2">
        <f t="shared" si="8"/>
        <v>4.5549999999999997</v>
      </c>
      <c r="O144" s="6">
        <f t="shared" si="13"/>
        <v>0</v>
      </c>
      <c r="P144" s="4">
        <f t="shared" si="14"/>
        <v>0</v>
      </c>
    </row>
    <row r="145" spans="1:16" hidden="1" x14ac:dyDescent="0.2">
      <c r="A145" s="1">
        <v>36746</v>
      </c>
      <c r="B145" s="2">
        <v>4.3849999999999998</v>
      </c>
      <c r="C145" s="2">
        <v>4.2649999999999997</v>
      </c>
      <c r="D145" s="6"/>
      <c r="E145" s="7">
        <f t="shared" si="9"/>
        <v>5.5871499999999998E-2</v>
      </c>
      <c r="F145" s="4">
        <f t="shared" si="10"/>
        <v>0</v>
      </c>
      <c r="H145" s="2">
        <v>4.87</v>
      </c>
      <c r="I145" s="6"/>
      <c r="J145" s="7">
        <f t="shared" si="11"/>
        <v>0.21325</v>
      </c>
      <c r="K145" s="2">
        <v>4.2850000000000001</v>
      </c>
      <c r="L145" s="6"/>
      <c r="M145" s="7">
        <f t="shared" si="12"/>
        <v>0.21325</v>
      </c>
      <c r="N145" s="2">
        <f t="shared" ref="N145:N207" si="15">AVERAGE(H145,K145)</f>
        <v>4.5775000000000006</v>
      </c>
      <c r="O145" s="6">
        <f t="shared" si="13"/>
        <v>0</v>
      </c>
      <c r="P145" s="4">
        <f t="shared" si="14"/>
        <v>0</v>
      </c>
    </row>
    <row r="146" spans="1:16" hidden="1" x14ac:dyDescent="0.2">
      <c r="A146" s="1">
        <v>36747</v>
      </c>
      <c r="B146" s="2">
        <v>4.4450000000000003</v>
      </c>
      <c r="C146" s="2">
        <v>4.3449999999999998</v>
      </c>
      <c r="D146" s="6"/>
      <c r="E146" s="7">
        <f t="shared" si="9"/>
        <v>5.6919499999999998E-2</v>
      </c>
      <c r="F146" s="4">
        <f t="shared" si="10"/>
        <v>0</v>
      </c>
      <c r="H146" s="2">
        <v>4.875</v>
      </c>
      <c r="I146" s="6"/>
      <c r="J146" s="7">
        <f t="shared" si="11"/>
        <v>0.21725</v>
      </c>
      <c r="K146" s="2">
        <v>4.3899999999999997</v>
      </c>
      <c r="L146" s="6"/>
      <c r="M146" s="7">
        <f t="shared" si="12"/>
        <v>0.21725</v>
      </c>
      <c r="N146" s="2">
        <f t="shared" si="15"/>
        <v>4.6325000000000003</v>
      </c>
      <c r="O146" s="6">
        <f t="shared" si="13"/>
        <v>0</v>
      </c>
      <c r="P146" s="4">
        <f t="shared" si="14"/>
        <v>0</v>
      </c>
    </row>
    <row r="147" spans="1:16" hidden="1" x14ac:dyDescent="0.2">
      <c r="A147" s="1">
        <v>36748</v>
      </c>
      <c r="B147" s="2">
        <v>4.46</v>
      </c>
      <c r="C147" s="2">
        <v>4.3600000000000003</v>
      </c>
      <c r="D147" s="6"/>
      <c r="E147" s="7">
        <f t="shared" si="9"/>
        <v>5.7116000000000007E-2</v>
      </c>
      <c r="F147" s="4">
        <f t="shared" si="10"/>
        <v>0</v>
      </c>
      <c r="H147" s="2">
        <v>4.7699999999999996</v>
      </c>
      <c r="I147" s="6"/>
      <c r="J147" s="7">
        <f t="shared" si="11"/>
        <v>0.21800000000000003</v>
      </c>
      <c r="K147" s="2">
        <v>4.3650000000000002</v>
      </c>
      <c r="L147" s="6"/>
      <c r="M147" s="7">
        <f t="shared" si="12"/>
        <v>0.21800000000000003</v>
      </c>
      <c r="N147" s="2">
        <f t="shared" si="15"/>
        <v>4.5674999999999999</v>
      </c>
      <c r="O147" s="6">
        <f t="shared" si="13"/>
        <v>0</v>
      </c>
      <c r="P147" s="4">
        <f t="shared" si="14"/>
        <v>0</v>
      </c>
    </row>
    <row r="148" spans="1:16" hidden="1" x14ac:dyDescent="0.2">
      <c r="A148" s="1">
        <v>36749</v>
      </c>
      <c r="B148" s="2">
        <v>4.41</v>
      </c>
      <c r="C148" s="2">
        <v>4.335</v>
      </c>
      <c r="D148" s="6"/>
      <c r="E148" s="7">
        <f t="shared" si="9"/>
        <v>5.6788499999999999E-2</v>
      </c>
      <c r="F148" s="4">
        <f t="shared" si="10"/>
        <v>0</v>
      </c>
      <c r="H148" s="2">
        <v>4.7649999999999997</v>
      </c>
      <c r="I148" s="6"/>
      <c r="J148" s="7">
        <f t="shared" si="11"/>
        <v>0.21675</v>
      </c>
      <c r="K148" s="2">
        <v>4.3600000000000003</v>
      </c>
      <c r="L148" s="6"/>
      <c r="M148" s="7">
        <f t="shared" si="12"/>
        <v>0.21675</v>
      </c>
      <c r="N148" s="2">
        <f t="shared" si="15"/>
        <v>4.5625</v>
      </c>
      <c r="O148" s="6">
        <f t="shared" si="13"/>
        <v>0</v>
      </c>
      <c r="P148" s="4">
        <f t="shared" si="14"/>
        <v>0</v>
      </c>
    </row>
    <row r="149" spans="1:16" hidden="1" x14ac:dyDescent="0.2">
      <c r="A149" s="1">
        <v>36750</v>
      </c>
      <c r="B149" s="2">
        <v>4.41</v>
      </c>
      <c r="C149" s="2">
        <v>4.3499999999999996</v>
      </c>
      <c r="D149" s="6"/>
      <c r="E149" s="7">
        <f t="shared" si="9"/>
        <v>5.6985000000000001E-2</v>
      </c>
      <c r="F149" s="4">
        <f t="shared" si="10"/>
        <v>0</v>
      </c>
      <c r="H149" s="2">
        <v>4.74</v>
      </c>
      <c r="I149" s="6"/>
      <c r="J149" s="7">
        <f t="shared" si="11"/>
        <v>0.2175</v>
      </c>
      <c r="K149" s="2">
        <v>4.3600000000000003</v>
      </c>
      <c r="L149" s="6"/>
      <c r="M149" s="7">
        <f t="shared" si="12"/>
        <v>0.2175</v>
      </c>
      <c r="N149" s="2">
        <f t="shared" si="15"/>
        <v>4.5500000000000007</v>
      </c>
      <c r="O149" s="6">
        <f t="shared" si="13"/>
        <v>0</v>
      </c>
      <c r="P149" s="4">
        <f t="shared" si="14"/>
        <v>0</v>
      </c>
    </row>
    <row r="150" spans="1:16" hidden="1" x14ac:dyDescent="0.2">
      <c r="A150" s="1">
        <v>36751</v>
      </c>
      <c r="B150" s="2">
        <v>4.41</v>
      </c>
      <c r="C150" s="2">
        <v>4.3499999999999996</v>
      </c>
      <c r="D150" s="6"/>
      <c r="E150" s="7">
        <f t="shared" si="9"/>
        <v>5.6985000000000001E-2</v>
      </c>
      <c r="F150" s="4">
        <f t="shared" si="10"/>
        <v>0</v>
      </c>
      <c r="H150" s="2">
        <v>4.74</v>
      </c>
      <c r="I150" s="6"/>
      <c r="J150" s="7">
        <f t="shared" si="11"/>
        <v>0.2175</v>
      </c>
      <c r="K150" s="2">
        <v>4.3600000000000003</v>
      </c>
      <c r="L150" s="6"/>
      <c r="M150" s="7">
        <f t="shared" si="12"/>
        <v>0.2175</v>
      </c>
      <c r="N150" s="2">
        <f t="shared" si="15"/>
        <v>4.5500000000000007</v>
      </c>
      <c r="O150" s="6">
        <f t="shared" si="13"/>
        <v>0</v>
      </c>
      <c r="P150" s="4">
        <f t="shared" si="14"/>
        <v>0</v>
      </c>
    </row>
    <row r="151" spans="1:16" hidden="1" x14ac:dyDescent="0.2">
      <c r="A151" s="1">
        <v>36752</v>
      </c>
      <c r="B151" s="2">
        <v>4.41</v>
      </c>
      <c r="C151" s="2">
        <v>4.3499999999999996</v>
      </c>
      <c r="D151" s="6"/>
      <c r="E151" s="7">
        <f t="shared" si="9"/>
        <v>5.6985000000000001E-2</v>
      </c>
      <c r="F151" s="4">
        <f t="shared" si="10"/>
        <v>0</v>
      </c>
      <c r="H151" s="2">
        <v>4.74</v>
      </c>
      <c r="I151" s="6"/>
      <c r="J151" s="7">
        <f t="shared" si="11"/>
        <v>0.2175</v>
      </c>
      <c r="K151" s="2">
        <v>4.3600000000000003</v>
      </c>
      <c r="L151" s="6"/>
      <c r="M151" s="7">
        <f t="shared" si="12"/>
        <v>0.2175</v>
      </c>
      <c r="N151" s="2">
        <f t="shared" si="15"/>
        <v>4.5500000000000007</v>
      </c>
      <c r="O151" s="6">
        <f t="shared" si="13"/>
        <v>0</v>
      </c>
      <c r="P151" s="4">
        <f t="shared" si="14"/>
        <v>0</v>
      </c>
    </row>
    <row r="152" spans="1:16" hidden="1" x14ac:dyDescent="0.2">
      <c r="A152" s="1">
        <v>36753</v>
      </c>
      <c r="B152" s="2">
        <v>4.4050000000000002</v>
      </c>
      <c r="C152" s="2">
        <v>4.33</v>
      </c>
      <c r="D152" s="6"/>
      <c r="E152" s="7">
        <f t="shared" si="9"/>
        <v>5.6723000000000003E-2</v>
      </c>
      <c r="F152" s="4">
        <f t="shared" si="10"/>
        <v>0</v>
      </c>
      <c r="H152" s="2">
        <v>4.7649999999999997</v>
      </c>
      <c r="I152" s="6"/>
      <c r="J152" s="7">
        <f t="shared" si="11"/>
        <v>0.21650000000000003</v>
      </c>
      <c r="K152" s="2">
        <v>4.37</v>
      </c>
      <c r="L152" s="6"/>
      <c r="M152" s="7">
        <f t="shared" si="12"/>
        <v>0.21650000000000003</v>
      </c>
      <c r="N152" s="2">
        <f t="shared" si="15"/>
        <v>4.5674999999999999</v>
      </c>
      <c r="O152" s="6">
        <f t="shared" si="13"/>
        <v>0</v>
      </c>
      <c r="P152" s="4">
        <f t="shared" si="14"/>
        <v>0</v>
      </c>
    </row>
    <row r="153" spans="1:16" hidden="1" x14ac:dyDescent="0.2">
      <c r="A153" s="1">
        <v>36754</v>
      </c>
      <c r="B153" s="2">
        <v>4.2300000000000004</v>
      </c>
      <c r="C153" s="2">
        <v>4.16</v>
      </c>
      <c r="D153" s="6"/>
      <c r="E153" s="7">
        <f t="shared" si="9"/>
        <v>5.4496000000000003E-2</v>
      </c>
      <c r="F153" s="4">
        <f t="shared" si="10"/>
        <v>0</v>
      </c>
      <c r="H153" s="2">
        <v>4.68</v>
      </c>
      <c r="I153" s="6"/>
      <c r="J153" s="7">
        <f t="shared" si="11"/>
        <v>0.20800000000000002</v>
      </c>
      <c r="K153" s="2">
        <v>4.21</v>
      </c>
      <c r="L153" s="6"/>
      <c r="M153" s="7">
        <f t="shared" si="12"/>
        <v>0.20800000000000002</v>
      </c>
      <c r="N153" s="2">
        <f t="shared" si="15"/>
        <v>4.4450000000000003</v>
      </c>
      <c r="O153" s="6">
        <f t="shared" si="13"/>
        <v>0</v>
      </c>
      <c r="P153" s="4">
        <f t="shared" si="14"/>
        <v>0</v>
      </c>
    </row>
    <row r="154" spans="1:16" hidden="1" x14ac:dyDescent="0.2">
      <c r="A154" s="1">
        <v>36755</v>
      </c>
      <c r="B154" s="2">
        <v>4.2450000000000001</v>
      </c>
      <c r="C154" s="2">
        <v>4.18</v>
      </c>
      <c r="D154" s="6"/>
      <c r="E154" s="7">
        <f t="shared" si="9"/>
        <v>5.4758000000000001E-2</v>
      </c>
      <c r="F154" s="4">
        <f t="shared" si="10"/>
        <v>0</v>
      </c>
      <c r="H154" s="2">
        <v>4.7300000000000004</v>
      </c>
      <c r="I154" s="6"/>
      <c r="J154" s="7">
        <f t="shared" si="11"/>
        <v>0.20899999999999999</v>
      </c>
      <c r="K154" s="2">
        <v>4.1749999999999998</v>
      </c>
      <c r="L154" s="6"/>
      <c r="M154" s="7">
        <f t="shared" si="12"/>
        <v>0.20899999999999999</v>
      </c>
      <c r="N154" s="2">
        <f t="shared" si="15"/>
        <v>4.4525000000000006</v>
      </c>
      <c r="O154" s="6">
        <f t="shared" si="13"/>
        <v>0</v>
      </c>
      <c r="P154" s="4">
        <f t="shared" si="14"/>
        <v>0</v>
      </c>
    </row>
    <row r="155" spans="1:16" hidden="1" x14ac:dyDescent="0.2">
      <c r="A155" s="1">
        <v>36756</v>
      </c>
      <c r="B155" s="2">
        <v>4.375</v>
      </c>
      <c r="C155" s="2">
        <v>4.26</v>
      </c>
      <c r="D155" s="6"/>
      <c r="E155" s="7">
        <f t="shared" si="9"/>
        <v>5.5806000000000001E-2</v>
      </c>
      <c r="F155" s="4">
        <f t="shared" si="10"/>
        <v>0</v>
      </c>
      <c r="H155" s="2">
        <v>4.9249999999999998</v>
      </c>
      <c r="I155" s="6"/>
      <c r="J155" s="7">
        <f t="shared" si="11"/>
        <v>0.21299999999999999</v>
      </c>
      <c r="K155" s="2">
        <v>4.3150000000000004</v>
      </c>
      <c r="L155" s="6"/>
      <c r="M155" s="7">
        <f t="shared" si="12"/>
        <v>0.21299999999999999</v>
      </c>
      <c r="N155" s="2">
        <f t="shared" si="15"/>
        <v>4.62</v>
      </c>
      <c r="O155" s="6">
        <f t="shared" si="13"/>
        <v>0</v>
      </c>
      <c r="P155" s="4">
        <f t="shared" si="14"/>
        <v>0</v>
      </c>
    </row>
    <row r="156" spans="1:16" hidden="1" x14ac:dyDescent="0.2">
      <c r="A156" s="1">
        <v>36757</v>
      </c>
      <c r="B156" s="2">
        <v>4.38</v>
      </c>
      <c r="C156" s="2">
        <v>4.3099999999999996</v>
      </c>
      <c r="D156" s="6"/>
      <c r="E156" s="7">
        <f t="shared" si="9"/>
        <v>5.6460999999999997E-2</v>
      </c>
      <c r="F156" s="4">
        <f t="shared" si="10"/>
        <v>0</v>
      </c>
      <c r="H156" s="2">
        <v>4.9249999999999998</v>
      </c>
      <c r="I156" s="6"/>
      <c r="J156" s="7">
        <f t="shared" si="11"/>
        <v>0.2155</v>
      </c>
      <c r="K156" s="2">
        <v>4.3449999999999998</v>
      </c>
      <c r="L156" s="6"/>
      <c r="M156" s="7">
        <f t="shared" si="12"/>
        <v>0.2155</v>
      </c>
      <c r="N156" s="2">
        <f t="shared" si="15"/>
        <v>4.6349999999999998</v>
      </c>
      <c r="O156" s="6">
        <f t="shared" si="13"/>
        <v>0</v>
      </c>
      <c r="P156" s="4">
        <f t="shared" si="14"/>
        <v>0</v>
      </c>
    </row>
    <row r="157" spans="1:16" hidden="1" x14ac:dyDescent="0.2">
      <c r="A157" s="1">
        <v>36758</v>
      </c>
      <c r="B157" s="2">
        <v>4.38</v>
      </c>
      <c r="C157" s="2">
        <v>4.3099999999999996</v>
      </c>
      <c r="D157" s="6"/>
      <c r="E157" s="7">
        <f t="shared" si="9"/>
        <v>5.6460999999999997E-2</v>
      </c>
      <c r="F157" s="4">
        <f t="shared" si="10"/>
        <v>0</v>
      </c>
      <c r="H157" s="2">
        <v>4.9249999999999998</v>
      </c>
      <c r="I157" s="6"/>
      <c r="J157" s="7">
        <f t="shared" si="11"/>
        <v>0.2155</v>
      </c>
      <c r="K157" s="2">
        <v>4.3449999999999998</v>
      </c>
      <c r="L157" s="6"/>
      <c r="M157" s="7">
        <f t="shared" si="12"/>
        <v>0.2155</v>
      </c>
      <c r="N157" s="2">
        <f t="shared" si="15"/>
        <v>4.6349999999999998</v>
      </c>
      <c r="O157" s="6">
        <f t="shared" si="13"/>
        <v>0</v>
      </c>
      <c r="P157" s="4">
        <f t="shared" si="14"/>
        <v>0</v>
      </c>
    </row>
    <row r="158" spans="1:16" hidden="1" x14ac:dyDescent="0.2">
      <c r="A158" s="1">
        <v>36759</v>
      </c>
      <c r="B158" s="2">
        <v>4.38</v>
      </c>
      <c r="C158" s="2">
        <v>4.3099999999999996</v>
      </c>
      <c r="D158" s="6"/>
      <c r="E158" s="7">
        <f t="shared" si="9"/>
        <v>5.6460999999999997E-2</v>
      </c>
      <c r="F158" s="4">
        <f t="shared" si="10"/>
        <v>0</v>
      </c>
      <c r="H158" s="2">
        <v>4.9249999999999998</v>
      </c>
      <c r="I158" s="6"/>
      <c r="J158" s="7">
        <f t="shared" si="11"/>
        <v>0.2155</v>
      </c>
      <c r="K158" s="2">
        <v>4.3449999999999998</v>
      </c>
      <c r="L158" s="6"/>
      <c r="M158" s="7">
        <f t="shared" si="12"/>
        <v>0.2155</v>
      </c>
      <c r="N158" s="2">
        <f t="shared" si="15"/>
        <v>4.6349999999999998</v>
      </c>
      <c r="O158" s="6">
        <f t="shared" si="13"/>
        <v>0</v>
      </c>
      <c r="P158" s="4">
        <f t="shared" si="14"/>
        <v>0</v>
      </c>
    </row>
    <row r="159" spans="1:16" hidden="1" x14ac:dyDescent="0.2">
      <c r="A159" s="1">
        <v>36760</v>
      </c>
      <c r="B159" s="2">
        <v>4.66</v>
      </c>
      <c r="C159" s="2">
        <v>4.5750000000000002</v>
      </c>
      <c r="D159" s="6"/>
      <c r="E159" s="7">
        <f t="shared" si="9"/>
        <v>5.9932500000000007E-2</v>
      </c>
      <c r="F159" s="4">
        <f t="shared" si="10"/>
        <v>0</v>
      </c>
      <c r="H159" s="2">
        <v>5.29</v>
      </c>
      <c r="I159" s="6"/>
      <c r="J159" s="7">
        <f t="shared" si="11"/>
        <v>0.22875000000000001</v>
      </c>
      <c r="K159" s="2">
        <v>4.6950000000000003</v>
      </c>
      <c r="L159" s="6"/>
      <c r="M159" s="7">
        <f t="shared" si="12"/>
        <v>0.22875000000000001</v>
      </c>
      <c r="N159" s="2">
        <f t="shared" si="15"/>
        <v>4.9924999999999997</v>
      </c>
      <c r="O159" s="6">
        <f t="shared" si="13"/>
        <v>0</v>
      </c>
      <c r="P159" s="4">
        <f t="shared" si="14"/>
        <v>0</v>
      </c>
    </row>
    <row r="160" spans="1:16" hidden="1" x14ac:dyDescent="0.2">
      <c r="A160" s="1">
        <v>36761</v>
      </c>
      <c r="B160" s="2">
        <v>4.8049999999999997</v>
      </c>
      <c r="C160" s="2">
        <v>4.7549999999999999</v>
      </c>
      <c r="D160" s="6"/>
      <c r="E160" s="7">
        <f t="shared" si="9"/>
        <v>6.2290499999999999E-2</v>
      </c>
      <c r="F160" s="4">
        <f t="shared" si="10"/>
        <v>0</v>
      </c>
      <c r="H160" s="2">
        <v>5.7750000000000004</v>
      </c>
      <c r="I160" s="6"/>
      <c r="J160" s="7">
        <f t="shared" si="11"/>
        <v>0.23775000000000002</v>
      </c>
      <c r="K160" s="2">
        <v>5.29</v>
      </c>
      <c r="L160" s="6"/>
      <c r="M160" s="7">
        <f t="shared" si="12"/>
        <v>0.23775000000000002</v>
      </c>
      <c r="N160" s="2">
        <f t="shared" si="15"/>
        <v>5.5325000000000006</v>
      </c>
      <c r="O160" s="6">
        <f t="shared" si="13"/>
        <v>0</v>
      </c>
      <c r="P160" s="4">
        <f t="shared" si="14"/>
        <v>0</v>
      </c>
    </row>
    <row r="161" spans="1:16" hidden="1" x14ac:dyDescent="0.2">
      <c r="A161" s="1">
        <v>36762</v>
      </c>
      <c r="B161" s="2">
        <v>4.67</v>
      </c>
      <c r="C161" s="2">
        <v>4.62</v>
      </c>
      <c r="D161" s="6"/>
      <c r="E161" s="7">
        <f t="shared" si="9"/>
        <v>6.0522000000000006E-2</v>
      </c>
      <c r="F161" s="4">
        <f t="shared" si="10"/>
        <v>0</v>
      </c>
      <c r="H161" s="2">
        <v>5.76</v>
      </c>
      <c r="I161" s="6"/>
      <c r="J161" s="7">
        <f t="shared" si="11"/>
        <v>0.23100000000000001</v>
      </c>
      <c r="K161" s="2">
        <v>5.2850000000000001</v>
      </c>
      <c r="L161" s="6"/>
      <c r="M161" s="7">
        <f t="shared" si="12"/>
        <v>0.23100000000000001</v>
      </c>
      <c r="N161" s="2">
        <f t="shared" si="15"/>
        <v>5.5225</v>
      </c>
      <c r="O161" s="6">
        <f t="shared" si="13"/>
        <v>0</v>
      </c>
      <c r="P161" s="4">
        <f t="shared" si="14"/>
        <v>0</v>
      </c>
    </row>
    <row r="162" spans="1:16" hidden="1" x14ac:dyDescent="0.2">
      <c r="A162" s="1">
        <v>36763</v>
      </c>
      <c r="B162" s="2">
        <v>4.4450000000000003</v>
      </c>
      <c r="C162" s="2">
        <v>4.37</v>
      </c>
      <c r="D162" s="6"/>
      <c r="E162" s="7">
        <f t="shared" si="9"/>
        <v>5.7247000000000006E-2</v>
      </c>
      <c r="F162" s="4">
        <f t="shared" si="10"/>
        <v>0</v>
      </c>
      <c r="H162" s="2">
        <v>5.75</v>
      </c>
      <c r="I162" s="6"/>
      <c r="J162" s="7">
        <f t="shared" si="11"/>
        <v>0.21850000000000003</v>
      </c>
      <c r="K162" s="2">
        <v>5.0250000000000004</v>
      </c>
      <c r="L162" s="6"/>
      <c r="M162" s="7">
        <f t="shared" si="12"/>
        <v>0.21850000000000003</v>
      </c>
      <c r="N162" s="2">
        <f t="shared" si="15"/>
        <v>5.3875000000000002</v>
      </c>
      <c r="O162" s="6">
        <f t="shared" si="13"/>
        <v>0</v>
      </c>
      <c r="P162" s="4">
        <f t="shared" si="14"/>
        <v>0</v>
      </c>
    </row>
    <row r="163" spans="1:16" hidden="1" x14ac:dyDescent="0.2">
      <c r="A163" s="1">
        <v>36764</v>
      </c>
      <c r="B163" s="2">
        <v>4.5350000000000001</v>
      </c>
      <c r="C163" s="2">
        <v>4.4249999999999998</v>
      </c>
      <c r="D163" s="6"/>
      <c r="E163" s="7">
        <f t="shared" si="9"/>
        <v>5.7967499999999998E-2</v>
      </c>
      <c r="F163" s="4">
        <f t="shared" si="10"/>
        <v>0</v>
      </c>
      <c r="H163" s="2">
        <v>6.4749999999999996</v>
      </c>
      <c r="I163" s="6"/>
      <c r="J163" s="7">
        <f t="shared" si="11"/>
        <v>0.22125</v>
      </c>
      <c r="K163" s="2">
        <v>5.23</v>
      </c>
      <c r="L163" s="6"/>
      <c r="M163" s="7">
        <f t="shared" si="12"/>
        <v>0.22125</v>
      </c>
      <c r="N163" s="2">
        <f t="shared" si="15"/>
        <v>5.8525</v>
      </c>
      <c r="O163" s="6">
        <f t="shared" si="13"/>
        <v>0</v>
      </c>
      <c r="P163" s="4">
        <f t="shared" si="14"/>
        <v>0</v>
      </c>
    </row>
    <row r="164" spans="1:16" hidden="1" x14ac:dyDescent="0.2">
      <c r="A164" s="1">
        <v>36765</v>
      </c>
      <c r="B164" s="2">
        <v>4.5350000000000001</v>
      </c>
      <c r="C164" s="2">
        <v>4.4249999999999998</v>
      </c>
      <c r="D164" s="6"/>
      <c r="E164" s="7">
        <f t="shared" ref="E164:E207" si="16">0.0131*C164</f>
        <v>5.7967499999999998E-2</v>
      </c>
      <c r="F164" s="4">
        <f t="shared" ref="F164:F194" si="17">D164*((B164-C164)-0.0093-E164)</f>
        <v>0</v>
      </c>
      <c r="H164" s="2">
        <v>6.4749999999999996</v>
      </c>
      <c r="I164" s="6"/>
      <c r="J164" s="7">
        <f t="shared" ref="J164:J194" si="18">0.05*C164</f>
        <v>0.22125</v>
      </c>
      <c r="K164" s="2">
        <v>5.23</v>
      </c>
      <c r="L164" s="6"/>
      <c r="M164" s="7">
        <f t="shared" ref="M164:M194" si="19">0.05*C164</f>
        <v>0.22125</v>
      </c>
      <c r="N164" s="2">
        <f t="shared" si="15"/>
        <v>5.8525</v>
      </c>
      <c r="O164" s="6">
        <f t="shared" ref="O164:O194" si="20">I164+L164</f>
        <v>0</v>
      </c>
      <c r="P164" s="4">
        <f t="shared" ref="P164:P193" si="21">(I164*((H164-C164)-0.04-J164))-(L164*((K164-C164)-0.04-M164))</f>
        <v>0</v>
      </c>
    </row>
    <row r="165" spans="1:16" hidden="1" x14ac:dyDescent="0.2">
      <c r="A165" s="1">
        <v>36766</v>
      </c>
      <c r="B165" s="2">
        <v>4.5350000000000001</v>
      </c>
      <c r="C165" s="2">
        <v>4.4249999999999998</v>
      </c>
      <c r="D165" s="6"/>
      <c r="E165" s="7">
        <f t="shared" si="16"/>
        <v>5.7967499999999998E-2</v>
      </c>
      <c r="F165" s="4">
        <f t="shared" si="17"/>
        <v>0</v>
      </c>
      <c r="H165" s="2">
        <v>6.4749999999999996</v>
      </c>
      <c r="I165" s="6"/>
      <c r="J165" s="7">
        <f t="shared" si="18"/>
        <v>0.22125</v>
      </c>
      <c r="K165" s="2">
        <v>5.23</v>
      </c>
      <c r="L165" s="6"/>
      <c r="M165" s="7">
        <f t="shared" si="19"/>
        <v>0.22125</v>
      </c>
      <c r="N165" s="2">
        <f t="shared" si="15"/>
        <v>5.8525</v>
      </c>
      <c r="O165" s="6">
        <f t="shared" si="20"/>
        <v>0</v>
      </c>
      <c r="P165" s="4">
        <f t="shared" si="21"/>
        <v>0</v>
      </c>
    </row>
    <row r="166" spans="1:16" hidden="1" x14ac:dyDescent="0.2">
      <c r="A166" s="1">
        <v>36767</v>
      </c>
      <c r="B166" s="2">
        <v>4.625</v>
      </c>
      <c r="C166" s="2">
        <v>4.5049999999999999</v>
      </c>
      <c r="D166" s="6"/>
      <c r="E166" s="7">
        <f t="shared" si="16"/>
        <v>5.9015499999999999E-2</v>
      </c>
      <c r="F166" s="4">
        <f t="shared" si="17"/>
        <v>0</v>
      </c>
      <c r="H166" s="2">
        <v>6.9249999999999998</v>
      </c>
      <c r="I166" s="6"/>
      <c r="J166" s="7">
        <f t="shared" si="18"/>
        <v>0.22525000000000001</v>
      </c>
      <c r="K166" s="2">
        <v>5.665</v>
      </c>
      <c r="L166" s="6"/>
      <c r="M166" s="7">
        <f t="shared" si="19"/>
        <v>0.22525000000000001</v>
      </c>
      <c r="N166" s="2">
        <f t="shared" si="15"/>
        <v>6.2949999999999999</v>
      </c>
      <c r="O166" s="6">
        <f t="shared" si="20"/>
        <v>0</v>
      </c>
      <c r="P166" s="4">
        <f t="shared" si="21"/>
        <v>0</v>
      </c>
    </row>
    <row r="167" spans="1:16" hidden="1" x14ac:dyDescent="0.2">
      <c r="A167" s="1">
        <v>36768</v>
      </c>
      <c r="B167" s="2">
        <v>4.665</v>
      </c>
      <c r="C167" s="2">
        <v>4.5250000000000004</v>
      </c>
      <c r="D167" s="6"/>
      <c r="E167" s="7">
        <f t="shared" si="16"/>
        <v>5.9277500000000004E-2</v>
      </c>
      <c r="F167" s="4">
        <f t="shared" si="17"/>
        <v>0</v>
      </c>
      <c r="H167" s="2">
        <v>7.2850000000000001</v>
      </c>
      <c r="I167" s="6"/>
      <c r="J167" s="7">
        <f t="shared" si="18"/>
        <v>0.22625000000000003</v>
      </c>
      <c r="K167" s="2">
        <v>6.63</v>
      </c>
      <c r="L167" s="6"/>
      <c r="M167" s="7">
        <f t="shared" si="19"/>
        <v>0.22625000000000003</v>
      </c>
      <c r="N167" s="2">
        <f t="shared" si="15"/>
        <v>6.9574999999999996</v>
      </c>
      <c r="O167" s="6">
        <f t="shared" si="20"/>
        <v>0</v>
      </c>
      <c r="P167" s="4">
        <f t="shared" si="21"/>
        <v>0</v>
      </c>
    </row>
    <row r="168" spans="1:16" hidden="1" x14ac:dyDescent="0.2">
      <c r="A168" s="1">
        <v>36769</v>
      </c>
      <c r="B168" s="2">
        <v>4.6100000000000003</v>
      </c>
      <c r="C168" s="2">
        <v>4.5999999999999996</v>
      </c>
      <c r="D168" s="6"/>
      <c r="E168" s="7">
        <f t="shared" si="16"/>
        <v>6.0260000000000001E-2</v>
      </c>
      <c r="F168" s="4">
        <f t="shared" si="17"/>
        <v>0</v>
      </c>
      <c r="H168" s="2">
        <v>6.13</v>
      </c>
      <c r="I168" s="6"/>
      <c r="J168" s="7">
        <f t="shared" si="18"/>
        <v>0.22999999999999998</v>
      </c>
      <c r="K168" s="2">
        <v>5.35</v>
      </c>
      <c r="L168" s="6"/>
      <c r="M168" s="7">
        <f t="shared" si="19"/>
        <v>0.22999999999999998</v>
      </c>
      <c r="N168" s="2">
        <f t="shared" si="15"/>
        <v>5.74</v>
      </c>
      <c r="O168" s="6">
        <f t="shared" si="20"/>
        <v>0</v>
      </c>
      <c r="P168" s="4">
        <f t="shared" si="21"/>
        <v>0</v>
      </c>
    </row>
    <row r="169" spans="1:16" hidden="1" x14ac:dyDescent="0.2">
      <c r="A169" s="1"/>
      <c r="B169" s="2"/>
      <c r="C169" s="2"/>
      <c r="D169" s="6"/>
      <c r="E169" s="7">
        <f t="shared" si="16"/>
        <v>0</v>
      </c>
      <c r="F169" s="4">
        <f t="shared" si="17"/>
        <v>0</v>
      </c>
      <c r="H169" s="2"/>
      <c r="I169" s="6"/>
      <c r="J169" s="7">
        <f t="shared" si="18"/>
        <v>0</v>
      </c>
      <c r="K169" s="2"/>
      <c r="L169" s="6"/>
      <c r="M169" s="7">
        <f t="shared" si="19"/>
        <v>0</v>
      </c>
      <c r="N169" s="2"/>
      <c r="O169" s="6">
        <f t="shared" si="20"/>
        <v>0</v>
      </c>
      <c r="P169" s="4">
        <f t="shared" si="21"/>
        <v>0</v>
      </c>
    </row>
    <row r="170" spans="1:16" x14ac:dyDescent="0.2">
      <c r="A170" s="8" t="s">
        <v>18</v>
      </c>
      <c r="B170" s="2">
        <f>AVERAGE(B138:B168)</f>
        <v>4.3829032258064506</v>
      </c>
      <c r="C170" s="2">
        <f>AVERAGE(C138:C168)</f>
        <v>4.3080645161290319</v>
      </c>
      <c r="D170" s="6">
        <f>3510582-180488-268921-282470</f>
        <v>2778703</v>
      </c>
      <c r="E170" s="7">
        <f t="shared" si="16"/>
        <v>5.6435645161290321E-2</v>
      </c>
      <c r="F170" s="4">
        <f t="shared" si="17"/>
        <v>25294.712680159722</v>
      </c>
      <c r="H170" s="2">
        <f>AVERAGE(H138:H168)</f>
        <v>5.2424193548387104</v>
      </c>
      <c r="I170" s="6">
        <v>180488</v>
      </c>
      <c r="J170" s="7">
        <f t="shared" si="18"/>
        <v>0.2154032258064516</v>
      </c>
      <c r="K170" s="2">
        <f>AVERAGE(K138:K168)</f>
        <v>4.653870967741935</v>
      </c>
      <c r="L170" s="6">
        <f>268921+282470</f>
        <v>551391</v>
      </c>
      <c r="M170" s="7">
        <f t="shared" si="19"/>
        <v>0.2154032258064516</v>
      </c>
      <c r="N170" s="2">
        <f>AVERAGE(N138:N168)</f>
        <v>4.9481451612903227</v>
      </c>
      <c r="O170" s="6">
        <f>I170+L170</f>
        <v>731879</v>
      </c>
      <c r="P170" s="4">
        <f>(I170*((H170-C170)-0.04-J170))+(L170*((K170-C170)-0.04-M170))</f>
        <v>172390.14379032276</v>
      </c>
    </row>
    <row r="171" spans="1:16" hidden="1" x14ac:dyDescent="0.2">
      <c r="A171" s="1"/>
      <c r="B171" s="2"/>
      <c r="C171" s="2"/>
      <c r="D171" s="6"/>
      <c r="E171" s="7">
        <f t="shared" si="16"/>
        <v>0</v>
      </c>
      <c r="F171" s="4">
        <f t="shared" si="17"/>
        <v>0</v>
      </c>
      <c r="H171" s="2"/>
      <c r="I171" s="6"/>
      <c r="J171" s="7">
        <f t="shared" si="18"/>
        <v>0</v>
      </c>
      <c r="K171" s="2"/>
      <c r="L171" s="6"/>
      <c r="M171" s="7">
        <f t="shared" si="19"/>
        <v>0</v>
      </c>
      <c r="N171" s="2"/>
      <c r="O171" s="6">
        <f t="shared" si="20"/>
        <v>0</v>
      </c>
      <c r="P171" s="4">
        <f t="shared" si="21"/>
        <v>0</v>
      </c>
    </row>
    <row r="172" spans="1:16" hidden="1" x14ac:dyDescent="0.2">
      <c r="A172" s="1">
        <v>36770</v>
      </c>
      <c r="B172" s="2">
        <v>4.7850000000000001</v>
      </c>
      <c r="C172" s="2">
        <v>4.7</v>
      </c>
      <c r="D172" s="6"/>
      <c r="E172" s="7">
        <f t="shared" si="16"/>
        <v>6.1570000000000007E-2</v>
      </c>
      <c r="F172" s="4">
        <f t="shared" si="17"/>
        <v>0</v>
      </c>
      <c r="H172" s="2">
        <v>6.18</v>
      </c>
      <c r="I172" s="6"/>
      <c r="J172" s="7">
        <f t="shared" si="18"/>
        <v>0.23500000000000001</v>
      </c>
      <c r="K172" s="2">
        <v>5.1550000000000002</v>
      </c>
      <c r="L172" s="6"/>
      <c r="M172" s="7">
        <f t="shared" si="19"/>
        <v>0.23500000000000001</v>
      </c>
      <c r="N172" s="2">
        <f t="shared" si="15"/>
        <v>5.6675000000000004</v>
      </c>
      <c r="O172" s="6">
        <f t="shared" si="20"/>
        <v>0</v>
      </c>
      <c r="P172" s="4">
        <f t="shared" si="21"/>
        <v>0</v>
      </c>
    </row>
    <row r="173" spans="1:16" hidden="1" x14ac:dyDescent="0.2">
      <c r="A173" s="1">
        <v>36771</v>
      </c>
      <c r="B173" s="2">
        <v>4.75</v>
      </c>
      <c r="C173" s="2">
        <v>4.6150000000000002</v>
      </c>
      <c r="D173" s="6"/>
      <c r="E173" s="7">
        <f t="shared" si="16"/>
        <v>6.0456500000000003E-2</v>
      </c>
      <c r="F173" s="4">
        <f t="shared" si="17"/>
        <v>0</v>
      </c>
      <c r="H173" s="2">
        <v>5.875</v>
      </c>
      <c r="I173" s="6"/>
      <c r="J173" s="7">
        <f t="shared" si="18"/>
        <v>0.23075000000000001</v>
      </c>
      <c r="K173" s="2">
        <v>5.2450000000000001</v>
      </c>
      <c r="L173" s="6"/>
      <c r="M173" s="7">
        <f t="shared" si="19"/>
        <v>0.23075000000000001</v>
      </c>
      <c r="N173" s="2">
        <f t="shared" si="15"/>
        <v>5.5600000000000005</v>
      </c>
      <c r="O173" s="6">
        <f t="shared" si="20"/>
        <v>0</v>
      </c>
      <c r="P173" s="4">
        <f t="shared" si="21"/>
        <v>0</v>
      </c>
    </row>
    <row r="174" spans="1:16" hidden="1" x14ac:dyDescent="0.2">
      <c r="A174" s="1">
        <v>36772</v>
      </c>
      <c r="B174" s="2">
        <v>4.75</v>
      </c>
      <c r="C174" s="2">
        <v>4.6150000000000002</v>
      </c>
      <c r="D174" s="6"/>
      <c r="E174" s="7">
        <f t="shared" si="16"/>
        <v>6.0456500000000003E-2</v>
      </c>
      <c r="F174" s="4">
        <f t="shared" si="17"/>
        <v>0</v>
      </c>
      <c r="H174" s="2">
        <v>5.875</v>
      </c>
      <c r="I174" s="6"/>
      <c r="J174" s="7">
        <f t="shared" si="18"/>
        <v>0.23075000000000001</v>
      </c>
      <c r="K174" s="2">
        <v>5.2450000000000001</v>
      </c>
      <c r="L174" s="6"/>
      <c r="M174" s="7">
        <f t="shared" si="19"/>
        <v>0.23075000000000001</v>
      </c>
      <c r="N174" s="2">
        <f t="shared" si="15"/>
        <v>5.5600000000000005</v>
      </c>
      <c r="O174" s="6">
        <f t="shared" si="20"/>
        <v>0</v>
      </c>
      <c r="P174" s="4">
        <f t="shared" si="21"/>
        <v>0</v>
      </c>
    </row>
    <row r="175" spans="1:16" hidden="1" x14ac:dyDescent="0.2">
      <c r="A175" s="1">
        <v>36773</v>
      </c>
      <c r="B175" s="2">
        <v>4.75</v>
      </c>
      <c r="C175" s="2">
        <v>4.6150000000000002</v>
      </c>
      <c r="D175" s="6"/>
      <c r="E175" s="7">
        <f t="shared" si="16"/>
        <v>6.0456500000000003E-2</v>
      </c>
      <c r="F175" s="4">
        <f t="shared" si="17"/>
        <v>0</v>
      </c>
      <c r="H175" s="2">
        <v>5.875</v>
      </c>
      <c r="I175" s="6"/>
      <c r="J175" s="7">
        <f t="shared" si="18"/>
        <v>0.23075000000000001</v>
      </c>
      <c r="K175" s="2">
        <v>5.2450000000000001</v>
      </c>
      <c r="L175" s="6"/>
      <c r="M175" s="7">
        <f t="shared" si="19"/>
        <v>0.23075000000000001</v>
      </c>
      <c r="N175" s="2">
        <f t="shared" si="15"/>
        <v>5.5600000000000005</v>
      </c>
      <c r="O175" s="6">
        <f t="shared" si="20"/>
        <v>0</v>
      </c>
      <c r="P175" s="4">
        <f t="shared" si="21"/>
        <v>0</v>
      </c>
    </row>
    <row r="176" spans="1:16" hidden="1" x14ac:dyDescent="0.2">
      <c r="A176" s="1">
        <v>36774</v>
      </c>
      <c r="B176" s="2">
        <v>4.75</v>
      </c>
      <c r="C176" s="2">
        <v>4.6150000000000002</v>
      </c>
      <c r="D176" s="6"/>
      <c r="E176" s="7">
        <f t="shared" si="16"/>
        <v>6.0456500000000003E-2</v>
      </c>
      <c r="F176" s="4">
        <f t="shared" si="17"/>
        <v>0</v>
      </c>
      <c r="H176" s="2">
        <v>5.875</v>
      </c>
      <c r="I176" s="6"/>
      <c r="J176" s="7">
        <f t="shared" si="18"/>
        <v>0.23075000000000001</v>
      </c>
      <c r="K176" s="2">
        <v>5.2450000000000001</v>
      </c>
      <c r="L176" s="6"/>
      <c r="M176" s="7">
        <f t="shared" si="19"/>
        <v>0.23075000000000001</v>
      </c>
      <c r="N176" s="2">
        <f t="shared" si="15"/>
        <v>5.5600000000000005</v>
      </c>
      <c r="O176" s="6">
        <f t="shared" si="20"/>
        <v>0</v>
      </c>
      <c r="P176" s="4">
        <f t="shared" si="21"/>
        <v>0</v>
      </c>
    </row>
    <row r="177" spans="1:16" hidden="1" x14ac:dyDescent="0.2">
      <c r="A177" s="1">
        <v>36775</v>
      </c>
      <c r="B177" s="2">
        <v>4.88</v>
      </c>
      <c r="C177" s="2">
        <v>4.7850000000000001</v>
      </c>
      <c r="D177" s="6"/>
      <c r="E177" s="7">
        <f t="shared" si="16"/>
        <v>6.2683500000000003E-2</v>
      </c>
      <c r="F177" s="4">
        <f t="shared" si="17"/>
        <v>0</v>
      </c>
      <c r="H177" s="2">
        <v>6.2050000000000001</v>
      </c>
      <c r="I177" s="6"/>
      <c r="J177" s="7">
        <f t="shared" si="18"/>
        <v>0.23925000000000002</v>
      </c>
      <c r="K177" s="2">
        <v>5.71</v>
      </c>
      <c r="L177" s="6"/>
      <c r="M177" s="7">
        <f t="shared" si="19"/>
        <v>0.23925000000000002</v>
      </c>
      <c r="N177" s="2">
        <f t="shared" si="15"/>
        <v>5.9574999999999996</v>
      </c>
      <c r="O177" s="6">
        <f t="shared" si="20"/>
        <v>0</v>
      </c>
      <c r="P177" s="4">
        <f t="shared" si="21"/>
        <v>0</v>
      </c>
    </row>
    <row r="178" spans="1:16" hidden="1" x14ac:dyDescent="0.2">
      <c r="A178" s="1">
        <v>36776</v>
      </c>
      <c r="B178" s="2">
        <v>4.9400000000000004</v>
      </c>
      <c r="C178" s="2">
        <v>4.8250000000000002</v>
      </c>
      <c r="D178" s="6"/>
      <c r="E178" s="7">
        <f t="shared" si="16"/>
        <v>6.32075E-2</v>
      </c>
      <c r="F178" s="4">
        <f t="shared" si="17"/>
        <v>0</v>
      </c>
      <c r="H178" s="2">
        <v>6.34</v>
      </c>
      <c r="I178" s="6"/>
      <c r="J178" s="7">
        <f t="shared" si="18"/>
        <v>0.24125000000000002</v>
      </c>
      <c r="K178" s="2">
        <v>5.9249999999999998</v>
      </c>
      <c r="L178" s="6"/>
      <c r="M178" s="7">
        <f t="shared" si="19"/>
        <v>0.24125000000000002</v>
      </c>
      <c r="N178" s="2">
        <f t="shared" si="15"/>
        <v>6.1325000000000003</v>
      </c>
      <c r="O178" s="6">
        <f t="shared" si="20"/>
        <v>0</v>
      </c>
      <c r="P178" s="4">
        <f t="shared" si="21"/>
        <v>0</v>
      </c>
    </row>
    <row r="179" spans="1:16" hidden="1" x14ac:dyDescent="0.2">
      <c r="A179" s="1">
        <v>36777</v>
      </c>
      <c r="B179" s="2">
        <v>4.8949999999999996</v>
      </c>
      <c r="C179" s="2">
        <v>4.74</v>
      </c>
      <c r="D179" s="6"/>
      <c r="E179" s="7">
        <f t="shared" si="16"/>
        <v>6.2094000000000003E-2</v>
      </c>
      <c r="F179" s="4">
        <f t="shared" si="17"/>
        <v>0</v>
      </c>
      <c r="H179" s="2">
        <v>6.2249999999999996</v>
      </c>
      <c r="I179" s="6"/>
      <c r="J179" s="7">
        <f t="shared" si="18"/>
        <v>0.23700000000000002</v>
      </c>
      <c r="K179" s="2">
        <v>5.8650000000000002</v>
      </c>
      <c r="L179" s="6"/>
      <c r="M179" s="7">
        <f t="shared" si="19"/>
        <v>0.23700000000000002</v>
      </c>
      <c r="N179" s="2">
        <f t="shared" si="15"/>
        <v>6.0449999999999999</v>
      </c>
      <c r="O179" s="6">
        <f t="shared" si="20"/>
        <v>0</v>
      </c>
      <c r="P179" s="4">
        <f t="shared" si="21"/>
        <v>0</v>
      </c>
    </row>
    <row r="180" spans="1:16" hidden="1" x14ac:dyDescent="0.2">
      <c r="A180" s="1">
        <v>36778</v>
      </c>
      <c r="B180" s="2">
        <v>4.78</v>
      </c>
      <c r="C180" s="2">
        <v>4.6749999999999998</v>
      </c>
      <c r="D180" s="6"/>
      <c r="E180" s="7">
        <f t="shared" si="16"/>
        <v>6.1242499999999998E-2</v>
      </c>
      <c r="F180" s="4">
        <f t="shared" si="17"/>
        <v>0</v>
      </c>
      <c r="H180" s="2">
        <v>6.15</v>
      </c>
      <c r="I180" s="6"/>
      <c r="J180" s="7">
        <f t="shared" si="18"/>
        <v>0.23375000000000001</v>
      </c>
      <c r="K180" s="2">
        <v>5.78</v>
      </c>
      <c r="L180" s="6"/>
      <c r="M180" s="7">
        <f t="shared" si="19"/>
        <v>0.23375000000000001</v>
      </c>
      <c r="N180" s="2">
        <f t="shared" si="15"/>
        <v>5.9649999999999999</v>
      </c>
      <c r="O180" s="6">
        <f t="shared" si="20"/>
        <v>0</v>
      </c>
      <c r="P180" s="4">
        <f t="shared" si="21"/>
        <v>0</v>
      </c>
    </row>
    <row r="181" spans="1:16" hidden="1" x14ac:dyDescent="0.2">
      <c r="A181" s="1">
        <v>36779</v>
      </c>
      <c r="B181" s="2">
        <v>4.78</v>
      </c>
      <c r="C181" s="2">
        <v>4.6749999999999998</v>
      </c>
      <c r="D181" s="6"/>
      <c r="E181" s="7">
        <f t="shared" si="16"/>
        <v>6.1242499999999998E-2</v>
      </c>
      <c r="F181" s="4">
        <f t="shared" si="17"/>
        <v>0</v>
      </c>
      <c r="H181" s="2">
        <v>6.15</v>
      </c>
      <c r="I181" s="6"/>
      <c r="J181" s="7">
        <f t="shared" si="18"/>
        <v>0.23375000000000001</v>
      </c>
      <c r="K181" s="2">
        <v>5.78</v>
      </c>
      <c r="L181" s="6"/>
      <c r="M181" s="7">
        <f t="shared" si="19"/>
        <v>0.23375000000000001</v>
      </c>
      <c r="N181" s="2">
        <f t="shared" si="15"/>
        <v>5.9649999999999999</v>
      </c>
      <c r="O181" s="6">
        <f t="shared" si="20"/>
        <v>0</v>
      </c>
      <c r="P181" s="4">
        <f t="shared" si="21"/>
        <v>0</v>
      </c>
    </row>
    <row r="182" spans="1:16" hidden="1" x14ac:dyDescent="0.2">
      <c r="A182" s="1">
        <v>36780</v>
      </c>
      <c r="B182" s="2">
        <v>4.78</v>
      </c>
      <c r="C182" s="2">
        <v>4.6749999999999998</v>
      </c>
      <c r="D182" s="6"/>
      <c r="E182" s="7">
        <f t="shared" si="16"/>
        <v>6.1242499999999998E-2</v>
      </c>
      <c r="F182" s="4">
        <f t="shared" si="17"/>
        <v>0</v>
      </c>
      <c r="H182" s="2">
        <v>6.15</v>
      </c>
      <c r="I182" s="6"/>
      <c r="J182" s="7">
        <f t="shared" si="18"/>
        <v>0.23375000000000001</v>
      </c>
      <c r="K182" s="2">
        <v>5.78</v>
      </c>
      <c r="L182" s="6"/>
      <c r="M182" s="7">
        <f t="shared" si="19"/>
        <v>0.23375000000000001</v>
      </c>
      <c r="N182" s="2">
        <f t="shared" si="15"/>
        <v>5.9649999999999999</v>
      </c>
      <c r="O182" s="6">
        <f t="shared" si="20"/>
        <v>0</v>
      </c>
      <c r="P182" s="4">
        <f t="shared" si="21"/>
        <v>0</v>
      </c>
    </row>
    <row r="183" spans="1:16" hidden="1" x14ac:dyDescent="0.2">
      <c r="A183" s="1">
        <v>36781</v>
      </c>
      <c r="B183" s="2">
        <v>4.9749999999999996</v>
      </c>
      <c r="C183" s="2">
        <v>4.8049999999999997</v>
      </c>
      <c r="D183" s="6"/>
      <c r="E183" s="7">
        <f t="shared" si="16"/>
        <v>6.2945500000000001E-2</v>
      </c>
      <c r="F183" s="4">
        <f t="shared" si="17"/>
        <v>0</v>
      </c>
      <c r="H183" s="2">
        <v>6.3250000000000002</v>
      </c>
      <c r="I183" s="6"/>
      <c r="J183" s="7">
        <f t="shared" si="18"/>
        <v>0.24024999999999999</v>
      </c>
      <c r="K183" s="2">
        <v>5.98</v>
      </c>
      <c r="L183" s="6"/>
      <c r="M183" s="7">
        <f t="shared" si="19"/>
        <v>0.24024999999999999</v>
      </c>
      <c r="N183" s="2">
        <f t="shared" si="15"/>
        <v>6.1524999999999999</v>
      </c>
      <c r="O183" s="6">
        <f t="shared" si="20"/>
        <v>0</v>
      </c>
      <c r="P183" s="4">
        <f t="shared" si="21"/>
        <v>0</v>
      </c>
    </row>
    <row r="184" spans="1:16" hidden="1" x14ac:dyDescent="0.2">
      <c r="A184" s="1">
        <v>36782</v>
      </c>
      <c r="B184" s="2">
        <v>5.0449999999999999</v>
      </c>
      <c r="C184" s="2">
        <v>4.915</v>
      </c>
      <c r="D184" s="6"/>
      <c r="E184" s="7">
        <f t="shared" si="16"/>
        <v>6.4386499999999999E-2</v>
      </c>
      <c r="F184" s="4">
        <f t="shared" si="17"/>
        <v>0</v>
      </c>
      <c r="H184" s="2">
        <v>6.36</v>
      </c>
      <c r="I184" s="6"/>
      <c r="J184" s="7">
        <f t="shared" si="18"/>
        <v>0.24575000000000002</v>
      </c>
      <c r="K184" s="2">
        <v>6.04</v>
      </c>
      <c r="L184" s="6"/>
      <c r="M184" s="7">
        <f t="shared" si="19"/>
        <v>0.24575000000000002</v>
      </c>
      <c r="N184" s="2">
        <f t="shared" si="15"/>
        <v>6.2</v>
      </c>
      <c r="O184" s="6">
        <f t="shared" si="20"/>
        <v>0</v>
      </c>
      <c r="P184" s="4">
        <f t="shared" si="21"/>
        <v>0</v>
      </c>
    </row>
    <row r="185" spans="1:16" hidden="1" x14ac:dyDescent="0.2">
      <c r="A185" s="1">
        <v>36783</v>
      </c>
      <c r="B185" s="2">
        <v>5.0750000000000002</v>
      </c>
      <c r="C185" s="2">
        <v>4.915</v>
      </c>
      <c r="D185" s="6"/>
      <c r="E185" s="7">
        <f t="shared" si="16"/>
        <v>6.4386499999999999E-2</v>
      </c>
      <c r="F185" s="4">
        <f t="shared" si="17"/>
        <v>0</v>
      </c>
      <c r="H185" s="2">
        <v>6.39</v>
      </c>
      <c r="I185" s="6"/>
      <c r="J185" s="7">
        <f t="shared" si="18"/>
        <v>0.24575000000000002</v>
      </c>
      <c r="K185" s="2">
        <v>6</v>
      </c>
      <c r="L185" s="6"/>
      <c r="M185" s="7">
        <f t="shared" si="19"/>
        <v>0.24575000000000002</v>
      </c>
      <c r="N185" s="2">
        <f t="shared" si="15"/>
        <v>6.1950000000000003</v>
      </c>
      <c r="O185" s="6">
        <f t="shared" si="20"/>
        <v>0</v>
      </c>
      <c r="P185" s="4">
        <f t="shared" si="21"/>
        <v>0</v>
      </c>
    </row>
    <row r="186" spans="1:16" hidden="1" x14ac:dyDescent="0.2">
      <c r="A186" s="1">
        <v>36784</v>
      </c>
      <c r="B186" s="2">
        <v>5.09</v>
      </c>
      <c r="C186" s="2">
        <v>5.03</v>
      </c>
      <c r="D186" s="6"/>
      <c r="E186" s="7">
        <f t="shared" si="16"/>
        <v>6.5893000000000007E-2</v>
      </c>
      <c r="F186" s="4">
        <f t="shared" si="17"/>
        <v>0</v>
      </c>
      <c r="H186" s="2">
        <v>6.37</v>
      </c>
      <c r="I186" s="6"/>
      <c r="J186" s="7">
        <f t="shared" si="18"/>
        <v>0.2515</v>
      </c>
      <c r="K186" s="2">
        <v>6.0049999999999999</v>
      </c>
      <c r="L186" s="6"/>
      <c r="M186" s="7">
        <f t="shared" si="19"/>
        <v>0.2515</v>
      </c>
      <c r="N186" s="2">
        <f t="shared" si="15"/>
        <v>6.1875</v>
      </c>
      <c r="O186" s="6">
        <f t="shared" si="20"/>
        <v>0</v>
      </c>
      <c r="P186" s="4">
        <f t="shared" si="21"/>
        <v>0</v>
      </c>
    </row>
    <row r="187" spans="1:16" hidden="1" x14ac:dyDescent="0.2">
      <c r="A187" s="1">
        <v>36785</v>
      </c>
      <c r="B187" s="2">
        <v>5.1849999999999996</v>
      </c>
      <c r="C187" s="2">
        <v>5.04</v>
      </c>
      <c r="D187" s="6"/>
      <c r="E187" s="7">
        <f t="shared" si="16"/>
        <v>6.6023999999999999E-2</v>
      </c>
      <c r="F187" s="4">
        <f t="shared" si="17"/>
        <v>0</v>
      </c>
      <c r="H187" s="2">
        <v>6.3949999999999996</v>
      </c>
      <c r="I187" s="6"/>
      <c r="J187" s="7">
        <f t="shared" si="18"/>
        <v>0.252</v>
      </c>
      <c r="K187" s="2">
        <v>6.05</v>
      </c>
      <c r="L187" s="6"/>
      <c r="M187" s="7">
        <f t="shared" si="19"/>
        <v>0.252</v>
      </c>
      <c r="N187" s="2">
        <f t="shared" si="15"/>
        <v>6.2225000000000001</v>
      </c>
      <c r="O187" s="6">
        <f t="shared" si="20"/>
        <v>0</v>
      </c>
      <c r="P187" s="4">
        <f t="shared" si="21"/>
        <v>0</v>
      </c>
    </row>
    <row r="188" spans="1:16" hidden="1" x14ac:dyDescent="0.2">
      <c r="A188" s="1">
        <v>36786</v>
      </c>
      <c r="B188" s="2">
        <v>5.1849999999999996</v>
      </c>
      <c r="C188" s="2">
        <v>5.04</v>
      </c>
      <c r="D188" s="6"/>
      <c r="E188" s="7">
        <f t="shared" si="16"/>
        <v>6.6023999999999999E-2</v>
      </c>
      <c r="F188" s="4">
        <f t="shared" si="17"/>
        <v>0</v>
      </c>
      <c r="H188" s="2">
        <v>6.3949999999999996</v>
      </c>
      <c r="I188" s="6"/>
      <c r="J188" s="7">
        <f t="shared" si="18"/>
        <v>0.252</v>
      </c>
      <c r="K188" s="2">
        <v>6.05</v>
      </c>
      <c r="L188" s="6"/>
      <c r="M188" s="7">
        <f t="shared" si="19"/>
        <v>0.252</v>
      </c>
      <c r="N188" s="2">
        <f t="shared" si="15"/>
        <v>6.2225000000000001</v>
      </c>
      <c r="O188" s="6">
        <f t="shared" si="20"/>
        <v>0</v>
      </c>
      <c r="P188" s="4">
        <f t="shared" si="21"/>
        <v>0</v>
      </c>
    </row>
    <row r="189" spans="1:16" hidden="1" x14ac:dyDescent="0.2">
      <c r="A189" s="1">
        <v>36787</v>
      </c>
      <c r="B189" s="2">
        <v>5.1849999999999996</v>
      </c>
      <c r="C189" s="2">
        <v>5.04</v>
      </c>
      <c r="D189" s="6"/>
      <c r="E189" s="7">
        <f t="shared" si="16"/>
        <v>6.6023999999999999E-2</v>
      </c>
      <c r="F189" s="4">
        <f t="shared" si="17"/>
        <v>0</v>
      </c>
      <c r="H189" s="2">
        <v>6.3949999999999996</v>
      </c>
      <c r="I189" s="6"/>
      <c r="J189" s="7">
        <f t="shared" si="18"/>
        <v>0.252</v>
      </c>
      <c r="K189" s="2">
        <v>6.05</v>
      </c>
      <c r="L189" s="6"/>
      <c r="M189" s="7">
        <f t="shared" si="19"/>
        <v>0.252</v>
      </c>
      <c r="N189" s="2">
        <f t="shared" si="15"/>
        <v>6.2225000000000001</v>
      </c>
      <c r="O189" s="6">
        <f t="shared" si="20"/>
        <v>0</v>
      </c>
      <c r="P189" s="4">
        <f t="shared" si="21"/>
        <v>0</v>
      </c>
    </row>
    <row r="190" spans="1:16" hidden="1" x14ac:dyDescent="0.2">
      <c r="A190" s="1">
        <v>36788</v>
      </c>
      <c r="B190" s="2">
        <v>5</v>
      </c>
      <c r="C190" s="2">
        <v>4.9000000000000004</v>
      </c>
      <c r="D190" s="6"/>
      <c r="E190" s="7">
        <f t="shared" si="16"/>
        <v>6.4190000000000011E-2</v>
      </c>
      <c r="F190" s="4">
        <f t="shared" si="17"/>
        <v>0</v>
      </c>
      <c r="H190" s="2">
        <v>6.31</v>
      </c>
      <c r="I190" s="6"/>
      <c r="J190" s="7">
        <f t="shared" si="18"/>
        <v>0.24500000000000002</v>
      </c>
      <c r="K190" s="2">
        <v>5.98</v>
      </c>
      <c r="L190" s="6"/>
      <c r="M190" s="7">
        <f t="shared" si="19"/>
        <v>0.24500000000000002</v>
      </c>
      <c r="N190" s="2">
        <f t="shared" si="15"/>
        <v>6.1449999999999996</v>
      </c>
      <c r="O190" s="6">
        <f t="shared" si="20"/>
        <v>0</v>
      </c>
      <c r="P190" s="4">
        <f t="shared" si="21"/>
        <v>0</v>
      </c>
    </row>
    <row r="191" spans="1:16" hidden="1" x14ac:dyDescent="0.2">
      <c r="A191" s="1">
        <v>36789</v>
      </c>
      <c r="B191" s="2">
        <v>5.12</v>
      </c>
      <c r="C191" s="2">
        <v>5.0049999999999999</v>
      </c>
      <c r="D191" s="6"/>
      <c r="E191" s="7">
        <f t="shared" si="16"/>
        <v>6.5565499999999999E-2</v>
      </c>
      <c r="F191" s="4">
        <f t="shared" si="17"/>
        <v>0</v>
      </c>
      <c r="H191" s="2">
        <v>6.25</v>
      </c>
      <c r="I191" s="6"/>
      <c r="J191" s="7">
        <f t="shared" si="18"/>
        <v>0.25025000000000003</v>
      </c>
      <c r="K191" s="2">
        <v>5.89</v>
      </c>
      <c r="L191" s="6"/>
      <c r="M191" s="7">
        <f t="shared" si="19"/>
        <v>0.25025000000000003</v>
      </c>
      <c r="N191" s="2">
        <f t="shared" si="15"/>
        <v>6.07</v>
      </c>
      <c r="O191" s="6">
        <f t="shared" si="20"/>
        <v>0</v>
      </c>
      <c r="P191" s="4">
        <f t="shared" si="21"/>
        <v>0</v>
      </c>
    </row>
    <row r="192" spans="1:16" hidden="1" x14ac:dyDescent="0.2">
      <c r="A192" s="1">
        <v>36790</v>
      </c>
      <c r="B192" s="2">
        <v>5.18</v>
      </c>
      <c r="C192" s="2">
        <v>5.05</v>
      </c>
      <c r="D192" s="6"/>
      <c r="E192" s="7">
        <f t="shared" si="16"/>
        <v>6.6155000000000005E-2</v>
      </c>
      <c r="F192" s="4">
        <f t="shared" si="17"/>
        <v>0</v>
      </c>
      <c r="H192" s="2">
        <v>6.0750000000000002</v>
      </c>
      <c r="I192" s="6"/>
      <c r="J192" s="7">
        <f t="shared" si="18"/>
        <v>0.2525</v>
      </c>
      <c r="K192" s="2">
        <v>5.7649999999999997</v>
      </c>
      <c r="L192" s="6"/>
      <c r="M192" s="7">
        <f t="shared" si="19"/>
        <v>0.2525</v>
      </c>
      <c r="N192" s="2">
        <f t="shared" si="15"/>
        <v>5.92</v>
      </c>
      <c r="O192" s="6">
        <f t="shared" si="20"/>
        <v>0</v>
      </c>
      <c r="P192" s="4">
        <f t="shared" si="21"/>
        <v>0</v>
      </c>
    </row>
    <row r="193" spans="1:16" hidden="1" x14ac:dyDescent="0.2">
      <c r="A193" s="1"/>
      <c r="B193" s="2"/>
      <c r="C193" s="2"/>
      <c r="D193" s="6"/>
      <c r="E193" s="7">
        <f t="shared" si="16"/>
        <v>0</v>
      </c>
      <c r="F193" s="4">
        <f t="shared" si="17"/>
        <v>0</v>
      </c>
      <c r="H193" s="2"/>
      <c r="I193" s="6"/>
      <c r="J193" s="7">
        <f t="shared" si="18"/>
        <v>0</v>
      </c>
      <c r="K193" s="2"/>
      <c r="L193" s="6"/>
      <c r="M193" s="7">
        <f t="shared" si="19"/>
        <v>0</v>
      </c>
      <c r="N193" s="2"/>
      <c r="O193" s="6">
        <f t="shared" si="20"/>
        <v>0</v>
      </c>
      <c r="P193" s="4">
        <f t="shared" si="21"/>
        <v>0</v>
      </c>
    </row>
    <row r="194" spans="1:16" x14ac:dyDescent="0.2">
      <c r="A194" s="8" t="s">
        <v>19</v>
      </c>
      <c r="B194" s="2">
        <f>AVERAGE(B172:B192)</f>
        <v>4.9466666666666681</v>
      </c>
      <c r="C194" s="2">
        <f>AVERAGE(C172:C192)</f>
        <v>4.8226190476190487</v>
      </c>
      <c r="D194" s="6">
        <f>2220440-143525-116675-290029</f>
        <v>1670211</v>
      </c>
      <c r="E194" s="7">
        <f t="shared" si="16"/>
        <v>6.3176309523809537E-2</v>
      </c>
      <c r="F194" s="4">
        <f t="shared" si="17"/>
        <v>86134.968451071996</v>
      </c>
      <c r="H194" s="2">
        <f>AVERAGE(H172:H192)</f>
        <v>6.1983333333333333</v>
      </c>
      <c r="I194" s="6">
        <v>143525</v>
      </c>
      <c r="J194" s="7">
        <f t="shared" si="18"/>
        <v>0.24113095238095245</v>
      </c>
      <c r="K194" s="2">
        <f>AVERAGE(K172:K192)</f>
        <v>5.7516666666666669</v>
      </c>
      <c r="L194" s="6">
        <f>116675+290029</f>
        <v>406704</v>
      </c>
      <c r="M194" s="7">
        <f t="shared" si="19"/>
        <v>0.24113095238095245</v>
      </c>
      <c r="N194" s="2">
        <f>AVERAGE(N172:N192)</f>
        <v>5.9750000000000005</v>
      </c>
      <c r="O194" s="6">
        <f t="shared" si="20"/>
        <v>550229</v>
      </c>
      <c r="P194" s="4">
        <f>(I194*((H194-C194)-0.04-J194))+(L194*((K194-C194)-0.04-M194))</f>
        <v>420610.37291666609</v>
      </c>
    </row>
    <row r="195" spans="1:16" hidden="1" x14ac:dyDescent="0.2">
      <c r="A195" s="1"/>
      <c r="B195" s="2"/>
      <c r="C195" s="2"/>
      <c r="E195" s="7">
        <f t="shared" si="16"/>
        <v>0</v>
      </c>
      <c r="F195" s="4"/>
      <c r="H195" s="2"/>
      <c r="I195" s="2"/>
      <c r="J195" s="2"/>
      <c r="K195" s="2"/>
      <c r="L195" s="2"/>
      <c r="M195" s="2"/>
      <c r="N195" s="2"/>
      <c r="P195" s="4"/>
    </row>
    <row r="196" spans="1:16" hidden="1" x14ac:dyDescent="0.2">
      <c r="A196" t="s">
        <v>20</v>
      </c>
      <c r="B196" s="2">
        <v>684.34500000000003</v>
      </c>
      <c r="C196" s="2">
        <v>671.04499999999996</v>
      </c>
      <c r="E196" s="7">
        <f t="shared" si="16"/>
        <v>8.7906894999999992</v>
      </c>
      <c r="F196" s="4">
        <f t="shared" ref="F196:F207" si="22">D196*((B196-C196)-0.0093-E196)</f>
        <v>0</v>
      </c>
      <c r="H196" s="2">
        <v>777.45500000000004</v>
      </c>
      <c r="I196" s="2"/>
      <c r="J196" s="2"/>
      <c r="K196" s="2">
        <v>730.22500000000002</v>
      </c>
      <c r="L196" s="2"/>
      <c r="M196" s="2"/>
      <c r="N196" s="2">
        <f t="shared" si="15"/>
        <v>753.84</v>
      </c>
      <c r="P196" s="4"/>
    </row>
    <row r="197" spans="1:16" hidden="1" x14ac:dyDescent="0.2">
      <c r="A197" t="s">
        <v>21</v>
      </c>
      <c r="B197" s="2">
        <v>3.9329999999999998</v>
      </c>
      <c r="C197" s="2">
        <v>3.8565999999999998</v>
      </c>
      <c r="E197" s="7">
        <f t="shared" si="16"/>
        <v>5.0521459999999997E-2</v>
      </c>
      <c r="F197" s="4">
        <f t="shared" si="22"/>
        <v>0</v>
      </c>
      <c r="H197" s="2">
        <v>4.4680999999999997</v>
      </c>
      <c r="I197" s="2"/>
      <c r="J197" s="2"/>
      <c r="K197" s="2">
        <v>4.1966999999999999</v>
      </c>
      <c r="L197" s="2"/>
      <c r="M197" s="2"/>
      <c r="N197" s="2">
        <f t="shared" si="15"/>
        <v>4.3323999999999998</v>
      </c>
      <c r="P197" s="4"/>
    </row>
    <row r="198" spans="1:16" hidden="1" x14ac:dyDescent="0.2">
      <c r="A198" t="s">
        <v>22</v>
      </c>
      <c r="B198" s="2">
        <v>3.9329999999999998</v>
      </c>
      <c r="C198" s="2">
        <v>3.8565999999999998</v>
      </c>
      <c r="E198" s="7">
        <f t="shared" si="16"/>
        <v>5.0521459999999997E-2</v>
      </c>
      <c r="F198" s="4">
        <f t="shared" si="22"/>
        <v>0</v>
      </c>
      <c r="H198" s="2">
        <v>4.4680999999999997</v>
      </c>
      <c r="I198" s="2"/>
      <c r="J198" s="2"/>
      <c r="K198" s="2">
        <v>4.1966999999999999</v>
      </c>
      <c r="L198" s="2"/>
      <c r="M198" s="2"/>
      <c r="N198" s="2">
        <f t="shared" si="15"/>
        <v>4.3323999999999998</v>
      </c>
      <c r="P198" s="4"/>
    </row>
    <row r="199" spans="1:16" hidden="1" x14ac:dyDescent="0.2">
      <c r="A199" t="s">
        <v>23</v>
      </c>
      <c r="B199" s="2" t="s">
        <v>24</v>
      </c>
      <c r="C199" s="2" t="s">
        <v>24</v>
      </c>
      <c r="E199" s="7" t="e">
        <f t="shared" si="16"/>
        <v>#VALUE!</v>
      </c>
      <c r="F199" s="4" t="e">
        <f t="shared" si="22"/>
        <v>#VALUE!</v>
      </c>
      <c r="H199" s="2" t="s">
        <v>24</v>
      </c>
      <c r="I199" s="2"/>
      <c r="J199" s="2"/>
      <c r="K199" s="2" t="s">
        <v>24</v>
      </c>
      <c r="L199" s="2"/>
      <c r="M199" s="2"/>
      <c r="N199" s="2" t="e">
        <f t="shared" si="15"/>
        <v>#DIV/0!</v>
      </c>
      <c r="P199" s="4"/>
    </row>
    <row r="200" spans="1:16" hidden="1" x14ac:dyDescent="0.2">
      <c r="A200" t="s">
        <v>25</v>
      </c>
      <c r="B200" s="2">
        <v>100</v>
      </c>
      <c r="C200" s="2">
        <v>100</v>
      </c>
      <c r="E200" s="7">
        <f t="shared" si="16"/>
        <v>1.31</v>
      </c>
      <c r="F200" s="4">
        <f t="shared" si="22"/>
        <v>0</v>
      </c>
      <c r="H200" s="2">
        <v>100</v>
      </c>
      <c r="I200" s="2"/>
      <c r="J200" s="2"/>
      <c r="K200" s="2">
        <v>100</v>
      </c>
      <c r="L200" s="2"/>
      <c r="M200" s="2"/>
      <c r="N200" s="2">
        <f t="shared" si="15"/>
        <v>100</v>
      </c>
      <c r="P200" s="4"/>
    </row>
    <row r="201" spans="1:16" hidden="1" x14ac:dyDescent="0.2">
      <c r="A201" t="s">
        <v>26</v>
      </c>
      <c r="B201" s="2">
        <v>0</v>
      </c>
      <c r="C201" s="2">
        <v>0</v>
      </c>
      <c r="E201" s="7">
        <f t="shared" si="16"/>
        <v>0</v>
      </c>
      <c r="F201" s="4">
        <f t="shared" si="22"/>
        <v>0</v>
      </c>
      <c r="H201" s="2">
        <v>0</v>
      </c>
      <c r="I201" s="2"/>
      <c r="J201" s="2"/>
      <c r="K201" s="2">
        <v>0</v>
      </c>
      <c r="L201" s="2"/>
      <c r="M201" s="2"/>
      <c r="N201" s="2">
        <f t="shared" si="15"/>
        <v>0</v>
      </c>
      <c r="P201" s="4"/>
    </row>
    <row r="202" spans="1:16" hidden="1" x14ac:dyDescent="0.2">
      <c r="A202" t="s">
        <v>27</v>
      </c>
      <c r="B202" s="2">
        <v>5.1849999999999996</v>
      </c>
      <c r="C202" s="2">
        <v>5.05</v>
      </c>
      <c r="E202" s="7">
        <f t="shared" si="16"/>
        <v>6.6155000000000005E-2</v>
      </c>
      <c r="F202" s="4">
        <f t="shared" si="22"/>
        <v>0</v>
      </c>
      <c r="H202" s="2">
        <v>7.2850000000000001</v>
      </c>
      <c r="I202" s="2"/>
      <c r="J202" s="2"/>
      <c r="K202" s="2">
        <v>6.63</v>
      </c>
      <c r="L202" s="2"/>
      <c r="M202" s="2"/>
      <c r="N202" s="2">
        <f t="shared" si="15"/>
        <v>6.9574999999999996</v>
      </c>
      <c r="P202" s="4"/>
    </row>
    <row r="203" spans="1:16" hidden="1" x14ac:dyDescent="0.2">
      <c r="A203" t="s">
        <v>28</v>
      </c>
      <c r="B203" s="2">
        <v>2.78</v>
      </c>
      <c r="C203" s="2">
        <v>2.69</v>
      </c>
      <c r="E203" s="7">
        <f t="shared" si="16"/>
        <v>3.5238999999999999E-2</v>
      </c>
      <c r="F203" s="4">
        <f t="shared" si="22"/>
        <v>0</v>
      </c>
      <c r="H203" s="2">
        <v>2.9750000000000001</v>
      </c>
      <c r="I203" s="2"/>
      <c r="J203" s="2"/>
      <c r="K203" s="2">
        <v>2.95</v>
      </c>
      <c r="L203" s="2"/>
      <c r="M203" s="2"/>
      <c r="N203" s="2">
        <f t="shared" si="15"/>
        <v>2.9625000000000004</v>
      </c>
      <c r="P203" s="4"/>
    </row>
    <row r="204" spans="1:16" hidden="1" x14ac:dyDescent="0.2">
      <c r="A204" t="s">
        <v>29</v>
      </c>
      <c r="B204" s="2">
        <v>0.68279999999999996</v>
      </c>
      <c r="C204" s="2">
        <v>0.67279999999999995</v>
      </c>
      <c r="E204" s="7">
        <f t="shared" si="16"/>
        <v>8.8136799999999991E-3</v>
      </c>
      <c r="F204" s="4">
        <f t="shared" si="22"/>
        <v>0</v>
      </c>
      <c r="H204" s="2">
        <v>1.0728</v>
      </c>
      <c r="I204" s="2"/>
      <c r="J204" s="2"/>
      <c r="K204" s="2">
        <v>0.8911</v>
      </c>
      <c r="L204" s="2"/>
      <c r="M204" s="2"/>
      <c r="N204" s="2">
        <f t="shared" si="15"/>
        <v>0.98194999999999999</v>
      </c>
      <c r="P204" s="4"/>
    </row>
    <row r="205" spans="1:16" hidden="1" x14ac:dyDescent="0.2">
      <c r="A205" t="s">
        <v>30</v>
      </c>
      <c r="B205" s="2">
        <v>5.7599</v>
      </c>
      <c r="C205" s="2">
        <v>5.7324000000000002</v>
      </c>
      <c r="E205" s="7">
        <f t="shared" si="16"/>
        <v>7.5094439999999998E-2</v>
      </c>
      <c r="F205" s="4">
        <f t="shared" si="22"/>
        <v>0</v>
      </c>
      <c r="H205" s="2">
        <v>4.1647999999999996</v>
      </c>
      <c r="I205" s="2"/>
      <c r="J205" s="2"/>
      <c r="K205" s="2">
        <v>4.7093999999999996</v>
      </c>
      <c r="L205" s="2"/>
      <c r="M205" s="2"/>
      <c r="N205" s="2">
        <f t="shared" si="15"/>
        <v>4.4370999999999992</v>
      </c>
      <c r="P205" s="4"/>
    </row>
    <row r="206" spans="1:16" hidden="1" x14ac:dyDescent="0.2">
      <c r="A206" t="s">
        <v>31</v>
      </c>
      <c r="B206" s="2">
        <v>0.4662</v>
      </c>
      <c r="C206" s="2">
        <v>0.4526</v>
      </c>
      <c r="E206" s="7">
        <f t="shared" si="16"/>
        <v>5.9290599999999999E-3</v>
      </c>
      <c r="F206" s="4">
        <f t="shared" si="22"/>
        <v>0</v>
      </c>
      <c r="H206" s="2">
        <v>1.151</v>
      </c>
      <c r="I206" s="2"/>
      <c r="J206" s="2"/>
      <c r="K206" s="2">
        <v>0.79410000000000003</v>
      </c>
      <c r="L206" s="2"/>
      <c r="M206" s="2"/>
      <c r="N206" s="2">
        <f t="shared" si="15"/>
        <v>0.97255000000000003</v>
      </c>
      <c r="P206" s="4"/>
    </row>
    <row r="207" spans="1:16" hidden="1" x14ac:dyDescent="0.2">
      <c r="A207" t="s">
        <v>32</v>
      </c>
      <c r="B207" s="2">
        <v>5.18</v>
      </c>
      <c r="C207" s="2">
        <v>5.05</v>
      </c>
      <c r="E207" s="7">
        <f t="shared" si="16"/>
        <v>6.6155000000000005E-2</v>
      </c>
      <c r="F207" s="4">
        <f t="shared" si="22"/>
        <v>0</v>
      </c>
      <c r="H207" s="2">
        <v>6.0750000000000002</v>
      </c>
      <c r="I207" s="2"/>
      <c r="J207" s="2"/>
      <c r="K207" s="2">
        <v>5.7649999999999997</v>
      </c>
      <c r="L207" s="2"/>
      <c r="M207" s="2"/>
      <c r="N207" s="2">
        <f t="shared" si="15"/>
        <v>5.92</v>
      </c>
      <c r="P207" s="4"/>
    </row>
    <row r="208" spans="1:16" x14ac:dyDescent="0.2">
      <c r="D208" s="6"/>
      <c r="F208" s="4"/>
      <c r="H208" s="2"/>
      <c r="I208" s="6"/>
      <c r="J208" s="2"/>
      <c r="K208" s="2"/>
      <c r="L208" s="6"/>
      <c r="M208" s="2"/>
      <c r="N208" s="2" t="s">
        <v>13</v>
      </c>
      <c r="P208" s="4"/>
    </row>
    <row r="209" spans="4:16" x14ac:dyDescent="0.2">
      <c r="D209" s="6"/>
      <c r="F209" s="4">
        <f>SUM(F35:F194)</f>
        <v>300573.217334488</v>
      </c>
      <c r="H209" s="2"/>
      <c r="I209" s="6"/>
      <c r="J209" s="2"/>
      <c r="K209" s="2"/>
      <c r="L209" s="6"/>
      <c r="M209" s="2"/>
      <c r="N209" s="2" t="s">
        <v>13</v>
      </c>
      <c r="P209" s="4">
        <f>SUM(P35:P208)</f>
        <v>784694.94499086204</v>
      </c>
    </row>
    <row r="210" spans="4:16" x14ac:dyDescent="0.2">
      <c r="D210" s="6"/>
      <c r="F210" s="4"/>
      <c r="H210" s="2"/>
      <c r="I210" s="6"/>
      <c r="J210" s="2"/>
      <c r="K210" s="2"/>
      <c r="L210" s="6"/>
      <c r="M210" s="2"/>
      <c r="N210" s="2" t="s">
        <v>13</v>
      </c>
      <c r="P210" s="4"/>
    </row>
    <row r="211" spans="4:16" x14ac:dyDescent="0.2">
      <c r="D211" s="6"/>
      <c r="F211" s="4"/>
      <c r="H211" s="2"/>
      <c r="I211" s="6"/>
      <c r="J211" s="2"/>
      <c r="K211" s="2"/>
      <c r="L211" s="6"/>
      <c r="M211" s="2"/>
      <c r="N211" s="2" t="s">
        <v>13</v>
      </c>
      <c r="P211" s="4"/>
    </row>
    <row r="212" spans="4:16" x14ac:dyDescent="0.2">
      <c r="D212" s="6"/>
      <c r="F212" s="4"/>
      <c r="H212" s="2"/>
      <c r="I212" s="6"/>
      <c r="J212" s="2"/>
      <c r="K212" s="2"/>
      <c r="L212" s="6"/>
      <c r="M212" s="2"/>
      <c r="N212" s="2" t="s">
        <v>13</v>
      </c>
      <c r="P212" s="4"/>
    </row>
    <row r="213" spans="4:16" x14ac:dyDescent="0.2">
      <c r="D213" s="6"/>
      <c r="F213" s="4"/>
      <c r="H213" s="2"/>
      <c r="I213" s="6"/>
      <c r="J213" s="2"/>
      <c r="K213" s="2"/>
      <c r="L213" s="6"/>
      <c r="M213" s="2"/>
      <c r="N213" s="2" t="s">
        <v>13</v>
      </c>
      <c r="P213" s="4"/>
    </row>
    <row r="214" spans="4:16" x14ac:dyDescent="0.2">
      <c r="D214" s="6"/>
      <c r="F214" s="4"/>
      <c r="H214" s="2"/>
      <c r="I214" s="6"/>
      <c r="J214" s="2"/>
      <c r="K214" s="2"/>
      <c r="L214" s="2"/>
      <c r="M214" s="2"/>
      <c r="N214" s="2" t="s">
        <v>13</v>
      </c>
      <c r="P214" s="5"/>
    </row>
    <row r="215" spans="4:16" x14ac:dyDescent="0.2">
      <c r="F215" s="4"/>
      <c r="H215" s="2"/>
      <c r="I215" s="6"/>
      <c r="J215" s="2"/>
      <c r="K215" s="2"/>
      <c r="L215" s="2"/>
      <c r="M215" s="2"/>
      <c r="N215" s="2" t="s">
        <v>13</v>
      </c>
      <c r="P215" s="5"/>
    </row>
    <row r="216" spans="4:16" x14ac:dyDescent="0.2">
      <c r="F216" s="4"/>
      <c r="H216" s="2"/>
      <c r="I216" s="2"/>
      <c r="J216" s="2"/>
      <c r="K216" s="2"/>
      <c r="L216" s="2"/>
      <c r="M216" s="2"/>
      <c r="N216" s="2" t="s">
        <v>13</v>
      </c>
    </row>
    <row r="217" spans="4:16" x14ac:dyDescent="0.2">
      <c r="F217" s="4"/>
      <c r="H217" s="2"/>
      <c r="I217" s="2"/>
      <c r="J217" s="2"/>
      <c r="K217" s="2"/>
      <c r="L217" s="2"/>
      <c r="M217" s="2"/>
      <c r="N217" s="2" t="s">
        <v>13</v>
      </c>
    </row>
    <row r="218" spans="4:16" x14ac:dyDescent="0.2">
      <c r="H218" s="2"/>
      <c r="I218" s="2"/>
      <c r="J218" s="2"/>
      <c r="K218" s="2"/>
      <c r="L218" s="2"/>
      <c r="M218" s="2"/>
      <c r="N218" s="2" t="s">
        <v>13</v>
      </c>
    </row>
    <row r="219" spans="4:16" x14ac:dyDescent="0.2">
      <c r="H219" s="2"/>
      <c r="I219" s="2"/>
      <c r="J219" s="2"/>
      <c r="K219" s="2"/>
      <c r="L219" s="2"/>
      <c r="M219" s="2"/>
      <c r="N219" s="2" t="s">
        <v>13</v>
      </c>
    </row>
    <row r="220" spans="4:16" x14ac:dyDescent="0.2">
      <c r="H220" s="2"/>
      <c r="I220" s="2"/>
      <c r="J220" s="2"/>
      <c r="K220" s="2"/>
      <c r="L220" s="2"/>
      <c r="M220" s="2"/>
      <c r="N220" s="2" t="s">
        <v>13</v>
      </c>
    </row>
    <row r="221" spans="4:16" x14ac:dyDescent="0.2">
      <c r="H221" s="2"/>
      <c r="I221" s="2"/>
      <c r="J221" s="2"/>
      <c r="K221" s="2"/>
      <c r="L221" s="2"/>
      <c r="M221" s="2"/>
      <c r="N221" s="2" t="s">
        <v>13</v>
      </c>
    </row>
    <row r="222" spans="4:16" x14ac:dyDescent="0.2">
      <c r="H222" s="2"/>
      <c r="I222" s="2"/>
      <c r="J222" s="2"/>
      <c r="K222" s="2"/>
      <c r="L222" s="2"/>
      <c r="M222" s="2"/>
      <c r="N222" s="2" t="s">
        <v>13</v>
      </c>
    </row>
    <row r="223" spans="4:16" x14ac:dyDescent="0.2">
      <c r="H223" s="2"/>
      <c r="I223" s="2"/>
      <c r="J223" s="2"/>
      <c r="K223" s="2"/>
      <c r="L223" s="2"/>
      <c r="M223" s="2"/>
      <c r="N223" s="2" t="s">
        <v>13</v>
      </c>
    </row>
    <row r="224" spans="4:16" x14ac:dyDescent="0.2">
      <c r="H224" s="2"/>
      <c r="I224" s="2"/>
      <c r="J224" s="2"/>
      <c r="K224" s="2"/>
      <c r="L224" s="2"/>
      <c r="M224" s="2"/>
      <c r="N224" s="2" t="s">
        <v>13</v>
      </c>
    </row>
    <row r="225" spans="8:14" x14ac:dyDescent="0.2">
      <c r="H225" s="2"/>
      <c r="I225" s="2"/>
      <c r="J225" s="2"/>
      <c r="K225" s="2"/>
      <c r="L225" s="2"/>
      <c r="M225" s="2"/>
      <c r="N225" s="2" t="s">
        <v>13</v>
      </c>
    </row>
    <row r="226" spans="8:14" x14ac:dyDescent="0.2">
      <c r="H226" s="2"/>
      <c r="I226" s="2"/>
      <c r="J226" s="2"/>
      <c r="K226" s="2"/>
      <c r="L226" s="2"/>
      <c r="M226" s="2"/>
      <c r="N226" s="2" t="s">
        <v>13</v>
      </c>
    </row>
    <row r="227" spans="8:14" x14ac:dyDescent="0.2">
      <c r="H227" s="2"/>
      <c r="I227" s="2"/>
      <c r="J227" s="2"/>
      <c r="K227" s="2"/>
      <c r="L227" s="2"/>
      <c r="M227" s="2"/>
      <c r="N227" s="2" t="s">
        <v>13</v>
      </c>
    </row>
    <row r="228" spans="8:14" x14ac:dyDescent="0.2">
      <c r="H228" s="2"/>
      <c r="I228" s="2"/>
      <c r="J228" s="2"/>
      <c r="K228" s="2"/>
      <c r="L228" s="2"/>
      <c r="M228" s="2"/>
      <c r="N228" s="2" t="s">
        <v>13</v>
      </c>
    </row>
    <row r="229" spans="8:14" x14ac:dyDescent="0.2">
      <c r="H229" s="2"/>
      <c r="I229" s="2"/>
      <c r="J229" s="2"/>
      <c r="K229" s="2"/>
      <c r="L229" s="2"/>
      <c r="M229" s="2"/>
      <c r="N229" s="2" t="s">
        <v>13</v>
      </c>
    </row>
    <row r="230" spans="8:14" x14ac:dyDescent="0.2">
      <c r="H230" s="2"/>
      <c r="I230" s="2"/>
      <c r="J230" s="2"/>
      <c r="K230" s="2"/>
      <c r="L230" s="2"/>
      <c r="M230" s="2"/>
      <c r="N230" s="2" t="s">
        <v>33</v>
      </c>
    </row>
    <row r="231" spans="8:14" x14ac:dyDescent="0.2">
      <c r="H231" s="2"/>
      <c r="I231" s="2"/>
      <c r="J231" s="2"/>
      <c r="K231" s="2"/>
      <c r="L231" s="2"/>
      <c r="M231" s="2"/>
      <c r="N231" s="2" t="s">
        <v>13</v>
      </c>
    </row>
    <row r="232" spans="8:14" x14ac:dyDescent="0.2">
      <c r="H232" s="2"/>
      <c r="I232" s="2"/>
      <c r="J232" s="2"/>
      <c r="K232" s="2"/>
      <c r="L232" s="2"/>
      <c r="M232" s="2"/>
      <c r="N232" s="2" t="s">
        <v>13</v>
      </c>
    </row>
    <row r="233" spans="8:14" x14ac:dyDescent="0.2">
      <c r="H233" s="2"/>
      <c r="I233" s="2"/>
      <c r="J233" s="2"/>
      <c r="K233" s="2"/>
      <c r="L233" s="2"/>
      <c r="M233" s="2"/>
      <c r="N233" s="2" t="s">
        <v>13</v>
      </c>
    </row>
    <row r="234" spans="8:14" x14ac:dyDescent="0.2">
      <c r="H234" s="2"/>
      <c r="I234" s="2"/>
      <c r="J234" s="2"/>
      <c r="K234" s="2"/>
      <c r="L234" s="2"/>
      <c r="M234" s="2"/>
      <c r="N234" s="2" t="s">
        <v>13</v>
      </c>
    </row>
    <row r="235" spans="8:14" x14ac:dyDescent="0.2">
      <c r="H235" s="2"/>
      <c r="I235" s="2"/>
      <c r="J235" s="2"/>
      <c r="K235" s="2"/>
      <c r="L235" s="2"/>
      <c r="M235" s="2"/>
      <c r="N235" s="2" t="s">
        <v>13</v>
      </c>
    </row>
    <row r="236" spans="8:14" x14ac:dyDescent="0.2">
      <c r="H236" s="2"/>
      <c r="I236" s="2"/>
      <c r="J236" s="2"/>
      <c r="K236" s="2"/>
      <c r="L236" s="2"/>
      <c r="M236" s="2"/>
      <c r="N236" s="2" t="s">
        <v>13</v>
      </c>
    </row>
    <row r="237" spans="8:14" x14ac:dyDescent="0.2">
      <c r="H237" s="2"/>
      <c r="I237" s="2"/>
      <c r="J237" s="2"/>
      <c r="K237" s="2"/>
      <c r="L237" s="2"/>
      <c r="M237" s="2"/>
      <c r="N237" s="2" t="s">
        <v>13</v>
      </c>
    </row>
    <row r="238" spans="8:14" x14ac:dyDescent="0.2">
      <c r="H238" s="2"/>
      <c r="I238" s="2"/>
      <c r="J238" s="2"/>
      <c r="K238" s="2"/>
      <c r="L238" s="2"/>
      <c r="M238" s="2"/>
      <c r="N238" s="2" t="s">
        <v>13</v>
      </c>
    </row>
    <row r="239" spans="8:14" x14ac:dyDescent="0.2">
      <c r="H239" s="2"/>
      <c r="I239" s="2"/>
      <c r="J239" s="2"/>
      <c r="K239" s="2"/>
      <c r="L239" s="2"/>
      <c r="M239" s="2"/>
      <c r="N239" s="2" t="s">
        <v>13</v>
      </c>
    </row>
    <row r="240" spans="8:14" x14ac:dyDescent="0.2">
      <c r="H240" s="2"/>
      <c r="I240" s="2"/>
      <c r="J240" s="2"/>
      <c r="K240" s="2"/>
      <c r="L240" s="2"/>
      <c r="M240" s="2"/>
      <c r="N240" s="2" t="s">
        <v>13</v>
      </c>
    </row>
    <row r="241" spans="8:14" x14ac:dyDescent="0.2">
      <c r="H241" s="2"/>
      <c r="I241" s="2"/>
      <c r="J241" s="2"/>
      <c r="K241" s="2"/>
      <c r="L241" s="2"/>
      <c r="M241" s="2"/>
      <c r="N241" s="2" t="s">
        <v>13</v>
      </c>
    </row>
    <row r="242" spans="8:14" x14ac:dyDescent="0.2">
      <c r="N242" s="2" t="s">
        <v>13</v>
      </c>
    </row>
    <row r="243" spans="8:14" x14ac:dyDescent="0.2">
      <c r="N243" s="2" t="s">
        <v>13</v>
      </c>
    </row>
    <row r="244" spans="8:14" x14ac:dyDescent="0.2">
      <c r="N244" s="2" t="s">
        <v>13</v>
      </c>
    </row>
    <row r="245" spans="8:14" x14ac:dyDescent="0.2">
      <c r="N245" s="2" t="s">
        <v>13</v>
      </c>
    </row>
    <row r="246" spans="8:14" x14ac:dyDescent="0.2">
      <c r="N246" s="2" t="s">
        <v>13</v>
      </c>
    </row>
    <row r="247" spans="8:14" x14ac:dyDescent="0.2">
      <c r="N247" t="s">
        <v>13</v>
      </c>
    </row>
  </sheetData>
  <pageMargins left="0.75" right="0.75" top="1" bottom="1" header="0.5" footer="0.5"/>
  <pageSetup paperSize="5" scale="86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USGT</vt:lpstr>
      <vt:lpstr>USGT!Print_Area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2000-09-21T21:18:44Z</cp:lastPrinted>
  <dcterms:created xsi:type="dcterms:W3CDTF">2000-09-21T15:31:24Z</dcterms:created>
  <dcterms:modified xsi:type="dcterms:W3CDTF">2023-09-15T22:07:54Z</dcterms:modified>
</cp:coreProperties>
</file>