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AF7788-E2DF-41D7-AC41-DD179E0F967E}" xr6:coauthVersionLast="47" xr6:coauthVersionMax="47" xr10:uidLastSave="{00000000-0000-0000-0000-000000000000}"/>
  <bookViews>
    <workbookView xWindow="-120" yWindow="-120" windowWidth="38640" windowHeight="15720"/>
  </bookViews>
  <sheets>
    <sheet name="Oct 26, 2001" sheetId="6" r:id="rId1"/>
    <sheet name="Oct 1, 2001" sheetId="5" r:id="rId2"/>
    <sheet name="Oneok at 1700" sheetId="1" r:id="rId3"/>
    <sheet name="Oneok at 2500" sheetId="4" r:id="rId4"/>
  </sheets>
  <definedNames>
    <definedName name="_xlnm.Print_Area" localSheetId="1">'Oct 1, 2001'!$A$1:$L$38</definedName>
    <definedName name="_xlnm.Print_Area" localSheetId="0">'Oct 26, 2001'!$A$1:$L$38</definedName>
    <definedName name="_xlnm.Print_Area" localSheetId="2">'Oneok at 1700'!$A$1:$K$38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5" l="1"/>
  <c r="H12" i="5"/>
  <c r="G13" i="5"/>
  <c r="K13" i="5"/>
  <c r="H15" i="5"/>
  <c r="K16" i="5"/>
  <c r="H20" i="5"/>
  <c r="H22" i="5"/>
  <c r="K23" i="5"/>
  <c r="H25" i="5"/>
  <c r="H27" i="5"/>
  <c r="G28" i="5"/>
  <c r="I28" i="5"/>
  <c r="H30" i="5"/>
  <c r="K35" i="5"/>
  <c r="G37" i="5"/>
  <c r="H37" i="5"/>
  <c r="I37" i="5"/>
  <c r="K37" i="5"/>
  <c r="L37" i="5"/>
  <c r="G38" i="5"/>
  <c r="H7" i="6"/>
  <c r="H12" i="6"/>
  <c r="G13" i="6"/>
  <c r="K13" i="6"/>
  <c r="H15" i="6"/>
  <c r="K16" i="6"/>
  <c r="H20" i="6"/>
  <c r="H22" i="6"/>
  <c r="K23" i="6"/>
  <c r="H25" i="6"/>
  <c r="H27" i="6"/>
  <c r="G28" i="6"/>
  <c r="I28" i="6"/>
  <c r="G37" i="6"/>
  <c r="H37" i="6"/>
  <c r="I37" i="6"/>
  <c r="J37" i="6"/>
  <c r="K37" i="6"/>
  <c r="L37" i="6"/>
  <c r="G38" i="6"/>
  <c r="C56" i="6"/>
  <c r="D56" i="6"/>
  <c r="E56" i="6"/>
  <c r="F56" i="6"/>
  <c r="G56" i="6"/>
  <c r="I56" i="6"/>
  <c r="J56" i="6"/>
  <c r="K56" i="6"/>
  <c r="L56" i="6"/>
  <c r="M56" i="6"/>
  <c r="O56" i="6"/>
  <c r="P56" i="6"/>
  <c r="Q56" i="6"/>
  <c r="R56" i="6"/>
  <c r="S56" i="6"/>
  <c r="H7" i="1"/>
  <c r="I8" i="1"/>
  <c r="G10" i="1"/>
  <c r="H12" i="1"/>
  <c r="G13" i="1"/>
  <c r="J13" i="1"/>
  <c r="H15" i="1"/>
  <c r="J16" i="1"/>
  <c r="H20" i="1"/>
  <c r="H22" i="1"/>
  <c r="J23" i="1"/>
  <c r="H25" i="1"/>
  <c r="H27" i="1"/>
  <c r="G28" i="1"/>
  <c r="I28" i="1"/>
  <c r="H30" i="1"/>
  <c r="J35" i="1"/>
  <c r="G37" i="1"/>
  <c r="H37" i="1"/>
  <c r="I37" i="1"/>
  <c r="J37" i="1"/>
  <c r="K37" i="1"/>
  <c r="G38" i="1"/>
  <c r="G8" i="4"/>
  <c r="H8" i="4"/>
  <c r="G9" i="4"/>
  <c r="H9" i="4"/>
  <c r="H10" i="4"/>
  <c r="G11" i="4"/>
  <c r="H11" i="4"/>
  <c r="H12" i="4"/>
  <c r="G13" i="4"/>
  <c r="H13" i="4"/>
  <c r="G14" i="4"/>
  <c r="H14" i="4"/>
  <c r="H15" i="4"/>
  <c r="G16" i="4"/>
  <c r="H16" i="4"/>
  <c r="H17" i="4"/>
  <c r="H18" i="4"/>
  <c r="H19" i="4"/>
  <c r="H20" i="4"/>
  <c r="H21" i="4"/>
  <c r="G22" i="4"/>
  <c r="H22" i="4"/>
  <c r="H23" i="4"/>
  <c r="G24" i="4"/>
  <c r="H24" i="4"/>
  <c r="E26" i="4"/>
  <c r="G26" i="4"/>
  <c r="H26" i="4"/>
  <c r="E28" i="4"/>
</calcChain>
</file>

<file path=xl/sharedStrings.xml><?xml version="1.0" encoding="utf-8"?>
<sst xmlns="http://schemas.openxmlformats.org/spreadsheetml/2006/main" count="292" uniqueCount="58">
  <si>
    <t>RED ROCK EXPANSION PROJECT</t>
  </si>
  <si>
    <t>COMPANY</t>
  </si>
  <si>
    <t>RECEIPT</t>
  </si>
  <si>
    <t>DELIVERY</t>
  </si>
  <si>
    <t>POINT</t>
  </si>
  <si>
    <t>MMBtu/d</t>
  </si>
  <si>
    <t>Term/Yrs</t>
  </si>
  <si>
    <t>PPL</t>
  </si>
  <si>
    <t>Western</t>
  </si>
  <si>
    <t>Frito Lay</t>
  </si>
  <si>
    <t>US Gypsum</t>
  </si>
  <si>
    <t>BP Energy</t>
  </si>
  <si>
    <t>Oneok</t>
  </si>
  <si>
    <t>Calpine</t>
  </si>
  <si>
    <t>EOT</t>
  </si>
  <si>
    <t>Griffith</t>
  </si>
  <si>
    <t>PG&amp;E Topock</t>
  </si>
  <si>
    <t>Socal Needles</t>
  </si>
  <si>
    <t>PH Pool</t>
  </si>
  <si>
    <t>Central Pool</t>
  </si>
  <si>
    <t>WT Pool</t>
  </si>
  <si>
    <t>REQUESTED</t>
  </si>
  <si>
    <t>Exclude BP</t>
  </si>
  <si>
    <t>Share</t>
  </si>
  <si>
    <t>Volume</t>
  </si>
  <si>
    <t>Allocation</t>
  </si>
  <si>
    <t>West Texas Pool Total Volume</t>
  </si>
  <si>
    <t>Total Req'd</t>
  </si>
  <si>
    <t>SHIPPER</t>
  </si>
  <si>
    <t>CONTRACT #</t>
  </si>
  <si>
    <t>Term</t>
  </si>
  <si>
    <t>15 years</t>
  </si>
  <si>
    <t>5 years</t>
  </si>
  <si>
    <t>1 yr, 10 mo</t>
  </si>
  <si>
    <t>12 yr, 3 mo</t>
  </si>
  <si>
    <t>W. Tx Pool</t>
  </si>
  <si>
    <t xml:space="preserve"> </t>
  </si>
  <si>
    <t>NGPL Eddy</t>
  </si>
  <si>
    <t>30 yr, 1 mo</t>
  </si>
  <si>
    <t>1 year</t>
  </si>
  <si>
    <t>EPFS Eddy</t>
  </si>
  <si>
    <t>(BP Energy)</t>
  </si>
  <si>
    <t>Agave</t>
  </si>
  <si>
    <t>(balance)</t>
  </si>
  <si>
    <t>RECEIPT POINT</t>
  </si>
  <si>
    <t>DELIVERY POINT</t>
  </si>
  <si>
    <t>WTX</t>
  </si>
  <si>
    <t xml:space="preserve">PH </t>
  </si>
  <si>
    <t>Eddy</t>
  </si>
  <si>
    <t>*</t>
  </si>
  <si>
    <t>New pt @ At #2</t>
  </si>
  <si>
    <t>Westar Ward</t>
  </si>
  <si>
    <t>Central</t>
  </si>
  <si>
    <t>start 7/1/02</t>
  </si>
  <si>
    <t>PH</t>
  </si>
  <si>
    <t>eddy/epfs</t>
  </si>
  <si>
    <t>5/31/.3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</si>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</sst>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4" fontId="0" fillId="0" borderId="2" xfId="0" applyNumberFormat="1" applyBorder="1"/>
    <xf numFmtId="3" fontId="0" fillId="0" borderId="2" xfId="0" applyNumberFormat="1" applyBorder="1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quotePrefix="1" applyAlignment="1">
      <alignment horizontal="right"/>
    </xf>
    <xf numFmtId="14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6"/>
  <sheetViews>
    <sheetView tabSelected="1" topLeftCell="A6" zoomScale="75" workbookViewId="0">
      <selection activeCell="A10" sqref="A10"/>
    </sheetView>
  </sheetViews>
  <sheetFormatPr defaultRowHeight="12.75" x14ac:dyDescent="0.2"/>
  <cols>
    <col min="1" max="1" width="21.5703125" customWidth="1"/>
    <col min="2" max="2" width="12.42578125" style="1" bestFit="1" customWidth="1"/>
    <col min="3" max="3" width="10.42578125" bestFit="1" customWidth="1"/>
    <col min="4" max="4" width="9.140625" bestFit="1" customWidth="1"/>
    <col min="5" max="5" width="15" bestFit="1" customWidth="1"/>
    <col min="6" max="6" width="16.28515625" bestFit="1" customWidth="1"/>
  </cols>
  <sheetData>
    <row r="2" spans="1:11" x14ac:dyDescent="0.2">
      <c r="A2" t="s">
        <v>0</v>
      </c>
    </row>
    <row r="3" spans="1:11" x14ac:dyDescent="0.2">
      <c r="G3" s="7"/>
    </row>
    <row r="4" spans="1:11" x14ac:dyDescent="0.2">
      <c r="E4" s="1" t="s">
        <v>36</v>
      </c>
      <c r="F4" s="1" t="s">
        <v>36</v>
      </c>
      <c r="G4" s="8" t="s">
        <v>36</v>
      </c>
    </row>
    <row r="5" spans="1:11" x14ac:dyDescent="0.2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1" x14ac:dyDescent="0.2">
      <c r="G6" t="s">
        <v>36</v>
      </c>
      <c r="H6" t="s">
        <v>46</v>
      </c>
      <c r="I6" t="s">
        <v>47</v>
      </c>
      <c r="J6" t="s">
        <v>52</v>
      </c>
      <c r="K6" t="s">
        <v>48</v>
      </c>
    </row>
    <row r="7" spans="1:11" x14ac:dyDescent="0.2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4265</v>
      </c>
      <c r="H7" s="2">
        <f>G7+G9</f>
        <v>14265</v>
      </c>
    </row>
    <row r="8" spans="1:11" x14ac:dyDescent="0.2">
      <c r="D8" s="2" t="s">
        <v>36</v>
      </c>
      <c r="E8" t="s">
        <v>14</v>
      </c>
      <c r="F8" t="s">
        <v>15</v>
      </c>
      <c r="G8" s="2">
        <v>3735</v>
      </c>
      <c r="I8" s="2">
        <v>5735</v>
      </c>
      <c r="J8" s="2"/>
    </row>
    <row r="9" spans="1:11" x14ac:dyDescent="0.2">
      <c r="C9" t="s">
        <v>38</v>
      </c>
      <c r="D9" s="2" t="s">
        <v>36</v>
      </c>
      <c r="E9" t="s">
        <v>35</v>
      </c>
      <c r="F9" t="s">
        <v>17</v>
      </c>
      <c r="G9" s="2">
        <v>10000</v>
      </c>
    </row>
    <row r="10" spans="1:11" x14ac:dyDescent="0.2">
      <c r="D10" s="2"/>
      <c r="E10" t="s">
        <v>14</v>
      </c>
      <c r="F10" t="s">
        <v>17</v>
      </c>
      <c r="G10" s="2">
        <v>0</v>
      </c>
      <c r="I10" s="2">
        <v>0</v>
      </c>
    </row>
    <row r="11" spans="1:11" x14ac:dyDescent="0.2">
      <c r="D11" s="2"/>
      <c r="G11" s="2"/>
    </row>
    <row r="12" spans="1:11" x14ac:dyDescent="0.2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1" x14ac:dyDescent="0.2">
      <c r="D13" s="2"/>
      <c r="E13" t="s">
        <v>37</v>
      </c>
      <c r="F13" t="s">
        <v>17</v>
      </c>
      <c r="G13" s="2">
        <f>10000-G12</f>
        <v>4118</v>
      </c>
      <c r="K13" s="2">
        <f>G13</f>
        <v>4118</v>
      </c>
    </row>
    <row r="14" spans="1:11" x14ac:dyDescent="0.2">
      <c r="D14" s="2"/>
      <c r="G14" s="2"/>
    </row>
    <row r="15" spans="1:11" x14ac:dyDescent="0.2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1" x14ac:dyDescent="0.2">
      <c r="D16" s="2"/>
      <c r="E16" t="s">
        <v>40</v>
      </c>
      <c r="G16" s="2">
        <v>3295</v>
      </c>
      <c r="K16" s="2">
        <f>G16</f>
        <v>3295</v>
      </c>
    </row>
    <row r="17" spans="1:11" x14ac:dyDescent="0.2">
      <c r="D17" s="2"/>
      <c r="E17" s="9" t="s">
        <v>49</v>
      </c>
      <c r="F17" t="s">
        <v>17</v>
      </c>
      <c r="G17" s="2">
        <v>3300</v>
      </c>
    </row>
    <row r="18" spans="1:11" x14ac:dyDescent="0.2">
      <c r="D18" s="2"/>
      <c r="E18" s="9" t="s">
        <v>49</v>
      </c>
      <c r="F18" t="s">
        <v>16</v>
      </c>
      <c r="G18" s="2">
        <v>2000</v>
      </c>
    </row>
    <row r="19" spans="1:11" x14ac:dyDescent="0.2">
      <c r="D19" s="2"/>
      <c r="G19" s="2"/>
    </row>
    <row r="20" spans="1:11" x14ac:dyDescent="0.2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1" x14ac:dyDescent="0.2">
      <c r="D21" s="2"/>
      <c r="G21" s="2"/>
    </row>
    <row r="22" spans="1:11" x14ac:dyDescent="0.2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1" x14ac:dyDescent="0.2">
      <c r="D23" s="2"/>
      <c r="E23" t="s">
        <v>40</v>
      </c>
      <c r="F23" t="s">
        <v>17</v>
      </c>
      <c r="G23" s="2">
        <v>1853</v>
      </c>
      <c r="K23" s="2">
        <f>G23</f>
        <v>1853</v>
      </c>
    </row>
    <row r="24" spans="1:11" x14ac:dyDescent="0.2">
      <c r="D24" s="2"/>
      <c r="G24" s="2" t="s">
        <v>36</v>
      </c>
    </row>
    <row r="25" spans="1:11" x14ac:dyDescent="0.2">
      <c r="A25" t="s">
        <v>12</v>
      </c>
      <c r="B25" s="1">
        <v>27607</v>
      </c>
      <c r="C25" t="s">
        <v>33</v>
      </c>
      <c r="D25" s="2">
        <v>1700</v>
      </c>
      <c r="E25" t="s">
        <v>51</v>
      </c>
      <c r="F25" t="s">
        <v>17</v>
      </c>
      <c r="G25" s="2">
        <v>1700</v>
      </c>
      <c r="H25" s="2">
        <f>G25</f>
        <v>1700</v>
      </c>
    </row>
    <row r="26" spans="1:11" x14ac:dyDescent="0.2">
      <c r="D26" s="2"/>
      <c r="G26" s="2" t="s">
        <v>36</v>
      </c>
    </row>
    <row r="27" spans="1:11" x14ac:dyDescent="0.2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33529</v>
      </c>
      <c r="H27" s="2">
        <f>G27</f>
        <v>33529</v>
      </c>
    </row>
    <row r="28" spans="1:11" x14ac:dyDescent="0.2">
      <c r="C28" t="s">
        <v>53</v>
      </c>
      <c r="D28" s="2" t="s">
        <v>36</v>
      </c>
      <c r="E28" t="s">
        <v>14</v>
      </c>
      <c r="F28" t="s">
        <v>16</v>
      </c>
      <c r="G28" s="2">
        <f>40000-G27</f>
        <v>6471</v>
      </c>
      <c r="I28" s="2">
        <f>G28</f>
        <v>6471</v>
      </c>
      <c r="J28" s="2"/>
    </row>
    <row r="29" spans="1:11" x14ac:dyDescent="0.2">
      <c r="D29" s="2"/>
      <c r="G29" s="2"/>
    </row>
    <row r="30" spans="1:11" x14ac:dyDescent="0.2">
      <c r="A30" t="s">
        <v>41</v>
      </c>
      <c r="B30" s="1">
        <v>27609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/>
      <c r="J30">
        <v>15000</v>
      </c>
    </row>
    <row r="31" spans="1:11" x14ac:dyDescent="0.2">
      <c r="E31" t="s">
        <v>50</v>
      </c>
    </row>
    <row r="33" spans="1:18" x14ac:dyDescent="0.2">
      <c r="A33" t="s">
        <v>7</v>
      </c>
      <c r="B33" s="1">
        <v>27649</v>
      </c>
      <c r="C33" t="s">
        <v>32</v>
      </c>
      <c r="D33" s="2">
        <v>7500</v>
      </c>
      <c r="E33" t="s">
        <v>35</v>
      </c>
      <c r="F33" t="s">
        <v>16</v>
      </c>
      <c r="G33" s="2">
        <v>7500</v>
      </c>
      <c r="H33" s="2">
        <v>7500</v>
      </c>
      <c r="I33" s="2"/>
      <c r="J33" s="2"/>
      <c r="K33" s="2"/>
    </row>
    <row r="35" spans="1:18" x14ac:dyDescent="0.2">
      <c r="A35" t="s">
        <v>43</v>
      </c>
      <c r="C35" t="s">
        <v>31</v>
      </c>
      <c r="D35" s="2">
        <v>42500</v>
      </c>
      <c r="E35" t="s">
        <v>18</v>
      </c>
      <c r="F35" t="s">
        <v>16</v>
      </c>
      <c r="G35" s="2">
        <v>42500</v>
      </c>
      <c r="I35">
        <v>42500</v>
      </c>
      <c r="K35" s="2"/>
    </row>
    <row r="37" spans="1:18" x14ac:dyDescent="0.2">
      <c r="G37" s="2">
        <f>SUM(G7:G36)</f>
        <v>152500</v>
      </c>
      <c r="H37" s="2">
        <f>SUM(H7:H35)</f>
        <v>70228</v>
      </c>
      <c r="I37">
        <f>SUM(I7:I36)</f>
        <v>54706</v>
      </c>
      <c r="J37">
        <f>SUM(J7:J36)</f>
        <v>15000</v>
      </c>
      <c r="K37">
        <f>SUM(K7:K36)</f>
        <v>9266</v>
      </c>
      <c r="L37" s="2">
        <f>SUM(H37:K37)</f>
        <v>149200</v>
      </c>
    </row>
    <row r="38" spans="1:18" x14ac:dyDescent="0.2">
      <c r="G38" s="2">
        <f>G37-5300</f>
        <v>147200</v>
      </c>
    </row>
    <row r="43" spans="1:18" x14ac:dyDescent="0.2">
      <c r="C43" s="10">
        <v>37408</v>
      </c>
      <c r="D43" s="10">
        <v>37437</v>
      </c>
      <c r="I43" s="10">
        <v>37438</v>
      </c>
      <c r="J43" t="s">
        <v>56</v>
      </c>
      <c r="O43" s="10">
        <v>37773</v>
      </c>
      <c r="P43" s="10">
        <v>38077</v>
      </c>
    </row>
    <row r="44" spans="1:18" x14ac:dyDescent="0.2">
      <c r="C44" s="10" t="s">
        <v>46</v>
      </c>
      <c r="D44" s="10" t="s">
        <v>54</v>
      </c>
      <c r="E44" t="s">
        <v>52</v>
      </c>
      <c r="F44" t="s">
        <v>55</v>
      </c>
      <c r="I44" s="10" t="s">
        <v>46</v>
      </c>
      <c r="J44" s="10" t="s">
        <v>54</v>
      </c>
      <c r="K44" t="s">
        <v>52</v>
      </c>
      <c r="L44" t="s">
        <v>55</v>
      </c>
      <c r="O44" s="10" t="s">
        <v>46</v>
      </c>
      <c r="P44" s="10" t="s">
        <v>54</v>
      </c>
      <c r="Q44" t="s">
        <v>52</v>
      </c>
      <c r="R44" t="s">
        <v>55</v>
      </c>
    </row>
    <row r="45" spans="1:18" x14ac:dyDescent="0.2">
      <c r="B45" s="1">
        <v>27641</v>
      </c>
      <c r="C45">
        <v>14265</v>
      </c>
      <c r="D45">
        <v>5735</v>
      </c>
      <c r="I45">
        <v>14265</v>
      </c>
      <c r="J45">
        <v>5735</v>
      </c>
      <c r="O45">
        <v>14265</v>
      </c>
      <c r="P45">
        <v>5735</v>
      </c>
    </row>
    <row r="46" spans="1:18" x14ac:dyDescent="0.2">
      <c r="B46" s="1">
        <v>27608</v>
      </c>
      <c r="C46">
        <v>5882</v>
      </c>
      <c r="F46">
        <v>4118</v>
      </c>
      <c r="I46">
        <v>5882</v>
      </c>
      <c r="L46">
        <v>4118</v>
      </c>
      <c r="O46">
        <v>5882</v>
      </c>
      <c r="R46">
        <v>4118</v>
      </c>
    </row>
    <row r="47" spans="1:18" x14ac:dyDescent="0.2">
      <c r="B47" s="1">
        <v>27604</v>
      </c>
      <c r="C47">
        <v>2005</v>
      </c>
      <c r="F47">
        <v>3295</v>
      </c>
      <c r="I47">
        <v>2005</v>
      </c>
      <c r="L47">
        <v>3295</v>
      </c>
      <c r="O47">
        <v>2005</v>
      </c>
      <c r="R47">
        <v>3295</v>
      </c>
    </row>
    <row r="48" spans="1:18" x14ac:dyDescent="0.2">
      <c r="B48" s="1">
        <v>27605</v>
      </c>
      <c r="C48">
        <v>2700</v>
      </c>
      <c r="I48">
        <v>2700</v>
      </c>
      <c r="O48">
        <v>2700</v>
      </c>
    </row>
    <row r="49" spans="2:19" x14ac:dyDescent="0.2">
      <c r="B49" s="1">
        <v>27622</v>
      </c>
      <c r="C49">
        <v>2647</v>
      </c>
      <c r="F49">
        <v>1853</v>
      </c>
      <c r="I49">
        <v>2647</v>
      </c>
      <c r="L49">
        <v>1853</v>
      </c>
      <c r="O49">
        <v>2647</v>
      </c>
      <c r="R49">
        <v>1853</v>
      </c>
    </row>
    <row r="50" spans="2:19" x14ac:dyDescent="0.2">
      <c r="B50" s="1">
        <v>27607</v>
      </c>
      <c r="C50">
        <v>1700</v>
      </c>
      <c r="I50">
        <v>1700</v>
      </c>
      <c r="O50">
        <v>1700</v>
      </c>
    </row>
    <row r="51" spans="2:19" x14ac:dyDescent="0.2">
      <c r="B51" s="1">
        <v>27642</v>
      </c>
      <c r="I51">
        <v>33529</v>
      </c>
      <c r="J51">
        <v>6471</v>
      </c>
      <c r="O51">
        <v>33529</v>
      </c>
      <c r="P51">
        <v>6471</v>
      </c>
    </row>
    <row r="52" spans="2:19" x14ac:dyDescent="0.2">
      <c r="B52" s="1">
        <v>27649</v>
      </c>
      <c r="C52">
        <v>7500</v>
      </c>
      <c r="I52">
        <v>7500</v>
      </c>
      <c r="O52">
        <v>7500</v>
      </c>
    </row>
    <row r="53" spans="2:19" x14ac:dyDescent="0.2">
      <c r="B53" s="1">
        <v>27609</v>
      </c>
      <c r="E53">
        <v>15000</v>
      </c>
      <c r="K53">
        <v>15000</v>
      </c>
      <c r="Q53">
        <v>15000</v>
      </c>
    </row>
    <row r="54" spans="2:19" x14ac:dyDescent="0.2">
      <c r="B54" s="1" t="s">
        <v>57</v>
      </c>
      <c r="D54">
        <v>83300</v>
      </c>
      <c r="J54">
        <v>43300</v>
      </c>
      <c r="P54">
        <v>43300</v>
      </c>
    </row>
    <row r="56" spans="2:19" x14ac:dyDescent="0.2">
      <c r="C56">
        <f>SUM(C45:C55)</f>
        <v>36699</v>
      </c>
      <c r="D56">
        <f>SUM(D45:D55)</f>
        <v>89035</v>
      </c>
      <c r="E56">
        <f>SUM(E45:E55)</f>
        <v>15000</v>
      </c>
      <c r="F56">
        <f>SUM(F45:F55)</f>
        <v>9266</v>
      </c>
      <c r="G56">
        <f>SUM(C56:F56)</f>
        <v>150000</v>
      </c>
      <c r="I56">
        <f>SUM(I45:I55)</f>
        <v>70228</v>
      </c>
      <c r="J56">
        <f>SUM(J45:J55)</f>
        <v>55506</v>
      </c>
      <c r="K56">
        <f>SUM(K45:K55)</f>
        <v>15000</v>
      </c>
      <c r="L56">
        <f>SUM(L45:L55)</f>
        <v>9266</v>
      </c>
      <c r="M56">
        <f>SUM(I56:L56)</f>
        <v>150000</v>
      </c>
      <c r="O56">
        <f>SUM(O45:O55)</f>
        <v>70228</v>
      </c>
      <c r="P56">
        <f>SUM(P45:P55)</f>
        <v>55506</v>
      </c>
      <c r="Q56">
        <f>SUM(Q45:Q55)</f>
        <v>15000</v>
      </c>
      <c r="R56">
        <f>SUM(R45:R55)</f>
        <v>9266</v>
      </c>
      <c r="S56">
        <f>SUM(O56:R56)</f>
        <v>150000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8"/>
  <sheetViews>
    <sheetView topLeftCell="A4" workbookViewId="0">
      <selection activeCell="H15" sqref="H15"/>
    </sheetView>
  </sheetViews>
  <sheetFormatPr defaultRowHeight="12.75" x14ac:dyDescent="0.2"/>
  <cols>
    <col min="1" max="1" width="21.5703125" customWidth="1"/>
    <col min="2" max="2" width="12.42578125" style="1" bestFit="1" customWidth="1"/>
    <col min="3" max="3" width="10.42578125" bestFit="1" customWidth="1"/>
    <col min="4" max="4" width="8.5703125" bestFit="1" customWidth="1"/>
    <col min="5" max="5" width="15" bestFit="1" customWidth="1"/>
    <col min="6" max="6" width="16.28515625" bestFit="1" customWidth="1"/>
  </cols>
  <sheetData>
    <row r="2" spans="1:11" x14ac:dyDescent="0.2">
      <c r="A2" t="s">
        <v>0</v>
      </c>
    </row>
    <row r="3" spans="1:11" x14ac:dyDescent="0.2">
      <c r="G3" s="7"/>
    </row>
    <row r="4" spans="1:11" x14ac:dyDescent="0.2">
      <c r="E4" s="1" t="s">
        <v>36</v>
      </c>
      <c r="F4" s="1" t="s">
        <v>36</v>
      </c>
      <c r="G4" s="8" t="s">
        <v>36</v>
      </c>
    </row>
    <row r="5" spans="1:11" x14ac:dyDescent="0.2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1" x14ac:dyDescent="0.2">
      <c r="G6" t="s">
        <v>36</v>
      </c>
      <c r="H6" t="s">
        <v>46</v>
      </c>
      <c r="I6" t="s">
        <v>47</v>
      </c>
      <c r="J6" t="s">
        <v>52</v>
      </c>
      <c r="K6" t="s">
        <v>48</v>
      </c>
    </row>
    <row r="7" spans="1:11" x14ac:dyDescent="0.2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4265</v>
      </c>
      <c r="H7" s="2">
        <f>G7+G9</f>
        <v>4265</v>
      </c>
    </row>
    <row r="8" spans="1:11" x14ac:dyDescent="0.2">
      <c r="D8" s="2" t="s">
        <v>36</v>
      </c>
      <c r="E8" t="s">
        <v>14</v>
      </c>
      <c r="F8" t="s">
        <v>15</v>
      </c>
      <c r="G8" s="2">
        <v>3735</v>
      </c>
      <c r="I8" s="2">
        <v>3735</v>
      </c>
      <c r="J8" s="2"/>
    </row>
    <row r="9" spans="1:11" x14ac:dyDescent="0.2">
      <c r="C9" t="s">
        <v>38</v>
      </c>
      <c r="D9" s="2" t="s">
        <v>36</v>
      </c>
      <c r="E9" t="s">
        <v>35</v>
      </c>
      <c r="F9" t="s">
        <v>17</v>
      </c>
      <c r="G9" s="2">
        <v>0</v>
      </c>
    </row>
    <row r="10" spans="1:11" x14ac:dyDescent="0.2">
      <c r="D10" s="2"/>
      <c r="E10" t="s">
        <v>14</v>
      </c>
      <c r="F10" t="s">
        <v>17</v>
      </c>
      <c r="G10" s="2">
        <v>12000</v>
      </c>
      <c r="I10" s="2">
        <v>12000</v>
      </c>
    </row>
    <row r="11" spans="1:11" x14ac:dyDescent="0.2">
      <c r="D11" s="2"/>
      <c r="G11" s="2"/>
    </row>
    <row r="12" spans="1:11" x14ac:dyDescent="0.2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1" x14ac:dyDescent="0.2">
      <c r="D13" s="2"/>
      <c r="E13" t="s">
        <v>37</v>
      </c>
      <c r="F13" t="s">
        <v>17</v>
      </c>
      <c r="G13" s="2">
        <f>10000-G12</f>
        <v>4118</v>
      </c>
      <c r="K13" s="2">
        <f>G13</f>
        <v>4118</v>
      </c>
    </row>
    <row r="14" spans="1:11" x14ac:dyDescent="0.2">
      <c r="D14" s="2"/>
      <c r="G14" s="2"/>
    </row>
    <row r="15" spans="1:11" x14ac:dyDescent="0.2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1" x14ac:dyDescent="0.2">
      <c r="D16" s="2"/>
      <c r="E16" t="s">
        <v>40</v>
      </c>
      <c r="G16" s="2">
        <v>3295</v>
      </c>
      <c r="K16" s="2">
        <f>G16</f>
        <v>3295</v>
      </c>
    </row>
    <row r="17" spans="1:11" x14ac:dyDescent="0.2">
      <c r="D17" s="2"/>
      <c r="E17" s="9" t="s">
        <v>49</v>
      </c>
      <c r="F17" t="s">
        <v>17</v>
      </c>
      <c r="G17" s="2">
        <v>3300</v>
      </c>
    </row>
    <row r="18" spans="1:11" x14ac:dyDescent="0.2">
      <c r="D18" s="2"/>
      <c r="E18" s="9" t="s">
        <v>49</v>
      </c>
      <c r="F18" t="s">
        <v>16</v>
      </c>
      <c r="G18" s="2">
        <v>2000</v>
      </c>
    </row>
    <row r="19" spans="1:11" x14ac:dyDescent="0.2">
      <c r="D19" s="2"/>
      <c r="G19" s="2"/>
    </row>
    <row r="20" spans="1:11" x14ac:dyDescent="0.2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1" x14ac:dyDescent="0.2">
      <c r="D21" s="2"/>
      <c r="G21" s="2"/>
    </row>
    <row r="22" spans="1:11" x14ac:dyDescent="0.2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1" x14ac:dyDescent="0.2">
      <c r="D23" s="2"/>
      <c r="E23" t="s">
        <v>40</v>
      </c>
      <c r="F23" t="s">
        <v>17</v>
      </c>
      <c r="G23" s="2">
        <v>1853</v>
      </c>
      <c r="K23" s="2">
        <f>G23</f>
        <v>1853</v>
      </c>
    </row>
    <row r="24" spans="1:11" x14ac:dyDescent="0.2">
      <c r="D24" s="2"/>
      <c r="G24" s="2" t="s">
        <v>36</v>
      </c>
    </row>
    <row r="25" spans="1:11" x14ac:dyDescent="0.2">
      <c r="A25" t="s">
        <v>12</v>
      </c>
      <c r="B25" s="1">
        <v>27607</v>
      </c>
      <c r="C25" t="s">
        <v>33</v>
      </c>
      <c r="D25" s="2">
        <v>1700</v>
      </c>
      <c r="E25" t="s">
        <v>51</v>
      </c>
      <c r="F25" t="s">
        <v>17</v>
      </c>
      <c r="G25" s="2">
        <v>1700</v>
      </c>
      <c r="H25" s="2">
        <f>G25</f>
        <v>1700</v>
      </c>
    </row>
    <row r="26" spans="1:11" x14ac:dyDescent="0.2">
      <c r="D26" s="2"/>
      <c r="G26" s="2" t="s">
        <v>36</v>
      </c>
    </row>
    <row r="27" spans="1:11" x14ac:dyDescent="0.2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23529</v>
      </c>
      <c r="H27" s="2">
        <f>G27</f>
        <v>23529</v>
      </c>
    </row>
    <row r="28" spans="1:11" x14ac:dyDescent="0.2">
      <c r="D28" s="2" t="s">
        <v>36</v>
      </c>
      <c r="E28" t="s">
        <v>14</v>
      </c>
      <c r="F28" t="s">
        <v>16</v>
      </c>
      <c r="G28" s="2">
        <f>40000-G27</f>
        <v>16471</v>
      </c>
      <c r="I28" s="2">
        <f>G28</f>
        <v>16471</v>
      </c>
      <c r="J28" s="2"/>
    </row>
    <row r="29" spans="1:11" x14ac:dyDescent="0.2">
      <c r="D29" s="2"/>
      <c r="G29" s="2"/>
    </row>
    <row r="30" spans="1:11" x14ac:dyDescent="0.2">
      <c r="A30" t="s">
        <v>41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>
        <f>G30</f>
        <v>15000</v>
      </c>
    </row>
    <row r="31" spans="1:11" x14ac:dyDescent="0.2">
      <c r="E31" t="s">
        <v>50</v>
      </c>
    </row>
    <row r="33" spans="1:12" x14ac:dyDescent="0.2">
      <c r="A33" t="s">
        <v>7</v>
      </c>
      <c r="B33" s="1">
        <v>27649</v>
      </c>
      <c r="C33" t="s">
        <v>32</v>
      </c>
      <c r="D33" s="2">
        <v>7500</v>
      </c>
      <c r="E33" t="s">
        <v>35</v>
      </c>
      <c r="F33" t="s">
        <v>16</v>
      </c>
      <c r="G33" s="2">
        <v>7500</v>
      </c>
      <c r="H33" s="2">
        <v>7500</v>
      </c>
      <c r="I33" s="2"/>
      <c r="J33" s="2"/>
      <c r="K33" s="2"/>
    </row>
    <row r="35" spans="1:12" x14ac:dyDescent="0.2">
      <c r="A35" t="s">
        <v>43</v>
      </c>
      <c r="C35" t="s">
        <v>31</v>
      </c>
      <c r="D35" s="2">
        <v>42500</v>
      </c>
      <c r="E35" t="s">
        <v>18</v>
      </c>
      <c r="F35" t="s">
        <v>16</v>
      </c>
      <c r="G35" s="2">
        <v>42500</v>
      </c>
      <c r="K35" s="2">
        <f>G35</f>
        <v>42500</v>
      </c>
    </row>
    <row r="37" spans="1:12" x14ac:dyDescent="0.2">
      <c r="G37" s="2">
        <f>SUM(G7:G36)</f>
        <v>154500</v>
      </c>
      <c r="H37" s="2">
        <f>SUM(H7:H35)</f>
        <v>65228</v>
      </c>
      <c r="I37">
        <f>SUM(I7:I36)</f>
        <v>32206</v>
      </c>
      <c r="K37">
        <f>SUM(K7:K36)</f>
        <v>51766</v>
      </c>
      <c r="L37" s="2">
        <f>SUM(H37:K37)</f>
        <v>149200</v>
      </c>
    </row>
    <row r="38" spans="1:12" x14ac:dyDescent="0.2">
      <c r="G38" s="2">
        <f>G37-5300</f>
        <v>149200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8"/>
  <sheetViews>
    <sheetView topLeftCell="A4" workbookViewId="0">
      <selection activeCell="A42" sqref="A42"/>
    </sheetView>
  </sheetViews>
  <sheetFormatPr defaultRowHeight="12.75" x14ac:dyDescent="0.2"/>
  <cols>
    <col min="1" max="1" width="21.5703125" customWidth="1"/>
    <col min="2" max="2" width="12.42578125" style="1" bestFit="1" customWidth="1"/>
    <col min="3" max="3" width="10.42578125" bestFit="1" customWidth="1"/>
    <col min="4" max="4" width="8.5703125" bestFit="1" customWidth="1"/>
    <col min="5" max="5" width="15" bestFit="1" customWidth="1"/>
    <col min="6" max="6" width="16.28515625" bestFit="1" customWidth="1"/>
  </cols>
  <sheetData>
    <row r="2" spans="1:10" x14ac:dyDescent="0.2">
      <c r="A2" t="s">
        <v>0</v>
      </c>
    </row>
    <row r="3" spans="1:10" x14ac:dyDescent="0.2">
      <c r="G3" s="7"/>
    </row>
    <row r="4" spans="1:10" x14ac:dyDescent="0.2">
      <c r="E4" s="1" t="s">
        <v>36</v>
      </c>
      <c r="F4" s="1" t="s">
        <v>36</v>
      </c>
      <c r="G4" s="8" t="s">
        <v>36</v>
      </c>
    </row>
    <row r="5" spans="1:10" x14ac:dyDescent="0.2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0" x14ac:dyDescent="0.2">
      <c r="G6" t="s">
        <v>36</v>
      </c>
      <c r="H6" t="s">
        <v>46</v>
      </c>
      <c r="I6" t="s">
        <v>47</v>
      </c>
      <c r="J6" t="s">
        <v>48</v>
      </c>
    </row>
    <row r="7" spans="1:10" x14ac:dyDescent="0.2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4706</v>
      </c>
      <c r="H7" s="2">
        <f>G7+G9</f>
        <v>11765</v>
      </c>
    </row>
    <row r="8" spans="1:10" x14ac:dyDescent="0.2">
      <c r="D8" s="2" t="s">
        <v>36</v>
      </c>
      <c r="E8" t="s">
        <v>14</v>
      </c>
      <c r="F8" t="s">
        <v>15</v>
      </c>
      <c r="G8" s="2">
        <v>3294</v>
      </c>
      <c r="I8" s="2">
        <f>G8+G10</f>
        <v>8235</v>
      </c>
    </row>
    <row r="9" spans="1:10" x14ac:dyDescent="0.2">
      <c r="C9" t="s">
        <v>38</v>
      </c>
      <c r="D9" s="2" t="s">
        <v>36</v>
      </c>
      <c r="E9" t="s">
        <v>35</v>
      </c>
      <c r="F9" t="s">
        <v>17</v>
      </c>
      <c r="G9" s="2">
        <v>7059</v>
      </c>
    </row>
    <row r="10" spans="1:10" x14ac:dyDescent="0.2">
      <c r="D10" s="2"/>
      <c r="E10" t="s">
        <v>14</v>
      </c>
      <c r="F10" t="s">
        <v>17</v>
      </c>
      <c r="G10" s="2">
        <f>12000-G9</f>
        <v>4941</v>
      </c>
    </row>
    <row r="11" spans="1:10" x14ac:dyDescent="0.2">
      <c r="D11" s="2"/>
      <c r="G11" s="2"/>
    </row>
    <row r="12" spans="1:10" x14ac:dyDescent="0.2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0" x14ac:dyDescent="0.2">
      <c r="D13" s="2"/>
      <c r="E13" t="s">
        <v>37</v>
      </c>
      <c r="F13" t="s">
        <v>17</v>
      </c>
      <c r="G13" s="2">
        <f>10000-G12</f>
        <v>4118</v>
      </c>
      <c r="J13" s="2">
        <f>G13</f>
        <v>4118</v>
      </c>
    </row>
    <row r="14" spans="1:10" x14ac:dyDescent="0.2">
      <c r="D14" s="2"/>
      <c r="G14" s="2"/>
    </row>
    <row r="15" spans="1:10" x14ac:dyDescent="0.2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0" x14ac:dyDescent="0.2">
      <c r="D16" s="2"/>
      <c r="E16" t="s">
        <v>40</v>
      </c>
      <c r="G16" s="2">
        <v>3295</v>
      </c>
      <c r="J16" s="2">
        <f>G16</f>
        <v>3295</v>
      </c>
    </row>
    <row r="17" spans="1:10" x14ac:dyDescent="0.2">
      <c r="D17" s="2"/>
      <c r="E17" s="9" t="s">
        <v>49</v>
      </c>
      <c r="F17" t="s">
        <v>17</v>
      </c>
      <c r="G17" s="2">
        <v>3300</v>
      </c>
    </row>
    <row r="18" spans="1:10" x14ac:dyDescent="0.2">
      <c r="D18" s="2"/>
      <c r="E18" s="9" t="s">
        <v>49</v>
      </c>
      <c r="F18" t="s">
        <v>16</v>
      </c>
      <c r="G18" s="2">
        <v>2000</v>
      </c>
    </row>
    <row r="19" spans="1:10" x14ac:dyDescent="0.2">
      <c r="D19" s="2"/>
      <c r="G19" s="2"/>
    </row>
    <row r="20" spans="1:10" x14ac:dyDescent="0.2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0" x14ac:dyDescent="0.2">
      <c r="D21" s="2"/>
      <c r="G21" s="2"/>
    </row>
    <row r="22" spans="1:10" x14ac:dyDescent="0.2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0" x14ac:dyDescent="0.2">
      <c r="D23" s="2"/>
      <c r="E23" t="s">
        <v>40</v>
      </c>
      <c r="F23" t="s">
        <v>17</v>
      </c>
      <c r="G23" s="2">
        <v>1853</v>
      </c>
      <c r="J23" s="2">
        <f>G23</f>
        <v>1853</v>
      </c>
    </row>
    <row r="24" spans="1:10" x14ac:dyDescent="0.2">
      <c r="D24" s="2"/>
      <c r="G24" s="2" t="s">
        <v>36</v>
      </c>
    </row>
    <row r="25" spans="1:10" x14ac:dyDescent="0.2">
      <c r="A25" t="s">
        <v>12</v>
      </c>
      <c r="B25" s="1">
        <v>27607</v>
      </c>
      <c r="C25" t="s">
        <v>33</v>
      </c>
      <c r="D25" s="2">
        <v>1700</v>
      </c>
      <c r="E25" t="s">
        <v>35</v>
      </c>
      <c r="F25" t="s">
        <v>17</v>
      </c>
      <c r="G25" s="2">
        <v>1700</v>
      </c>
      <c r="H25" s="2">
        <f>G25</f>
        <v>1700</v>
      </c>
    </row>
    <row r="26" spans="1:10" x14ac:dyDescent="0.2">
      <c r="D26" s="2"/>
      <c r="G26" s="2" t="s">
        <v>36</v>
      </c>
    </row>
    <row r="27" spans="1:10" x14ac:dyDescent="0.2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23529</v>
      </c>
      <c r="H27" s="2">
        <f>G27</f>
        <v>23529</v>
      </c>
    </row>
    <row r="28" spans="1:10" x14ac:dyDescent="0.2">
      <c r="D28" s="2" t="s">
        <v>36</v>
      </c>
      <c r="E28" t="s">
        <v>14</v>
      </c>
      <c r="F28" t="s">
        <v>16</v>
      </c>
      <c r="G28" s="2">
        <f>40000-G27</f>
        <v>16471</v>
      </c>
      <c r="I28" s="2">
        <f>G28</f>
        <v>16471</v>
      </c>
    </row>
    <row r="29" spans="1:10" x14ac:dyDescent="0.2">
      <c r="D29" s="2"/>
      <c r="G29" s="2"/>
    </row>
    <row r="30" spans="1:10" x14ac:dyDescent="0.2">
      <c r="A30" t="s">
        <v>41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>
        <f>G30</f>
        <v>15000</v>
      </c>
    </row>
    <row r="31" spans="1:10" x14ac:dyDescent="0.2">
      <c r="E31" t="s">
        <v>50</v>
      </c>
    </row>
    <row r="35" spans="1:11" x14ac:dyDescent="0.2">
      <c r="A35" t="s">
        <v>43</v>
      </c>
      <c r="C35" t="s">
        <v>31</v>
      </c>
      <c r="D35" s="2">
        <v>50000</v>
      </c>
      <c r="E35" t="s">
        <v>18</v>
      </c>
      <c r="F35" t="s">
        <v>16</v>
      </c>
      <c r="G35" s="2">
        <v>50000</v>
      </c>
      <c r="J35" s="2">
        <f>G35</f>
        <v>50000</v>
      </c>
    </row>
    <row r="37" spans="1:11" x14ac:dyDescent="0.2">
      <c r="G37" s="2">
        <f>SUM(G7:G36)</f>
        <v>154500</v>
      </c>
      <c r="H37" s="2">
        <f>SUM(H7:H35)</f>
        <v>65228</v>
      </c>
      <c r="I37">
        <f>SUM(I7:I36)</f>
        <v>24706</v>
      </c>
      <c r="J37">
        <f>SUM(J7:J36)</f>
        <v>59266</v>
      </c>
      <c r="K37" s="2">
        <f>SUM(H37:J37)</f>
        <v>149200</v>
      </c>
    </row>
    <row r="38" spans="1:11" x14ac:dyDescent="0.2">
      <c r="G38" s="2">
        <f>G37-5300</f>
        <v>149200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8"/>
  <sheetViews>
    <sheetView workbookViewId="0">
      <selection activeCell="B8" sqref="B8:B24"/>
    </sheetView>
  </sheetViews>
  <sheetFormatPr defaultRowHeight="12.75" x14ac:dyDescent="0.2"/>
  <cols>
    <col min="1" max="2" width="18" customWidth="1"/>
    <col min="3" max="3" width="12.28515625" customWidth="1"/>
    <col min="4" max="4" width="13.42578125" customWidth="1"/>
  </cols>
  <sheetData>
    <row r="2" spans="1:8" x14ac:dyDescent="0.2">
      <c r="A2" t="s">
        <v>0</v>
      </c>
    </row>
    <row r="4" spans="1:8" x14ac:dyDescent="0.2">
      <c r="C4" s="1" t="s">
        <v>21</v>
      </c>
      <c r="D4" s="1" t="s">
        <v>21</v>
      </c>
    </row>
    <row r="5" spans="1:8" x14ac:dyDescent="0.2">
      <c r="C5" s="1" t="s">
        <v>2</v>
      </c>
      <c r="D5" s="1" t="s">
        <v>3</v>
      </c>
      <c r="G5" s="11" t="s">
        <v>25</v>
      </c>
      <c r="H5" s="12"/>
    </row>
    <row r="6" spans="1:8" x14ac:dyDescent="0.2">
      <c r="A6" s="1" t="s">
        <v>1</v>
      </c>
      <c r="B6" s="1"/>
      <c r="C6" s="1" t="s">
        <v>4</v>
      </c>
      <c r="D6" s="1" t="s">
        <v>4</v>
      </c>
      <c r="E6" s="1" t="s">
        <v>5</v>
      </c>
      <c r="F6" s="1" t="s">
        <v>6</v>
      </c>
      <c r="G6" s="3" t="s">
        <v>23</v>
      </c>
      <c r="H6" s="3" t="s">
        <v>24</v>
      </c>
    </row>
    <row r="8" spans="1:8" x14ac:dyDescent="0.2">
      <c r="A8" t="s">
        <v>7</v>
      </c>
      <c r="B8">
        <v>27641</v>
      </c>
      <c r="C8" t="s">
        <v>14</v>
      </c>
      <c r="D8" t="s">
        <v>15</v>
      </c>
      <c r="E8" s="2">
        <v>8000</v>
      </c>
      <c r="F8">
        <v>30</v>
      </c>
      <c r="G8">
        <f>E8/E28</f>
        <v>9.4117647058823528E-2</v>
      </c>
      <c r="H8" s="2">
        <f t="shared" ref="H8:H24" si="0">50000*G8</f>
        <v>4705.8823529411766</v>
      </c>
    </row>
    <row r="9" spans="1:8" x14ac:dyDescent="0.2">
      <c r="C9" t="s">
        <v>14</v>
      </c>
      <c r="D9" t="s">
        <v>17</v>
      </c>
      <c r="E9" s="2">
        <v>12000</v>
      </c>
      <c r="F9">
        <v>30</v>
      </c>
      <c r="G9">
        <f>E9/E28</f>
        <v>0.14117647058823529</v>
      </c>
      <c r="H9" s="2">
        <f t="shared" si="0"/>
        <v>7058.8235294117649</v>
      </c>
    </row>
    <row r="10" spans="1:8" x14ac:dyDescent="0.2">
      <c r="E10" s="2"/>
      <c r="H10" s="2">
        <f t="shared" si="0"/>
        <v>0</v>
      </c>
    </row>
    <row r="11" spans="1:8" x14ac:dyDescent="0.2">
      <c r="A11" t="s">
        <v>8</v>
      </c>
      <c r="B11">
        <v>27608</v>
      </c>
      <c r="C11" t="s">
        <v>14</v>
      </c>
      <c r="D11" t="s">
        <v>17</v>
      </c>
      <c r="E11" s="2">
        <v>10000</v>
      </c>
      <c r="F11">
        <v>15</v>
      </c>
      <c r="G11">
        <f>E11/E28</f>
        <v>0.11764705882352941</v>
      </c>
      <c r="H11" s="2">
        <f t="shared" si="0"/>
        <v>5882.3529411764703</v>
      </c>
    </row>
    <row r="12" spans="1:8" x14ac:dyDescent="0.2">
      <c r="E12" s="2"/>
      <c r="H12" s="2">
        <f t="shared" si="0"/>
        <v>0</v>
      </c>
    </row>
    <row r="13" spans="1:8" x14ac:dyDescent="0.2">
      <c r="A13" t="s">
        <v>9</v>
      </c>
      <c r="B13">
        <v>27604</v>
      </c>
      <c r="C13" t="s">
        <v>14</v>
      </c>
      <c r="D13" t="s">
        <v>17</v>
      </c>
      <c r="E13" s="2">
        <v>6000</v>
      </c>
      <c r="F13">
        <v>15</v>
      </c>
      <c r="G13">
        <f>E13/E28</f>
        <v>7.0588235294117646E-2</v>
      </c>
      <c r="H13" s="2">
        <f t="shared" si="0"/>
        <v>3529.4117647058824</v>
      </c>
    </row>
    <row r="14" spans="1:8" x14ac:dyDescent="0.2">
      <c r="B14">
        <v>27605</v>
      </c>
      <c r="C14" t="s">
        <v>14</v>
      </c>
      <c r="D14" t="s">
        <v>16</v>
      </c>
      <c r="E14" s="2">
        <v>2000</v>
      </c>
      <c r="F14">
        <v>15</v>
      </c>
      <c r="G14">
        <f>E14/E28</f>
        <v>2.3529411764705882E-2</v>
      </c>
      <c r="H14" s="2">
        <f t="shared" si="0"/>
        <v>1176.4705882352941</v>
      </c>
    </row>
    <row r="15" spans="1:8" x14ac:dyDescent="0.2">
      <c r="E15" s="2"/>
      <c r="H15" s="2">
        <f t="shared" si="0"/>
        <v>0</v>
      </c>
    </row>
    <row r="16" spans="1:8" x14ac:dyDescent="0.2">
      <c r="A16" t="s">
        <v>10</v>
      </c>
      <c r="B16">
        <v>27622</v>
      </c>
      <c r="C16" t="s">
        <v>18</v>
      </c>
      <c r="D16" t="s">
        <v>17</v>
      </c>
      <c r="E16" s="2">
        <v>4500</v>
      </c>
      <c r="F16">
        <v>12.25</v>
      </c>
      <c r="G16">
        <f>E16/E28</f>
        <v>5.2941176470588235E-2</v>
      </c>
      <c r="H16" s="2">
        <f t="shared" si="0"/>
        <v>2647.0588235294117</v>
      </c>
    </row>
    <row r="17" spans="1:9" x14ac:dyDescent="0.2">
      <c r="C17" t="s">
        <v>19</v>
      </c>
      <c r="D17" t="s">
        <v>17</v>
      </c>
      <c r="E17" s="2"/>
      <c r="H17" s="2">
        <f t="shared" si="0"/>
        <v>0</v>
      </c>
    </row>
    <row r="18" spans="1:9" x14ac:dyDescent="0.2">
      <c r="C18" t="s">
        <v>20</v>
      </c>
      <c r="D18" t="s">
        <v>17</v>
      </c>
      <c r="E18" s="2"/>
      <c r="H18" s="2">
        <f t="shared" si="0"/>
        <v>0</v>
      </c>
    </row>
    <row r="19" spans="1:9" x14ac:dyDescent="0.2">
      <c r="E19" s="2"/>
      <c r="H19" s="2">
        <f t="shared" si="0"/>
        <v>0</v>
      </c>
    </row>
    <row r="20" spans="1:9" x14ac:dyDescent="0.2">
      <c r="A20" t="s">
        <v>11</v>
      </c>
      <c r="C20" t="s">
        <v>19</v>
      </c>
      <c r="D20" t="s">
        <v>17</v>
      </c>
      <c r="E20" s="2">
        <v>15000</v>
      </c>
      <c r="F20">
        <v>5</v>
      </c>
      <c r="H20" s="2">
        <f t="shared" si="0"/>
        <v>0</v>
      </c>
    </row>
    <row r="21" spans="1:9" x14ac:dyDescent="0.2">
      <c r="E21" s="2"/>
      <c r="H21" s="2">
        <f t="shared" si="0"/>
        <v>0</v>
      </c>
    </row>
    <row r="22" spans="1:9" x14ac:dyDescent="0.2">
      <c r="A22" t="s">
        <v>12</v>
      </c>
      <c r="B22">
        <v>27607</v>
      </c>
      <c r="C22" t="s">
        <v>14</v>
      </c>
      <c r="D22" t="s">
        <v>17</v>
      </c>
      <c r="E22" s="2">
        <v>2500</v>
      </c>
      <c r="F22">
        <v>1.8</v>
      </c>
      <c r="G22">
        <f>E22/E28</f>
        <v>2.9411764705882353E-2</v>
      </c>
      <c r="H22" s="2">
        <f t="shared" si="0"/>
        <v>1470.5882352941176</v>
      </c>
    </row>
    <row r="23" spans="1:9" x14ac:dyDescent="0.2">
      <c r="E23" s="2"/>
      <c r="H23" s="2">
        <f t="shared" si="0"/>
        <v>0</v>
      </c>
    </row>
    <row r="24" spans="1:9" x14ac:dyDescent="0.2">
      <c r="A24" t="s">
        <v>13</v>
      </c>
      <c r="B24">
        <v>27642</v>
      </c>
      <c r="C24" t="s">
        <v>14</v>
      </c>
      <c r="D24" t="s">
        <v>16</v>
      </c>
      <c r="E24" s="2">
        <v>40000</v>
      </c>
      <c r="F24">
        <v>15</v>
      </c>
      <c r="G24">
        <f>E24/E28</f>
        <v>0.47058823529411764</v>
      </c>
      <c r="H24" s="2">
        <f t="shared" si="0"/>
        <v>23529.411764705881</v>
      </c>
    </row>
    <row r="25" spans="1:9" x14ac:dyDescent="0.2">
      <c r="E25" s="2"/>
      <c r="H25" s="2"/>
    </row>
    <row r="26" spans="1:9" ht="13.5" thickBot="1" x14ac:dyDescent="0.25">
      <c r="E26" s="2">
        <f>SUM(E8:E24)</f>
        <v>100000</v>
      </c>
      <c r="G26" s="4">
        <f>SUM(G8:G24)</f>
        <v>0.99999999999999989</v>
      </c>
      <c r="H26" s="5">
        <f>SUM(H8:H24)</f>
        <v>50000</v>
      </c>
      <c r="I26" s="6" t="s">
        <v>26</v>
      </c>
    </row>
    <row r="27" spans="1:9" ht="13.5" thickTop="1" x14ac:dyDescent="0.2">
      <c r="D27" t="s">
        <v>22</v>
      </c>
      <c r="E27" s="2">
        <v>15000</v>
      </c>
    </row>
    <row r="28" spans="1:9" x14ac:dyDescent="0.2">
      <c r="D28" t="s">
        <v>27</v>
      </c>
      <c r="E28" s="2">
        <f>E26-E27</f>
        <v>85000</v>
      </c>
    </row>
  </sheetData>
  <mergeCells count="1">
    <mergeCell ref="G5:H5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Oct 26, 2001</vt:lpstr>
      <vt:lpstr>Oct 1, 2001</vt:lpstr>
      <vt:lpstr>Oneok at 1700</vt:lpstr>
      <vt:lpstr>Oneok at 2500</vt:lpstr>
      <vt:lpstr>'Oct 1, 2001'!Print_Area</vt:lpstr>
      <vt:lpstr>'Oct 26, 2001'!Print_Area</vt:lpstr>
      <vt:lpstr>'Oneok at 1700'!Print_Area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Jan Havlíček</cp:lastModifiedBy>
  <cp:lastPrinted>2001-06-12T18:09:49Z</cp:lastPrinted>
  <dcterms:created xsi:type="dcterms:W3CDTF">2001-05-16T14:55:59Z</dcterms:created>
  <dcterms:modified xsi:type="dcterms:W3CDTF">2023-09-16T17:43:09Z</dcterms:modified>
</cp:coreProperties>
</file>