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2B64FE-B845-403C-9623-3558254628A3}" xr6:coauthVersionLast="47" xr6:coauthVersionMax="47" xr10:uidLastSave="{00000000-0000-0000-0000-000000000000}"/>
  <bookViews>
    <workbookView xWindow="-120" yWindow="-120" windowWidth="38640" windowHeight="15720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EOLDec01!$A$1:$T$9</definedName>
    <definedName name="_xlnm.Print_Area" localSheetId="4">EOLMar01!$B$1:$T$11</definedName>
    <definedName name="_xlnm.Print_Area" localSheetId="2">EOLNov01!$A$1:$T$9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6" l="1"/>
  <c r="H6" i="56"/>
  <c r="K6" i="56"/>
  <c r="N6" i="56"/>
  <c r="O6" i="56"/>
  <c r="Q6" i="56"/>
  <c r="A8" i="56"/>
  <c r="H8" i="56"/>
  <c r="I8" i="56"/>
  <c r="J8" i="56"/>
  <c r="O8" i="56"/>
  <c r="P8" i="56"/>
  <c r="Q8" i="56"/>
  <c r="R2" i="46"/>
  <c r="H6" i="46"/>
  <c r="K6" i="46"/>
  <c r="N6" i="46"/>
  <c r="O6" i="46"/>
  <c r="Q6" i="46"/>
  <c r="H7" i="46"/>
  <c r="K7" i="46"/>
  <c r="N7" i="46"/>
  <c r="O7" i="46"/>
  <c r="Q7" i="46"/>
  <c r="A9" i="46"/>
  <c r="H9" i="46"/>
  <c r="I9" i="46"/>
  <c r="J9" i="46"/>
  <c r="O9" i="46"/>
  <c r="P9" i="46"/>
  <c r="Q9" i="46"/>
  <c r="R2" i="55"/>
  <c r="H6" i="55"/>
  <c r="K6" i="55"/>
  <c r="N6" i="55"/>
  <c r="O6" i="55"/>
  <c r="Q6" i="55"/>
  <c r="A8" i="55"/>
  <c r="H8" i="55"/>
  <c r="I8" i="55"/>
  <c r="J8" i="55"/>
  <c r="O8" i="55"/>
  <c r="P8" i="55"/>
  <c r="Q8" i="55"/>
  <c r="R2" i="54"/>
  <c r="H6" i="54"/>
  <c r="K6" i="54"/>
  <c r="N6" i="54"/>
  <c r="O6" i="54"/>
  <c r="Q6" i="54"/>
  <c r="A9" i="54"/>
  <c r="H9" i="54"/>
  <c r="I9" i="54"/>
  <c r="J9" i="54"/>
  <c r="O9" i="54"/>
  <c r="P9" i="54"/>
  <c r="Q9" i="54"/>
  <c r="L1" i="12"/>
  <c r="B9" i="12"/>
  <c r="D9" i="12"/>
  <c r="F9" i="12"/>
  <c r="H9" i="12"/>
  <c r="J9" i="12"/>
  <c r="L9" i="12"/>
  <c r="N9" i="12"/>
  <c r="B23" i="12"/>
  <c r="D23" i="12"/>
  <c r="F23" i="12"/>
  <c r="H23" i="12"/>
  <c r="J23" i="12"/>
  <c r="L23" i="12"/>
  <c r="N23" i="12"/>
  <c r="B25" i="12"/>
  <c r="D25" i="12"/>
  <c r="F25" i="12"/>
  <c r="H25" i="12"/>
  <c r="J25" i="12"/>
  <c r="L25" i="12"/>
  <c r="N25" i="12"/>
  <c r="B27" i="12"/>
  <c r="D27" i="12"/>
  <c r="F27" i="12"/>
  <c r="H27" i="12"/>
  <c r="J27" i="12"/>
  <c r="L27" i="12"/>
  <c r="N27" i="12"/>
  <c r="B29" i="12"/>
  <c r="D29" i="12"/>
  <c r="F29" i="12"/>
  <c r="H29" i="12"/>
  <c r="J29" i="12"/>
  <c r="L29" i="12"/>
  <c r="N29" i="12"/>
  <c r="B56" i="12"/>
  <c r="D56" i="12"/>
  <c r="F56" i="12"/>
  <c r="H56" i="12"/>
  <c r="J56" i="12"/>
  <c r="L56" i="12"/>
  <c r="N56" i="12"/>
  <c r="B59" i="12"/>
  <c r="D59" i="12"/>
  <c r="F59" i="12"/>
  <c r="H59" i="12"/>
  <c r="J59" i="12"/>
</calcChain>
</file>

<file path=xl/sharedStrings.xml><?xml version="1.0" encoding="utf-8"?>
<sst xmlns="http://schemas.openxmlformats.org/spreadsheetml/2006/main" count="241" uniqueCount="85">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</sst>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5" fontId="7" fillId="3" borderId="7" xfId="0" applyNumberFormat="1" applyFont="1" applyFill="1" applyBorder="1" applyAlignment="1">
      <alignment horizontal="center"/>
    </xf>
    <xf numFmtId="5" fontId="6" fillId="0" borderId="0" xfId="0" applyNumberFormat="1" applyFont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2.75"/>
  <cols>
    <col min="1" max="1" width="10.85546875" customWidth="1"/>
    <col min="3" max="3" width="2.7109375" customWidth="1"/>
    <col min="4" max="4" width="13.5703125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37189.60468449074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0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8"/>
      <c r="D13" s="111"/>
      <c r="F13" s="114"/>
      <c r="H13" s="114"/>
      <c r="J13" s="116"/>
      <c r="L13" s="139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EOLNov01!A8</f>
        <v>1</v>
      </c>
      <c r="D25" s="111">
        <f>EOLNov01!H8</f>
        <v>600000</v>
      </c>
      <c r="F25" s="114">
        <f>EOLNov01!O8</f>
        <v>30000</v>
      </c>
      <c r="H25" s="113">
        <f>EOLNov01!R8</f>
        <v>0</v>
      </c>
      <c r="J25" s="116">
        <f>EOLNov01!Q8</f>
        <v>30000</v>
      </c>
      <c r="L25" s="115">
        <f>J25/D25</f>
        <v>0.05</v>
      </c>
      <c r="M25" s="7"/>
      <c r="N25" s="112">
        <f>D25/EOLNov01!I8</f>
        <v>20000</v>
      </c>
      <c r="O25" s="7"/>
    </row>
    <row r="26" spans="1:15" ht="11.1" customHeight="1">
      <c r="A26" s="95"/>
      <c r="H26" s="144"/>
      <c r="L26" s="115"/>
      <c r="M26" s="7"/>
      <c r="N26" s="7"/>
      <c r="O26" s="7"/>
    </row>
    <row r="27" spans="1:15">
      <c r="A27" s="97" t="s">
        <v>42</v>
      </c>
      <c r="B27" s="95">
        <f>EOLDec01!A8</f>
        <v>1</v>
      </c>
      <c r="D27" s="111">
        <f>EOLDec01!H8</f>
        <v>310000</v>
      </c>
      <c r="F27" s="114">
        <f>EOLDec01!O8</f>
        <v>15500</v>
      </c>
      <c r="H27" s="113">
        <f>EOLDec01!R8</f>
        <v>0</v>
      </c>
      <c r="J27" s="116">
        <f>EOLDec01!Q8</f>
        <v>15500</v>
      </c>
      <c r="L27" s="115">
        <f>J27/D27</f>
        <v>0.05</v>
      </c>
      <c r="M27" s="7"/>
      <c r="N27" s="112">
        <f>D27/EOLDec01!I8</f>
        <v>10000</v>
      </c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5</v>
      </c>
      <c r="C29" s="102"/>
      <c r="D29" s="120">
        <f>SUM(D5:D28)</f>
        <v>1395000</v>
      </c>
      <c r="E29" s="102"/>
      <c r="F29" s="121">
        <f>SUM(F5:F28)</f>
        <v>69750</v>
      </c>
      <c r="G29" s="102"/>
      <c r="H29" s="122">
        <f>SUM(H5:H28)</f>
        <v>0</v>
      </c>
      <c r="I29" s="102"/>
      <c r="J29" s="122">
        <f>SUM(J5:J28)</f>
        <v>69750</v>
      </c>
      <c r="K29" s="102"/>
      <c r="L29" s="123">
        <f>J29/D29</f>
        <v>0.05</v>
      </c>
      <c r="M29" s="102"/>
      <c r="N29" s="124">
        <f>D29/(EOLMar01!I9+EOLOct01!I6)</f>
        <v>42272.727272727272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5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5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5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5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5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5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5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5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5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5" thickBot="1">
      <c r="A59" s="99" t="s">
        <v>65</v>
      </c>
      <c r="B59" s="130">
        <f>SUM(B29+B56)</f>
        <v>5</v>
      </c>
      <c r="D59" s="130">
        <f>SUM(D29+D56)</f>
        <v>1395000</v>
      </c>
      <c r="F59" s="130">
        <f>SUM(F29+F56)</f>
        <v>69750</v>
      </c>
      <c r="H59" s="130">
        <f>SUM(H29+H56)</f>
        <v>0</v>
      </c>
      <c r="J59" s="131">
        <f>SUM(J29+J56)</f>
        <v>69750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7" max="7" width="9.85546875" bestFit="1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37226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27748</v>
      </c>
      <c r="C6" s="82" t="s">
        <v>79</v>
      </c>
      <c r="D6" s="16" t="s">
        <v>24</v>
      </c>
      <c r="E6" s="46"/>
      <c r="F6" s="5">
        <v>37226</v>
      </c>
      <c r="G6" s="5">
        <v>37256</v>
      </c>
      <c r="H6" s="11">
        <f>SUM(I6*J6)</f>
        <v>310000</v>
      </c>
      <c r="I6" s="85">
        <v>31</v>
      </c>
      <c r="J6" s="86">
        <v>10000</v>
      </c>
      <c r="K6" s="33">
        <f>SUM(I6*L6)</f>
        <v>1.55</v>
      </c>
      <c r="L6" s="88">
        <v>0.05</v>
      </c>
      <c r="M6" s="147" t="s">
        <v>61</v>
      </c>
      <c r="N6" s="14">
        <f>SUM(L6:M6)</f>
        <v>0.05</v>
      </c>
      <c r="O6" s="18">
        <f>SUM(K6*J6)</f>
        <v>15500</v>
      </c>
      <c r="P6" s="148">
        <v>0</v>
      </c>
      <c r="Q6" s="18">
        <f>SUM(O6:P6)</f>
        <v>15500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310000</v>
      </c>
      <c r="I8" s="90">
        <f>SUM(I6:I7)</f>
        <v>31</v>
      </c>
      <c r="J8" s="90">
        <f>SUM(J6:J7)</f>
        <v>10000</v>
      </c>
      <c r="K8" s="36"/>
      <c r="L8" s="35"/>
      <c r="M8" s="39"/>
      <c r="N8" s="35"/>
      <c r="O8" s="80">
        <f>SUM(O6:O7)</f>
        <v>15500</v>
      </c>
      <c r="P8" s="80">
        <f>SUM(P6:P7)</f>
        <v>0</v>
      </c>
      <c r="Q8" s="80">
        <f>SUM(Q6:Q7)</f>
        <v>15500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3.25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7" max="7" width="9.85546875" bestFit="1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37196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s="1" customFormat="1" ht="13.5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  <c r="U5" s="66"/>
      <c r="V5" s="7"/>
      <c r="W5" s="67"/>
      <c r="X5" s="67"/>
      <c r="Y5" s="67"/>
      <c r="Z5" s="7"/>
      <c r="AA5" s="7"/>
      <c r="AB5" s="7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24" ht="13.5" thickBot="1">
      <c r="A6">
        <v>1</v>
      </c>
      <c r="B6" s="79">
        <v>27747</v>
      </c>
      <c r="C6" s="82" t="s">
        <v>79</v>
      </c>
      <c r="D6" s="16" t="s">
        <v>24</v>
      </c>
      <c r="E6" s="46"/>
      <c r="F6" s="5">
        <v>37196</v>
      </c>
      <c r="G6" s="5">
        <v>37225</v>
      </c>
      <c r="H6" s="11">
        <f>SUM(I6*J6)</f>
        <v>600000</v>
      </c>
      <c r="I6" s="85">
        <v>30</v>
      </c>
      <c r="J6" s="86">
        <v>20000</v>
      </c>
      <c r="K6" s="33">
        <f>SUM(I6*L6)</f>
        <v>1.5</v>
      </c>
      <c r="L6" s="88">
        <v>0.05</v>
      </c>
      <c r="M6" s="147" t="s">
        <v>61</v>
      </c>
      <c r="N6" s="14">
        <f>SUM(L6:M6)</f>
        <v>0.05</v>
      </c>
      <c r="O6" s="18">
        <f>SUM(K6*J6)</f>
        <v>30000</v>
      </c>
      <c r="P6" s="148">
        <v>0</v>
      </c>
      <c r="Q6" s="18">
        <f>SUM(O6:P6)</f>
        <v>30000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600000</v>
      </c>
      <c r="I8" s="90">
        <f>SUM(I6:I7)</f>
        <v>30</v>
      </c>
      <c r="J8" s="90">
        <f>SUM(J6:J7)</f>
        <v>20000</v>
      </c>
      <c r="K8" s="36"/>
      <c r="L8" s="35"/>
      <c r="M8" s="39"/>
      <c r="N8" s="35"/>
      <c r="O8" s="80">
        <f>SUM(O6:O7)</f>
        <v>30000</v>
      </c>
      <c r="P8" s="80">
        <f>SUM(P6:P7)</f>
        <v>0</v>
      </c>
      <c r="Q8" s="80">
        <f>SUM(Q6:Q7)</f>
        <v>30000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3.25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37165</v>
      </c>
      <c r="G2" s="84"/>
      <c r="J2" s="143" t="s">
        <v>81</v>
      </c>
      <c r="P2" s="7"/>
      <c r="Q2" s="7"/>
      <c r="R2" s="2">
        <f ca="1">NOW()</f>
        <v>37189.60468449074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27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</cols>
  <sheetData>
    <row r="2" spans="1:123" s="1" customFormat="1" ht="18">
      <c r="B2" s="8" t="s">
        <v>0</v>
      </c>
      <c r="F2" s="26">
        <v>36951</v>
      </c>
      <c r="G2" s="84"/>
      <c r="J2" s="143" t="s">
        <v>81</v>
      </c>
      <c r="P2" s="7"/>
      <c r="Q2" s="7"/>
      <c r="R2" s="2">
        <f ca="1">NOW()</f>
        <v>37189.60468449074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6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2.75"/>
  <cols>
    <col min="1" max="1" width="19.425781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2001-10-02T16:03:56Z</cp:lastPrinted>
  <dcterms:created xsi:type="dcterms:W3CDTF">1997-09-08T18:25:22Z</dcterms:created>
  <dcterms:modified xsi:type="dcterms:W3CDTF">2023-09-16T17:43:19Z</dcterms:modified>
</cp:coreProperties>
</file>