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0CC41-F923-4F25-896A-8D396AC7540F}" xr6:coauthVersionLast="47" xr6:coauthVersionMax="47" xr10:uidLastSave="{00000000-0000-0000-0000-000000000000}"/>
  <bookViews>
    <workbookView xWindow="-120" yWindow="-120" windowWidth="38640" windowHeight="15720" activeTab="2"/>
  </bookViews>
  <sheets>
    <sheet name="Original" sheetId="1" r:id="rId1"/>
    <sheet name="Total to Needles" sheetId="4" r:id="rId2"/>
    <sheet name="Sheet2" sheetId="2" r:id="rId3"/>
    <sheet name="Sheet3" sheetId="3" r:id="rId4"/>
  </sheets>
  <definedNames>
    <definedName name="_xlnm.Print_Area" localSheetId="0">Original!$A$1:$M$54</definedName>
    <definedName name="_xlnm.Print_Area" localSheetId="1">'Total to Needles'!$A$1:$M$54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L5" i="1"/>
  <c r="G6" i="1"/>
  <c r="L6" i="1"/>
  <c r="G7" i="1"/>
  <c r="L7" i="1"/>
  <c r="G8" i="1"/>
  <c r="L8" i="1"/>
  <c r="G9" i="1"/>
  <c r="L9" i="1"/>
  <c r="G10" i="1"/>
  <c r="L10" i="1"/>
  <c r="G11" i="1"/>
  <c r="L11" i="1"/>
  <c r="G12" i="1"/>
  <c r="L12" i="1"/>
  <c r="G13" i="1"/>
  <c r="L13" i="1"/>
  <c r="G14" i="1"/>
  <c r="L14" i="1"/>
  <c r="G15" i="1"/>
  <c r="L15" i="1"/>
  <c r="G16" i="1"/>
  <c r="L16" i="1"/>
  <c r="G17" i="1"/>
  <c r="L17" i="1"/>
  <c r="G18" i="1"/>
  <c r="L18" i="1"/>
  <c r="G19" i="1"/>
  <c r="L19" i="1"/>
  <c r="G20" i="1"/>
  <c r="L20" i="1"/>
  <c r="G21" i="1"/>
  <c r="L21" i="1"/>
  <c r="G22" i="1"/>
  <c r="L22" i="1"/>
  <c r="G23" i="1"/>
  <c r="L23" i="1"/>
  <c r="G24" i="1"/>
  <c r="L24" i="1"/>
  <c r="G25" i="1"/>
  <c r="L25" i="1"/>
  <c r="G26" i="1"/>
  <c r="L26" i="1"/>
  <c r="G27" i="1"/>
  <c r="G28" i="1"/>
  <c r="L28" i="1"/>
  <c r="G29" i="1"/>
  <c r="L29" i="1"/>
  <c r="G30" i="1"/>
  <c r="L30" i="1"/>
  <c r="G31" i="1"/>
  <c r="L31" i="1"/>
  <c r="G32" i="1"/>
  <c r="L32" i="1"/>
  <c r="J34" i="1"/>
  <c r="E5" i="2"/>
  <c r="F5" i="2"/>
  <c r="K5" i="2"/>
  <c r="E6" i="2"/>
  <c r="F6" i="2"/>
  <c r="K6" i="2"/>
  <c r="E7" i="2"/>
  <c r="F7" i="2"/>
  <c r="K7" i="2"/>
  <c r="F8" i="2"/>
  <c r="K8" i="2"/>
  <c r="F9" i="2"/>
  <c r="K9" i="2"/>
  <c r="F10" i="2"/>
  <c r="K10" i="2"/>
  <c r="E11" i="2"/>
  <c r="F11" i="2"/>
  <c r="K11" i="2"/>
  <c r="E12" i="2"/>
  <c r="F12" i="2"/>
  <c r="K12" i="2"/>
  <c r="E13" i="2"/>
  <c r="F13" i="2"/>
  <c r="K13" i="2"/>
  <c r="E14" i="2"/>
  <c r="F14" i="2"/>
  <c r="K14" i="2"/>
  <c r="F15" i="2"/>
  <c r="K15" i="2"/>
  <c r="K17" i="2"/>
  <c r="G4" i="4"/>
  <c r="L4" i="4"/>
  <c r="G5" i="4"/>
  <c r="L5" i="4"/>
  <c r="G6" i="4"/>
  <c r="L6" i="4"/>
  <c r="G7" i="4"/>
  <c r="L7" i="4"/>
  <c r="G8" i="4"/>
  <c r="L8" i="4"/>
  <c r="G9" i="4"/>
  <c r="L9" i="4"/>
  <c r="G10" i="4"/>
  <c r="L10" i="4"/>
  <c r="G11" i="4"/>
  <c r="L11" i="4"/>
  <c r="G12" i="4"/>
  <c r="L12" i="4"/>
  <c r="G13" i="4"/>
  <c r="L13" i="4"/>
  <c r="G14" i="4"/>
  <c r="L14" i="4"/>
  <c r="G15" i="4"/>
  <c r="L15" i="4"/>
  <c r="G16" i="4"/>
  <c r="L16" i="4"/>
  <c r="G17" i="4"/>
  <c r="L17" i="4"/>
  <c r="G18" i="4"/>
  <c r="L18" i="4"/>
  <c r="G19" i="4"/>
  <c r="L19" i="4"/>
  <c r="G20" i="4"/>
  <c r="L20" i="4"/>
  <c r="G21" i="4"/>
  <c r="L21" i="4"/>
  <c r="G22" i="4"/>
  <c r="L22" i="4"/>
  <c r="G23" i="4"/>
  <c r="L23" i="4"/>
  <c r="G24" i="4"/>
  <c r="L24" i="4"/>
  <c r="G25" i="4"/>
  <c r="L25" i="4"/>
  <c r="G26" i="4"/>
  <c r="L26" i="4"/>
  <c r="G27" i="4"/>
  <c r="L27" i="4"/>
  <c r="G28" i="4"/>
  <c r="G29" i="4"/>
  <c r="L29" i="4"/>
  <c r="G30" i="4"/>
  <c r="L30" i="4"/>
  <c r="G31" i="4"/>
  <c r="L31" i="4"/>
  <c r="J34" i="4"/>
  <c r="J35" i="4"/>
</calcChain>
</file>

<file path=xl/sharedStrings.xml><?xml version="1.0" encoding="utf-8"?>
<sst xmlns="http://schemas.openxmlformats.org/spreadsheetml/2006/main" count="515" uniqueCount="57">
  <si>
    <t>Shipper</t>
  </si>
  <si>
    <t>$Bid/mmbtu</t>
  </si>
  <si>
    <t>Receipt</t>
  </si>
  <si>
    <t>Delivery</t>
  </si>
  <si>
    <t>Volume</t>
  </si>
  <si>
    <t>Gross Value ($)</t>
  </si>
  <si>
    <t>Term</t>
  </si>
  <si>
    <t>PPL</t>
  </si>
  <si>
    <t>30 years, 1 month</t>
  </si>
  <si>
    <t>EOT</t>
  </si>
  <si>
    <t>Citizens/Griffith</t>
  </si>
  <si>
    <t>SoCal Needles</t>
  </si>
  <si>
    <t>Western</t>
  </si>
  <si>
    <t>15 years</t>
  </si>
  <si>
    <t>Dynegy</t>
  </si>
  <si>
    <t>5 years</t>
  </si>
  <si>
    <t>Term (months)</t>
  </si>
  <si>
    <t>Term (days)</t>
  </si>
  <si>
    <t>NPV ($)</t>
  </si>
  <si>
    <t>Transwestern Red Rock Expansion</t>
  </si>
  <si>
    <t>Oneok</t>
  </si>
  <si>
    <t>US Gypsum</t>
  </si>
  <si>
    <t>AEP</t>
  </si>
  <si>
    <t>Calpine</t>
  </si>
  <si>
    <t xml:space="preserve"> </t>
  </si>
  <si>
    <t>2 years</t>
  </si>
  <si>
    <t>1 year</t>
  </si>
  <si>
    <t>PG&amp;E Topock</t>
  </si>
  <si>
    <t>12 months</t>
  </si>
  <si>
    <t>22 months</t>
  </si>
  <si>
    <t>Notes</t>
  </si>
  <si>
    <t>12 years, 3 months</t>
  </si>
  <si>
    <t>Aquila</t>
  </si>
  <si>
    <t>Conoco Inc</t>
  </si>
  <si>
    <t>Conoco Canada</t>
  </si>
  <si>
    <t>Conoco Lobo</t>
  </si>
  <si>
    <t>Conoco Lobo Pipeline</t>
  </si>
  <si>
    <t>Conoco Raptor Energy</t>
  </si>
  <si>
    <t>Conoco Raptor Pipeline</t>
  </si>
  <si>
    <t>Binding?</t>
  </si>
  <si>
    <t>BP Energy</t>
  </si>
  <si>
    <t>7 months</t>
  </si>
  <si>
    <t>29 months</t>
  </si>
  <si>
    <t>98% Index Spread</t>
  </si>
  <si>
    <t>Frito Lay</t>
  </si>
  <si>
    <t>Newark Group</t>
  </si>
  <si>
    <t>yes</t>
  </si>
  <si>
    <t>no</t>
  </si>
  <si>
    <t>appx $54,000,000</t>
  </si>
  <si>
    <t>ROFR?</t>
  </si>
  <si>
    <t>appx $590,000,000</t>
  </si>
  <si>
    <t>Total to PG&amp;E Topock</t>
  </si>
  <si>
    <t>Total to Socal Needles</t>
  </si>
  <si>
    <t>Transwestern Red Rock Expansion, June 2002</t>
  </si>
  <si>
    <t>10 months</t>
  </si>
  <si>
    <t>2 months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</si>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</sst>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</numFmts>
  <fonts count="6" x14ac:knownFonts="1"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37" fontId="0" fillId="0" borderId="0" xfId="1" applyNumberFormat="1" applyFont="1" applyBorder="1"/>
    <xf numFmtId="165" fontId="0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/>
    <xf numFmtId="165" fontId="5" fillId="0" borderId="0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5" fillId="0" borderId="0" xfId="1" applyNumberFormat="1" applyFont="1" applyBorder="1"/>
    <xf numFmtId="37" fontId="5" fillId="0" borderId="0" xfId="1" applyNumberFormat="1" applyFont="1" applyBorder="1" applyAlignment="1">
      <alignment horizontal="center"/>
    </xf>
    <xf numFmtId="165" fontId="5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sqref="A1:IV65536"/>
    </sheetView>
  </sheetViews>
  <sheetFormatPr defaultRowHeight="12.75" x14ac:dyDescent="0.2"/>
  <cols>
    <col min="1" max="1" width="9.28515625" style="1" bestFit="1" customWidth="1"/>
    <col min="2" max="2" width="24.42578125" customWidth="1"/>
    <col min="4" max="4" width="16.42578125" style="1" bestFit="1" customWidth="1"/>
    <col min="5" max="5" width="17.28515625" bestFit="1" customWidth="1"/>
    <col min="6" max="6" width="14.140625" style="2" hidden="1" customWidth="1"/>
    <col min="7" max="7" width="11.5703125" hidden="1" customWidth="1"/>
    <col min="8" max="8" width="7.85546875" style="1" bestFit="1" customWidth="1"/>
    <col min="9" max="9" width="13.7109375" bestFit="1" customWidth="1"/>
    <col min="10" max="10" width="8.85546875" bestFit="1" customWidth="1"/>
    <col min="11" max="11" width="7.28515625" bestFit="1" customWidth="1"/>
    <col min="12" max="12" width="19.28515625" bestFit="1" customWidth="1"/>
    <col min="13" max="13" width="16.14062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">
      <c r="A4" s="5"/>
      <c r="B4" s="4"/>
      <c r="C4" s="4"/>
      <c r="D4" s="5"/>
      <c r="E4" s="4"/>
      <c r="F4" s="6"/>
      <c r="G4" s="4"/>
      <c r="H4" s="5"/>
      <c r="I4" s="4"/>
      <c r="J4" s="4"/>
      <c r="K4" s="4"/>
      <c r="L4" s="4"/>
      <c r="M4" s="4"/>
    </row>
    <row r="5" spans="1:14" x14ac:dyDescent="0.2">
      <c r="A5" s="5">
        <v>1</v>
      </c>
      <c r="B5" s="4" t="s">
        <v>7</v>
      </c>
      <c r="C5" s="5" t="s">
        <v>46</v>
      </c>
      <c r="D5" s="7">
        <v>0.35</v>
      </c>
      <c r="E5" s="4" t="s">
        <v>8</v>
      </c>
      <c r="F5" s="5">
        <v>361</v>
      </c>
      <c r="G5" s="5">
        <f t="shared" ref="G5:G10" si="0">F5*30</f>
        <v>10830</v>
      </c>
      <c r="H5" s="5" t="s">
        <v>9</v>
      </c>
      <c r="I5" s="4" t="s">
        <v>10</v>
      </c>
      <c r="J5" s="8">
        <v>8000</v>
      </c>
      <c r="K5" s="20" t="s">
        <v>46</v>
      </c>
      <c r="L5" s="9">
        <f t="shared" ref="L5:L26" si="1">D5*G5*J5</f>
        <v>30323999.999999996</v>
      </c>
      <c r="M5" s="4"/>
    </row>
    <row r="6" spans="1:14" x14ac:dyDescent="0.2">
      <c r="A6" s="5">
        <v>2</v>
      </c>
      <c r="B6" s="4" t="s">
        <v>7</v>
      </c>
      <c r="C6" s="5" t="s">
        <v>46</v>
      </c>
      <c r="D6" s="7">
        <v>0.4</v>
      </c>
      <c r="E6" s="4" t="s">
        <v>8</v>
      </c>
      <c r="F6" s="5">
        <v>361</v>
      </c>
      <c r="G6" s="5">
        <f t="shared" si="0"/>
        <v>10830</v>
      </c>
      <c r="H6" s="5" t="s">
        <v>9</v>
      </c>
      <c r="I6" s="4" t="s">
        <v>11</v>
      </c>
      <c r="J6" s="8">
        <v>12000</v>
      </c>
      <c r="K6" s="20" t="s">
        <v>46</v>
      </c>
      <c r="L6" s="9">
        <f t="shared" si="1"/>
        <v>51984000</v>
      </c>
      <c r="M6" s="4"/>
    </row>
    <row r="7" spans="1:14" x14ac:dyDescent="0.2">
      <c r="A7" s="5">
        <v>3</v>
      </c>
      <c r="B7" s="4" t="s">
        <v>12</v>
      </c>
      <c r="C7" s="5" t="s">
        <v>46</v>
      </c>
      <c r="D7" s="7">
        <v>0.38</v>
      </c>
      <c r="E7" s="4" t="s">
        <v>13</v>
      </c>
      <c r="F7" s="5">
        <v>180</v>
      </c>
      <c r="G7" s="5">
        <f t="shared" si="0"/>
        <v>5400</v>
      </c>
      <c r="H7" s="5" t="s">
        <v>9</v>
      </c>
      <c r="I7" s="4" t="s">
        <v>11</v>
      </c>
      <c r="J7" s="8">
        <v>5000</v>
      </c>
      <c r="K7" s="20" t="s">
        <v>46</v>
      </c>
      <c r="L7" s="9">
        <f t="shared" si="1"/>
        <v>10260000</v>
      </c>
      <c r="M7" s="4"/>
    </row>
    <row r="8" spans="1:14" x14ac:dyDescent="0.2">
      <c r="A8" s="5">
        <v>4</v>
      </c>
      <c r="B8" s="4" t="s">
        <v>12</v>
      </c>
      <c r="C8" s="5" t="s">
        <v>46</v>
      </c>
      <c r="D8" s="7">
        <v>0.39</v>
      </c>
      <c r="E8" s="4" t="s">
        <v>13</v>
      </c>
      <c r="F8" s="5">
        <v>180</v>
      </c>
      <c r="G8" s="5">
        <f t="shared" si="0"/>
        <v>5400</v>
      </c>
      <c r="H8" s="5" t="s">
        <v>9</v>
      </c>
      <c r="I8" s="4" t="s">
        <v>11</v>
      </c>
      <c r="J8" s="8">
        <v>5000</v>
      </c>
      <c r="K8" s="20" t="s">
        <v>46</v>
      </c>
      <c r="L8" s="9">
        <f t="shared" si="1"/>
        <v>10530000</v>
      </c>
      <c r="M8" s="4"/>
    </row>
    <row r="9" spans="1:14" x14ac:dyDescent="0.2">
      <c r="A9" s="5">
        <v>5</v>
      </c>
      <c r="B9" s="4" t="s">
        <v>14</v>
      </c>
      <c r="C9" s="5" t="s">
        <v>47</v>
      </c>
      <c r="D9" s="7">
        <v>0.55000000000000004</v>
      </c>
      <c r="E9" s="4" t="s">
        <v>15</v>
      </c>
      <c r="F9" s="5">
        <v>60</v>
      </c>
      <c r="G9" s="5">
        <f t="shared" si="0"/>
        <v>1800</v>
      </c>
      <c r="H9" s="5" t="s">
        <v>9</v>
      </c>
      <c r="I9" s="4" t="s">
        <v>11</v>
      </c>
      <c r="J9" s="8">
        <v>30000</v>
      </c>
      <c r="K9" s="20" t="s">
        <v>47</v>
      </c>
      <c r="L9" s="9">
        <f t="shared" si="1"/>
        <v>29700000.000000004</v>
      </c>
      <c r="M9" s="4"/>
    </row>
    <row r="10" spans="1:14" x14ac:dyDescent="0.2">
      <c r="A10" s="5">
        <v>6</v>
      </c>
      <c r="B10" s="4" t="s">
        <v>32</v>
      </c>
      <c r="C10" s="5" t="s">
        <v>47</v>
      </c>
      <c r="D10" s="7">
        <v>0.63</v>
      </c>
      <c r="E10" s="4" t="s">
        <v>15</v>
      </c>
      <c r="F10" s="5">
        <v>60</v>
      </c>
      <c r="G10" s="5">
        <f t="shared" si="0"/>
        <v>1800</v>
      </c>
      <c r="H10" s="5" t="s">
        <v>9</v>
      </c>
      <c r="I10" s="4" t="s">
        <v>11</v>
      </c>
      <c r="J10" s="8">
        <v>50000</v>
      </c>
      <c r="K10" s="20" t="s">
        <v>46</v>
      </c>
      <c r="L10" s="9">
        <f t="shared" si="1"/>
        <v>56700000</v>
      </c>
      <c r="M10" s="4"/>
    </row>
    <row r="11" spans="1:14" x14ac:dyDescent="0.2">
      <c r="A11" s="5">
        <v>7</v>
      </c>
      <c r="B11" s="4" t="s">
        <v>22</v>
      </c>
      <c r="C11" s="5" t="s">
        <v>46</v>
      </c>
      <c r="D11" s="7">
        <v>0.63</v>
      </c>
      <c r="E11" s="4" t="s">
        <v>25</v>
      </c>
      <c r="F11" s="5">
        <v>24</v>
      </c>
      <c r="G11" s="5">
        <f t="shared" ref="G11:G32" si="2">F11*30</f>
        <v>720</v>
      </c>
      <c r="H11" s="5" t="s">
        <v>9</v>
      </c>
      <c r="I11" s="4" t="s">
        <v>11</v>
      </c>
      <c r="J11" s="8">
        <v>20000</v>
      </c>
      <c r="K11" s="20" t="s">
        <v>47</v>
      </c>
      <c r="L11" s="9">
        <f t="shared" si="1"/>
        <v>9072000</v>
      </c>
      <c r="M11" s="4"/>
    </row>
    <row r="12" spans="1:14" x14ac:dyDescent="0.2">
      <c r="A12" s="5">
        <v>8</v>
      </c>
      <c r="B12" s="4" t="s">
        <v>22</v>
      </c>
      <c r="C12" s="5" t="s">
        <v>46</v>
      </c>
      <c r="D12" s="7">
        <v>0.63</v>
      </c>
      <c r="E12" s="4" t="s">
        <v>26</v>
      </c>
      <c r="F12" s="5">
        <v>12</v>
      </c>
      <c r="G12" s="5">
        <f t="shared" si="2"/>
        <v>360</v>
      </c>
      <c r="H12" s="5" t="s">
        <v>9</v>
      </c>
      <c r="I12" s="4" t="s">
        <v>27</v>
      </c>
      <c r="J12" s="8">
        <v>10000</v>
      </c>
      <c r="K12" s="20" t="s">
        <v>47</v>
      </c>
      <c r="L12" s="9">
        <f t="shared" si="1"/>
        <v>2268000</v>
      </c>
      <c r="M12" s="4"/>
    </row>
    <row r="13" spans="1:14" x14ac:dyDescent="0.2">
      <c r="A13" s="5">
        <v>9</v>
      </c>
      <c r="B13" s="4" t="s">
        <v>20</v>
      </c>
      <c r="C13" s="5" t="s">
        <v>46</v>
      </c>
      <c r="D13" s="7">
        <v>1.75</v>
      </c>
      <c r="E13" s="4" t="s">
        <v>29</v>
      </c>
      <c r="F13" s="5">
        <v>10</v>
      </c>
      <c r="G13" s="5">
        <f t="shared" si="2"/>
        <v>300</v>
      </c>
      <c r="H13" s="5" t="s">
        <v>9</v>
      </c>
      <c r="I13" s="4" t="s">
        <v>11</v>
      </c>
      <c r="J13" s="8">
        <v>50000</v>
      </c>
      <c r="K13" s="20" t="s">
        <v>47</v>
      </c>
      <c r="L13" s="9">
        <f t="shared" si="1"/>
        <v>26250000</v>
      </c>
      <c r="M13" s="4"/>
    </row>
    <row r="14" spans="1:14" x14ac:dyDescent="0.2">
      <c r="A14" s="5"/>
      <c r="B14" s="4" t="s">
        <v>20</v>
      </c>
      <c r="C14" s="5" t="s">
        <v>46</v>
      </c>
      <c r="D14" s="7">
        <v>0.75</v>
      </c>
      <c r="E14" s="4" t="s">
        <v>24</v>
      </c>
      <c r="F14" s="5">
        <v>12</v>
      </c>
      <c r="G14" s="5">
        <f t="shared" si="2"/>
        <v>360</v>
      </c>
      <c r="H14" s="5" t="s">
        <v>9</v>
      </c>
      <c r="I14" s="4" t="s">
        <v>11</v>
      </c>
      <c r="J14" s="8">
        <v>50000</v>
      </c>
      <c r="K14" s="20" t="s">
        <v>47</v>
      </c>
      <c r="L14" s="9">
        <f t="shared" si="1"/>
        <v>13500000</v>
      </c>
      <c r="M14" s="4"/>
    </row>
    <row r="15" spans="1:14" x14ac:dyDescent="0.2">
      <c r="A15" s="5">
        <v>10</v>
      </c>
      <c r="B15" s="4" t="s">
        <v>23</v>
      </c>
      <c r="C15" s="5" t="s">
        <v>47</v>
      </c>
      <c r="D15" s="7">
        <v>0.38</v>
      </c>
      <c r="E15" s="4" t="s">
        <v>13</v>
      </c>
      <c r="F15" s="5">
        <v>180</v>
      </c>
      <c r="G15" s="5">
        <f t="shared" si="2"/>
        <v>5400</v>
      </c>
      <c r="H15" s="5" t="s">
        <v>9</v>
      </c>
      <c r="I15" s="4" t="s">
        <v>27</v>
      </c>
      <c r="J15" s="8">
        <v>40000</v>
      </c>
      <c r="K15" s="20" t="s">
        <v>47</v>
      </c>
      <c r="L15" s="9">
        <f t="shared" si="1"/>
        <v>82080000</v>
      </c>
      <c r="M15" s="4"/>
    </row>
    <row r="16" spans="1:14" x14ac:dyDescent="0.2">
      <c r="A16" s="5">
        <v>11</v>
      </c>
      <c r="B16" s="17" t="s">
        <v>21</v>
      </c>
      <c r="C16" s="19" t="s">
        <v>46</v>
      </c>
      <c r="D16" s="7">
        <v>0.42</v>
      </c>
      <c r="E16" s="4" t="s">
        <v>31</v>
      </c>
      <c r="F16" s="5">
        <v>147</v>
      </c>
      <c r="G16" s="5">
        <f t="shared" si="2"/>
        <v>4410</v>
      </c>
      <c r="H16" s="5" t="s">
        <v>9</v>
      </c>
      <c r="I16" s="4" t="s">
        <v>11</v>
      </c>
      <c r="J16" s="8">
        <v>4500</v>
      </c>
      <c r="K16" s="20" t="s">
        <v>46</v>
      </c>
      <c r="L16" s="9">
        <f t="shared" si="1"/>
        <v>8334899.9999999991</v>
      </c>
      <c r="M16" s="4"/>
    </row>
    <row r="17" spans="1:13" x14ac:dyDescent="0.2">
      <c r="A17" s="5">
        <v>12</v>
      </c>
      <c r="B17" s="17" t="s">
        <v>33</v>
      </c>
      <c r="C17" s="19" t="s">
        <v>46</v>
      </c>
      <c r="D17" s="7">
        <v>0.84</v>
      </c>
      <c r="E17" s="4" t="s">
        <v>25</v>
      </c>
      <c r="F17" s="5">
        <v>24</v>
      </c>
      <c r="G17" s="5">
        <f t="shared" si="2"/>
        <v>720</v>
      </c>
      <c r="H17" s="5" t="s">
        <v>9</v>
      </c>
      <c r="I17" s="4" t="s">
        <v>11</v>
      </c>
      <c r="J17" s="8">
        <v>50000</v>
      </c>
      <c r="K17" s="20" t="s">
        <v>47</v>
      </c>
      <c r="L17" s="9">
        <f t="shared" si="1"/>
        <v>30239999.999999996</v>
      </c>
      <c r="M17" s="4"/>
    </row>
    <row r="18" spans="1:13" x14ac:dyDescent="0.2">
      <c r="A18" s="5">
        <v>13</v>
      </c>
      <c r="B18" s="17" t="s">
        <v>34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2"/>
        <v>720</v>
      </c>
      <c r="H18" s="5" t="s">
        <v>9</v>
      </c>
      <c r="I18" s="4" t="s">
        <v>11</v>
      </c>
      <c r="J18" s="8">
        <v>50000</v>
      </c>
      <c r="K18" s="20" t="s">
        <v>47</v>
      </c>
      <c r="L18" s="9">
        <f t="shared" si="1"/>
        <v>30239999.999999996</v>
      </c>
      <c r="M18" s="4"/>
    </row>
    <row r="19" spans="1:13" x14ac:dyDescent="0.2">
      <c r="A19" s="5">
        <v>14</v>
      </c>
      <c r="B19" s="17" t="s">
        <v>35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2"/>
        <v>720</v>
      </c>
      <c r="H19" s="5" t="s">
        <v>9</v>
      </c>
      <c r="I19" s="4" t="s">
        <v>11</v>
      </c>
      <c r="J19" s="8">
        <v>50000</v>
      </c>
      <c r="K19" s="20" t="s">
        <v>47</v>
      </c>
      <c r="L19" s="9">
        <f t="shared" si="1"/>
        <v>30239999.999999996</v>
      </c>
      <c r="M19" s="4"/>
    </row>
    <row r="20" spans="1:13" x14ac:dyDescent="0.2">
      <c r="A20" s="5">
        <v>15</v>
      </c>
      <c r="B20" s="17" t="s">
        <v>36</v>
      </c>
      <c r="C20" s="19" t="s">
        <v>46</v>
      </c>
      <c r="D20" s="7">
        <v>0.81</v>
      </c>
      <c r="E20" s="4" t="s">
        <v>25</v>
      </c>
      <c r="F20" s="5">
        <v>24</v>
      </c>
      <c r="G20" s="5">
        <f t="shared" si="2"/>
        <v>720</v>
      </c>
      <c r="H20" s="5" t="s">
        <v>9</v>
      </c>
      <c r="I20" s="4" t="s">
        <v>11</v>
      </c>
      <c r="J20" s="8">
        <v>50000</v>
      </c>
      <c r="K20" s="20" t="s">
        <v>47</v>
      </c>
      <c r="L20" s="9">
        <f t="shared" si="1"/>
        <v>29160000.000000004</v>
      </c>
      <c r="M20" s="4"/>
    </row>
    <row r="21" spans="1:13" x14ac:dyDescent="0.2">
      <c r="A21" s="5">
        <v>16</v>
      </c>
      <c r="B21" s="17" t="s">
        <v>37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2"/>
        <v>720</v>
      </c>
      <c r="H21" s="5" t="s">
        <v>9</v>
      </c>
      <c r="I21" s="4" t="s">
        <v>11</v>
      </c>
      <c r="J21" s="8">
        <v>50000</v>
      </c>
      <c r="K21" s="20" t="s">
        <v>47</v>
      </c>
      <c r="L21" s="9">
        <f t="shared" si="1"/>
        <v>29160000.000000004</v>
      </c>
      <c r="M21" s="4"/>
    </row>
    <row r="22" spans="1:13" x14ac:dyDescent="0.2">
      <c r="A22" s="5">
        <v>17</v>
      </c>
      <c r="B22" s="17" t="s">
        <v>38</v>
      </c>
      <c r="C22" s="19" t="s">
        <v>46</v>
      </c>
      <c r="D22" s="7">
        <v>0.84</v>
      </c>
      <c r="E22" s="4" t="s">
        <v>25</v>
      </c>
      <c r="F22" s="5">
        <v>24</v>
      </c>
      <c r="G22" s="5">
        <f t="shared" si="2"/>
        <v>720</v>
      </c>
      <c r="H22" s="5" t="s">
        <v>9</v>
      </c>
      <c r="I22" s="4" t="s">
        <v>11</v>
      </c>
      <c r="J22" s="8">
        <v>50000</v>
      </c>
      <c r="K22" s="20" t="s">
        <v>47</v>
      </c>
      <c r="L22" s="9">
        <f t="shared" si="1"/>
        <v>30239999.999999996</v>
      </c>
      <c r="M22" s="4"/>
    </row>
    <row r="23" spans="1:13" x14ac:dyDescent="0.2">
      <c r="A23" s="5">
        <v>18</v>
      </c>
      <c r="B23" s="17" t="s">
        <v>40</v>
      </c>
      <c r="C23" s="19" t="s">
        <v>46</v>
      </c>
      <c r="D23" s="7">
        <v>1.1200000000000001</v>
      </c>
      <c r="E23" s="4" t="s">
        <v>41</v>
      </c>
      <c r="F23" s="5">
        <v>7</v>
      </c>
      <c r="G23" s="5">
        <f t="shared" si="2"/>
        <v>210</v>
      </c>
      <c r="H23" s="5" t="s">
        <v>9</v>
      </c>
      <c r="I23" s="4" t="s">
        <v>11</v>
      </c>
      <c r="J23" s="8">
        <v>15000</v>
      </c>
      <c r="K23" s="20" t="s">
        <v>47</v>
      </c>
      <c r="L23" s="9">
        <f t="shared" si="1"/>
        <v>3528000.0000000005</v>
      </c>
      <c r="M23" s="4"/>
    </row>
    <row r="24" spans="1:13" x14ac:dyDescent="0.2">
      <c r="A24" s="5" t="s">
        <v>24</v>
      </c>
      <c r="B24" s="17" t="s">
        <v>40</v>
      </c>
      <c r="C24" s="19" t="s">
        <v>46</v>
      </c>
      <c r="D24" s="7">
        <v>0.76</v>
      </c>
      <c r="E24" s="4" t="s">
        <v>28</v>
      </c>
      <c r="F24" s="5">
        <v>12</v>
      </c>
      <c r="G24" s="5">
        <f t="shared" si="2"/>
        <v>360</v>
      </c>
      <c r="H24" s="5" t="s">
        <v>9</v>
      </c>
      <c r="I24" s="4" t="s">
        <v>11</v>
      </c>
      <c r="J24" s="8">
        <v>15000</v>
      </c>
      <c r="K24" s="20" t="s">
        <v>47</v>
      </c>
      <c r="L24" s="9">
        <f t="shared" si="1"/>
        <v>4104000.0000000005</v>
      </c>
      <c r="M24" s="4"/>
    </row>
    <row r="25" spans="1:13" x14ac:dyDescent="0.2">
      <c r="A25" s="5" t="s">
        <v>24</v>
      </c>
      <c r="B25" s="17" t="s">
        <v>40</v>
      </c>
      <c r="C25" s="19" t="s">
        <v>46</v>
      </c>
      <c r="D25" s="7">
        <v>0.43</v>
      </c>
      <c r="E25" s="4" t="s">
        <v>28</v>
      </c>
      <c r="F25" s="5">
        <v>12</v>
      </c>
      <c r="G25" s="5">
        <f t="shared" si="2"/>
        <v>360</v>
      </c>
      <c r="H25" s="5" t="s">
        <v>9</v>
      </c>
      <c r="I25" s="4" t="s">
        <v>11</v>
      </c>
      <c r="J25" s="8">
        <v>15000</v>
      </c>
      <c r="K25" s="20" t="s">
        <v>47</v>
      </c>
      <c r="L25" s="9">
        <f t="shared" si="1"/>
        <v>2322000</v>
      </c>
      <c r="M25" s="4"/>
    </row>
    <row r="26" spans="1:13" x14ac:dyDescent="0.2">
      <c r="A26" s="5" t="s">
        <v>24</v>
      </c>
      <c r="B26" s="17" t="s">
        <v>40</v>
      </c>
      <c r="C26" s="19" t="s">
        <v>46</v>
      </c>
      <c r="D26" s="7">
        <v>0.38</v>
      </c>
      <c r="E26" s="4" t="s">
        <v>42</v>
      </c>
      <c r="F26" s="5">
        <v>29</v>
      </c>
      <c r="G26" s="5">
        <f t="shared" si="2"/>
        <v>870</v>
      </c>
      <c r="H26" s="5" t="s">
        <v>9</v>
      </c>
      <c r="I26" s="4" t="s">
        <v>11</v>
      </c>
      <c r="J26" s="8">
        <v>15000</v>
      </c>
      <c r="K26" s="20" t="s">
        <v>47</v>
      </c>
      <c r="L26" s="9">
        <f t="shared" si="1"/>
        <v>4959000</v>
      </c>
      <c r="M26" s="4"/>
    </row>
    <row r="27" spans="1:13" x14ac:dyDescent="0.2">
      <c r="A27" s="5">
        <v>19</v>
      </c>
      <c r="B27" s="17" t="s">
        <v>40</v>
      </c>
      <c r="C27" s="19" t="s">
        <v>46</v>
      </c>
      <c r="D27" s="7" t="s">
        <v>43</v>
      </c>
      <c r="E27" s="4" t="s">
        <v>15</v>
      </c>
      <c r="F27" s="5">
        <v>60</v>
      </c>
      <c r="G27" s="5">
        <f t="shared" si="2"/>
        <v>1800</v>
      </c>
      <c r="H27" s="5" t="s">
        <v>9</v>
      </c>
      <c r="I27" s="4" t="s">
        <v>11</v>
      </c>
      <c r="J27" s="8">
        <v>50000</v>
      </c>
      <c r="K27" s="20" t="s">
        <v>47</v>
      </c>
      <c r="L27" s="18" t="s">
        <v>48</v>
      </c>
      <c r="M27" s="4"/>
    </row>
    <row r="28" spans="1:13" x14ac:dyDescent="0.2">
      <c r="A28" s="5">
        <v>20</v>
      </c>
      <c r="B28" s="17" t="s">
        <v>44</v>
      </c>
      <c r="C28" s="19" t="s">
        <v>46</v>
      </c>
      <c r="D28" s="7">
        <v>0.38</v>
      </c>
      <c r="E28" s="4" t="s">
        <v>13</v>
      </c>
      <c r="F28" s="5">
        <v>180</v>
      </c>
      <c r="G28" s="5">
        <f t="shared" si="2"/>
        <v>5400</v>
      </c>
      <c r="H28" s="5" t="s">
        <v>9</v>
      </c>
      <c r="I28" s="4" t="s">
        <v>11</v>
      </c>
      <c r="J28" s="8">
        <v>2700</v>
      </c>
      <c r="K28" s="20" t="s">
        <v>47</v>
      </c>
      <c r="L28" s="9">
        <f>D28*G28*J28</f>
        <v>5540400</v>
      </c>
      <c r="M28" s="4"/>
    </row>
    <row r="29" spans="1:13" x14ac:dyDescent="0.2">
      <c r="A29" s="5">
        <v>21</v>
      </c>
      <c r="B29" s="17" t="s">
        <v>44</v>
      </c>
      <c r="C29" s="19" t="s">
        <v>46</v>
      </c>
      <c r="D29" s="7">
        <v>2.2000000000000002</v>
      </c>
      <c r="E29" s="4" t="s">
        <v>26</v>
      </c>
      <c r="F29" s="5">
        <v>12</v>
      </c>
      <c r="G29" s="5">
        <f t="shared" si="2"/>
        <v>360</v>
      </c>
      <c r="H29" s="5" t="s">
        <v>9</v>
      </c>
      <c r="I29" s="4" t="s">
        <v>11</v>
      </c>
      <c r="J29" s="8">
        <v>3300</v>
      </c>
      <c r="K29" s="20" t="s">
        <v>47</v>
      </c>
      <c r="L29" s="9">
        <f>D29*G29*J29</f>
        <v>2613600.0000000005</v>
      </c>
      <c r="M29" s="4"/>
    </row>
    <row r="30" spans="1:13" x14ac:dyDescent="0.2">
      <c r="A30" s="5">
        <v>22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2"/>
        <v>360</v>
      </c>
      <c r="H30" s="5" t="s">
        <v>9</v>
      </c>
      <c r="I30" s="4" t="s">
        <v>27</v>
      </c>
      <c r="J30" s="8">
        <v>2000</v>
      </c>
      <c r="K30" s="20" t="s">
        <v>47</v>
      </c>
      <c r="L30" s="9">
        <f>D30*G30*J30</f>
        <v>1584000.0000000002</v>
      </c>
      <c r="M30" s="4"/>
    </row>
    <row r="31" spans="1:13" x14ac:dyDescent="0.2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2"/>
        <v>1800</v>
      </c>
      <c r="H31" s="5" t="s">
        <v>9</v>
      </c>
      <c r="I31" s="4" t="s">
        <v>11</v>
      </c>
      <c r="J31" s="8">
        <v>800</v>
      </c>
      <c r="K31" s="20" t="s">
        <v>47</v>
      </c>
      <c r="L31" s="9">
        <f>D31*G31*J31</f>
        <v>936000</v>
      </c>
      <c r="M31" s="4"/>
    </row>
    <row r="32" spans="1:13" x14ac:dyDescent="0.2">
      <c r="A32" s="5">
        <v>24</v>
      </c>
      <c r="B32" s="17" t="s">
        <v>45</v>
      </c>
      <c r="C32" s="19" t="s">
        <v>46</v>
      </c>
      <c r="D32" s="7">
        <v>0.15</v>
      </c>
      <c r="E32" s="4" t="s">
        <v>15</v>
      </c>
      <c r="F32" s="5">
        <v>60</v>
      </c>
      <c r="G32" s="5">
        <f t="shared" si="2"/>
        <v>1800</v>
      </c>
      <c r="H32" s="5" t="s">
        <v>9</v>
      </c>
      <c r="I32" s="4" t="s">
        <v>27</v>
      </c>
      <c r="J32" s="8">
        <v>1500</v>
      </c>
      <c r="K32" s="20" t="s">
        <v>47</v>
      </c>
      <c r="L32" s="9">
        <f>D32*G32*J32</f>
        <v>405000</v>
      </c>
      <c r="M32" s="4"/>
    </row>
    <row r="33" spans="1:13" x14ac:dyDescent="0.2">
      <c r="A33" s="5"/>
      <c r="B33" s="4"/>
      <c r="C33" s="5"/>
      <c r="D33" s="7"/>
      <c r="E33" s="4"/>
      <c r="F33" s="5"/>
      <c r="G33" s="5"/>
      <c r="H33" s="5"/>
      <c r="I33" s="4"/>
      <c r="J33" s="8"/>
      <c r="K33" s="8"/>
      <c r="L33" s="9"/>
      <c r="M33" s="4"/>
    </row>
    <row r="34" spans="1:13" x14ac:dyDescent="0.2">
      <c r="A34" s="5"/>
      <c r="B34" s="4"/>
      <c r="C34" s="5"/>
      <c r="D34" s="7"/>
      <c r="E34" s="4"/>
      <c r="F34" s="5"/>
      <c r="G34" s="5"/>
      <c r="H34" s="5"/>
      <c r="I34" s="4"/>
      <c r="J34" s="20">
        <f>SUM(J5:J33)</f>
        <v>704800</v>
      </c>
      <c r="K34" s="8"/>
      <c r="L34" s="18" t="s">
        <v>50</v>
      </c>
      <c r="M34" s="4"/>
    </row>
    <row r="35" spans="1:13" x14ac:dyDescent="0.2">
      <c r="A35" s="5"/>
      <c r="B35" s="4"/>
      <c r="C35" s="5"/>
      <c r="D35" s="7"/>
      <c r="E35" s="4"/>
      <c r="F35" s="5"/>
      <c r="G35" s="5"/>
      <c r="H35" s="5"/>
      <c r="I35" s="4"/>
      <c r="J35" s="8"/>
      <c r="K35" s="8"/>
      <c r="L35" s="9"/>
      <c r="M35" s="4"/>
    </row>
    <row r="36" spans="1:13" x14ac:dyDescent="0.2">
      <c r="A36" s="5"/>
      <c r="B36" s="4"/>
      <c r="C36" s="5"/>
      <c r="D36" s="7"/>
      <c r="E36" s="4"/>
      <c r="F36" s="5"/>
      <c r="G36" s="5"/>
      <c r="H36" s="5"/>
      <c r="I36" s="4"/>
      <c r="J36" s="8"/>
      <c r="K36" s="8"/>
      <c r="L36" s="9"/>
      <c r="M36" s="4"/>
    </row>
    <row r="37" spans="1:13" x14ac:dyDescent="0.2">
      <c r="A37" s="5"/>
      <c r="B37" s="4"/>
      <c r="C37" s="4"/>
      <c r="D37" s="7"/>
      <c r="E37" s="4"/>
      <c r="F37" s="5"/>
      <c r="G37" s="5"/>
      <c r="H37" s="5"/>
      <c r="I37" s="4"/>
      <c r="J37" s="8"/>
      <c r="K37" s="8"/>
      <c r="L37" s="9"/>
      <c r="M37" s="4"/>
    </row>
    <row r="38" spans="1:13" x14ac:dyDescent="0.2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8"/>
      <c r="K38" s="8"/>
      <c r="L38" s="9"/>
      <c r="M38" s="4"/>
    </row>
    <row r="39" spans="1:13" x14ac:dyDescent="0.2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8"/>
      <c r="K39" s="8"/>
      <c r="L39" s="9"/>
      <c r="M39" s="4"/>
    </row>
    <row r="40" spans="1:13" x14ac:dyDescent="0.2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8"/>
      <c r="K40" s="8"/>
      <c r="L40" s="9"/>
      <c r="M40" s="4"/>
    </row>
    <row r="41" spans="1:13" x14ac:dyDescent="0.2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9"/>
      <c r="M41" s="4"/>
    </row>
    <row r="42" spans="1:13" x14ac:dyDescent="0.2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9"/>
      <c r="M42" s="4"/>
    </row>
    <row r="43" spans="1:13" x14ac:dyDescent="0.2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9"/>
      <c r="M43" s="4"/>
    </row>
    <row r="44" spans="1:13" x14ac:dyDescent="0.2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9"/>
      <c r="M44" s="4"/>
    </row>
    <row r="45" spans="1:13" x14ac:dyDescent="0.2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9"/>
      <c r="M45" s="4"/>
    </row>
    <row r="46" spans="1:13" x14ac:dyDescent="0.2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9"/>
      <c r="M46" s="4"/>
    </row>
    <row r="47" spans="1:13" x14ac:dyDescent="0.2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9"/>
      <c r="M47" s="4"/>
    </row>
    <row r="48" spans="1:13" x14ac:dyDescent="0.2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activeCell="J35" sqref="J35"/>
    </sheetView>
  </sheetViews>
  <sheetFormatPr defaultRowHeight="12.75" x14ac:dyDescent="0.2"/>
  <cols>
    <col min="1" max="1" width="9.28515625" style="1" bestFit="1" customWidth="1"/>
    <col min="2" max="2" width="24.42578125" customWidth="1"/>
    <col min="4" max="4" width="16.42578125" style="1" bestFit="1" customWidth="1"/>
    <col min="5" max="5" width="17.28515625" bestFit="1" customWidth="1"/>
    <col min="6" max="6" width="14.140625" style="2" hidden="1" customWidth="1"/>
    <col min="7" max="7" width="11.5703125" hidden="1" customWidth="1"/>
    <col min="8" max="8" width="7.85546875" style="1" bestFit="1" customWidth="1"/>
    <col min="9" max="9" width="13.7109375" bestFit="1" customWidth="1"/>
    <col min="10" max="10" width="8.85546875" bestFit="1" customWidth="1"/>
    <col min="11" max="11" width="7.28515625" bestFit="1" customWidth="1"/>
    <col min="12" max="12" width="19.28515625" bestFit="1" customWidth="1"/>
    <col min="13" max="13" width="16.14062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">
      <c r="A4" s="5">
        <v>1</v>
      </c>
      <c r="B4" s="4" t="s">
        <v>7</v>
      </c>
      <c r="C4" s="5" t="s">
        <v>46</v>
      </c>
      <c r="D4" s="7">
        <v>0.35</v>
      </c>
      <c r="E4" s="4" t="s">
        <v>8</v>
      </c>
      <c r="F4" s="5">
        <v>361</v>
      </c>
      <c r="G4" s="5">
        <f t="shared" ref="G4:G31" si="0">F4*30</f>
        <v>10830</v>
      </c>
      <c r="H4" s="5" t="s">
        <v>9</v>
      </c>
      <c r="I4" s="4" t="s">
        <v>10</v>
      </c>
      <c r="J4" s="21">
        <v>8000</v>
      </c>
      <c r="K4" s="22" t="s">
        <v>46</v>
      </c>
      <c r="L4" s="23">
        <f t="shared" ref="L4:L27" si="1">D4*G4*J4</f>
        <v>30323999.999999996</v>
      </c>
      <c r="M4" s="4"/>
    </row>
    <row r="5" spans="1:14" x14ac:dyDescent="0.2">
      <c r="A5" s="5">
        <v>8</v>
      </c>
      <c r="B5" s="4" t="s">
        <v>22</v>
      </c>
      <c r="C5" s="5" t="s">
        <v>46</v>
      </c>
      <c r="D5" s="7">
        <v>0.63</v>
      </c>
      <c r="E5" s="4" t="s">
        <v>26</v>
      </c>
      <c r="F5" s="5">
        <v>12</v>
      </c>
      <c r="G5" s="5">
        <f t="shared" si="0"/>
        <v>360</v>
      </c>
      <c r="H5" s="5" t="s">
        <v>9</v>
      </c>
      <c r="I5" s="4" t="s">
        <v>27</v>
      </c>
      <c r="J5" s="21">
        <v>10000</v>
      </c>
      <c r="K5" s="22" t="s">
        <v>47</v>
      </c>
      <c r="L5" s="23">
        <f t="shared" si="1"/>
        <v>2268000</v>
      </c>
      <c r="M5" s="4"/>
    </row>
    <row r="6" spans="1:14" x14ac:dyDescent="0.2">
      <c r="A6" s="5">
        <v>10</v>
      </c>
      <c r="B6" s="4" t="s">
        <v>23</v>
      </c>
      <c r="C6" s="5" t="s">
        <v>47</v>
      </c>
      <c r="D6" s="7">
        <v>0.38</v>
      </c>
      <c r="E6" s="4" t="s">
        <v>13</v>
      </c>
      <c r="F6" s="5">
        <v>180</v>
      </c>
      <c r="G6" s="5">
        <f t="shared" si="0"/>
        <v>5400</v>
      </c>
      <c r="H6" s="5" t="s">
        <v>9</v>
      </c>
      <c r="I6" s="4" t="s">
        <v>27</v>
      </c>
      <c r="J6" s="21">
        <v>40000</v>
      </c>
      <c r="K6" s="22" t="s">
        <v>47</v>
      </c>
      <c r="L6" s="23">
        <f t="shared" si="1"/>
        <v>82080000</v>
      </c>
      <c r="M6" s="4"/>
    </row>
    <row r="7" spans="1:14" x14ac:dyDescent="0.2">
      <c r="A7" s="5">
        <v>22</v>
      </c>
      <c r="B7" s="17" t="s">
        <v>44</v>
      </c>
      <c r="C7" s="19" t="s">
        <v>46</v>
      </c>
      <c r="D7" s="7">
        <v>2.2000000000000002</v>
      </c>
      <c r="E7" s="4" t="s">
        <v>26</v>
      </c>
      <c r="F7" s="5">
        <v>12</v>
      </c>
      <c r="G7" s="5">
        <f t="shared" si="0"/>
        <v>360</v>
      </c>
      <c r="H7" s="5" t="s">
        <v>9</v>
      </c>
      <c r="I7" s="4" t="s">
        <v>27</v>
      </c>
      <c r="J7" s="21">
        <v>2000</v>
      </c>
      <c r="K7" s="22" t="s">
        <v>47</v>
      </c>
      <c r="L7" s="23">
        <f>D7*G7*J7</f>
        <v>1584000.0000000002</v>
      </c>
      <c r="M7" s="4"/>
    </row>
    <row r="8" spans="1:14" x14ac:dyDescent="0.2">
      <c r="A8" s="5">
        <v>24</v>
      </c>
      <c r="B8" s="17" t="s">
        <v>45</v>
      </c>
      <c r="C8" s="19" t="s">
        <v>46</v>
      </c>
      <c r="D8" s="7">
        <v>0.15</v>
      </c>
      <c r="E8" s="4" t="s">
        <v>15</v>
      </c>
      <c r="F8" s="5">
        <v>60</v>
      </c>
      <c r="G8" s="5">
        <f t="shared" si="0"/>
        <v>1800</v>
      </c>
      <c r="H8" s="5" t="s">
        <v>9</v>
      </c>
      <c r="I8" s="4" t="s">
        <v>27</v>
      </c>
      <c r="J8" s="21">
        <v>1500</v>
      </c>
      <c r="K8" s="22" t="s">
        <v>47</v>
      </c>
      <c r="L8" s="23">
        <f>D8*G8*J8</f>
        <v>405000</v>
      </c>
      <c r="M8" s="4"/>
    </row>
    <row r="9" spans="1:14" x14ac:dyDescent="0.2">
      <c r="A9" s="5">
        <v>2</v>
      </c>
      <c r="B9" s="4" t="s">
        <v>7</v>
      </c>
      <c r="C9" s="5" t="s">
        <v>46</v>
      </c>
      <c r="D9" s="7">
        <v>0.4</v>
      </c>
      <c r="E9" s="4" t="s">
        <v>8</v>
      </c>
      <c r="F9" s="5">
        <v>361</v>
      </c>
      <c r="G9" s="5">
        <f t="shared" si="0"/>
        <v>10830</v>
      </c>
      <c r="H9" s="5" t="s">
        <v>9</v>
      </c>
      <c r="I9" s="4" t="s">
        <v>11</v>
      </c>
      <c r="J9" s="21">
        <v>12000</v>
      </c>
      <c r="K9" s="22" t="s">
        <v>46</v>
      </c>
      <c r="L9" s="23">
        <f t="shared" si="1"/>
        <v>51984000</v>
      </c>
      <c r="M9" s="4"/>
    </row>
    <row r="10" spans="1:14" x14ac:dyDescent="0.2">
      <c r="A10" s="5">
        <v>3</v>
      </c>
      <c r="B10" s="4" t="s">
        <v>12</v>
      </c>
      <c r="C10" s="5" t="s">
        <v>46</v>
      </c>
      <c r="D10" s="7">
        <v>0.38</v>
      </c>
      <c r="E10" s="4" t="s">
        <v>13</v>
      </c>
      <c r="F10" s="5">
        <v>180</v>
      </c>
      <c r="G10" s="5">
        <f t="shared" si="0"/>
        <v>5400</v>
      </c>
      <c r="H10" s="5" t="s">
        <v>9</v>
      </c>
      <c r="I10" s="4" t="s">
        <v>11</v>
      </c>
      <c r="J10" s="21">
        <v>5000</v>
      </c>
      <c r="K10" s="22" t="s">
        <v>46</v>
      </c>
      <c r="L10" s="23">
        <f t="shared" si="1"/>
        <v>10260000</v>
      </c>
      <c r="M10" s="4"/>
    </row>
    <row r="11" spans="1:14" x14ac:dyDescent="0.2">
      <c r="A11" s="5">
        <v>4</v>
      </c>
      <c r="B11" s="4" t="s">
        <v>12</v>
      </c>
      <c r="C11" s="5" t="s">
        <v>46</v>
      </c>
      <c r="D11" s="7">
        <v>0.39</v>
      </c>
      <c r="E11" s="4" t="s">
        <v>13</v>
      </c>
      <c r="F11" s="5">
        <v>180</v>
      </c>
      <c r="G11" s="5">
        <f t="shared" si="0"/>
        <v>5400</v>
      </c>
      <c r="H11" s="5" t="s">
        <v>9</v>
      </c>
      <c r="I11" s="4" t="s">
        <v>11</v>
      </c>
      <c r="J11" s="21">
        <v>5000</v>
      </c>
      <c r="K11" s="22" t="s">
        <v>46</v>
      </c>
      <c r="L11" s="23">
        <f t="shared" si="1"/>
        <v>10530000</v>
      </c>
      <c r="M11" s="4"/>
    </row>
    <row r="12" spans="1:14" x14ac:dyDescent="0.2">
      <c r="A12" s="5">
        <v>5</v>
      </c>
      <c r="B12" s="4" t="s">
        <v>14</v>
      </c>
      <c r="C12" s="5" t="s">
        <v>47</v>
      </c>
      <c r="D12" s="7">
        <v>0.55000000000000004</v>
      </c>
      <c r="E12" s="4" t="s">
        <v>15</v>
      </c>
      <c r="F12" s="5">
        <v>60</v>
      </c>
      <c r="G12" s="5">
        <f t="shared" si="0"/>
        <v>1800</v>
      </c>
      <c r="H12" s="5" t="s">
        <v>9</v>
      </c>
      <c r="I12" s="4" t="s">
        <v>11</v>
      </c>
      <c r="J12" s="21">
        <v>30000</v>
      </c>
      <c r="K12" s="22" t="s">
        <v>47</v>
      </c>
      <c r="L12" s="23">
        <f t="shared" si="1"/>
        <v>29700000.000000004</v>
      </c>
      <c r="M12" s="4"/>
    </row>
    <row r="13" spans="1:14" x14ac:dyDescent="0.2">
      <c r="A13" s="5">
        <v>6</v>
      </c>
      <c r="B13" s="4" t="s">
        <v>32</v>
      </c>
      <c r="C13" s="5" t="s">
        <v>47</v>
      </c>
      <c r="D13" s="7">
        <v>0.63</v>
      </c>
      <c r="E13" s="4" t="s">
        <v>15</v>
      </c>
      <c r="F13" s="5">
        <v>60</v>
      </c>
      <c r="G13" s="5">
        <f t="shared" si="0"/>
        <v>1800</v>
      </c>
      <c r="H13" s="5" t="s">
        <v>9</v>
      </c>
      <c r="I13" s="4" t="s">
        <v>11</v>
      </c>
      <c r="J13" s="21">
        <v>50000</v>
      </c>
      <c r="K13" s="22" t="s">
        <v>46</v>
      </c>
      <c r="L13" s="23">
        <f t="shared" si="1"/>
        <v>56700000</v>
      </c>
      <c r="M13" s="4"/>
    </row>
    <row r="14" spans="1:14" x14ac:dyDescent="0.2">
      <c r="A14" s="5">
        <v>7</v>
      </c>
      <c r="B14" s="4" t="s">
        <v>22</v>
      </c>
      <c r="C14" s="5" t="s">
        <v>46</v>
      </c>
      <c r="D14" s="7">
        <v>0.63</v>
      </c>
      <c r="E14" s="4" t="s">
        <v>25</v>
      </c>
      <c r="F14" s="5">
        <v>24</v>
      </c>
      <c r="G14" s="5">
        <f t="shared" si="0"/>
        <v>720</v>
      </c>
      <c r="H14" s="5" t="s">
        <v>9</v>
      </c>
      <c r="I14" s="4" t="s">
        <v>11</v>
      </c>
      <c r="J14" s="21">
        <v>20000</v>
      </c>
      <c r="K14" s="22" t="s">
        <v>47</v>
      </c>
      <c r="L14" s="23">
        <f t="shared" si="1"/>
        <v>9072000</v>
      </c>
      <c r="M14" s="4"/>
    </row>
    <row r="15" spans="1:14" x14ac:dyDescent="0.2">
      <c r="A15" s="5">
        <v>9</v>
      </c>
      <c r="B15" s="4" t="s">
        <v>20</v>
      </c>
      <c r="C15" s="5" t="s">
        <v>46</v>
      </c>
      <c r="D15" s="7">
        <v>1.75</v>
      </c>
      <c r="E15" s="4" t="s">
        <v>29</v>
      </c>
      <c r="F15" s="5">
        <v>10</v>
      </c>
      <c r="G15" s="5">
        <f t="shared" si="0"/>
        <v>300</v>
      </c>
      <c r="H15" s="5" t="s">
        <v>9</v>
      </c>
      <c r="I15" s="4" t="s">
        <v>11</v>
      </c>
      <c r="J15" s="21">
        <v>50000</v>
      </c>
      <c r="K15" s="22" t="s">
        <v>47</v>
      </c>
      <c r="L15" s="23">
        <f t="shared" si="1"/>
        <v>26250000</v>
      </c>
      <c r="M15" s="4"/>
    </row>
    <row r="16" spans="1:14" x14ac:dyDescent="0.2">
      <c r="A16" s="5"/>
      <c r="B16" s="4" t="s">
        <v>20</v>
      </c>
      <c r="C16" s="5" t="s">
        <v>46</v>
      </c>
      <c r="D16" s="7">
        <v>0.75</v>
      </c>
      <c r="E16" s="4" t="s">
        <v>24</v>
      </c>
      <c r="F16" s="5">
        <v>12</v>
      </c>
      <c r="G16" s="5">
        <f t="shared" si="0"/>
        <v>360</v>
      </c>
      <c r="H16" s="5" t="s">
        <v>9</v>
      </c>
      <c r="I16" s="4" t="s">
        <v>11</v>
      </c>
      <c r="J16" s="21">
        <v>50000</v>
      </c>
      <c r="K16" s="22" t="s">
        <v>47</v>
      </c>
      <c r="L16" s="23">
        <f t="shared" si="1"/>
        <v>13500000</v>
      </c>
      <c r="M16" s="4"/>
    </row>
    <row r="17" spans="1:13" x14ac:dyDescent="0.2">
      <c r="A17" s="5">
        <v>11</v>
      </c>
      <c r="B17" s="17" t="s">
        <v>21</v>
      </c>
      <c r="C17" s="19" t="s">
        <v>46</v>
      </c>
      <c r="D17" s="7">
        <v>0.42</v>
      </c>
      <c r="E17" s="4" t="s">
        <v>31</v>
      </c>
      <c r="F17" s="5">
        <v>147</v>
      </c>
      <c r="G17" s="5">
        <f t="shared" si="0"/>
        <v>4410</v>
      </c>
      <c r="H17" s="5" t="s">
        <v>9</v>
      </c>
      <c r="I17" s="4" t="s">
        <v>11</v>
      </c>
      <c r="J17" s="21">
        <v>4500</v>
      </c>
      <c r="K17" s="22" t="s">
        <v>46</v>
      </c>
      <c r="L17" s="23">
        <f t="shared" si="1"/>
        <v>8334899.9999999991</v>
      </c>
      <c r="M17" s="4"/>
    </row>
    <row r="18" spans="1:13" x14ac:dyDescent="0.2">
      <c r="A18" s="5">
        <v>12</v>
      </c>
      <c r="B18" s="17" t="s">
        <v>33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0"/>
        <v>720</v>
      </c>
      <c r="H18" s="5" t="s">
        <v>9</v>
      </c>
      <c r="I18" s="4" t="s">
        <v>11</v>
      </c>
      <c r="J18" s="21">
        <v>50000</v>
      </c>
      <c r="K18" s="22" t="s">
        <v>47</v>
      </c>
      <c r="L18" s="23">
        <f t="shared" si="1"/>
        <v>30239999.999999996</v>
      </c>
      <c r="M18" s="4"/>
    </row>
    <row r="19" spans="1:13" x14ac:dyDescent="0.2">
      <c r="A19" s="5">
        <v>13</v>
      </c>
      <c r="B19" s="17" t="s">
        <v>34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0"/>
        <v>720</v>
      </c>
      <c r="H19" s="5" t="s">
        <v>9</v>
      </c>
      <c r="I19" s="4" t="s">
        <v>11</v>
      </c>
      <c r="J19" s="21">
        <v>50000</v>
      </c>
      <c r="K19" s="22" t="s">
        <v>47</v>
      </c>
      <c r="L19" s="23">
        <f t="shared" si="1"/>
        <v>30239999.999999996</v>
      </c>
      <c r="M19" s="4"/>
    </row>
    <row r="20" spans="1:13" x14ac:dyDescent="0.2">
      <c r="A20" s="5">
        <v>14</v>
      </c>
      <c r="B20" s="17" t="s">
        <v>35</v>
      </c>
      <c r="C20" s="19" t="s">
        <v>46</v>
      </c>
      <c r="D20" s="7">
        <v>0.84</v>
      </c>
      <c r="E20" s="4" t="s">
        <v>25</v>
      </c>
      <c r="F20" s="5">
        <v>24</v>
      </c>
      <c r="G20" s="5">
        <f t="shared" si="0"/>
        <v>720</v>
      </c>
      <c r="H20" s="5" t="s">
        <v>9</v>
      </c>
      <c r="I20" s="4" t="s">
        <v>11</v>
      </c>
      <c r="J20" s="21">
        <v>50000</v>
      </c>
      <c r="K20" s="22" t="s">
        <v>47</v>
      </c>
      <c r="L20" s="23">
        <f t="shared" si="1"/>
        <v>30239999.999999996</v>
      </c>
      <c r="M20" s="4"/>
    </row>
    <row r="21" spans="1:13" x14ac:dyDescent="0.2">
      <c r="A21" s="5">
        <v>15</v>
      </c>
      <c r="B21" s="17" t="s">
        <v>36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0"/>
        <v>720</v>
      </c>
      <c r="H21" s="5" t="s">
        <v>9</v>
      </c>
      <c r="I21" s="4" t="s">
        <v>11</v>
      </c>
      <c r="J21" s="21">
        <v>50000</v>
      </c>
      <c r="K21" s="22" t="s">
        <v>47</v>
      </c>
      <c r="L21" s="23">
        <f t="shared" si="1"/>
        <v>29160000.000000004</v>
      </c>
      <c r="M21" s="4"/>
    </row>
    <row r="22" spans="1:13" x14ac:dyDescent="0.2">
      <c r="A22" s="5">
        <v>16</v>
      </c>
      <c r="B22" s="17" t="s">
        <v>37</v>
      </c>
      <c r="C22" s="19" t="s">
        <v>46</v>
      </c>
      <c r="D22" s="7">
        <v>0.81</v>
      </c>
      <c r="E22" s="4" t="s">
        <v>25</v>
      </c>
      <c r="F22" s="5">
        <v>24</v>
      </c>
      <c r="G22" s="5">
        <f t="shared" si="0"/>
        <v>720</v>
      </c>
      <c r="H22" s="5" t="s">
        <v>9</v>
      </c>
      <c r="I22" s="4" t="s">
        <v>11</v>
      </c>
      <c r="J22" s="21">
        <v>50000</v>
      </c>
      <c r="K22" s="22" t="s">
        <v>47</v>
      </c>
      <c r="L22" s="23">
        <f t="shared" si="1"/>
        <v>29160000.000000004</v>
      </c>
      <c r="M22" s="4"/>
    </row>
    <row r="23" spans="1:13" x14ac:dyDescent="0.2">
      <c r="A23" s="5">
        <v>17</v>
      </c>
      <c r="B23" s="17" t="s">
        <v>38</v>
      </c>
      <c r="C23" s="19" t="s">
        <v>46</v>
      </c>
      <c r="D23" s="7">
        <v>0.84</v>
      </c>
      <c r="E23" s="4" t="s">
        <v>25</v>
      </c>
      <c r="F23" s="5">
        <v>24</v>
      </c>
      <c r="G23" s="5">
        <f t="shared" si="0"/>
        <v>720</v>
      </c>
      <c r="H23" s="5" t="s">
        <v>9</v>
      </c>
      <c r="I23" s="4" t="s">
        <v>11</v>
      </c>
      <c r="J23" s="21">
        <v>50000</v>
      </c>
      <c r="K23" s="22" t="s">
        <v>47</v>
      </c>
      <c r="L23" s="23">
        <f t="shared" si="1"/>
        <v>30239999.999999996</v>
      </c>
      <c r="M23" s="4"/>
    </row>
    <row r="24" spans="1:13" x14ac:dyDescent="0.2">
      <c r="A24" s="5">
        <v>18</v>
      </c>
      <c r="B24" s="17" t="s">
        <v>40</v>
      </c>
      <c r="C24" s="19" t="s">
        <v>46</v>
      </c>
      <c r="D24" s="7">
        <v>1.1200000000000001</v>
      </c>
      <c r="E24" s="4" t="s">
        <v>41</v>
      </c>
      <c r="F24" s="5">
        <v>7</v>
      </c>
      <c r="G24" s="5">
        <f t="shared" si="0"/>
        <v>210</v>
      </c>
      <c r="H24" s="5" t="s">
        <v>9</v>
      </c>
      <c r="I24" s="4" t="s">
        <v>11</v>
      </c>
      <c r="J24" s="21">
        <v>15000</v>
      </c>
      <c r="K24" s="22" t="s">
        <v>47</v>
      </c>
      <c r="L24" s="23">
        <f t="shared" si="1"/>
        <v>3528000.0000000005</v>
      </c>
      <c r="M24" s="4"/>
    </row>
    <row r="25" spans="1:13" x14ac:dyDescent="0.2">
      <c r="A25" s="5" t="s">
        <v>24</v>
      </c>
      <c r="B25" s="17" t="s">
        <v>40</v>
      </c>
      <c r="C25" s="19" t="s">
        <v>46</v>
      </c>
      <c r="D25" s="7">
        <v>0.76</v>
      </c>
      <c r="E25" s="4" t="s">
        <v>28</v>
      </c>
      <c r="F25" s="5">
        <v>12</v>
      </c>
      <c r="G25" s="5">
        <f t="shared" si="0"/>
        <v>360</v>
      </c>
      <c r="H25" s="5" t="s">
        <v>9</v>
      </c>
      <c r="I25" s="4" t="s">
        <v>11</v>
      </c>
      <c r="J25" s="21">
        <v>15000</v>
      </c>
      <c r="K25" s="22" t="s">
        <v>47</v>
      </c>
      <c r="L25" s="23">
        <f t="shared" si="1"/>
        <v>4104000.0000000005</v>
      </c>
      <c r="M25" s="4"/>
    </row>
    <row r="26" spans="1:13" x14ac:dyDescent="0.2">
      <c r="A26" s="5" t="s">
        <v>24</v>
      </c>
      <c r="B26" s="17" t="s">
        <v>40</v>
      </c>
      <c r="C26" s="19" t="s">
        <v>46</v>
      </c>
      <c r="D26" s="7">
        <v>0.43</v>
      </c>
      <c r="E26" s="4" t="s">
        <v>28</v>
      </c>
      <c r="F26" s="5">
        <v>12</v>
      </c>
      <c r="G26" s="5">
        <f t="shared" si="0"/>
        <v>360</v>
      </c>
      <c r="H26" s="5" t="s">
        <v>9</v>
      </c>
      <c r="I26" s="4" t="s">
        <v>11</v>
      </c>
      <c r="J26" s="21">
        <v>15000</v>
      </c>
      <c r="K26" s="22" t="s">
        <v>47</v>
      </c>
      <c r="L26" s="23">
        <f t="shared" si="1"/>
        <v>2322000</v>
      </c>
      <c r="M26" s="4"/>
    </row>
    <row r="27" spans="1:13" x14ac:dyDescent="0.2">
      <c r="A27" s="5" t="s">
        <v>24</v>
      </c>
      <c r="B27" s="17" t="s">
        <v>40</v>
      </c>
      <c r="C27" s="19" t="s">
        <v>46</v>
      </c>
      <c r="D27" s="7">
        <v>0.38</v>
      </c>
      <c r="E27" s="4" t="s">
        <v>42</v>
      </c>
      <c r="F27" s="5">
        <v>29</v>
      </c>
      <c r="G27" s="5">
        <f t="shared" si="0"/>
        <v>870</v>
      </c>
      <c r="H27" s="5" t="s">
        <v>9</v>
      </c>
      <c r="I27" s="4" t="s">
        <v>11</v>
      </c>
      <c r="J27" s="21">
        <v>15000</v>
      </c>
      <c r="K27" s="22" t="s">
        <v>47</v>
      </c>
      <c r="L27" s="23">
        <f t="shared" si="1"/>
        <v>4959000</v>
      </c>
      <c r="M27" s="4"/>
    </row>
    <row r="28" spans="1:13" x14ac:dyDescent="0.2">
      <c r="A28" s="5">
        <v>19</v>
      </c>
      <c r="B28" s="17" t="s">
        <v>40</v>
      </c>
      <c r="C28" s="19" t="s">
        <v>46</v>
      </c>
      <c r="D28" s="7" t="s">
        <v>43</v>
      </c>
      <c r="E28" s="4" t="s">
        <v>15</v>
      </c>
      <c r="F28" s="5">
        <v>60</v>
      </c>
      <c r="G28" s="5">
        <f t="shared" si="0"/>
        <v>1800</v>
      </c>
      <c r="H28" s="5" t="s">
        <v>9</v>
      </c>
      <c r="I28" s="4" t="s">
        <v>11</v>
      </c>
      <c r="J28" s="21">
        <v>50000</v>
      </c>
      <c r="K28" s="22" t="s">
        <v>47</v>
      </c>
      <c r="L28" s="18" t="s">
        <v>48</v>
      </c>
      <c r="M28" s="4"/>
    </row>
    <row r="29" spans="1:13" x14ac:dyDescent="0.2">
      <c r="A29" s="5">
        <v>20</v>
      </c>
      <c r="B29" s="17" t="s">
        <v>44</v>
      </c>
      <c r="C29" s="19" t="s">
        <v>46</v>
      </c>
      <c r="D29" s="7">
        <v>0.38</v>
      </c>
      <c r="E29" s="4" t="s">
        <v>13</v>
      </c>
      <c r="F29" s="5">
        <v>180</v>
      </c>
      <c r="G29" s="5">
        <f t="shared" si="0"/>
        <v>5400</v>
      </c>
      <c r="H29" s="5" t="s">
        <v>9</v>
      </c>
      <c r="I29" s="4" t="s">
        <v>11</v>
      </c>
      <c r="J29" s="21">
        <v>2700</v>
      </c>
      <c r="K29" s="22" t="s">
        <v>47</v>
      </c>
      <c r="L29" s="23">
        <f>D29*G29*J29</f>
        <v>5540400</v>
      </c>
      <c r="M29" s="4"/>
    </row>
    <row r="30" spans="1:13" x14ac:dyDescent="0.2">
      <c r="A30" s="5">
        <v>21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0"/>
        <v>360</v>
      </c>
      <c r="H30" s="5" t="s">
        <v>9</v>
      </c>
      <c r="I30" s="4" t="s">
        <v>11</v>
      </c>
      <c r="J30" s="21">
        <v>3300</v>
      </c>
      <c r="K30" s="22" t="s">
        <v>47</v>
      </c>
      <c r="L30" s="23">
        <f>D30*G30*J30</f>
        <v>2613600.0000000005</v>
      </c>
      <c r="M30" s="4"/>
    </row>
    <row r="31" spans="1:13" x14ac:dyDescent="0.2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0"/>
        <v>1800</v>
      </c>
      <c r="H31" s="5" t="s">
        <v>9</v>
      </c>
      <c r="I31" s="4" t="s">
        <v>11</v>
      </c>
      <c r="J31" s="21">
        <v>800</v>
      </c>
      <c r="K31" s="22" t="s">
        <v>47</v>
      </c>
      <c r="L31" s="23">
        <f>D31*G31*J31</f>
        <v>936000</v>
      </c>
      <c r="M31" s="4"/>
    </row>
    <row r="32" spans="1:13" x14ac:dyDescent="0.2">
      <c r="A32" s="5"/>
      <c r="B32" s="4"/>
      <c r="C32" s="4"/>
      <c r="D32" s="5"/>
      <c r="E32" s="4"/>
      <c r="F32" s="6"/>
      <c r="G32" s="4"/>
      <c r="H32" s="5"/>
      <c r="I32" s="4"/>
      <c r="J32" s="4"/>
      <c r="K32" s="4"/>
      <c r="L32" s="4"/>
      <c r="M32" s="4"/>
    </row>
    <row r="33" spans="1:13" x14ac:dyDescent="0.2">
      <c r="A33" s="5"/>
      <c r="B33" s="4"/>
      <c r="C33" s="5"/>
      <c r="D33" s="7"/>
      <c r="E33" s="4"/>
      <c r="F33" s="5"/>
      <c r="G33" s="5"/>
      <c r="H33" s="5"/>
      <c r="I33" s="4"/>
      <c r="J33" s="21"/>
      <c r="K33" s="21"/>
      <c r="L33" s="23"/>
      <c r="M33" s="4"/>
    </row>
    <row r="34" spans="1:13" x14ac:dyDescent="0.2">
      <c r="A34" s="5"/>
      <c r="B34" s="4"/>
      <c r="C34" s="5"/>
      <c r="D34" s="7"/>
      <c r="E34" s="4"/>
      <c r="F34" s="5"/>
      <c r="G34" s="5"/>
      <c r="H34" s="5"/>
      <c r="I34" s="4"/>
      <c r="J34" s="22">
        <f>SUM(J9:J31)</f>
        <v>643300</v>
      </c>
      <c r="K34" s="21" t="s">
        <v>52</v>
      </c>
      <c r="L34" s="18"/>
      <c r="M34" s="4"/>
    </row>
    <row r="35" spans="1:13" x14ac:dyDescent="0.2">
      <c r="A35" s="5"/>
      <c r="B35" s="4"/>
      <c r="C35" s="5"/>
      <c r="D35" s="7"/>
      <c r="E35" s="4"/>
      <c r="F35" s="5"/>
      <c r="G35" s="5"/>
      <c r="H35" s="5"/>
      <c r="I35" s="4"/>
      <c r="J35" s="21">
        <f>SUM(J5:J8)</f>
        <v>53500</v>
      </c>
      <c r="K35" s="21" t="s">
        <v>51</v>
      </c>
      <c r="L35" s="23"/>
      <c r="M35" s="4"/>
    </row>
    <row r="36" spans="1:13" x14ac:dyDescent="0.2">
      <c r="A36" s="5"/>
      <c r="B36" s="4"/>
      <c r="C36" s="5"/>
      <c r="D36" s="7"/>
      <c r="E36" s="4"/>
      <c r="F36" s="5"/>
      <c r="G36" s="5"/>
      <c r="H36" s="5"/>
      <c r="I36" s="4"/>
      <c r="J36" s="21"/>
      <c r="K36" s="21"/>
      <c r="L36" s="23"/>
      <c r="M36" s="4"/>
    </row>
    <row r="37" spans="1:13" x14ac:dyDescent="0.2">
      <c r="A37" s="5"/>
      <c r="B37" s="4"/>
      <c r="C37" s="4"/>
      <c r="D37" s="7"/>
      <c r="E37" s="4"/>
      <c r="F37" s="5"/>
      <c r="G37" s="5"/>
      <c r="H37" s="5"/>
      <c r="I37" s="4"/>
      <c r="J37" s="21"/>
      <c r="K37" s="21"/>
      <c r="L37" s="23"/>
      <c r="M37" s="4"/>
    </row>
    <row r="38" spans="1:13" x14ac:dyDescent="0.2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21"/>
      <c r="K38" s="21"/>
      <c r="L38" s="23"/>
      <c r="M38" s="4"/>
    </row>
    <row r="39" spans="1:13" x14ac:dyDescent="0.2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21"/>
      <c r="K39" s="21"/>
      <c r="L39" s="23"/>
      <c r="M39" s="4"/>
    </row>
    <row r="40" spans="1:13" x14ac:dyDescent="0.2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21"/>
      <c r="K40" s="21"/>
      <c r="L40" s="23"/>
      <c r="M40" s="4"/>
    </row>
    <row r="41" spans="1:13" x14ac:dyDescent="0.2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23"/>
      <c r="M41" s="4"/>
    </row>
    <row r="42" spans="1:13" x14ac:dyDescent="0.2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23"/>
      <c r="M42" s="4"/>
    </row>
    <row r="43" spans="1:13" x14ac:dyDescent="0.2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23"/>
      <c r="M43" s="4"/>
    </row>
    <row r="44" spans="1:13" x14ac:dyDescent="0.2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23"/>
      <c r="M44" s="4"/>
    </row>
    <row r="45" spans="1:13" x14ac:dyDescent="0.2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23"/>
      <c r="M45" s="4"/>
    </row>
    <row r="46" spans="1:13" x14ac:dyDescent="0.2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23"/>
      <c r="M46" s="4"/>
    </row>
    <row r="47" spans="1:13" x14ac:dyDescent="0.2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23"/>
      <c r="M47" s="4"/>
    </row>
    <row r="48" spans="1:13" x14ac:dyDescent="0.2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/>
  </sheetViews>
  <sheetFormatPr defaultRowHeight="12.75" x14ac:dyDescent="0.2"/>
  <cols>
    <col min="1" max="1" width="24.42578125" customWidth="1"/>
    <col min="2" max="2" width="0" hidden="1" customWidth="1"/>
    <col min="3" max="3" width="16.42578125" style="1" bestFit="1" customWidth="1"/>
    <col min="4" max="4" width="17.28515625" bestFit="1" customWidth="1"/>
    <col min="5" max="5" width="14.140625" style="2" hidden="1" customWidth="1"/>
    <col min="6" max="6" width="11.5703125" hidden="1" customWidth="1"/>
    <col min="7" max="7" width="7.85546875" style="1" hidden="1" customWidth="1"/>
    <col min="8" max="8" width="13.7109375" hidden="1" customWidth="1"/>
    <col min="9" max="9" width="8.85546875" bestFit="1" customWidth="1"/>
    <col min="10" max="10" width="7.28515625" hidden="1" customWidth="1"/>
    <col min="11" max="11" width="19.28515625" bestFit="1" customWidth="1"/>
    <col min="12" max="12" width="16.140625" hidden="1" customWidth="1"/>
    <col min="13" max="13" width="0" hidden="1" customWidth="1"/>
  </cols>
  <sheetData>
    <row r="1" spans="1:13" s="12" customFormat="1" ht="33.75" customHeight="1" x14ac:dyDescent="0.3">
      <c r="A1" s="14" t="s">
        <v>53</v>
      </c>
      <c r="B1" s="14"/>
      <c r="C1" s="15"/>
      <c r="D1" s="13"/>
      <c r="E1" s="16"/>
      <c r="F1" s="13"/>
      <c r="G1" s="15"/>
      <c r="H1" s="13"/>
      <c r="I1" s="13"/>
      <c r="J1" s="13"/>
      <c r="K1" s="13"/>
      <c r="L1" s="13"/>
    </row>
    <row r="2" spans="1:13" x14ac:dyDescent="0.2">
      <c r="A2" s="4"/>
      <c r="B2" s="4"/>
      <c r="C2" s="5"/>
      <c r="D2" s="4"/>
      <c r="E2" s="6"/>
      <c r="F2" s="4"/>
      <c r="G2" s="5"/>
      <c r="H2" s="4"/>
      <c r="I2" s="4"/>
      <c r="J2" s="4"/>
      <c r="K2" s="4"/>
      <c r="L2" s="4"/>
    </row>
    <row r="3" spans="1:13" s="3" customFormat="1" ht="15" customHeight="1" x14ac:dyDescent="0.2">
      <c r="A3" s="10" t="s">
        <v>0</v>
      </c>
      <c r="B3" s="10" t="s">
        <v>39</v>
      </c>
      <c r="C3" s="10" t="s">
        <v>1</v>
      </c>
      <c r="D3" s="10" t="s">
        <v>6</v>
      </c>
      <c r="E3" s="11" t="s">
        <v>16</v>
      </c>
      <c r="F3" s="10" t="s">
        <v>17</v>
      </c>
      <c r="G3" s="10" t="s">
        <v>2</v>
      </c>
      <c r="H3" s="10" t="s">
        <v>3</v>
      </c>
      <c r="I3" s="10" t="s">
        <v>4</v>
      </c>
      <c r="J3" s="10" t="s">
        <v>49</v>
      </c>
      <c r="K3" s="10" t="s">
        <v>5</v>
      </c>
      <c r="L3" s="10" t="s">
        <v>18</v>
      </c>
      <c r="M3" s="10" t="s">
        <v>30</v>
      </c>
    </row>
    <row r="4" spans="1:13" x14ac:dyDescent="0.2">
      <c r="A4" s="4"/>
      <c r="B4" s="4"/>
      <c r="C4" s="5"/>
      <c r="D4" s="4"/>
      <c r="E4" s="6"/>
      <c r="F4" s="4"/>
      <c r="G4" s="5"/>
      <c r="H4" s="4"/>
      <c r="I4" s="4"/>
      <c r="J4" s="4"/>
      <c r="K4" s="4"/>
      <c r="L4" s="4"/>
    </row>
    <row r="5" spans="1:13" x14ac:dyDescent="0.2">
      <c r="A5" s="4" t="s">
        <v>7</v>
      </c>
      <c r="B5" s="5" t="s">
        <v>46</v>
      </c>
      <c r="C5" s="7">
        <v>0.38</v>
      </c>
      <c r="D5" s="4" t="s">
        <v>8</v>
      </c>
      <c r="E5" s="5">
        <f>(30*12)+1</f>
        <v>361</v>
      </c>
      <c r="F5" s="5">
        <f>E5*30.4</f>
        <v>10974.4</v>
      </c>
      <c r="G5" s="5" t="s">
        <v>9</v>
      </c>
      <c r="H5" s="4" t="s">
        <v>10</v>
      </c>
      <c r="I5" s="8">
        <v>20000</v>
      </c>
      <c r="J5" s="20" t="s">
        <v>46</v>
      </c>
      <c r="K5" s="9">
        <f>C5*F5*I5</f>
        <v>83405440</v>
      </c>
      <c r="L5" s="4"/>
    </row>
    <row r="6" spans="1:13" x14ac:dyDescent="0.2">
      <c r="A6" s="4" t="s">
        <v>7</v>
      </c>
      <c r="B6" s="5" t="s">
        <v>46</v>
      </c>
      <c r="C6" s="7">
        <v>0.22500000000000001</v>
      </c>
      <c r="D6" s="4" t="s">
        <v>15</v>
      </c>
      <c r="E6" s="5">
        <f>5*12</f>
        <v>60</v>
      </c>
      <c r="F6" s="5">
        <f t="shared" ref="F6:F15" si="0">E6*30.4</f>
        <v>1824</v>
      </c>
      <c r="G6" s="5" t="s">
        <v>9</v>
      </c>
      <c r="H6" s="4" t="s">
        <v>10</v>
      </c>
      <c r="I6" s="8">
        <v>7500</v>
      </c>
      <c r="J6" s="20" t="s">
        <v>46</v>
      </c>
      <c r="K6" s="9">
        <f>C6*F6*I6</f>
        <v>3078000.0000000005</v>
      </c>
      <c r="L6" s="4"/>
    </row>
    <row r="7" spans="1:13" x14ac:dyDescent="0.2">
      <c r="A7" s="4" t="s">
        <v>12</v>
      </c>
      <c r="B7" s="5" t="s">
        <v>46</v>
      </c>
      <c r="C7" s="7">
        <v>0.38500000000000001</v>
      </c>
      <c r="D7" s="4" t="s">
        <v>13</v>
      </c>
      <c r="E7" s="5">
        <f>15*12</f>
        <v>180</v>
      </c>
      <c r="F7" s="5">
        <f t="shared" si="0"/>
        <v>5472</v>
      </c>
      <c r="G7" s="5" t="s">
        <v>9</v>
      </c>
      <c r="H7" s="4" t="s">
        <v>11</v>
      </c>
      <c r="I7" s="8">
        <v>10000</v>
      </c>
      <c r="J7" s="20" t="s">
        <v>46</v>
      </c>
      <c r="K7" s="9">
        <f t="shared" ref="K7:K13" si="1">C7*F7*I7</f>
        <v>21067200.000000004</v>
      </c>
      <c r="L7" s="4"/>
    </row>
    <row r="8" spans="1:13" x14ac:dyDescent="0.2">
      <c r="A8" s="4" t="s">
        <v>20</v>
      </c>
      <c r="B8" s="5" t="s">
        <v>46</v>
      </c>
      <c r="C8" s="7">
        <v>1.75</v>
      </c>
      <c r="D8" s="4" t="s">
        <v>54</v>
      </c>
      <c r="E8" s="5">
        <v>10</v>
      </c>
      <c r="F8" s="5">
        <f t="shared" si="0"/>
        <v>304</v>
      </c>
      <c r="G8" s="5" t="s">
        <v>9</v>
      </c>
      <c r="H8" s="4" t="s">
        <v>11</v>
      </c>
      <c r="I8" s="8">
        <v>1700</v>
      </c>
      <c r="J8" s="20" t="s">
        <v>47</v>
      </c>
      <c r="K8" s="9">
        <f t="shared" si="1"/>
        <v>904400</v>
      </c>
      <c r="L8" s="4"/>
    </row>
    <row r="9" spans="1:13" x14ac:dyDescent="0.2">
      <c r="A9" s="4" t="s">
        <v>20</v>
      </c>
      <c r="B9" s="5" t="s">
        <v>46</v>
      </c>
      <c r="C9" s="7">
        <v>0.75</v>
      </c>
      <c r="D9" s="4" t="s">
        <v>55</v>
      </c>
      <c r="E9" s="5">
        <v>2</v>
      </c>
      <c r="F9" s="5">
        <f t="shared" si="0"/>
        <v>60.8</v>
      </c>
      <c r="G9" s="5" t="s">
        <v>9</v>
      </c>
      <c r="H9" s="4" t="s">
        <v>11</v>
      </c>
      <c r="I9" s="8">
        <v>1700</v>
      </c>
      <c r="J9" s="20" t="s">
        <v>47</v>
      </c>
      <c r="K9" s="9">
        <f>C9*F9*I9</f>
        <v>77519.999999999985</v>
      </c>
      <c r="L9" s="4"/>
    </row>
    <row r="10" spans="1:13" x14ac:dyDescent="0.2">
      <c r="A10" s="4" t="s">
        <v>20</v>
      </c>
      <c r="B10" s="5" t="s">
        <v>46</v>
      </c>
      <c r="C10" s="7">
        <v>0.75</v>
      </c>
      <c r="D10" s="4" t="s">
        <v>54</v>
      </c>
      <c r="E10" s="5">
        <v>10</v>
      </c>
      <c r="F10" s="5">
        <f t="shared" si="0"/>
        <v>304</v>
      </c>
      <c r="G10" s="5" t="s">
        <v>9</v>
      </c>
      <c r="H10" s="4" t="s">
        <v>11</v>
      </c>
      <c r="I10" s="8">
        <v>5000</v>
      </c>
      <c r="J10" s="20" t="s">
        <v>47</v>
      </c>
      <c r="K10" s="9">
        <f>C10*F10*I10</f>
        <v>1140000</v>
      </c>
      <c r="L10" s="4"/>
    </row>
    <row r="11" spans="1:13" x14ac:dyDescent="0.2">
      <c r="A11" s="4" t="s">
        <v>23</v>
      </c>
      <c r="B11" s="5" t="s">
        <v>47</v>
      </c>
      <c r="C11" s="7">
        <v>0.38</v>
      </c>
      <c r="D11" s="4" t="s">
        <v>13</v>
      </c>
      <c r="E11" s="5">
        <f>15*12</f>
        <v>180</v>
      </c>
      <c r="F11" s="5">
        <f>E11*30.4</f>
        <v>5472</v>
      </c>
      <c r="G11" s="5" t="s">
        <v>9</v>
      </c>
      <c r="H11" s="4" t="s">
        <v>27</v>
      </c>
      <c r="I11" s="8">
        <v>40000</v>
      </c>
      <c r="J11" s="20" t="s">
        <v>47</v>
      </c>
      <c r="K11" s="9">
        <f t="shared" si="1"/>
        <v>83174400</v>
      </c>
      <c r="L11" s="4"/>
    </row>
    <row r="12" spans="1:13" x14ac:dyDescent="0.2">
      <c r="A12" s="17" t="s">
        <v>21</v>
      </c>
      <c r="B12" s="19" t="s">
        <v>46</v>
      </c>
      <c r="C12" s="7">
        <v>0.42</v>
      </c>
      <c r="D12" s="4" t="s">
        <v>31</v>
      </c>
      <c r="E12" s="5">
        <f>(12*12)+3</f>
        <v>147</v>
      </c>
      <c r="F12" s="5">
        <f t="shared" si="0"/>
        <v>4468.8</v>
      </c>
      <c r="G12" s="5" t="s">
        <v>9</v>
      </c>
      <c r="H12" s="4" t="s">
        <v>11</v>
      </c>
      <c r="I12" s="8">
        <v>4500</v>
      </c>
      <c r="J12" s="20" t="s">
        <v>46</v>
      </c>
      <c r="K12" s="9">
        <f>C12*F12*I12</f>
        <v>8446032</v>
      </c>
      <c r="L12" s="4"/>
    </row>
    <row r="13" spans="1:13" x14ac:dyDescent="0.2">
      <c r="A13" s="17" t="s">
        <v>40</v>
      </c>
      <c r="B13" s="19" t="s">
        <v>46</v>
      </c>
      <c r="C13" s="7">
        <v>0.38</v>
      </c>
      <c r="D13" s="4" t="s">
        <v>56</v>
      </c>
      <c r="E13" s="5">
        <f>10*12</f>
        <v>120</v>
      </c>
      <c r="F13" s="5">
        <f t="shared" si="0"/>
        <v>3648</v>
      </c>
      <c r="G13" s="5" t="s">
        <v>9</v>
      </c>
      <c r="H13" s="4" t="s">
        <v>11</v>
      </c>
      <c r="I13" s="8">
        <v>15000</v>
      </c>
      <c r="J13" s="20" t="s">
        <v>47</v>
      </c>
      <c r="K13" s="9">
        <f t="shared" si="1"/>
        <v>20793600</v>
      </c>
      <c r="L13" s="4"/>
    </row>
    <row r="14" spans="1:13" x14ac:dyDescent="0.2">
      <c r="A14" s="17" t="s">
        <v>44</v>
      </c>
      <c r="B14" s="19" t="s">
        <v>46</v>
      </c>
      <c r="C14" s="7">
        <v>0.38</v>
      </c>
      <c r="D14" s="4" t="s">
        <v>13</v>
      </c>
      <c r="E14" s="5">
        <f>15*12</f>
        <v>180</v>
      </c>
      <c r="F14" s="5">
        <f t="shared" si="0"/>
        <v>5472</v>
      </c>
      <c r="G14" s="5" t="s">
        <v>9</v>
      </c>
      <c r="H14" s="4" t="s">
        <v>11</v>
      </c>
      <c r="I14" s="8">
        <v>2700</v>
      </c>
      <c r="J14" s="20" t="s">
        <v>47</v>
      </c>
      <c r="K14" s="9">
        <f>C14*F14*I14</f>
        <v>5614272</v>
      </c>
      <c r="L14" s="4"/>
    </row>
    <row r="15" spans="1:13" x14ac:dyDescent="0.2">
      <c r="A15" s="17" t="s">
        <v>44</v>
      </c>
      <c r="B15" s="19" t="s">
        <v>46</v>
      </c>
      <c r="C15" s="7">
        <v>2.2000000000000002</v>
      </c>
      <c r="D15" s="4" t="s">
        <v>26</v>
      </c>
      <c r="E15" s="5">
        <v>12</v>
      </c>
      <c r="F15" s="5">
        <f t="shared" si="0"/>
        <v>364.79999999999995</v>
      </c>
      <c r="G15" s="5" t="s">
        <v>9</v>
      </c>
      <c r="H15" s="4" t="s">
        <v>11</v>
      </c>
      <c r="I15" s="8">
        <v>5300</v>
      </c>
      <c r="J15" s="20" t="s">
        <v>47</v>
      </c>
      <c r="K15" s="9">
        <f>C15*F15*I15</f>
        <v>4253568</v>
      </c>
      <c r="L15" s="4"/>
    </row>
    <row r="16" spans="1:13" x14ac:dyDescent="0.2">
      <c r="A16" s="4"/>
      <c r="B16" s="5"/>
      <c r="C16" s="7"/>
      <c r="D16" s="4"/>
      <c r="E16" s="5"/>
      <c r="F16" s="5"/>
      <c r="G16" s="5"/>
      <c r="H16" s="4"/>
      <c r="I16" s="8"/>
      <c r="J16" s="8"/>
      <c r="K16" s="9"/>
      <c r="L16" s="4"/>
    </row>
    <row r="17" spans="1:12" x14ac:dyDescent="0.2">
      <c r="A17" s="4"/>
      <c r="B17" s="5"/>
      <c r="C17" s="7"/>
      <c r="D17" s="4"/>
      <c r="E17" s="5"/>
      <c r="F17" s="5"/>
      <c r="G17" s="5"/>
      <c r="H17" s="4"/>
      <c r="I17" s="20" t="s">
        <v>24</v>
      </c>
      <c r="J17" s="8"/>
      <c r="K17" s="18">
        <f>SUM(K5:K15)</f>
        <v>231954432</v>
      </c>
      <c r="L17" s="4"/>
    </row>
    <row r="18" spans="1:12" x14ac:dyDescent="0.2">
      <c r="A18" s="4"/>
      <c r="B18" s="5"/>
      <c r="C18" s="7"/>
      <c r="D18" s="4"/>
      <c r="E18" s="5"/>
      <c r="F18" s="5"/>
      <c r="G18" s="5"/>
      <c r="H18" s="4"/>
      <c r="I18" s="8"/>
      <c r="J18" s="8"/>
      <c r="K18" s="9"/>
      <c r="L18" s="4"/>
    </row>
    <row r="19" spans="1:12" x14ac:dyDescent="0.2">
      <c r="A19" s="4"/>
      <c r="B19" s="5"/>
      <c r="C19" s="7"/>
      <c r="D19" s="4"/>
      <c r="E19" s="5"/>
      <c r="F19" s="5"/>
      <c r="G19" s="5"/>
      <c r="H19" s="4"/>
      <c r="I19" s="8"/>
      <c r="J19" s="8"/>
      <c r="K19" s="9"/>
      <c r="L19" s="4"/>
    </row>
    <row r="20" spans="1:12" x14ac:dyDescent="0.2">
      <c r="A20" s="4"/>
      <c r="B20" s="4"/>
      <c r="C20" s="7"/>
      <c r="D20" s="4"/>
      <c r="E20" s="5"/>
      <c r="F20" s="5"/>
      <c r="G20" s="5"/>
      <c r="H20" s="4"/>
      <c r="I20" s="8"/>
      <c r="J20" s="8"/>
      <c r="K20" s="9"/>
      <c r="L20" s="4"/>
    </row>
    <row r="21" spans="1:12" x14ac:dyDescent="0.2">
      <c r="A21" s="17" t="s">
        <v>24</v>
      </c>
      <c r="B21" s="17"/>
      <c r="C21" s="7"/>
      <c r="D21" s="4"/>
      <c r="E21" s="5"/>
      <c r="F21" s="5"/>
      <c r="G21" s="5"/>
      <c r="H21" s="4"/>
      <c r="I21" s="8"/>
      <c r="J21" s="8"/>
      <c r="K21" s="9"/>
      <c r="L21" s="4"/>
    </row>
    <row r="22" spans="1:12" x14ac:dyDescent="0.2">
      <c r="A22" s="17" t="s">
        <v>24</v>
      </c>
      <c r="B22" s="17"/>
      <c r="C22" s="7"/>
      <c r="D22" s="4"/>
      <c r="E22" s="5"/>
      <c r="F22" s="5"/>
      <c r="G22" s="5"/>
      <c r="H22" s="4"/>
      <c r="I22" s="8"/>
      <c r="J22" s="8"/>
      <c r="K22" s="9"/>
      <c r="L22" s="4"/>
    </row>
    <row r="23" spans="1:12" x14ac:dyDescent="0.2">
      <c r="A23" s="17" t="s">
        <v>24</v>
      </c>
      <c r="B23" s="17"/>
      <c r="C23" s="7"/>
      <c r="D23" s="4"/>
      <c r="E23" s="5"/>
      <c r="F23" s="5"/>
      <c r="G23" s="5"/>
      <c r="H23" s="4"/>
      <c r="I23" s="8"/>
      <c r="J23" s="8"/>
      <c r="K23" s="9"/>
      <c r="L23" s="4"/>
    </row>
    <row r="24" spans="1:12" x14ac:dyDescent="0.2">
      <c r="A24" s="17" t="s">
        <v>24</v>
      </c>
      <c r="B24" s="17"/>
      <c r="C24" s="7"/>
      <c r="D24" s="4"/>
      <c r="E24" s="6"/>
      <c r="F24" s="4"/>
      <c r="G24" s="5"/>
      <c r="H24" s="4"/>
      <c r="I24" s="4"/>
      <c r="J24" s="4"/>
      <c r="K24" s="9"/>
      <c r="L24" s="4"/>
    </row>
    <row r="25" spans="1:12" x14ac:dyDescent="0.2">
      <c r="A25" s="17" t="s">
        <v>24</v>
      </c>
      <c r="B25" s="17"/>
      <c r="C25" s="5"/>
      <c r="D25" s="4"/>
      <c r="E25" s="6"/>
      <c r="F25" s="4"/>
      <c r="G25" s="5"/>
      <c r="H25" s="4"/>
      <c r="I25" s="4"/>
      <c r="J25" s="4"/>
      <c r="K25" s="9"/>
      <c r="L25" s="4"/>
    </row>
    <row r="26" spans="1:12" x14ac:dyDescent="0.2">
      <c r="A26" s="17" t="s">
        <v>24</v>
      </c>
      <c r="B26" s="17"/>
      <c r="C26" s="5"/>
      <c r="D26" s="4"/>
      <c r="E26" s="6"/>
      <c r="F26" s="4"/>
      <c r="G26" s="5"/>
      <c r="H26" s="4"/>
      <c r="I26" s="4"/>
      <c r="J26" s="4"/>
      <c r="K26" s="9"/>
      <c r="L26" s="4"/>
    </row>
    <row r="27" spans="1:12" x14ac:dyDescent="0.2">
      <c r="A27" s="17" t="s">
        <v>24</v>
      </c>
      <c r="B27" s="17"/>
      <c r="C27" s="5"/>
      <c r="D27" s="4"/>
      <c r="E27" s="6"/>
      <c r="F27" s="4"/>
      <c r="G27" s="5"/>
      <c r="H27" s="4"/>
      <c r="I27" s="4"/>
      <c r="J27" s="4"/>
      <c r="K27" s="9"/>
      <c r="L27" s="4"/>
    </row>
    <row r="28" spans="1:12" x14ac:dyDescent="0.2">
      <c r="A28" s="17" t="s">
        <v>24</v>
      </c>
      <c r="B28" s="17"/>
      <c r="C28" s="5"/>
      <c r="D28" s="4"/>
      <c r="E28" s="6"/>
      <c r="F28" s="4"/>
      <c r="G28" s="5"/>
      <c r="H28" s="4"/>
      <c r="I28" s="4"/>
      <c r="J28" s="4"/>
      <c r="K28" s="9"/>
      <c r="L28" s="4"/>
    </row>
    <row r="29" spans="1:12" x14ac:dyDescent="0.2">
      <c r="A29" s="4" t="s">
        <v>24</v>
      </c>
      <c r="B29" s="4"/>
      <c r="C29" s="5"/>
      <c r="D29" s="4"/>
      <c r="E29" s="6"/>
      <c r="F29" s="4"/>
      <c r="G29" s="5"/>
      <c r="H29" s="4"/>
      <c r="I29" s="4"/>
      <c r="J29" s="4"/>
      <c r="K29" s="9"/>
      <c r="L29" s="4"/>
    </row>
    <row r="30" spans="1:12" x14ac:dyDescent="0.2">
      <c r="A30" s="17" t="s">
        <v>24</v>
      </c>
      <c r="B30" s="17"/>
      <c r="C30" s="5"/>
      <c r="D30" s="4"/>
      <c r="E30" s="6"/>
      <c r="F30" s="4"/>
      <c r="G30" s="5"/>
      <c r="H30" s="4"/>
      <c r="I30" s="4"/>
      <c r="J30" s="4"/>
      <c r="K30" s="9"/>
      <c r="L30" s="4"/>
    </row>
    <row r="31" spans="1:12" x14ac:dyDescent="0.2">
      <c r="A31" s="17" t="s">
        <v>24</v>
      </c>
      <c r="B31" s="17"/>
      <c r="C31" s="5"/>
      <c r="D31" s="4"/>
      <c r="E31" s="6"/>
      <c r="F31" s="4"/>
      <c r="G31" s="5"/>
      <c r="H31" s="4"/>
      <c r="I31" s="4"/>
      <c r="J31" s="4"/>
      <c r="K31" s="4"/>
      <c r="L31" s="4"/>
    </row>
    <row r="32" spans="1:12" x14ac:dyDescent="0.2">
      <c r="A32" s="17" t="s">
        <v>24</v>
      </c>
      <c r="B32" s="17"/>
      <c r="C32" s="5"/>
      <c r="D32" s="4"/>
      <c r="E32" s="6"/>
      <c r="F32" s="4"/>
      <c r="G32" s="5"/>
      <c r="H32" s="4"/>
      <c r="I32" s="4"/>
      <c r="J32" s="4"/>
      <c r="K32" s="4"/>
      <c r="L32" s="4"/>
    </row>
    <row r="33" spans="1:12" x14ac:dyDescent="0.2">
      <c r="A33" s="4" t="s">
        <v>24</v>
      </c>
      <c r="B33" s="4"/>
      <c r="C33" s="5"/>
      <c r="D33" s="4"/>
      <c r="E33" s="6"/>
      <c r="F33" s="4"/>
      <c r="G33" s="5"/>
      <c r="H33" s="4"/>
      <c r="I33" s="4"/>
      <c r="J33" s="4"/>
      <c r="K33" s="4"/>
      <c r="L33" s="4"/>
    </row>
    <row r="34" spans="1:12" x14ac:dyDescent="0.2">
      <c r="A34" s="17" t="s">
        <v>24</v>
      </c>
      <c r="B34" s="17"/>
      <c r="C34" s="5"/>
      <c r="D34" s="4"/>
      <c r="E34" s="6"/>
      <c r="F34" s="4"/>
      <c r="G34" s="5"/>
      <c r="H34" s="4"/>
      <c r="I34" s="4"/>
      <c r="J34" s="4"/>
      <c r="K34" s="4"/>
      <c r="L34" s="4"/>
    </row>
    <row r="35" spans="1:12" x14ac:dyDescent="0.2">
      <c r="A35" s="17" t="s">
        <v>24</v>
      </c>
      <c r="B35" s="17"/>
      <c r="C35" s="5"/>
      <c r="D35" s="4"/>
      <c r="E35" s="6"/>
      <c r="F35" s="4"/>
      <c r="G35" s="5"/>
      <c r="H35" s="4"/>
      <c r="I35" s="4"/>
      <c r="J35" s="4"/>
      <c r="K35" s="4"/>
      <c r="L35" s="4"/>
    </row>
    <row r="36" spans="1:12" x14ac:dyDescent="0.2">
      <c r="A36" s="17" t="s">
        <v>24</v>
      </c>
      <c r="B36" s="17"/>
      <c r="C36" s="5"/>
      <c r="D36" s="4"/>
      <c r="E36" s="6"/>
      <c r="F36" s="4"/>
      <c r="G36" s="5"/>
      <c r="H36" s="4"/>
      <c r="I36" s="4"/>
      <c r="J36" s="4"/>
      <c r="K36" s="4"/>
      <c r="L36" s="4"/>
    </row>
    <row r="37" spans="1:12" x14ac:dyDescent="0.2">
      <c r="A37" s="17" t="s">
        <v>24</v>
      </c>
      <c r="B37" s="17"/>
      <c r="C37" s="5"/>
      <c r="D37" s="4"/>
      <c r="E37" s="6"/>
      <c r="F37" s="4"/>
      <c r="G37" s="5"/>
      <c r="H37" s="4"/>
      <c r="I37" s="4"/>
      <c r="J37" s="4"/>
      <c r="K37" s="4"/>
      <c r="L37" s="4"/>
    </row>
    <row r="38" spans="1:12" x14ac:dyDescent="0.2">
      <c r="A38" s="4" t="s">
        <v>24</v>
      </c>
      <c r="B38" s="4"/>
      <c r="C38" s="5"/>
      <c r="D38" s="4"/>
      <c r="E38" s="6"/>
      <c r="F38" s="4"/>
      <c r="G38" s="5"/>
      <c r="H38" s="4"/>
      <c r="I38" s="4"/>
      <c r="J38" s="4"/>
      <c r="K38" s="4"/>
      <c r="L38" s="4"/>
    </row>
    <row r="39" spans="1:12" x14ac:dyDescent="0.2">
      <c r="A39" s="17" t="s">
        <v>24</v>
      </c>
      <c r="B39" s="17"/>
      <c r="C39" s="5"/>
      <c r="D39" s="4"/>
      <c r="E39" s="6"/>
      <c r="F39" s="4"/>
      <c r="G39" s="5"/>
      <c r="H39" s="4"/>
      <c r="I39" s="4"/>
      <c r="J39" s="4"/>
      <c r="K39" s="4"/>
      <c r="L39" s="4"/>
    </row>
    <row r="40" spans="1:12" x14ac:dyDescent="0.2">
      <c r="A40" s="4"/>
      <c r="B40" s="4"/>
      <c r="C40" s="5"/>
      <c r="D40" s="4"/>
      <c r="E40" s="6"/>
      <c r="F40" s="4"/>
      <c r="G40" s="5"/>
      <c r="H40" s="4"/>
      <c r="I40" s="4"/>
      <c r="J40" s="4"/>
      <c r="K40" s="4"/>
      <c r="L40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Original</vt:lpstr>
      <vt:lpstr>Total to Needles</vt:lpstr>
      <vt:lpstr>Sheet2</vt:lpstr>
      <vt:lpstr>Sheet3</vt:lpstr>
      <vt:lpstr>Original!Print_Area</vt:lpstr>
      <vt:lpstr>'Total to Needles'!Print_Area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Jan Havlíček</cp:lastModifiedBy>
  <cp:lastPrinted>2001-11-21T15:20:51Z</cp:lastPrinted>
  <dcterms:created xsi:type="dcterms:W3CDTF">2001-04-20T18:02:19Z</dcterms:created>
  <dcterms:modified xsi:type="dcterms:W3CDTF">2023-09-16T17:50:43Z</dcterms:modified>
</cp:coreProperties>
</file>